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0" i="1" l="1"/>
  <c r="I60" i="1" l="1"/>
  <c r="F72" i="1" l="1"/>
  <c r="F61" i="1" l="1"/>
  <c r="F63" i="1" l="1"/>
  <c r="F64" i="1"/>
  <c r="F65" i="1"/>
  <c r="F66" i="1"/>
  <c r="F67" i="1"/>
  <c r="F68" i="1"/>
  <c r="F69" i="1"/>
  <c r="F70" i="1"/>
  <c r="F71" i="1"/>
  <c r="C62" i="1"/>
  <c r="F62" i="1" s="1"/>
  <c r="DV22" i="1"/>
  <c r="DK22" i="1"/>
  <c r="J55" i="1" l="1"/>
  <c r="G72" i="1" s="1"/>
  <c r="I72" i="1" s="1"/>
  <c r="E55" i="1"/>
  <c r="J57" i="1" l="1"/>
  <c r="DZ38" i="1"/>
  <c r="EB35" i="1"/>
  <c r="EB34" i="1"/>
  <c r="EB33" i="1"/>
  <c r="EB32" i="1"/>
  <c r="EB31" i="1"/>
  <c r="DT31" i="1"/>
  <c r="DV31" i="1" s="1"/>
  <c r="DS31" i="1"/>
  <c r="EB30" i="1"/>
  <c r="DT30" i="1"/>
  <c r="DV30" i="1" s="1"/>
  <c r="EB29" i="1"/>
  <c r="DT29" i="1"/>
  <c r="DV29" i="1" s="1"/>
  <c r="EB28" i="1"/>
  <c r="DT28" i="1"/>
  <c r="DV28" i="1" s="1"/>
  <c r="EB27" i="1"/>
  <c r="DU27" i="1"/>
  <c r="DW22" i="1"/>
  <c r="F55" i="1" s="1"/>
  <c r="DT22" i="1"/>
  <c r="C55" i="1" s="1"/>
  <c r="DU22" i="1"/>
  <c r="D55" i="1" l="1"/>
  <c r="EB38" i="1"/>
  <c r="DY22" i="1" s="1"/>
  <c r="H55" i="1" s="1"/>
  <c r="DT27" i="1"/>
  <c r="DV27" i="1" s="1"/>
  <c r="DV38" i="1" s="1"/>
  <c r="DX22" i="1" s="1"/>
  <c r="BI22" i="1"/>
  <c r="J54" i="1"/>
  <c r="G71" i="1" s="1"/>
  <c r="I71" i="1" s="1"/>
  <c r="E54" i="1"/>
  <c r="G55" i="1" l="1"/>
  <c r="DZ22" i="1"/>
  <c r="EB39" i="1"/>
  <c r="DL22" i="1"/>
  <c r="F54" i="1" s="1"/>
  <c r="AB15" i="1"/>
  <c r="AB22" i="1" s="1"/>
  <c r="Q22" i="1"/>
  <c r="EB22" i="1" l="1"/>
  <c r="K55" i="1" s="1"/>
  <c r="I55" i="1"/>
  <c r="F15" i="1"/>
  <c r="F22" i="1" s="1"/>
  <c r="DJ4" i="1"/>
  <c r="DO38" i="1" l="1"/>
  <c r="DQ35" i="1"/>
  <c r="DQ34" i="1"/>
  <c r="DQ33" i="1"/>
  <c r="DQ32" i="1"/>
  <c r="DQ31" i="1"/>
  <c r="DI31" i="1"/>
  <c r="DK31" i="1" s="1"/>
  <c r="DH31" i="1"/>
  <c r="DQ30" i="1"/>
  <c r="DI30" i="1"/>
  <c r="DK30" i="1" s="1"/>
  <c r="DQ29" i="1"/>
  <c r="DI29" i="1"/>
  <c r="DK29" i="1" s="1"/>
  <c r="DQ28" i="1"/>
  <c r="DI28" i="1"/>
  <c r="DK28" i="1" s="1"/>
  <c r="DQ27" i="1"/>
  <c r="DJ27" i="1"/>
  <c r="DI27" i="1"/>
  <c r="DJ22" i="1"/>
  <c r="D54" i="1" s="1"/>
  <c r="DI22" i="1"/>
  <c r="DK27" i="1" l="1"/>
  <c r="DK38" i="1" s="1"/>
  <c r="DM22" i="1" s="1"/>
  <c r="G54" i="1" s="1"/>
  <c r="C54" i="1"/>
  <c r="DQ38" i="1"/>
  <c r="DN22" i="1" s="1"/>
  <c r="H54" i="1" s="1"/>
  <c r="DO22" i="1" l="1"/>
  <c r="DQ22" i="1" s="1"/>
  <c r="K54" i="1" s="1"/>
  <c r="DQ39" i="1"/>
  <c r="J53" i="1"/>
  <c r="G70" i="1" s="1"/>
  <c r="I70" i="1" s="1"/>
  <c r="F53" i="1"/>
  <c r="E53" i="1"/>
  <c r="C44" i="1"/>
  <c r="I57" i="1" l="1"/>
  <c r="I54" i="1"/>
  <c r="CX28" i="1"/>
  <c r="CX29" i="1"/>
  <c r="CZ29" i="1" s="1"/>
  <c r="CX30" i="1"/>
  <c r="CZ30" i="1" s="1"/>
  <c r="CX31" i="1"/>
  <c r="CX27" i="1"/>
  <c r="DD38" i="1"/>
  <c r="DF35" i="1"/>
  <c r="DF34" i="1"/>
  <c r="DF33" i="1"/>
  <c r="DF32" i="1"/>
  <c r="DF31" i="1"/>
  <c r="CZ31" i="1"/>
  <c r="CW31" i="1"/>
  <c r="DF30" i="1"/>
  <c r="DF29" i="1"/>
  <c r="DF28" i="1"/>
  <c r="CZ28" i="1"/>
  <c r="DF27" i="1"/>
  <c r="CY27" i="1"/>
  <c r="CN22" i="1"/>
  <c r="CC22" i="1"/>
  <c r="BR22" i="1"/>
  <c r="BG22" i="1"/>
  <c r="AV22" i="1"/>
  <c r="AK22" i="1"/>
  <c r="Z22" i="1"/>
  <c r="D22" i="1"/>
  <c r="CY22" i="1"/>
  <c r="D53" i="1" s="1"/>
  <c r="CZ27" i="1" l="1"/>
  <c r="CZ38" i="1" s="1"/>
  <c r="DB22" i="1" s="1"/>
  <c r="DF38" i="1"/>
  <c r="DF39" i="1" s="1"/>
  <c r="G53" i="1" l="1"/>
  <c r="DC22" i="1"/>
  <c r="H53" i="1" s="1"/>
  <c r="C57" i="1" l="1"/>
  <c r="F52" i="1"/>
  <c r="E52" i="1"/>
  <c r="D52" i="1"/>
  <c r="F51" i="1"/>
  <c r="E51" i="1"/>
  <c r="D51" i="1"/>
  <c r="J50" i="1"/>
  <c r="G67" i="1" s="1"/>
  <c r="I67" i="1" s="1"/>
  <c r="F50" i="1"/>
  <c r="E50" i="1"/>
  <c r="D50" i="1"/>
  <c r="J49" i="1" l="1"/>
  <c r="G66" i="1" s="1"/>
  <c r="I66" i="1" s="1"/>
  <c r="F49" i="1"/>
  <c r="E49" i="1"/>
  <c r="D49" i="1"/>
  <c r="J48" i="1"/>
  <c r="G65" i="1" s="1"/>
  <c r="I65" i="1" s="1"/>
  <c r="F48" i="1"/>
  <c r="E48" i="1"/>
  <c r="D48" i="1"/>
  <c r="J47" i="1"/>
  <c r="G64" i="1" s="1"/>
  <c r="I64" i="1" s="1"/>
  <c r="F47" i="1"/>
  <c r="E47" i="1"/>
  <c r="D47" i="1"/>
  <c r="J46" i="1"/>
  <c r="G63" i="1" s="1"/>
  <c r="I63" i="1" s="1"/>
  <c r="F46" i="1"/>
  <c r="E46" i="1"/>
  <c r="D46" i="1"/>
  <c r="J45" i="1"/>
  <c r="G62" i="1" s="1"/>
  <c r="I62" i="1" s="1"/>
  <c r="F45" i="1"/>
  <c r="E45" i="1"/>
  <c r="J44" i="1"/>
  <c r="G61" i="1" s="1"/>
  <c r="I61" i="1" s="1"/>
  <c r="F44" i="1"/>
  <c r="E44" i="1"/>
  <c r="D44" i="1"/>
  <c r="E57" i="1" l="1"/>
  <c r="F57" i="1"/>
  <c r="CB31" i="1"/>
  <c r="CD31" i="1" s="1"/>
  <c r="AU31" i="1"/>
  <c r="AW31" i="1" s="1"/>
  <c r="C27" i="1"/>
  <c r="CS38" i="1"/>
  <c r="CH38" i="1"/>
  <c r="BW38" i="1"/>
  <c r="BL38" i="1"/>
  <c r="BA38" i="1"/>
  <c r="AP38" i="1"/>
  <c r="AE38" i="1"/>
  <c r="T38" i="1"/>
  <c r="I38" i="1"/>
  <c r="CU35" i="1"/>
  <c r="CJ35" i="1"/>
  <c r="BY35" i="1"/>
  <c r="BN35" i="1"/>
  <c r="BC35" i="1"/>
  <c r="AR35" i="1"/>
  <c r="AG35" i="1"/>
  <c r="V35" i="1"/>
  <c r="K35" i="1"/>
  <c r="CU34" i="1"/>
  <c r="CJ34" i="1"/>
  <c r="BY34" i="1"/>
  <c r="BN34" i="1"/>
  <c r="BC34" i="1"/>
  <c r="AR34" i="1"/>
  <c r="AG34" i="1"/>
  <c r="V34" i="1"/>
  <c r="K34" i="1"/>
  <c r="CU33" i="1"/>
  <c r="CJ33" i="1"/>
  <c r="BY33" i="1"/>
  <c r="BN33" i="1"/>
  <c r="BC33" i="1"/>
  <c r="AR33" i="1"/>
  <c r="AG33" i="1"/>
  <c r="V33" i="1"/>
  <c r="K33" i="1"/>
  <c r="CU32" i="1"/>
  <c r="CJ32" i="1"/>
  <c r="BY32" i="1"/>
  <c r="BN32" i="1"/>
  <c r="BC32" i="1"/>
  <c r="AR32" i="1"/>
  <c r="AG32" i="1"/>
  <c r="V32" i="1"/>
  <c r="K32" i="1"/>
  <c r="CU31" i="1"/>
  <c r="CM31" i="1"/>
  <c r="CO31" i="1" s="1"/>
  <c r="CL31" i="1"/>
  <c r="CJ31" i="1"/>
  <c r="BY31" i="1"/>
  <c r="BQ31" i="1"/>
  <c r="BS31" i="1" s="1"/>
  <c r="BN31" i="1"/>
  <c r="BF31" i="1"/>
  <c r="BH31" i="1" s="1"/>
  <c r="BC31" i="1"/>
  <c r="AR31" i="1"/>
  <c r="AJ31" i="1"/>
  <c r="AL31" i="1" s="1"/>
  <c r="AG31" i="1"/>
  <c r="Y31" i="1"/>
  <c r="AA31" i="1" s="1"/>
  <c r="V31" i="1"/>
  <c r="N31" i="1"/>
  <c r="P31" i="1" s="1"/>
  <c r="M31" i="1"/>
  <c r="K31" i="1"/>
  <c r="C31" i="1"/>
  <c r="E31" i="1" s="1"/>
  <c r="B31" i="1"/>
  <c r="CU30" i="1"/>
  <c r="CO30" i="1"/>
  <c r="CJ30" i="1"/>
  <c r="CB30" i="1"/>
  <c r="CD30" i="1" s="1"/>
  <c r="BY30" i="1"/>
  <c r="BQ30" i="1"/>
  <c r="BS30" i="1" s="1"/>
  <c r="BN30" i="1"/>
  <c r="BF30" i="1"/>
  <c r="BH30" i="1" s="1"/>
  <c r="BC30" i="1"/>
  <c r="AU30" i="1"/>
  <c r="AW30" i="1" s="1"/>
  <c r="AR30" i="1"/>
  <c r="AJ30" i="1"/>
  <c r="AL30" i="1" s="1"/>
  <c r="AG30" i="1"/>
  <c r="Y30" i="1"/>
  <c r="AA30" i="1" s="1"/>
  <c r="V30" i="1"/>
  <c r="N30" i="1"/>
  <c r="P30" i="1" s="1"/>
  <c r="K30" i="1"/>
  <c r="C30" i="1"/>
  <c r="E30" i="1" s="1"/>
  <c r="CU29" i="1"/>
  <c r="CO29" i="1"/>
  <c r="CJ29" i="1"/>
  <c r="CB29" i="1"/>
  <c r="CD29" i="1" s="1"/>
  <c r="BY29" i="1"/>
  <c r="BQ29" i="1"/>
  <c r="BS29" i="1" s="1"/>
  <c r="BN29" i="1"/>
  <c r="BF29" i="1"/>
  <c r="BH29" i="1" s="1"/>
  <c r="BC29" i="1"/>
  <c r="AU29" i="1"/>
  <c r="AW29" i="1" s="1"/>
  <c r="AR29" i="1"/>
  <c r="AJ29" i="1"/>
  <c r="AL29" i="1" s="1"/>
  <c r="AG29" i="1"/>
  <c r="Y29" i="1"/>
  <c r="AA29" i="1" s="1"/>
  <c r="V29" i="1"/>
  <c r="N29" i="1"/>
  <c r="P29" i="1" s="1"/>
  <c r="K29" i="1"/>
  <c r="C29" i="1"/>
  <c r="E29" i="1" s="1"/>
  <c r="CU28" i="1"/>
  <c r="CO28" i="1"/>
  <c r="CJ28" i="1"/>
  <c r="CB28" i="1"/>
  <c r="CD28" i="1" s="1"/>
  <c r="BY28" i="1"/>
  <c r="BQ28" i="1"/>
  <c r="BS28" i="1" s="1"/>
  <c r="BN28" i="1"/>
  <c r="BF28" i="1"/>
  <c r="BH28" i="1" s="1"/>
  <c r="BC28" i="1"/>
  <c r="AU28" i="1"/>
  <c r="AW28" i="1" s="1"/>
  <c r="AR28" i="1"/>
  <c r="AJ28" i="1"/>
  <c r="AL28" i="1" s="1"/>
  <c r="AG28" i="1"/>
  <c r="Y28" i="1"/>
  <c r="AA28" i="1" s="1"/>
  <c r="V28" i="1"/>
  <c r="N28" i="1"/>
  <c r="P28" i="1" s="1"/>
  <c r="K28" i="1"/>
  <c r="C28" i="1"/>
  <c r="E28" i="1" s="1"/>
  <c r="CU27" i="1"/>
  <c r="CN27" i="1"/>
  <c r="CO27" i="1" s="1"/>
  <c r="CJ27" i="1"/>
  <c r="CC27" i="1"/>
  <c r="CB27" i="1"/>
  <c r="BY27" i="1"/>
  <c r="BR27" i="1"/>
  <c r="BQ27" i="1"/>
  <c r="BN27" i="1"/>
  <c r="BG27" i="1"/>
  <c r="BF27" i="1"/>
  <c r="BC27" i="1"/>
  <c r="AV27" i="1"/>
  <c r="AU27" i="1"/>
  <c r="AR27" i="1"/>
  <c r="AK27" i="1"/>
  <c r="AJ27" i="1"/>
  <c r="AG27" i="1"/>
  <c r="Z27" i="1"/>
  <c r="Y27" i="1"/>
  <c r="V27" i="1"/>
  <c r="O27" i="1"/>
  <c r="N27" i="1"/>
  <c r="K27" i="1"/>
  <c r="D27" i="1"/>
  <c r="CT22" i="1"/>
  <c r="CI22" i="1"/>
  <c r="CB22" i="1"/>
  <c r="C51" i="1" s="1"/>
  <c r="BQ22" i="1"/>
  <c r="C50" i="1" s="1"/>
  <c r="BF22" i="1"/>
  <c r="C49" i="1" s="1"/>
  <c r="AU22" i="1"/>
  <c r="C48" i="1" s="1"/>
  <c r="AJ22" i="1"/>
  <c r="C47" i="1" s="1"/>
  <c r="Y22" i="1"/>
  <c r="C46" i="1" s="1"/>
  <c r="N22" i="1"/>
  <c r="C45" i="1" s="1"/>
  <c r="O17" i="1"/>
  <c r="O22" i="1" s="1"/>
  <c r="CM22" i="1" l="1"/>
  <c r="C52" i="1" s="1"/>
  <c r="J51" i="1"/>
  <c r="G68" i="1" s="1"/>
  <c r="I68" i="1" s="1"/>
  <c r="J52" i="1"/>
  <c r="G69" i="1" s="1"/>
  <c r="I69" i="1" s="1"/>
  <c r="CX22" i="1"/>
  <c r="P27" i="1"/>
  <c r="P38" i="1" s="1"/>
  <c r="R22" i="1" s="1"/>
  <c r="G45" i="1" s="1"/>
  <c r="BH27" i="1"/>
  <c r="BH38" i="1" s="1"/>
  <c r="BJ22" i="1" s="1"/>
  <c r="G49" i="1" s="1"/>
  <c r="D45" i="1"/>
  <c r="D57" i="1" s="1"/>
  <c r="AA27" i="1"/>
  <c r="AA38" i="1" s="1"/>
  <c r="AC22" i="1" s="1"/>
  <c r="G46" i="1" s="1"/>
  <c r="BS27" i="1"/>
  <c r="E27" i="1"/>
  <c r="E38" i="1" s="1"/>
  <c r="G22" i="1" s="1"/>
  <c r="AW27" i="1"/>
  <c r="AW38" i="1" s="1"/>
  <c r="AY22" i="1" s="1"/>
  <c r="G48" i="1" s="1"/>
  <c r="AL27" i="1"/>
  <c r="AL38" i="1" s="1"/>
  <c r="AN22" i="1" s="1"/>
  <c r="G47" i="1" s="1"/>
  <c r="CD27" i="1"/>
  <c r="CD38" i="1" s="1"/>
  <c r="CF22" i="1" s="1"/>
  <c r="CU38" i="1"/>
  <c r="CR22" i="1" s="1"/>
  <c r="K38" i="1"/>
  <c r="H22" i="1" s="1"/>
  <c r="BY38" i="1"/>
  <c r="BY39" i="1" s="1"/>
  <c r="BC38" i="1"/>
  <c r="AZ22" i="1" s="1"/>
  <c r="H48" i="1" s="1"/>
  <c r="V38" i="1"/>
  <c r="S22" i="1" s="1"/>
  <c r="BN38" i="1"/>
  <c r="BN39" i="1" s="1"/>
  <c r="AR38" i="1"/>
  <c r="AR39" i="1" s="1"/>
  <c r="CJ38" i="1"/>
  <c r="CJ39" i="1" s="1"/>
  <c r="AG38" i="1"/>
  <c r="AD22" i="1" s="1"/>
  <c r="H46" i="1" s="1"/>
  <c r="CO38" i="1"/>
  <c r="CQ22" i="1" s="1"/>
  <c r="G52" i="1" s="1"/>
  <c r="BS38" i="1"/>
  <c r="BU22" i="1" s="1"/>
  <c r="G50" i="1" s="1"/>
  <c r="CG22" i="1"/>
  <c r="H51" i="1" s="1"/>
  <c r="AG39" i="1"/>
  <c r="BK22" i="1" l="1"/>
  <c r="H49" i="1" s="1"/>
  <c r="CH22" i="1"/>
  <c r="CJ22" i="1" s="1"/>
  <c r="K51" i="1" s="1"/>
  <c r="G51" i="1"/>
  <c r="G44" i="1"/>
  <c r="C53" i="1"/>
  <c r="DD22" i="1"/>
  <c r="H44" i="1"/>
  <c r="T22" i="1"/>
  <c r="I45" i="1" s="1"/>
  <c r="H45" i="1"/>
  <c r="CS22" i="1"/>
  <c r="CU22" i="1" s="1"/>
  <c r="K52" i="1" s="1"/>
  <c r="H52" i="1"/>
  <c r="V22" i="1"/>
  <c r="K45" i="1" s="1"/>
  <c r="CU39" i="1"/>
  <c r="BC39" i="1"/>
  <c r="BA22" i="1"/>
  <c r="V39" i="1"/>
  <c r="K39" i="1"/>
  <c r="AO22" i="1"/>
  <c r="BV22" i="1"/>
  <c r="AE22" i="1"/>
  <c r="I22" i="1"/>
  <c r="BL22" i="1" l="1"/>
  <c r="BN22" i="1" s="1"/>
  <c r="K49" i="1" s="1"/>
  <c r="I51" i="1"/>
  <c r="BW22" i="1"/>
  <c r="I50" i="1" s="1"/>
  <c r="H50" i="1"/>
  <c r="I52" i="1"/>
  <c r="AP22" i="1"/>
  <c r="AR22" i="1" s="1"/>
  <c r="K47" i="1" s="1"/>
  <c r="H47" i="1"/>
  <c r="DF22" i="1"/>
  <c r="K53" i="1" s="1"/>
  <c r="I53" i="1"/>
  <c r="G57" i="1"/>
  <c r="K22" i="1"/>
  <c r="K44" i="1" s="1"/>
  <c r="I44" i="1"/>
  <c r="I49" i="1"/>
  <c r="BC22" i="1"/>
  <c r="K48" i="1" s="1"/>
  <c r="I48" i="1"/>
  <c r="AG22" i="1"/>
  <c r="K46" i="1" s="1"/>
  <c r="I46" i="1"/>
  <c r="H57" i="1" l="1"/>
  <c r="K57" i="1" s="1"/>
  <c r="BY22" i="1"/>
  <c r="K50" i="1" s="1"/>
  <c r="I47" i="1"/>
</calcChain>
</file>

<file path=xl/comments1.xml><?xml version="1.0" encoding="utf-8"?>
<comments xmlns="http://schemas.openxmlformats.org/spreadsheetml/2006/main">
  <authors>
    <author>Author</author>
  </authors>
  <commentList>
    <comment ref="DK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18.7 MT filter mud,
20 MT erucic acid reduced as one container was rejected</t>
        </r>
      </text>
    </comment>
  </commentList>
</comments>
</file>

<file path=xl/sharedStrings.xml><?xml version="1.0" encoding="utf-8"?>
<sst xmlns="http://schemas.openxmlformats.org/spreadsheetml/2006/main" count="629" uniqueCount="74">
  <si>
    <t>Apr stock balance</t>
  </si>
  <si>
    <t>May stock balance</t>
  </si>
  <si>
    <t>June stock balance</t>
  </si>
  <si>
    <t>July stock balance</t>
  </si>
  <si>
    <t>Aug stock balance</t>
  </si>
  <si>
    <t>Sept stock balance</t>
  </si>
  <si>
    <t>Oct stock balance</t>
  </si>
  <si>
    <t>Nov stock balance</t>
  </si>
  <si>
    <t>Dec stock balance</t>
  </si>
  <si>
    <t>Op stock (SAP)</t>
  </si>
  <si>
    <t>Sales (SAP)</t>
  </si>
  <si>
    <t>Cl stock (SAP)</t>
  </si>
  <si>
    <t>Diff</t>
  </si>
  <si>
    <t>CNO</t>
  </si>
  <si>
    <t>PFAD</t>
  </si>
  <si>
    <t>RBDPS</t>
  </si>
  <si>
    <t>RMO</t>
  </si>
  <si>
    <t>Palm fatty acid distillate</t>
  </si>
  <si>
    <t>SPKO</t>
  </si>
  <si>
    <t>DFA 1218</t>
  </si>
  <si>
    <t>DFA 1618</t>
  </si>
  <si>
    <t>DISTILLED FATTY ACID (BERGAZID OA4000)</t>
  </si>
  <si>
    <t>DISTILLED FATTY ACID (STEARIC ACID)</t>
  </si>
  <si>
    <t>Refined glycerine</t>
  </si>
  <si>
    <t>Crude gly (imported)</t>
  </si>
  <si>
    <t>C8C10 (Baddi)</t>
  </si>
  <si>
    <t>Gly (Baddi)</t>
  </si>
  <si>
    <t>Crude fatty acid C16  75 – 80%</t>
  </si>
  <si>
    <t>Gly (add)</t>
  </si>
  <si>
    <t>Water (less)</t>
  </si>
  <si>
    <t>Addn glycerine working</t>
  </si>
  <si>
    <t>Water loss working</t>
  </si>
  <si>
    <t>% gly</t>
  </si>
  <si>
    <t>Qty</t>
  </si>
  <si>
    <t>Apr</t>
  </si>
  <si>
    <t>% water</t>
  </si>
  <si>
    <t>May</t>
  </si>
  <si>
    <t>June</t>
  </si>
  <si>
    <t>July</t>
  </si>
  <si>
    <t>Aug</t>
  </si>
  <si>
    <t>Sept</t>
  </si>
  <si>
    <t>Oct</t>
  </si>
  <si>
    <t>Nov</t>
  </si>
  <si>
    <t xml:space="preserve">C1214 Fatty Acid  </t>
  </si>
  <si>
    <t xml:space="preserve">C1216 Fatty Acid </t>
  </si>
  <si>
    <t xml:space="preserve">C16 Fatty Acid </t>
  </si>
  <si>
    <t>C1618 for 50:50</t>
  </si>
  <si>
    <t>C1618 for TA</t>
  </si>
  <si>
    <t>C1898% Fatty Acid</t>
  </si>
  <si>
    <t>C1895% Fatty Acid</t>
  </si>
  <si>
    <t xml:space="preserve">C2270 Fatty Acid </t>
  </si>
  <si>
    <t>C2280+Fatty Acid</t>
  </si>
  <si>
    <t>Total</t>
  </si>
  <si>
    <t>RM receipts (SAP)</t>
  </si>
  <si>
    <t>St transfer (SAP)</t>
  </si>
  <si>
    <t>Theoretical calculations</t>
  </si>
  <si>
    <t xml:space="preserve">Cl stock </t>
  </si>
  <si>
    <t>Jan stock balance</t>
  </si>
  <si>
    <t>Lauric acid</t>
  </si>
  <si>
    <t>Apr'16 op stock(SAP)</t>
  </si>
  <si>
    <t>LOW GRADE MIXED FATTY ACID (Sion)</t>
  </si>
  <si>
    <t>Feb stock balance</t>
  </si>
  <si>
    <t>DFA 1214 (Baddi)</t>
  </si>
  <si>
    <t>Mar stock balance</t>
  </si>
  <si>
    <t>Mar'17 end stock</t>
  </si>
  <si>
    <t>Mar'17 end stock (SAP)</t>
  </si>
  <si>
    <t>Pastille</t>
  </si>
  <si>
    <t>Physical</t>
  </si>
  <si>
    <t>Closing stocks</t>
  </si>
  <si>
    <t>SAP (total)</t>
  </si>
  <si>
    <t>SAP (Gly pitch)</t>
  </si>
  <si>
    <t>SAP (excl. pitch)</t>
  </si>
  <si>
    <t>Tank farm (physical)</t>
  </si>
  <si>
    <t>Collected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</si>
</sst>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0.00_);\(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2" fontId="2" fillId="0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/>
    <xf numFmtId="165" fontId="1" fillId="0" borderId="1" xfId="0" applyNumberFormat="1" applyFont="1" applyFill="1" applyBorder="1" applyAlignment="1"/>
    <xf numFmtId="166" fontId="1" fillId="0" borderId="1" xfId="0" applyNumberFormat="1" applyFont="1" applyFill="1" applyBorder="1" applyAlignment="1"/>
    <xf numFmtId="0" fontId="0" fillId="0" borderId="0" xfId="0" applyFill="1"/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7" fontId="0" fillId="0" borderId="1" xfId="0" applyNumberFormat="1" applyBorder="1"/>
    <xf numFmtId="164" fontId="0" fillId="0" borderId="1" xfId="1" applyFont="1" applyBorder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4" fontId="0" fillId="2" borderId="1" xfId="1" applyFont="1" applyFill="1" applyBorder="1"/>
    <xf numFmtId="43" fontId="0" fillId="0" borderId="0" xfId="0" applyNumberFormat="1"/>
    <xf numFmtId="164" fontId="0" fillId="0" borderId="1" xfId="0" applyNumberFormat="1" applyBorder="1"/>
    <xf numFmtId="0" fontId="1" fillId="0" borderId="1" xfId="0" applyFont="1" applyFill="1" applyBorder="1"/>
    <xf numFmtId="2" fontId="0" fillId="0" borderId="1" xfId="0" applyNumberFormat="1" applyBorder="1"/>
    <xf numFmtId="0" fontId="1" fillId="3" borderId="1" xfId="0" applyFont="1" applyFill="1" applyBorder="1"/>
    <xf numFmtId="43" fontId="0" fillId="3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B72"/>
  <sheetViews>
    <sheetView tabSelected="1" topLeftCell="A52" workbookViewId="0">
      <selection activeCell="H60" sqref="H60"/>
    </sheetView>
  </sheetViews>
  <sheetFormatPr defaultRowHeight="15" x14ac:dyDescent="0.25"/>
  <cols>
    <col min="2" max="2" width="19.28515625" customWidth="1"/>
    <col min="3" max="3" width="16.85546875" bestFit="1" customWidth="1"/>
    <col min="4" max="4" width="17" bestFit="1" customWidth="1"/>
    <col min="5" max="5" width="10.85546875" bestFit="1" customWidth="1"/>
    <col min="6" max="6" width="15.5703125" bestFit="1" customWidth="1"/>
    <col min="7" max="7" width="10.42578125" bestFit="1" customWidth="1"/>
    <col min="8" max="8" width="15" customWidth="1"/>
    <col min="9" max="9" width="16.140625" bestFit="1" customWidth="1"/>
    <col min="10" max="10" width="24.85546875" bestFit="1" customWidth="1"/>
    <col min="11" max="11" width="10.28515625" bestFit="1" customWidth="1"/>
    <col min="13" max="13" width="19.28515625" customWidth="1"/>
    <col min="14" max="14" width="19" bestFit="1" customWidth="1"/>
    <col min="15" max="15" width="13.28515625" customWidth="1"/>
    <col min="16" max="16" width="10.85546875" bestFit="1" customWidth="1"/>
    <col min="17" max="17" width="10.85546875" customWidth="1"/>
    <col min="18" max="18" width="18.42578125" bestFit="1" customWidth="1"/>
    <col min="19" max="19" width="14.42578125" bestFit="1" customWidth="1"/>
    <col min="20" max="20" width="15.42578125" customWidth="1"/>
    <col min="21" max="21" width="24.85546875" bestFit="1" customWidth="1"/>
    <col min="22" max="22" width="10.28515625" bestFit="1" customWidth="1"/>
    <col min="24" max="24" width="19.28515625" customWidth="1"/>
    <col min="26" max="26" width="11.140625" bestFit="1" customWidth="1"/>
    <col min="27" max="27" width="10.85546875" bestFit="1" customWidth="1"/>
    <col min="28" max="28" width="10.85546875" customWidth="1"/>
    <col min="29" max="29" width="7.5703125" bestFit="1" customWidth="1"/>
    <col min="30" max="30" width="14.42578125" bestFit="1" customWidth="1"/>
    <col min="31" max="31" width="13.85546875" bestFit="1" customWidth="1"/>
    <col min="32" max="32" width="13.140625" bestFit="1" customWidth="1"/>
    <col min="33" max="33" width="10.28515625" bestFit="1" customWidth="1"/>
    <col min="35" max="35" width="19.28515625" customWidth="1"/>
    <col min="37" max="37" width="11.140625" bestFit="1" customWidth="1"/>
    <col min="38" max="38" width="10.85546875" bestFit="1" customWidth="1"/>
    <col min="39" max="39" width="10.85546875" customWidth="1"/>
    <col min="40" max="40" width="7.5703125" bestFit="1" customWidth="1"/>
    <col min="41" max="41" width="14.42578125" bestFit="1" customWidth="1"/>
    <col min="42" max="42" width="13.85546875" bestFit="1" customWidth="1"/>
    <col min="43" max="43" width="13.140625" bestFit="1" customWidth="1"/>
    <col min="44" max="44" width="10.28515625" bestFit="1" customWidth="1"/>
    <col min="46" max="46" width="19.28515625" customWidth="1"/>
    <col min="48" max="48" width="11.140625" bestFit="1" customWidth="1"/>
    <col min="49" max="49" width="10.85546875" bestFit="1" customWidth="1"/>
    <col min="50" max="50" width="10.85546875" customWidth="1"/>
    <col min="51" max="51" width="7.5703125" bestFit="1" customWidth="1"/>
    <col min="52" max="52" width="14.42578125" bestFit="1" customWidth="1"/>
    <col min="53" max="53" width="13.85546875" bestFit="1" customWidth="1"/>
    <col min="54" max="54" width="13.140625" bestFit="1" customWidth="1"/>
    <col min="55" max="55" width="10.28515625" bestFit="1" customWidth="1"/>
    <col min="57" max="57" width="19.28515625" customWidth="1"/>
    <col min="59" max="59" width="11.140625" bestFit="1" customWidth="1"/>
    <col min="60" max="60" width="10.85546875" bestFit="1" customWidth="1"/>
    <col min="61" max="61" width="10.85546875" customWidth="1"/>
    <col min="62" max="62" width="7.5703125" bestFit="1" customWidth="1"/>
    <col min="63" max="63" width="14.42578125" bestFit="1" customWidth="1"/>
    <col min="64" max="64" width="13.85546875" bestFit="1" customWidth="1"/>
    <col min="65" max="65" width="13.140625" bestFit="1" customWidth="1"/>
    <col min="66" max="66" width="10.28515625" bestFit="1" customWidth="1"/>
    <col min="68" max="68" width="19.28515625" customWidth="1"/>
    <col min="70" max="70" width="11.140625" bestFit="1" customWidth="1"/>
    <col min="71" max="71" width="10.85546875" bestFit="1" customWidth="1"/>
    <col min="72" max="72" width="10.85546875" customWidth="1"/>
    <col min="73" max="73" width="7.5703125" bestFit="1" customWidth="1"/>
    <col min="74" max="74" width="14.42578125" bestFit="1" customWidth="1"/>
    <col min="75" max="75" width="13.85546875" bestFit="1" customWidth="1"/>
    <col min="76" max="76" width="13.140625" bestFit="1" customWidth="1"/>
    <col min="77" max="77" width="10.28515625" bestFit="1" customWidth="1"/>
    <col min="79" max="79" width="19.28515625" customWidth="1"/>
    <col min="81" max="81" width="11.140625" bestFit="1" customWidth="1"/>
    <col min="82" max="82" width="10.85546875" bestFit="1" customWidth="1"/>
    <col min="83" max="83" width="10.85546875" customWidth="1"/>
    <col min="84" max="84" width="7.5703125" bestFit="1" customWidth="1"/>
    <col min="85" max="85" width="14.42578125" bestFit="1" customWidth="1"/>
    <col min="86" max="86" width="13.85546875" bestFit="1" customWidth="1"/>
    <col min="87" max="87" width="13.140625" bestFit="1" customWidth="1"/>
    <col min="88" max="88" width="10.28515625" bestFit="1" customWidth="1"/>
    <col min="90" max="90" width="19.28515625" customWidth="1"/>
    <col min="92" max="92" width="11.140625" bestFit="1" customWidth="1"/>
    <col min="93" max="93" width="10.85546875" bestFit="1" customWidth="1"/>
    <col min="94" max="94" width="10.85546875" customWidth="1"/>
    <col min="95" max="95" width="7.5703125" bestFit="1" customWidth="1"/>
    <col min="96" max="96" width="14.42578125" bestFit="1" customWidth="1"/>
    <col min="97" max="97" width="13.85546875" bestFit="1" customWidth="1"/>
    <col min="98" max="98" width="13.140625" bestFit="1" customWidth="1"/>
    <col min="99" max="99" width="10.28515625" bestFit="1" customWidth="1"/>
    <col min="101" max="101" width="25.28515625" customWidth="1"/>
    <col min="107" max="107" width="13.28515625" customWidth="1"/>
    <col min="108" max="108" width="8.140625" bestFit="1" customWidth="1"/>
    <col min="109" max="109" width="13.140625" bestFit="1" customWidth="1"/>
    <col min="116" max="116" width="14.7109375" customWidth="1"/>
    <col min="120" max="120" width="11.5703125" customWidth="1"/>
  </cols>
  <sheetData>
    <row r="2" spans="2:132" x14ac:dyDescent="0.25">
      <c r="B2" s="1" t="s">
        <v>0</v>
      </c>
      <c r="G2" s="42" t="s">
        <v>55</v>
      </c>
      <c r="H2" s="42"/>
      <c r="I2" s="42"/>
      <c r="M2" s="1" t="s">
        <v>1</v>
      </c>
      <c r="R2" s="42" t="s">
        <v>55</v>
      </c>
      <c r="S2" s="42"/>
      <c r="T2" s="42"/>
      <c r="X2" s="1" t="s">
        <v>2</v>
      </c>
      <c r="AC2" s="42" t="s">
        <v>55</v>
      </c>
      <c r="AD2" s="42"/>
      <c r="AE2" s="42"/>
      <c r="AI2" s="1" t="s">
        <v>3</v>
      </c>
      <c r="AN2" s="42" t="s">
        <v>55</v>
      </c>
      <c r="AO2" s="42"/>
      <c r="AP2" s="42"/>
      <c r="AT2" s="1" t="s">
        <v>4</v>
      </c>
      <c r="AY2" s="42" t="s">
        <v>55</v>
      </c>
      <c r="AZ2" s="42"/>
      <c r="BA2" s="42"/>
      <c r="BE2" s="1" t="s">
        <v>5</v>
      </c>
      <c r="BJ2" s="42" t="s">
        <v>55</v>
      </c>
      <c r="BK2" s="42"/>
      <c r="BL2" s="42"/>
      <c r="BP2" s="1" t="s">
        <v>6</v>
      </c>
      <c r="CA2" s="1" t="s">
        <v>7</v>
      </c>
      <c r="CL2" s="1" t="s">
        <v>8</v>
      </c>
      <c r="CQ2" s="42" t="s">
        <v>55</v>
      </c>
      <c r="CR2" s="42"/>
      <c r="CS2" s="42"/>
      <c r="CW2" s="1" t="s">
        <v>57</v>
      </c>
      <c r="DB2" s="42" t="s">
        <v>55</v>
      </c>
      <c r="DC2" s="42"/>
      <c r="DD2" s="42"/>
      <c r="DH2" s="1" t="s">
        <v>61</v>
      </c>
      <c r="DM2" s="42" t="s">
        <v>55</v>
      </c>
      <c r="DN2" s="42"/>
      <c r="DO2" s="42"/>
      <c r="DS2" s="1" t="s">
        <v>63</v>
      </c>
      <c r="DX2" s="42" t="s">
        <v>55</v>
      </c>
      <c r="DY2" s="42"/>
      <c r="DZ2" s="42"/>
    </row>
    <row r="3" spans="2:132" x14ac:dyDescent="0.25">
      <c r="B3" s="2"/>
      <c r="C3" s="2" t="s">
        <v>9</v>
      </c>
      <c r="D3" s="2" t="s">
        <v>53</v>
      </c>
      <c r="E3" s="2" t="s">
        <v>10</v>
      </c>
      <c r="F3" s="2" t="s">
        <v>54</v>
      </c>
      <c r="G3" s="2" t="s">
        <v>28</v>
      </c>
      <c r="H3" s="2" t="s">
        <v>29</v>
      </c>
      <c r="I3" s="2" t="s">
        <v>56</v>
      </c>
      <c r="J3" s="2" t="s">
        <v>11</v>
      </c>
      <c r="K3" s="3" t="s">
        <v>12</v>
      </c>
      <c r="M3" s="2"/>
      <c r="N3" s="2" t="s">
        <v>9</v>
      </c>
      <c r="O3" s="2" t="s">
        <v>53</v>
      </c>
      <c r="P3" s="2" t="s">
        <v>10</v>
      </c>
      <c r="Q3" s="2" t="s">
        <v>54</v>
      </c>
      <c r="R3" s="2" t="s">
        <v>28</v>
      </c>
      <c r="S3" s="2" t="s">
        <v>29</v>
      </c>
      <c r="T3" s="2" t="s">
        <v>56</v>
      </c>
      <c r="U3" s="2" t="s">
        <v>11</v>
      </c>
      <c r="V3" s="3" t="s">
        <v>12</v>
      </c>
      <c r="X3" s="2"/>
      <c r="Y3" s="2" t="s">
        <v>9</v>
      </c>
      <c r="Z3" s="2" t="s">
        <v>53</v>
      </c>
      <c r="AA3" s="2" t="s">
        <v>10</v>
      </c>
      <c r="AB3" s="2" t="s">
        <v>54</v>
      </c>
      <c r="AC3" s="2" t="s">
        <v>28</v>
      </c>
      <c r="AD3" s="2" t="s">
        <v>29</v>
      </c>
      <c r="AE3" s="2" t="s">
        <v>56</v>
      </c>
      <c r="AF3" s="2" t="s">
        <v>11</v>
      </c>
      <c r="AG3" s="3" t="s">
        <v>12</v>
      </c>
      <c r="AI3" s="2"/>
      <c r="AJ3" s="2" t="s">
        <v>9</v>
      </c>
      <c r="AK3" s="2" t="s">
        <v>53</v>
      </c>
      <c r="AL3" s="2" t="s">
        <v>10</v>
      </c>
      <c r="AM3" s="2" t="s">
        <v>54</v>
      </c>
      <c r="AN3" s="2" t="s">
        <v>28</v>
      </c>
      <c r="AO3" s="2" t="s">
        <v>29</v>
      </c>
      <c r="AP3" s="2" t="s">
        <v>56</v>
      </c>
      <c r="AQ3" s="2" t="s">
        <v>11</v>
      </c>
      <c r="AR3" s="3" t="s">
        <v>12</v>
      </c>
      <c r="AT3" s="2"/>
      <c r="AU3" s="2" t="s">
        <v>9</v>
      </c>
      <c r="AV3" s="2" t="s">
        <v>53</v>
      </c>
      <c r="AW3" s="2" t="s">
        <v>10</v>
      </c>
      <c r="AX3" s="2" t="s">
        <v>54</v>
      </c>
      <c r="AY3" s="2" t="s">
        <v>28</v>
      </c>
      <c r="AZ3" s="2" t="s">
        <v>29</v>
      </c>
      <c r="BA3" s="2" t="s">
        <v>56</v>
      </c>
      <c r="BB3" s="2" t="s">
        <v>11</v>
      </c>
      <c r="BC3" s="3" t="s">
        <v>12</v>
      </c>
      <c r="BE3" s="2"/>
      <c r="BF3" s="2" t="s">
        <v>9</v>
      </c>
      <c r="BG3" s="2" t="s">
        <v>53</v>
      </c>
      <c r="BH3" s="2" t="s">
        <v>10</v>
      </c>
      <c r="BI3" s="2" t="s">
        <v>54</v>
      </c>
      <c r="BJ3" s="2" t="s">
        <v>28</v>
      </c>
      <c r="BK3" s="2" t="s">
        <v>29</v>
      </c>
      <c r="BL3" s="2" t="s">
        <v>56</v>
      </c>
      <c r="BM3" s="2" t="s">
        <v>11</v>
      </c>
      <c r="BN3" s="3" t="s">
        <v>12</v>
      </c>
      <c r="BP3" s="2"/>
      <c r="BQ3" s="2" t="s">
        <v>9</v>
      </c>
      <c r="BR3" s="2" t="s">
        <v>53</v>
      </c>
      <c r="BS3" s="2" t="s">
        <v>10</v>
      </c>
      <c r="BT3" s="2" t="s">
        <v>54</v>
      </c>
      <c r="BU3" s="2" t="s">
        <v>28</v>
      </c>
      <c r="BV3" s="2" t="s">
        <v>29</v>
      </c>
      <c r="BW3" s="2" t="s">
        <v>56</v>
      </c>
      <c r="BX3" s="2" t="s">
        <v>11</v>
      </c>
      <c r="BY3" s="3" t="s">
        <v>12</v>
      </c>
      <c r="CA3" s="2"/>
      <c r="CB3" s="2" t="s">
        <v>9</v>
      </c>
      <c r="CC3" s="2" t="s">
        <v>53</v>
      </c>
      <c r="CD3" s="2" t="s">
        <v>10</v>
      </c>
      <c r="CE3" s="2" t="s">
        <v>54</v>
      </c>
      <c r="CF3" s="2" t="s">
        <v>28</v>
      </c>
      <c r="CG3" s="2" t="s">
        <v>29</v>
      </c>
      <c r="CH3" s="2" t="s">
        <v>56</v>
      </c>
      <c r="CI3" s="2" t="s">
        <v>11</v>
      </c>
      <c r="CJ3" s="3" t="s">
        <v>12</v>
      </c>
      <c r="CL3" s="2"/>
      <c r="CM3" s="2" t="s">
        <v>9</v>
      </c>
      <c r="CN3" s="2" t="s">
        <v>53</v>
      </c>
      <c r="CO3" s="2" t="s">
        <v>10</v>
      </c>
      <c r="CP3" s="2" t="s">
        <v>54</v>
      </c>
      <c r="CQ3" s="2" t="s">
        <v>28</v>
      </c>
      <c r="CR3" s="2" t="s">
        <v>29</v>
      </c>
      <c r="CS3" s="2" t="s">
        <v>56</v>
      </c>
      <c r="CT3" s="2" t="s">
        <v>11</v>
      </c>
      <c r="CU3" s="3" t="s">
        <v>12</v>
      </c>
      <c r="CW3" s="2"/>
      <c r="CX3" s="2" t="s">
        <v>9</v>
      </c>
      <c r="CY3" s="2" t="s">
        <v>53</v>
      </c>
      <c r="CZ3" s="2" t="s">
        <v>10</v>
      </c>
      <c r="DA3" s="2" t="s">
        <v>54</v>
      </c>
      <c r="DB3" s="2" t="s">
        <v>28</v>
      </c>
      <c r="DC3" s="2" t="s">
        <v>29</v>
      </c>
      <c r="DD3" s="2" t="s">
        <v>56</v>
      </c>
      <c r="DE3" s="2" t="s">
        <v>11</v>
      </c>
      <c r="DF3" s="3" t="s">
        <v>12</v>
      </c>
      <c r="DH3" s="2"/>
      <c r="DI3" s="2" t="s">
        <v>9</v>
      </c>
      <c r="DJ3" s="2" t="s">
        <v>53</v>
      </c>
      <c r="DK3" s="2" t="s">
        <v>10</v>
      </c>
      <c r="DL3" s="2" t="s">
        <v>54</v>
      </c>
      <c r="DM3" s="2" t="s">
        <v>28</v>
      </c>
      <c r="DN3" s="2" t="s">
        <v>29</v>
      </c>
      <c r="DO3" s="2" t="s">
        <v>56</v>
      </c>
      <c r="DP3" s="2" t="s">
        <v>11</v>
      </c>
      <c r="DQ3" s="3" t="s">
        <v>12</v>
      </c>
      <c r="DS3" s="2"/>
      <c r="DT3" s="2" t="s">
        <v>9</v>
      </c>
      <c r="DU3" s="2" t="s">
        <v>53</v>
      </c>
      <c r="DV3" s="2" t="s">
        <v>10</v>
      </c>
      <c r="DW3" s="2" t="s">
        <v>54</v>
      </c>
      <c r="DX3" s="2" t="s">
        <v>28</v>
      </c>
      <c r="DY3" s="2" t="s">
        <v>29</v>
      </c>
      <c r="DZ3" s="2" t="s">
        <v>56</v>
      </c>
      <c r="EA3" s="2" t="s">
        <v>11</v>
      </c>
      <c r="EB3" s="3" t="s">
        <v>12</v>
      </c>
    </row>
    <row r="4" spans="2:132" x14ac:dyDescent="0.25">
      <c r="B4" s="2" t="s">
        <v>13</v>
      </c>
      <c r="C4" s="2"/>
      <c r="D4" s="4">
        <v>507.60000000000008</v>
      </c>
      <c r="E4" s="2"/>
      <c r="F4" s="2"/>
      <c r="G4" s="2"/>
      <c r="H4" s="2"/>
      <c r="I4" s="2"/>
      <c r="J4" s="2"/>
      <c r="K4" s="2"/>
      <c r="M4" s="2" t="s">
        <v>13</v>
      </c>
      <c r="N4" s="2"/>
      <c r="O4" s="4">
        <v>596.61999999999989</v>
      </c>
      <c r="P4" s="2"/>
      <c r="Q4" s="2"/>
      <c r="R4" s="2"/>
      <c r="S4" s="2"/>
      <c r="T4" s="2"/>
      <c r="U4" s="2"/>
      <c r="V4" s="2"/>
      <c r="X4" s="2" t="s">
        <v>13</v>
      </c>
      <c r="Y4" s="2"/>
      <c r="Z4" s="4">
        <v>2214.41</v>
      </c>
      <c r="AA4" s="2"/>
      <c r="AB4" s="2"/>
      <c r="AC4" s="2"/>
      <c r="AD4" s="2"/>
      <c r="AE4" s="2"/>
      <c r="AF4" s="2"/>
      <c r="AG4" s="2"/>
      <c r="AI4" s="2" t="s">
        <v>13</v>
      </c>
      <c r="AJ4" s="2"/>
      <c r="AK4" s="4">
        <v>4970.9250000000002</v>
      </c>
      <c r="AL4" s="2"/>
      <c r="AM4" s="2"/>
      <c r="AN4" s="2"/>
      <c r="AO4" s="2"/>
      <c r="AP4" s="2"/>
      <c r="AQ4" s="2"/>
      <c r="AR4" s="2"/>
      <c r="AT4" s="2" t="s">
        <v>13</v>
      </c>
      <c r="AU4" s="2"/>
      <c r="AV4" s="4">
        <v>1181.67</v>
      </c>
      <c r="AW4" s="2"/>
      <c r="AX4" s="2"/>
      <c r="AY4" s="2"/>
      <c r="AZ4" s="2"/>
      <c r="BA4" s="2"/>
      <c r="BB4" s="2"/>
      <c r="BC4" s="2"/>
      <c r="BE4" s="2" t="s">
        <v>13</v>
      </c>
      <c r="BF4" s="2"/>
      <c r="BG4" s="4">
        <v>2076.9650000000001</v>
      </c>
      <c r="BH4" s="2"/>
      <c r="BI4" s="2"/>
      <c r="BJ4" s="2"/>
      <c r="BK4" s="2"/>
      <c r="BL4" s="2"/>
      <c r="BM4" s="2"/>
      <c r="BN4" s="2"/>
      <c r="BP4" s="2" t="s">
        <v>13</v>
      </c>
      <c r="BQ4" s="2"/>
      <c r="BR4" s="4">
        <v>1232.6199999999999</v>
      </c>
      <c r="BS4" s="2"/>
      <c r="BT4" s="2"/>
      <c r="BU4" s="2"/>
      <c r="BV4" s="2"/>
      <c r="BW4" s="2"/>
      <c r="BX4" s="2"/>
      <c r="BY4" s="2"/>
      <c r="CA4" s="2" t="s">
        <v>13</v>
      </c>
      <c r="CB4" s="2"/>
      <c r="CC4" s="4">
        <v>2433.06</v>
      </c>
      <c r="CD4" s="2"/>
      <c r="CE4" s="2"/>
      <c r="CF4" s="2"/>
      <c r="CG4" s="2"/>
      <c r="CH4" s="2"/>
      <c r="CI4" s="2"/>
      <c r="CJ4" s="2"/>
      <c r="CL4" s="2" t="s">
        <v>13</v>
      </c>
      <c r="CM4" s="2"/>
      <c r="CN4" s="4">
        <v>3610.9400000000005</v>
      </c>
      <c r="CO4" s="2"/>
      <c r="CP4" s="2"/>
      <c r="CQ4" s="2"/>
      <c r="CR4" s="2"/>
      <c r="CS4" s="2"/>
      <c r="CT4" s="2"/>
      <c r="CU4" s="2"/>
      <c r="CW4" s="2" t="s">
        <v>13</v>
      </c>
      <c r="CX4" s="2"/>
      <c r="CY4" s="4">
        <v>2548.724999999999</v>
      </c>
      <c r="CZ4" s="2"/>
      <c r="DA4" s="2"/>
      <c r="DB4" s="2"/>
      <c r="DC4" s="2"/>
      <c r="DD4" s="2"/>
      <c r="DE4" s="2"/>
      <c r="DF4" s="2"/>
      <c r="DH4" s="2" t="s">
        <v>13</v>
      </c>
      <c r="DI4" s="2"/>
      <c r="DJ4" s="4">
        <f>1681.225+39.94</f>
        <v>1721.165</v>
      </c>
      <c r="DK4" s="2"/>
      <c r="DL4" s="2"/>
      <c r="DM4" s="2"/>
      <c r="DN4" s="2"/>
      <c r="DO4" s="2"/>
      <c r="DP4" s="2"/>
      <c r="DQ4" s="2"/>
      <c r="DS4" s="2" t="s">
        <v>13</v>
      </c>
      <c r="DT4" s="2"/>
      <c r="DU4" s="4">
        <v>485.75</v>
      </c>
      <c r="DV4" s="2"/>
      <c r="DW4" s="2"/>
      <c r="DX4" s="2"/>
      <c r="DY4" s="2"/>
      <c r="DZ4" s="2"/>
      <c r="EA4" s="2"/>
      <c r="EB4" s="2"/>
    </row>
    <row r="5" spans="2:132" x14ac:dyDescent="0.25">
      <c r="B5" s="2" t="s">
        <v>14</v>
      </c>
      <c r="C5" s="2"/>
      <c r="D5" s="4">
        <v>796.8</v>
      </c>
      <c r="E5" s="2"/>
      <c r="F5" s="2"/>
      <c r="G5" s="2"/>
      <c r="H5" s="2"/>
      <c r="I5" s="2"/>
      <c r="J5" s="2"/>
      <c r="K5" s="2"/>
      <c r="M5" s="2" t="s">
        <v>14</v>
      </c>
      <c r="N5" s="2"/>
      <c r="O5" s="4"/>
      <c r="P5" s="2"/>
      <c r="Q5" s="2"/>
      <c r="R5" s="2"/>
      <c r="S5" s="2"/>
      <c r="T5" s="2"/>
      <c r="U5" s="2"/>
      <c r="V5" s="2"/>
      <c r="X5" s="2" t="s">
        <v>14</v>
      </c>
      <c r="Y5" s="2"/>
      <c r="Z5" s="4">
        <v>1319.5700000000004</v>
      </c>
      <c r="AA5" s="2"/>
      <c r="AB5" s="2"/>
      <c r="AC5" s="2"/>
      <c r="AD5" s="2"/>
      <c r="AE5" s="2"/>
      <c r="AF5" s="2"/>
      <c r="AG5" s="2"/>
      <c r="AI5" s="2" t="s">
        <v>14</v>
      </c>
      <c r="AJ5" s="2"/>
      <c r="AK5" s="4">
        <v>385.89</v>
      </c>
      <c r="AL5" s="2"/>
      <c r="AM5" s="2"/>
      <c r="AN5" s="2"/>
      <c r="AO5" s="2"/>
      <c r="AP5" s="2"/>
      <c r="AQ5" s="2"/>
      <c r="AR5" s="2"/>
      <c r="AT5" s="2" t="s">
        <v>14</v>
      </c>
      <c r="AU5" s="2"/>
      <c r="AV5" s="4">
        <v>966.36</v>
      </c>
      <c r="AW5" s="2"/>
      <c r="AX5" s="2"/>
      <c r="AY5" s="2"/>
      <c r="AZ5" s="2"/>
      <c r="BA5" s="2"/>
      <c r="BB5" s="2"/>
      <c r="BC5" s="2"/>
      <c r="BE5" s="2" t="s">
        <v>14</v>
      </c>
      <c r="BF5" s="2"/>
      <c r="BG5" s="4">
        <v>698.91</v>
      </c>
      <c r="BH5" s="2"/>
      <c r="BI5" s="2"/>
      <c r="BJ5" s="2"/>
      <c r="BK5" s="2"/>
      <c r="BL5" s="2"/>
      <c r="BM5" s="2"/>
      <c r="BN5" s="2"/>
      <c r="BP5" s="2" t="s">
        <v>14</v>
      </c>
      <c r="BQ5" s="2"/>
      <c r="BR5" s="4">
        <v>914.56000000000006</v>
      </c>
      <c r="BS5" s="2"/>
      <c r="BT5" s="2"/>
      <c r="BU5" s="2"/>
      <c r="BV5" s="2"/>
      <c r="BW5" s="2"/>
      <c r="BX5" s="2"/>
      <c r="BY5" s="2"/>
      <c r="CA5" s="2" t="s">
        <v>14</v>
      </c>
      <c r="CB5" s="2"/>
      <c r="CC5" s="4">
        <v>1270.4699999999998</v>
      </c>
      <c r="CD5" s="2"/>
      <c r="CE5" s="2"/>
      <c r="CF5" s="2"/>
      <c r="CG5" s="2"/>
      <c r="CH5" s="2"/>
      <c r="CI5" s="2"/>
      <c r="CJ5" s="2"/>
      <c r="CL5" s="2" t="s">
        <v>14</v>
      </c>
      <c r="CM5" s="2"/>
      <c r="CN5" s="4">
        <v>859.99999999999989</v>
      </c>
      <c r="CO5" s="2"/>
      <c r="CP5" s="2"/>
      <c r="CQ5" s="2"/>
      <c r="CR5" s="2"/>
      <c r="CS5" s="2"/>
      <c r="CT5" s="2"/>
      <c r="CU5" s="2"/>
      <c r="CW5" s="2" t="s">
        <v>14</v>
      </c>
      <c r="CX5" s="2"/>
      <c r="CY5" s="4">
        <v>1046.21</v>
      </c>
      <c r="CZ5" s="2"/>
      <c r="DA5" s="2"/>
      <c r="DB5" s="2"/>
      <c r="DC5" s="2"/>
      <c r="DD5" s="2"/>
      <c r="DE5" s="2"/>
      <c r="DF5" s="2"/>
      <c r="DH5" s="2" t="s">
        <v>14</v>
      </c>
      <c r="DI5" s="2"/>
      <c r="DJ5" s="4">
        <v>879.23</v>
      </c>
      <c r="DK5" s="2"/>
      <c r="DL5" s="2"/>
      <c r="DM5" s="2"/>
      <c r="DN5" s="2"/>
      <c r="DO5" s="2"/>
      <c r="DP5" s="2"/>
      <c r="DQ5" s="2"/>
      <c r="DS5" s="2" t="s">
        <v>14</v>
      </c>
      <c r="DT5" s="2"/>
      <c r="DU5" s="4">
        <v>1606.6</v>
      </c>
      <c r="DV5" s="2"/>
      <c r="DW5" s="2"/>
      <c r="DX5" s="2"/>
      <c r="DY5" s="2"/>
      <c r="DZ5" s="2"/>
      <c r="EA5" s="2"/>
      <c r="EB5" s="2"/>
    </row>
    <row r="6" spans="2:132" x14ac:dyDescent="0.25">
      <c r="B6" s="2" t="s">
        <v>15</v>
      </c>
      <c r="C6" s="2"/>
      <c r="D6" s="4"/>
      <c r="E6" s="2"/>
      <c r="F6" s="2"/>
      <c r="G6" s="2"/>
      <c r="H6" s="2"/>
      <c r="I6" s="2"/>
      <c r="J6" s="2"/>
      <c r="K6" s="2"/>
      <c r="M6" s="2" t="s">
        <v>15</v>
      </c>
      <c r="N6" s="2"/>
      <c r="O6" s="4"/>
      <c r="P6" s="2"/>
      <c r="Q6" s="2"/>
      <c r="R6" s="2"/>
      <c r="S6" s="2"/>
      <c r="T6" s="2"/>
      <c r="U6" s="2"/>
      <c r="V6" s="2"/>
      <c r="X6" s="2" t="s">
        <v>15</v>
      </c>
      <c r="Y6" s="2"/>
      <c r="Z6" s="4">
        <v>178.06999999999996</v>
      </c>
      <c r="AA6" s="2"/>
      <c r="AB6" s="2"/>
      <c r="AC6" s="2"/>
      <c r="AD6" s="2"/>
      <c r="AE6" s="2"/>
      <c r="AF6" s="2"/>
      <c r="AG6" s="2"/>
      <c r="AI6" s="2" t="s">
        <v>15</v>
      </c>
      <c r="AJ6" s="2"/>
      <c r="AK6" s="4">
        <v>670.16</v>
      </c>
      <c r="AL6" s="2"/>
      <c r="AM6" s="2"/>
      <c r="AN6" s="2"/>
      <c r="AO6" s="2"/>
      <c r="AP6" s="2"/>
      <c r="AQ6" s="2"/>
      <c r="AR6" s="2"/>
      <c r="AT6" s="2" t="s">
        <v>15</v>
      </c>
      <c r="AU6" s="2"/>
      <c r="AV6" s="4">
        <v>999.29</v>
      </c>
      <c r="AW6" s="2"/>
      <c r="AX6" s="2"/>
      <c r="AY6" s="2"/>
      <c r="AZ6" s="2"/>
      <c r="BA6" s="2"/>
      <c r="BB6" s="2"/>
      <c r="BC6" s="2"/>
      <c r="BE6" s="2" t="s">
        <v>15</v>
      </c>
      <c r="BF6" s="2"/>
      <c r="BG6" s="4"/>
      <c r="BH6" s="2"/>
      <c r="BI6" s="2"/>
      <c r="BJ6" s="2"/>
      <c r="BK6" s="2"/>
      <c r="BL6" s="2"/>
      <c r="BM6" s="2"/>
      <c r="BN6" s="2"/>
      <c r="BP6" s="2" t="s">
        <v>15</v>
      </c>
      <c r="BQ6" s="2"/>
      <c r="BR6" s="4"/>
      <c r="BS6" s="2"/>
      <c r="BT6" s="2"/>
      <c r="BU6" s="2"/>
      <c r="BV6" s="2"/>
      <c r="BW6" s="2"/>
      <c r="BX6" s="2"/>
      <c r="BY6" s="2"/>
      <c r="CA6" s="2" t="s">
        <v>15</v>
      </c>
      <c r="CB6" s="2"/>
      <c r="CC6" s="4"/>
      <c r="CD6" s="2"/>
      <c r="CE6" s="2"/>
      <c r="CF6" s="2"/>
      <c r="CG6" s="2"/>
      <c r="CH6" s="2"/>
      <c r="CI6" s="2"/>
      <c r="CJ6" s="2"/>
      <c r="CL6" s="2" t="s">
        <v>15</v>
      </c>
      <c r="CM6" s="2"/>
      <c r="CN6" s="4">
        <v>997.18999999999994</v>
      </c>
      <c r="CO6" s="2"/>
      <c r="CP6" s="2"/>
      <c r="CQ6" s="2"/>
      <c r="CR6" s="2"/>
      <c r="CS6" s="2"/>
      <c r="CT6" s="2"/>
      <c r="CU6" s="2"/>
      <c r="CW6" s="2" t="s">
        <v>15</v>
      </c>
      <c r="CX6" s="2"/>
      <c r="CY6" s="4">
        <v>324.92</v>
      </c>
      <c r="CZ6" s="2"/>
      <c r="DA6" s="2"/>
      <c r="DB6" s="2"/>
      <c r="DC6" s="2"/>
      <c r="DD6" s="2"/>
      <c r="DE6" s="2"/>
      <c r="DF6" s="2"/>
      <c r="DH6" s="2" t="s">
        <v>15</v>
      </c>
      <c r="DI6" s="2"/>
      <c r="DJ6" s="4">
        <v>170.39</v>
      </c>
      <c r="DK6" s="2"/>
      <c r="DL6" s="2"/>
      <c r="DM6" s="2"/>
      <c r="DN6" s="2"/>
      <c r="DO6" s="2"/>
      <c r="DP6" s="2"/>
      <c r="DQ6" s="2"/>
      <c r="DS6" s="2" t="s">
        <v>15</v>
      </c>
      <c r="DT6" s="2"/>
      <c r="DU6" s="4">
        <v>1841.0899999999997</v>
      </c>
      <c r="DV6" s="2"/>
      <c r="DW6" s="2"/>
      <c r="DX6" s="2"/>
      <c r="DY6" s="2"/>
      <c r="DZ6" s="2"/>
      <c r="EA6" s="2"/>
      <c r="EB6" s="2"/>
    </row>
    <row r="7" spans="2:132" x14ac:dyDescent="0.25">
      <c r="B7" s="2" t="s">
        <v>16</v>
      </c>
      <c r="C7" s="2"/>
      <c r="D7" s="4">
        <v>3678.7499999999991</v>
      </c>
      <c r="E7" s="2"/>
      <c r="F7" s="2"/>
      <c r="G7" s="2"/>
      <c r="H7" s="2"/>
      <c r="I7" s="2"/>
      <c r="J7" s="2"/>
      <c r="K7" s="2"/>
      <c r="M7" s="2" t="s">
        <v>16</v>
      </c>
      <c r="N7" s="2"/>
      <c r="O7" s="4">
        <v>886.34</v>
      </c>
      <c r="P7" s="2"/>
      <c r="Q7" s="2"/>
      <c r="R7" s="2"/>
      <c r="S7" s="2"/>
      <c r="T7" s="2"/>
      <c r="U7" s="2"/>
      <c r="V7" s="2"/>
      <c r="X7" s="2" t="s">
        <v>16</v>
      </c>
      <c r="Y7" s="2"/>
      <c r="Z7" s="4">
        <v>1761.19</v>
      </c>
      <c r="AA7" s="2"/>
      <c r="AB7" s="2"/>
      <c r="AC7" s="2"/>
      <c r="AD7" s="2"/>
      <c r="AE7" s="2"/>
      <c r="AF7" s="2"/>
      <c r="AG7" s="2"/>
      <c r="AI7" s="2" t="s">
        <v>16</v>
      </c>
      <c r="AJ7" s="2"/>
      <c r="AK7" s="4">
        <v>1463.43</v>
      </c>
      <c r="AL7" s="2"/>
      <c r="AM7" s="2"/>
      <c r="AN7" s="2"/>
      <c r="AO7" s="2"/>
      <c r="AP7" s="2"/>
      <c r="AQ7" s="2"/>
      <c r="AR7" s="2"/>
      <c r="AT7" s="2" t="s">
        <v>16</v>
      </c>
      <c r="AU7" s="2"/>
      <c r="AV7" s="4">
        <v>1086.72</v>
      </c>
      <c r="AW7" s="2"/>
      <c r="AX7" s="2"/>
      <c r="AY7" s="2"/>
      <c r="AZ7" s="2"/>
      <c r="BA7" s="2"/>
      <c r="BB7" s="2"/>
      <c r="BC7" s="2"/>
      <c r="BE7" s="2" t="s">
        <v>16</v>
      </c>
      <c r="BF7" s="2"/>
      <c r="BG7" s="4">
        <v>714.22</v>
      </c>
      <c r="BH7" s="2"/>
      <c r="BI7" s="2"/>
      <c r="BJ7" s="2"/>
      <c r="BK7" s="2"/>
      <c r="BL7" s="2"/>
      <c r="BM7" s="2"/>
      <c r="BN7" s="2"/>
      <c r="BP7" s="2" t="s">
        <v>16</v>
      </c>
      <c r="BQ7" s="2"/>
      <c r="BR7" s="4"/>
      <c r="BS7" s="2"/>
      <c r="BT7" s="2"/>
      <c r="BU7" s="2"/>
      <c r="BV7" s="2"/>
      <c r="BW7" s="2"/>
      <c r="BX7" s="2"/>
      <c r="BY7" s="2"/>
      <c r="CA7" s="2" t="s">
        <v>16</v>
      </c>
      <c r="CB7" s="2"/>
      <c r="CC7" s="4"/>
      <c r="CD7" s="2"/>
      <c r="CE7" s="2"/>
      <c r="CF7" s="2"/>
      <c r="CG7" s="2"/>
      <c r="CH7" s="2"/>
      <c r="CI7" s="2"/>
      <c r="CJ7" s="2"/>
      <c r="CL7" s="2" t="s">
        <v>16</v>
      </c>
      <c r="CM7" s="2"/>
      <c r="CN7" s="4">
        <v>1918.9399999999998</v>
      </c>
      <c r="CO7" s="2"/>
      <c r="CP7" s="2"/>
      <c r="CQ7" s="2"/>
      <c r="CR7" s="2"/>
      <c r="CS7" s="2"/>
      <c r="CT7" s="2"/>
      <c r="CU7" s="2"/>
      <c r="CW7" s="2" t="s">
        <v>16</v>
      </c>
      <c r="CX7" s="2"/>
      <c r="CY7" s="4">
        <v>388.42</v>
      </c>
      <c r="CZ7" s="2"/>
      <c r="DA7" s="2"/>
      <c r="DB7" s="2"/>
      <c r="DC7" s="2"/>
      <c r="DD7" s="2"/>
      <c r="DE7" s="2"/>
      <c r="DF7" s="2"/>
      <c r="DH7" s="2" t="s">
        <v>16</v>
      </c>
      <c r="DI7" s="2"/>
      <c r="DJ7" s="4">
        <v>1085.6600000000001</v>
      </c>
      <c r="DK7" s="2"/>
      <c r="DL7" s="2"/>
      <c r="DM7" s="2"/>
      <c r="DN7" s="2"/>
      <c r="DO7" s="2"/>
      <c r="DP7" s="2"/>
      <c r="DQ7" s="2"/>
      <c r="DS7" s="2" t="s">
        <v>16</v>
      </c>
      <c r="DT7" s="2"/>
      <c r="DU7" s="4">
        <v>2363.7949999999996</v>
      </c>
      <c r="DV7" s="2"/>
      <c r="DW7" s="2"/>
      <c r="DX7" s="2"/>
      <c r="DY7" s="2"/>
      <c r="DZ7" s="2"/>
      <c r="EA7" s="2"/>
      <c r="EB7" s="2"/>
    </row>
    <row r="8" spans="2:132" x14ac:dyDescent="0.25">
      <c r="B8" s="2" t="s">
        <v>17</v>
      </c>
      <c r="C8" s="2"/>
      <c r="D8" s="4">
        <v>155.72999999999999</v>
      </c>
      <c r="E8" s="2"/>
      <c r="F8" s="2"/>
      <c r="G8" s="2"/>
      <c r="H8" s="2"/>
      <c r="I8" s="2"/>
      <c r="J8" s="2"/>
      <c r="K8" s="2"/>
      <c r="M8" s="2" t="s">
        <v>17</v>
      </c>
      <c r="N8" s="2"/>
      <c r="O8" s="4">
        <v>1828.2299999999993</v>
      </c>
      <c r="P8" s="2"/>
      <c r="Q8" s="2"/>
      <c r="R8" s="2"/>
      <c r="S8" s="2"/>
      <c r="T8" s="2"/>
      <c r="U8" s="2"/>
      <c r="V8" s="2"/>
      <c r="X8" s="2" t="s">
        <v>17</v>
      </c>
      <c r="Y8" s="2"/>
      <c r="Z8" s="4"/>
      <c r="AA8" s="2"/>
      <c r="AB8" s="2"/>
      <c r="AC8" s="2"/>
      <c r="AD8" s="2"/>
      <c r="AE8" s="2"/>
      <c r="AF8" s="2"/>
      <c r="AG8" s="2"/>
      <c r="AI8" s="2" t="s">
        <v>17</v>
      </c>
      <c r="AJ8" s="2"/>
      <c r="AK8" s="4">
        <v>1972.76</v>
      </c>
      <c r="AL8" s="2"/>
      <c r="AM8" s="2"/>
      <c r="AN8" s="2"/>
      <c r="AO8" s="2"/>
      <c r="AP8" s="2"/>
      <c r="AQ8" s="2"/>
      <c r="AR8" s="2"/>
      <c r="AT8" s="2" t="s">
        <v>17</v>
      </c>
      <c r="AU8" s="2"/>
      <c r="AV8" s="4"/>
      <c r="AW8" s="2"/>
      <c r="AX8" s="2"/>
      <c r="AY8" s="2"/>
      <c r="AZ8" s="2"/>
      <c r="BA8" s="2"/>
      <c r="BB8" s="2"/>
      <c r="BC8" s="2"/>
      <c r="BE8" s="2" t="s">
        <v>17</v>
      </c>
      <c r="BF8" s="2"/>
      <c r="BG8" s="4">
        <v>1187.8399999999999</v>
      </c>
      <c r="BH8" s="2"/>
      <c r="BI8" s="2"/>
      <c r="BJ8" s="2"/>
      <c r="BK8" s="2"/>
      <c r="BL8" s="2"/>
      <c r="BM8" s="2"/>
      <c r="BN8" s="2"/>
      <c r="BP8" s="2" t="s">
        <v>17</v>
      </c>
      <c r="BQ8" s="2"/>
      <c r="BR8" s="4"/>
      <c r="BS8" s="2"/>
      <c r="BT8" s="2"/>
      <c r="BU8" s="2"/>
      <c r="BV8" s="2"/>
      <c r="BW8" s="2"/>
      <c r="BX8" s="2"/>
      <c r="BY8" s="2"/>
      <c r="CA8" s="2" t="s">
        <v>17</v>
      </c>
      <c r="CB8" s="2"/>
      <c r="CC8" s="4"/>
      <c r="CD8" s="2"/>
      <c r="CE8" s="2"/>
      <c r="CF8" s="2"/>
      <c r="CG8" s="2"/>
      <c r="CH8" s="2"/>
      <c r="CI8" s="2"/>
      <c r="CJ8" s="2"/>
      <c r="CL8" s="2" t="s">
        <v>17</v>
      </c>
      <c r="CM8" s="2"/>
      <c r="CN8" s="4">
        <v>40.019999999999996</v>
      </c>
      <c r="CO8" s="2"/>
      <c r="CP8" s="2"/>
      <c r="CQ8" s="2"/>
      <c r="CR8" s="2"/>
      <c r="CS8" s="2"/>
      <c r="CT8" s="2"/>
      <c r="CU8" s="2"/>
      <c r="CW8" s="2" t="s">
        <v>17</v>
      </c>
      <c r="CX8" s="2"/>
      <c r="CY8" s="4">
        <v>1984.6699999999994</v>
      </c>
      <c r="CZ8" s="2"/>
      <c r="DA8" s="2"/>
      <c r="DB8" s="2"/>
      <c r="DC8" s="2"/>
      <c r="DD8" s="2"/>
      <c r="DE8" s="2"/>
      <c r="DF8" s="2"/>
      <c r="DH8" s="2" t="s">
        <v>17</v>
      </c>
      <c r="DI8" s="2"/>
      <c r="DJ8" s="4">
        <v>1985.2899999999997</v>
      </c>
      <c r="DK8" s="2"/>
      <c r="DL8" s="2"/>
      <c r="DM8" s="2"/>
      <c r="DN8" s="2"/>
      <c r="DO8" s="2"/>
      <c r="DP8" s="2"/>
      <c r="DQ8" s="2"/>
      <c r="DS8" s="2" t="s">
        <v>17</v>
      </c>
      <c r="DT8" s="2"/>
      <c r="DU8" s="4">
        <v>1469.84</v>
      </c>
      <c r="DV8" s="2"/>
      <c r="DW8" s="2"/>
      <c r="DX8" s="2"/>
      <c r="DY8" s="2"/>
      <c r="DZ8" s="2"/>
      <c r="EA8" s="2"/>
      <c r="EB8" s="2"/>
    </row>
    <row r="9" spans="2:132" x14ac:dyDescent="0.25">
      <c r="B9" s="2" t="s">
        <v>18</v>
      </c>
      <c r="C9" s="2"/>
      <c r="D9" s="4">
        <v>1793.9899999999993</v>
      </c>
      <c r="E9" s="2"/>
      <c r="F9" s="2"/>
      <c r="G9" s="2"/>
      <c r="H9" s="2"/>
      <c r="I9" s="2"/>
      <c r="J9" s="2"/>
      <c r="K9" s="2"/>
      <c r="M9" s="2" t="s">
        <v>18</v>
      </c>
      <c r="N9" s="2"/>
      <c r="O9" s="4">
        <v>3999.54</v>
      </c>
      <c r="P9" s="2"/>
      <c r="Q9" s="2"/>
      <c r="R9" s="2"/>
      <c r="S9" s="2"/>
      <c r="T9" s="2"/>
      <c r="U9" s="2"/>
      <c r="V9" s="2"/>
      <c r="X9" s="2" t="s">
        <v>18</v>
      </c>
      <c r="Y9" s="2"/>
      <c r="Z9" s="4"/>
      <c r="AA9" s="2"/>
      <c r="AB9" s="2"/>
      <c r="AC9" s="2"/>
      <c r="AD9" s="2"/>
      <c r="AE9" s="2"/>
      <c r="AF9" s="2"/>
      <c r="AG9" s="2"/>
      <c r="AI9" s="2" t="s">
        <v>18</v>
      </c>
      <c r="AJ9" s="2"/>
      <c r="AK9" s="4">
        <v>993.67</v>
      </c>
      <c r="AL9" s="2"/>
      <c r="AM9" s="2"/>
      <c r="AN9" s="2"/>
      <c r="AO9" s="2"/>
      <c r="AP9" s="2"/>
      <c r="AQ9" s="2"/>
      <c r="AR9" s="2"/>
      <c r="AT9" s="2" t="s">
        <v>18</v>
      </c>
      <c r="AU9" s="2"/>
      <c r="AV9" s="4"/>
      <c r="AW9" s="2"/>
      <c r="AX9" s="2"/>
      <c r="AY9" s="2"/>
      <c r="AZ9" s="2"/>
      <c r="BA9" s="2"/>
      <c r="BB9" s="2"/>
      <c r="BC9" s="2"/>
      <c r="BE9" s="2" t="s">
        <v>18</v>
      </c>
      <c r="BF9" s="2"/>
      <c r="BG9" s="4"/>
      <c r="BH9" s="2"/>
      <c r="BI9" s="2"/>
      <c r="BJ9" s="2"/>
      <c r="BK9" s="2"/>
      <c r="BL9" s="2"/>
      <c r="BM9" s="2"/>
      <c r="BN9" s="2"/>
      <c r="BP9" s="2" t="s">
        <v>18</v>
      </c>
      <c r="BQ9" s="2"/>
      <c r="BR9" s="4"/>
      <c r="BS9" s="2"/>
      <c r="BT9" s="2"/>
      <c r="BU9" s="2"/>
      <c r="BV9" s="2"/>
      <c r="BW9" s="2"/>
      <c r="BX9" s="2"/>
      <c r="BY9" s="2"/>
      <c r="CA9" s="2" t="s">
        <v>18</v>
      </c>
      <c r="CB9" s="2"/>
      <c r="CC9" s="4"/>
      <c r="CD9" s="2"/>
      <c r="CE9" s="2"/>
      <c r="CF9" s="2"/>
      <c r="CG9" s="2"/>
      <c r="CH9" s="2"/>
      <c r="CI9" s="2"/>
      <c r="CJ9" s="2"/>
      <c r="CL9" s="2" t="s">
        <v>18</v>
      </c>
      <c r="CM9" s="2"/>
      <c r="CN9" s="4">
        <v>686.21999999999991</v>
      </c>
      <c r="CO9" s="2"/>
      <c r="CP9" s="2"/>
      <c r="CQ9" s="2"/>
      <c r="CR9" s="2"/>
      <c r="CS9" s="2"/>
      <c r="CT9" s="2"/>
      <c r="CU9" s="2"/>
      <c r="CW9" s="2" t="s">
        <v>18</v>
      </c>
      <c r="CX9" s="2"/>
      <c r="CY9" s="4">
        <v>492.84000000000009</v>
      </c>
      <c r="CZ9" s="2"/>
      <c r="DA9" s="2"/>
      <c r="DB9" s="2"/>
      <c r="DC9" s="2"/>
      <c r="DD9" s="2"/>
      <c r="DE9" s="2"/>
      <c r="DF9" s="2"/>
      <c r="DH9" s="2" t="s">
        <v>18</v>
      </c>
      <c r="DI9" s="2"/>
      <c r="DJ9" s="4"/>
      <c r="DK9" s="2"/>
      <c r="DL9" s="2"/>
      <c r="DM9" s="2"/>
      <c r="DN9" s="2"/>
      <c r="DO9" s="2"/>
      <c r="DP9" s="2"/>
      <c r="DQ9" s="2"/>
      <c r="DS9" s="2" t="s">
        <v>18</v>
      </c>
      <c r="DT9" s="2"/>
      <c r="DU9" s="4"/>
      <c r="DV9" s="2"/>
      <c r="DW9" s="2"/>
      <c r="DX9" s="2"/>
      <c r="DY9" s="2"/>
      <c r="DZ9" s="2"/>
      <c r="EA9" s="2"/>
      <c r="EB9" s="2"/>
    </row>
    <row r="10" spans="2:132" x14ac:dyDescent="0.25">
      <c r="B10" s="2" t="s">
        <v>19</v>
      </c>
      <c r="C10" s="2"/>
      <c r="D10" s="4">
        <v>981.39999999999952</v>
      </c>
      <c r="E10" s="2"/>
      <c r="F10" s="2"/>
      <c r="G10" s="2"/>
      <c r="H10" s="2"/>
      <c r="I10" s="2"/>
      <c r="J10" s="2"/>
      <c r="K10" s="2"/>
      <c r="M10" s="2" t="s">
        <v>19</v>
      </c>
      <c r="N10" s="2"/>
      <c r="O10" s="4">
        <v>2223.8399999999988</v>
      </c>
      <c r="P10" s="2"/>
      <c r="Q10" s="2"/>
      <c r="R10" s="2"/>
      <c r="S10" s="2"/>
      <c r="T10" s="2"/>
      <c r="U10" s="2"/>
      <c r="V10" s="2"/>
      <c r="X10" s="2" t="s">
        <v>19</v>
      </c>
      <c r="Y10" s="2"/>
      <c r="Z10" s="4">
        <v>2055.9800000000009</v>
      </c>
      <c r="AA10" s="2"/>
      <c r="AB10" s="2"/>
      <c r="AC10" s="2"/>
      <c r="AD10" s="2"/>
      <c r="AE10" s="2"/>
      <c r="AF10" s="2"/>
      <c r="AG10" s="2"/>
      <c r="AI10" s="2" t="s">
        <v>19</v>
      </c>
      <c r="AJ10" s="2"/>
      <c r="AK10" s="4">
        <v>2616.52</v>
      </c>
      <c r="AL10" s="2"/>
      <c r="AM10" s="2"/>
      <c r="AN10" s="2"/>
      <c r="AO10" s="2"/>
      <c r="AP10" s="2"/>
      <c r="AQ10" s="2"/>
      <c r="AR10" s="2"/>
      <c r="AT10" s="2" t="s">
        <v>19</v>
      </c>
      <c r="AU10" s="2"/>
      <c r="AV10" s="4">
        <v>3193.4099999999962</v>
      </c>
      <c r="AW10" s="2"/>
      <c r="AX10" s="2"/>
      <c r="AY10" s="2"/>
      <c r="AZ10" s="2"/>
      <c r="BA10" s="2"/>
      <c r="BB10" s="2"/>
      <c r="BC10" s="2"/>
      <c r="BE10" s="2" t="s">
        <v>19</v>
      </c>
      <c r="BF10" s="2"/>
      <c r="BG10" s="4">
        <v>2993.47</v>
      </c>
      <c r="BH10" s="2"/>
      <c r="BI10" s="2"/>
      <c r="BJ10" s="2"/>
      <c r="BK10" s="2"/>
      <c r="BL10" s="2"/>
      <c r="BM10" s="2"/>
      <c r="BN10" s="2"/>
      <c r="BP10" s="2" t="s">
        <v>19</v>
      </c>
      <c r="BQ10" s="2"/>
      <c r="BR10" s="4">
        <v>2792.62</v>
      </c>
      <c r="BS10" s="2"/>
      <c r="BT10" s="2"/>
      <c r="BU10" s="2"/>
      <c r="BV10" s="2"/>
      <c r="BW10" s="2"/>
      <c r="BX10" s="2"/>
      <c r="BY10" s="2"/>
      <c r="CA10" s="2" t="s">
        <v>19</v>
      </c>
      <c r="CB10" s="2"/>
      <c r="CC10" s="4">
        <v>2174.2900000000027</v>
      </c>
      <c r="CD10" s="2"/>
      <c r="CE10" s="2"/>
      <c r="CF10" s="2"/>
      <c r="CG10" s="2"/>
      <c r="CH10" s="2"/>
      <c r="CI10" s="2"/>
      <c r="CJ10" s="2"/>
      <c r="CL10" s="2" t="s">
        <v>19</v>
      </c>
      <c r="CM10" s="2"/>
      <c r="CN10" s="4">
        <v>2314.7300000000009</v>
      </c>
      <c r="CO10" s="2"/>
      <c r="CP10" s="2"/>
      <c r="CQ10" s="2"/>
      <c r="CR10" s="2"/>
      <c r="CS10" s="2"/>
      <c r="CT10" s="2"/>
      <c r="CU10" s="2"/>
      <c r="CW10" s="2" t="s">
        <v>19</v>
      </c>
      <c r="CX10" s="2"/>
      <c r="CY10" s="4">
        <v>2881.9800000000005</v>
      </c>
      <c r="CZ10" s="2"/>
      <c r="DA10" s="2"/>
      <c r="DB10" s="2"/>
      <c r="DC10" s="2"/>
      <c r="DD10" s="2"/>
      <c r="DE10" s="2"/>
      <c r="DF10" s="2"/>
      <c r="DH10" s="2" t="s">
        <v>19</v>
      </c>
      <c r="DI10" s="2"/>
      <c r="DJ10" s="4">
        <v>1277.380000000001</v>
      </c>
      <c r="DK10" s="2"/>
      <c r="DL10" s="2"/>
      <c r="DM10" s="2"/>
      <c r="DN10" s="2"/>
      <c r="DO10" s="2"/>
      <c r="DP10" s="2"/>
      <c r="DQ10" s="2"/>
      <c r="DS10" s="2" t="s">
        <v>19</v>
      </c>
      <c r="DT10" s="2"/>
      <c r="DU10" s="4">
        <v>798.25000000000023</v>
      </c>
      <c r="DV10" s="2"/>
      <c r="DW10" s="2"/>
      <c r="DX10" s="2"/>
      <c r="DY10" s="2"/>
      <c r="DZ10" s="2"/>
      <c r="EA10" s="2"/>
      <c r="EB10" s="2"/>
    </row>
    <row r="11" spans="2:132" x14ac:dyDescent="0.25">
      <c r="B11" s="2" t="s">
        <v>20</v>
      </c>
      <c r="C11" s="2"/>
      <c r="D11" s="4">
        <v>52.93</v>
      </c>
      <c r="E11" s="2"/>
      <c r="F11" s="2"/>
      <c r="G11" s="2"/>
      <c r="H11" s="2"/>
      <c r="I11" s="2"/>
      <c r="J11" s="2"/>
      <c r="K11" s="2"/>
      <c r="M11" s="2" t="s">
        <v>20</v>
      </c>
      <c r="N11" s="2"/>
      <c r="O11" s="4">
        <v>600.18499999999995</v>
      </c>
      <c r="P11" s="2"/>
      <c r="Q11" s="2"/>
      <c r="R11" s="2"/>
      <c r="S11" s="2"/>
      <c r="T11" s="2"/>
      <c r="U11" s="2"/>
      <c r="V11" s="2"/>
      <c r="X11" s="2" t="s">
        <v>20</v>
      </c>
      <c r="Y11" s="2"/>
      <c r="Z11" s="4">
        <v>1498.4649999999997</v>
      </c>
      <c r="AA11" s="2"/>
      <c r="AB11" s="2"/>
      <c r="AC11" s="2"/>
      <c r="AD11" s="2"/>
      <c r="AE11" s="2"/>
      <c r="AF11" s="2"/>
      <c r="AG11" s="2"/>
      <c r="AI11" s="2" t="s">
        <v>20</v>
      </c>
      <c r="AJ11" s="2"/>
      <c r="AK11" s="4">
        <v>630.54999999999995</v>
      </c>
      <c r="AL11" s="2"/>
      <c r="AM11" s="2"/>
      <c r="AN11" s="2"/>
      <c r="AO11" s="2"/>
      <c r="AP11" s="2"/>
      <c r="AQ11" s="2"/>
      <c r="AR11" s="2"/>
      <c r="AT11" s="2" t="s">
        <v>20</v>
      </c>
      <c r="AU11" s="2"/>
      <c r="AV11" s="4"/>
      <c r="AW11" s="2"/>
      <c r="AX11" s="2"/>
      <c r="AY11" s="2"/>
      <c r="AZ11" s="2"/>
      <c r="BA11" s="2"/>
      <c r="BB11" s="2"/>
      <c r="BC11" s="2"/>
      <c r="BE11" s="2" t="s">
        <v>20</v>
      </c>
      <c r="BF11" s="2"/>
      <c r="BG11" s="4"/>
      <c r="BH11" s="2"/>
      <c r="BI11" s="2"/>
      <c r="BJ11" s="2"/>
      <c r="BK11" s="2"/>
      <c r="BL11" s="2"/>
      <c r="BM11" s="2"/>
      <c r="BN11" s="2"/>
      <c r="BP11" s="2" t="s">
        <v>20</v>
      </c>
      <c r="BQ11" s="2"/>
      <c r="BR11" s="4"/>
      <c r="BS11" s="2"/>
      <c r="BT11" s="2"/>
      <c r="BU11" s="2"/>
      <c r="BV11" s="2"/>
      <c r="BW11" s="2"/>
      <c r="BX11" s="2"/>
      <c r="BY11" s="2"/>
      <c r="CA11" s="2" t="s">
        <v>20</v>
      </c>
      <c r="CB11" s="2"/>
      <c r="CC11" s="4">
        <v>459.94000000000005</v>
      </c>
      <c r="CD11" s="2"/>
      <c r="CE11" s="2"/>
      <c r="CF11" s="2"/>
      <c r="CG11" s="2"/>
      <c r="CH11" s="2"/>
      <c r="CI11" s="2"/>
      <c r="CJ11" s="2"/>
      <c r="CL11" s="2" t="s">
        <v>20</v>
      </c>
      <c r="CM11" s="2"/>
      <c r="CN11" s="4"/>
      <c r="CO11" s="2"/>
      <c r="CP11" s="2"/>
      <c r="CQ11" s="2"/>
      <c r="CR11" s="2"/>
      <c r="CS11" s="2"/>
      <c r="CT11" s="2"/>
      <c r="CU11" s="2"/>
      <c r="CW11" s="2" t="s">
        <v>20</v>
      </c>
      <c r="CX11" s="2"/>
      <c r="CY11" s="4"/>
      <c r="CZ11" s="2"/>
      <c r="DA11" s="2"/>
      <c r="DB11" s="2"/>
      <c r="DC11" s="2"/>
      <c r="DD11" s="2"/>
      <c r="DE11" s="2"/>
      <c r="DF11" s="2"/>
      <c r="DH11" s="2" t="s">
        <v>20</v>
      </c>
      <c r="DI11" s="2"/>
      <c r="DJ11" s="4"/>
      <c r="DK11" s="2"/>
      <c r="DL11" s="2"/>
      <c r="DM11" s="2"/>
      <c r="DN11" s="2"/>
      <c r="DO11" s="2"/>
      <c r="DP11" s="2"/>
      <c r="DQ11" s="2"/>
      <c r="DS11" s="2" t="s">
        <v>20</v>
      </c>
      <c r="DT11" s="2"/>
      <c r="DU11" s="4"/>
      <c r="DV11" s="2"/>
      <c r="DW11" s="2"/>
      <c r="DX11" s="2"/>
      <c r="DY11" s="2"/>
      <c r="DZ11" s="2"/>
      <c r="EA11" s="2"/>
      <c r="EB11" s="2"/>
    </row>
    <row r="12" spans="2:132" x14ac:dyDescent="0.25">
      <c r="B12" s="2" t="s">
        <v>21</v>
      </c>
      <c r="C12" s="2"/>
      <c r="D12" s="4"/>
      <c r="E12" s="2"/>
      <c r="F12" s="2"/>
      <c r="G12" s="2"/>
      <c r="H12" s="2"/>
      <c r="I12" s="2"/>
      <c r="J12" s="2"/>
      <c r="K12" s="2"/>
      <c r="M12" s="2" t="s">
        <v>21</v>
      </c>
      <c r="N12" s="2"/>
      <c r="O12" s="4">
        <v>519.93999999999994</v>
      </c>
      <c r="P12" s="2"/>
      <c r="Q12" s="2"/>
      <c r="R12" s="2"/>
      <c r="S12" s="2"/>
      <c r="T12" s="2"/>
      <c r="U12" s="2"/>
      <c r="V12" s="2"/>
      <c r="X12" s="2" t="s">
        <v>21</v>
      </c>
      <c r="Y12" s="2"/>
      <c r="Z12" s="4"/>
      <c r="AA12" s="2"/>
      <c r="AB12" s="2"/>
      <c r="AC12" s="2"/>
      <c r="AD12" s="2"/>
      <c r="AE12" s="2"/>
      <c r="AF12" s="2"/>
      <c r="AG12" s="2"/>
      <c r="AI12" s="2" t="s">
        <v>21</v>
      </c>
      <c r="AJ12" s="2"/>
      <c r="AK12" s="4"/>
      <c r="AL12" s="2"/>
      <c r="AM12" s="2"/>
      <c r="AN12" s="2"/>
      <c r="AO12" s="2"/>
      <c r="AP12" s="2"/>
      <c r="AQ12" s="2"/>
      <c r="AR12" s="2"/>
      <c r="AT12" s="2" t="s">
        <v>21</v>
      </c>
      <c r="AU12" s="2"/>
      <c r="AV12" s="4"/>
      <c r="AW12" s="2"/>
      <c r="AX12" s="2"/>
      <c r="AY12" s="2"/>
      <c r="AZ12" s="2"/>
      <c r="BA12" s="2"/>
      <c r="BB12" s="2"/>
      <c r="BC12" s="2"/>
      <c r="BE12" s="2" t="s">
        <v>21</v>
      </c>
      <c r="BF12" s="2"/>
      <c r="BG12" s="4"/>
      <c r="BH12" s="2"/>
      <c r="BI12" s="2"/>
      <c r="BJ12" s="2"/>
      <c r="BK12" s="2"/>
      <c r="BL12" s="2"/>
      <c r="BM12" s="2"/>
      <c r="BN12" s="2"/>
      <c r="BP12" s="2" t="s">
        <v>21</v>
      </c>
      <c r="BQ12" s="2"/>
      <c r="BR12" s="4"/>
      <c r="BS12" s="2"/>
      <c r="BT12" s="2"/>
      <c r="BU12" s="2"/>
      <c r="BV12" s="2"/>
      <c r="BW12" s="2"/>
      <c r="BX12" s="2"/>
      <c r="BY12" s="2"/>
      <c r="CA12" s="2" t="s">
        <v>21</v>
      </c>
      <c r="CB12" s="2"/>
      <c r="CC12" s="4"/>
      <c r="CD12" s="2"/>
      <c r="CE12" s="2"/>
      <c r="CF12" s="2"/>
      <c r="CG12" s="2"/>
      <c r="CH12" s="2"/>
      <c r="CI12" s="2"/>
      <c r="CJ12" s="2"/>
      <c r="CL12" s="2" t="s">
        <v>21</v>
      </c>
      <c r="CM12" s="2"/>
      <c r="CN12" s="4"/>
      <c r="CO12" s="2"/>
      <c r="CP12" s="2"/>
      <c r="CQ12" s="2"/>
      <c r="CR12" s="2"/>
      <c r="CS12" s="2"/>
      <c r="CT12" s="2"/>
      <c r="CU12" s="2"/>
      <c r="CW12" s="2" t="s">
        <v>21</v>
      </c>
      <c r="CX12" s="2"/>
      <c r="CY12" s="4"/>
      <c r="CZ12" s="2"/>
      <c r="DA12" s="2"/>
      <c r="DB12" s="2"/>
      <c r="DC12" s="2"/>
      <c r="DD12" s="2"/>
      <c r="DE12" s="2"/>
      <c r="DF12" s="2"/>
      <c r="DH12" s="2" t="s">
        <v>21</v>
      </c>
      <c r="DI12" s="2"/>
      <c r="DJ12" s="4"/>
      <c r="DK12" s="2"/>
      <c r="DL12" s="2"/>
      <c r="DM12" s="2"/>
      <c r="DN12" s="2"/>
      <c r="DO12" s="2"/>
      <c r="DP12" s="2"/>
      <c r="DQ12" s="2"/>
      <c r="DS12" s="2" t="s">
        <v>21</v>
      </c>
      <c r="DT12" s="2"/>
      <c r="DU12" s="4"/>
      <c r="DV12" s="2"/>
      <c r="DW12" s="2"/>
      <c r="DX12" s="2"/>
      <c r="DY12" s="2"/>
      <c r="DZ12" s="2"/>
      <c r="EA12" s="2"/>
      <c r="EB12" s="2"/>
    </row>
    <row r="13" spans="2:132" x14ac:dyDescent="0.25">
      <c r="B13" s="2" t="s">
        <v>22</v>
      </c>
      <c r="C13" s="2"/>
      <c r="D13" s="4"/>
      <c r="E13" s="2"/>
      <c r="F13" s="2"/>
      <c r="G13" s="2"/>
      <c r="H13" s="2"/>
      <c r="I13" s="2"/>
      <c r="J13" s="2"/>
      <c r="K13" s="2"/>
      <c r="M13" s="2" t="s">
        <v>22</v>
      </c>
      <c r="N13" s="2"/>
      <c r="O13" s="4">
        <v>130.70999999999998</v>
      </c>
      <c r="P13" s="2"/>
      <c r="Q13" s="2"/>
      <c r="R13" s="2"/>
      <c r="S13" s="2"/>
      <c r="T13" s="2"/>
      <c r="U13" s="2"/>
      <c r="V13" s="2"/>
      <c r="X13" s="2" t="s">
        <v>22</v>
      </c>
      <c r="Y13" s="2"/>
      <c r="Z13" s="4"/>
      <c r="AA13" s="2"/>
      <c r="AB13" s="2"/>
      <c r="AC13" s="2"/>
      <c r="AD13" s="2"/>
      <c r="AE13" s="2"/>
      <c r="AF13" s="2"/>
      <c r="AG13" s="2"/>
      <c r="AI13" s="2" t="s">
        <v>22</v>
      </c>
      <c r="AJ13" s="2"/>
      <c r="AK13" s="4"/>
      <c r="AL13" s="2"/>
      <c r="AM13" s="2"/>
      <c r="AN13" s="2"/>
      <c r="AO13" s="2"/>
      <c r="AP13" s="2"/>
      <c r="AQ13" s="2"/>
      <c r="AR13" s="2"/>
      <c r="AT13" s="2" t="s">
        <v>22</v>
      </c>
      <c r="AU13" s="2"/>
      <c r="AV13" s="4"/>
      <c r="AW13" s="2"/>
      <c r="AX13" s="2"/>
      <c r="AY13" s="2"/>
      <c r="AZ13" s="2"/>
      <c r="BA13" s="2"/>
      <c r="BB13" s="2"/>
      <c r="BC13" s="2"/>
      <c r="BE13" s="2" t="s">
        <v>22</v>
      </c>
      <c r="BF13" s="2"/>
      <c r="BG13" s="4"/>
      <c r="BH13" s="2"/>
      <c r="BI13" s="2"/>
      <c r="BJ13" s="2"/>
      <c r="BK13" s="2"/>
      <c r="BL13" s="2"/>
      <c r="BM13" s="2"/>
      <c r="BN13" s="2"/>
      <c r="BP13" s="2" t="s">
        <v>22</v>
      </c>
      <c r="BQ13" s="2"/>
      <c r="BR13" s="4"/>
      <c r="BS13" s="2"/>
      <c r="BT13" s="2"/>
      <c r="BU13" s="2"/>
      <c r="BV13" s="2"/>
      <c r="BW13" s="2"/>
      <c r="BX13" s="2"/>
      <c r="BY13" s="2"/>
      <c r="CA13" s="2" t="s">
        <v>22</v>
      </c>
      <c r="CB13" s="2"/>
      <c r="CC13" s="4"/>
      <c r="CD13" s="2"/>
      <c r="CE13" s="2"/>
      <c r="CF13" s="2"/>
      <c r="CG13" s="2"/>
      <c r="CH13" s="2"/>
      <c r="CI13" s="2"/>
      <c r="CJ13" s="2"/>
      <c r="CL13" s="2" t="s">
        <v>22</v>
      </c>
      <c r="CM13" s="2"/>
      <c r="CN13" s="4"/>
      <c r="CO13" s="2"/>
      <c r="CP13" s="2"/>
      <c r="CQ13" s="2"/>
      <c r="CR13" s="2"/>
      <c r="CS13" s="2"/>
      <c r="CT13" s="2"/>
      <c r="CU13" s="2"/>
      <c r="CW13" s="2" t="s">
        <v>22</v>
      </c>
      <c r="CX13" s="2"/>
      <c r="CY13" s="4"/>
      <c r="CZ13" s="2"/>
      <c r="DA13" s="2"/>
      <c r="DB13" s="2"/>
      <c r="DC13" s="2"/>
      <c r="DD13" s="2"/>
      <c r="DE13" s="2"/>
      <c r="DF13" s="2"/>
      <c r="DH13" s="2" t="s">
        <v>22</v>
      </c>
      <c r="DI13" s="2"/>
      <c r="DJ13" s="4"/>
      <c r="DK13" s="2"/>
      <c r="DL13" s="2"/>
      <c r="DM13" s="2"/>
      <c r="DN13" s="2"/>
      <c r="DO13" s="2"/>
      <c r="DP13" s="2"/>
      <c r="DQ13" s="2"/>
      <c r="DS13" s="2" t="s">
        <v>22</v>
      </c>
      <c r="DT13" s="2"/>
      <c r="DU13" s="4"/>
      <c r="DV13" s="2"/>
      <c r="DW13" s="2"/>
      <c r="DX13" s="2"/>
      <c r="DY13" s="2"/>
      <c r="DZ13" s="2"/>
      <c r="EA13" s="2"/>
      <c r="EB13" s="2"/>
    </row>
    <row r="14" spans="2:132" x14ac:dyDescent="0.25">
      <c r="B14" s="2" t="s">
        <v>58</v>
      </c>
      <c r="C14" s="2"/>
      <c r="D14" s="4"/>
      <c r="E14" s="2"/>
      <c r="F14" s="2"/>
      <c r="G14" s="2"/>
      <c r="H14" s="2"/>
      <c r="I14" s="2"/>
      <c r="J14" s="2"/>
      <c r="K14" s="2"/>
      <c r="M14" s="2" t="s">
        <v>58</v>
      </c>
      <c r="N14" s="2"/>
      <c r="O14" s="4"/>
      <c r="P14" s="2"/>
      <c r="Q14" s="2"/>
      <c r="R14" s="2"/>
      <c r="S14" s="2"/>
      <c r="T14" s="2"/>
      <c r="U14" s="2"/>
      <c r="V14" s="2"/>
      <c r="X14" s="2" t="s">
        <v>58</v>
      </c>
      <c r="Y14" s="2"/>
      <c r="Z14" s="4"/>
      <c r="AA14" s="2"/>
      <c r="AB14" s="2"/>
      <c r="AC14" s="2"/>
      <c r="AD14" s="2"/>
      <c r="AE14" s="2"/>
      <c r="AF14" s="2"/>
      <c r="AG14" s="2"/>
      <c r="AI14" s="2" t="s">
        <v>58</v>
      </c>
      <c r="AJ14" s="2"/>
      <c r="AK14" s="4"/>
      <c r="AL14" s="2"/>
      <c r="AM14" s="2"/>
      <c r="AN14" s="2"/>
      <c r="AO14" s="2"/>
      <c r="AP14" s="2"/>
      <c r="AQ14" s="2"/>
      <c r="AR14" s="2"/>
      <c r="AT14" s="2" t="s">
        <v>58</v>
      </c>
      <c r="AU14" s="2"/>
      <c r="AV14" s="4"/>
      <c r="AW14" s="2"/>
      <c r="AX14" s="2"/>
      <c r="AY14" s="2"/>
      <c r="AZ14" s="2"/>
      <c r="BA14" s="2"/>
      <c r="BB14" s="2"/>
      <c r="BC14" s="2"/>
      <c r="BE14" s="2" t="s">
        <v>58</v>
      </c>
      <c r="BF14" s="2"/>
      <c r="BG14" s="4"/>
      <c r="BH14" s="2"/>
      <c r="BI14" s="2"/>
      <c r="BJ14" s="2"/>
      <c r="BK14" s="2"/>
      <c r="BL14" s="2"/>
      <c r="BM14" s="2"/>
      <c r="BN14" s="2"/>
      <c r="BP14" s="2" t="s">
        <v>58</v>
      </c>
      <c r="BQ14" s="2"/>
      <c r="BR14" s="4"/>
      <c r="BS14" s="2"/>
      <c r="BT14" s="2"/>
      <c r="BU14" s="2"/>
      <c r="BV14" s="2"/>
      <c r="BW14" s="2"/>
      <c r="BX14" s="2"/>
      <c r="BY14" s="2"/>
      <c r="CA14" s="2" t="s">
        <v>58</v>
      </c>
      <c r="CB14" s="2"/>
      <c r="CC14" s="4"/>
      <c r="CD14" s="2"/>
      <c r="CE14" s="2"/>
      <c r="CF14" s="2"/>
      <c r="CG14" s="2"/>
      <c r="CH14" s="2"/>
      <c r="CI14" s="2"/>
      <c r="CJ14" s="2"/>
      <c r="CL14" s="2" t="s">
        <v>58</v>
      </c>
      <c r="CM14" s="2"/>
      <c r="CN14" s="4"/>
      <c r="CO14" s="2"/>
      <c r="CP14" s="2"/>
      <c r="CQ14" s="2"/>
      <c r="CR14" s="2"/>
      <c r="CS14" s="2"/>
      <c r="CT14" s="2"/>
      <c r="CU14" s="2"/>
      <c r="CW14" s="2" t="s">
        <v>58</v>
      </c>
      <c r="CX14" s="2"/>
      <c r="CY14" s="4">
        <v>200.01</v>
      </c>
      <c r="CZ14" s="2"/>
      <c r="DA14" s="2"/>
      <c r="DB14" s="2"/>
      <c r="DC14" s="2"/>
      <c r="DD14" s="2"/>
      <c r="DE14" s="2"/>
      <c r="DF14" s="2"/>
      <c r="DH14" s="2" t="s">
        <v>58</v>
      </c>
      <c r="DI14" s="2"/>
      <c r="DJ14" s="4">
        <v>613.77999999999975</v>
      </c>
      <c r="DK14" s="2"/>
      <c r="DL14" s="2"/>
      <c r="DM14" s="2"/>
      <c r="DN14" s="2"/>
      <c r="DO14" s="2"/>
      <c r="DP14" s="2"/>
      <c r="DQ14" s="2"/>
      <c r="DS14" s="2" t="s">
        <v>58</v>
      </c>
      <c r="DT14" s="2"/>
      <c r="DU14" s="4">
        <v>673.14</v>
      </c>
      <c r="DV14" s="2"/>
      <c r="DW14" s="2"/>
      <c r="DX14" s="2"/>
      <c r="DY14" s="2"/>
      <c r="DZ14" s="2"/>
      <c r="EA14" s="2"/>
      <c r="EB14" s="2"/>
    </row>
    <row r="15" spans="2:132" x14ac:dyDescent="0.25">
      <c r="B15" s="2" t="s">
        <v>23</v>
      </c>
      <c r="C15" s="2"/>
      <c r="D15" s="4"/>
      <c r="E15" s="2"/>
      <c r="F15" s="4">
        <f>8.25+8.75</f>
        <v>17</v>
      </c>
      <c r="G15" s="2"/>
      <c r="H15" s="2"/>
      <c r="I15" s="2"/>
      <c r="J15" s="2"/>
      <c r="K15" s="2"/>
      <c r="M15" s="2" t="s">
        <v>23</v>
      </c>
      <c r="N15" s="2"/>
      <c r="O15" s="4"/>
      <c r="P15" s="2"/>
      <c r="Q15" s="4">
        <v>16.75</v>
      </c>
      <c r="R15" s="2"/>
      <c r="S15" s="2"/>
      <c r="T15" s="2"/>
      <c r="U15" s="2"/>
      <c r="V15" s="2"/>
      <c r="X15" s="2" t="s">
        <v>23</v>
      </c>
      <c r="Y15" s="2"/>
      <c r="Z15" s="4">
        <v>199.71</v>
      </c>
      <c r="AA15" s="2"/>
      <c r="AB15" s="4">
        <f>4.5+0.54</f>
        <v>5.04</v>
      </c>
      <c r="AC15" s="2"/>
      <c r="AD15" s="2"/>
      <c r="AE15" s="2"/>
      <c r="AF15" s="2"/>
      <c r="AG15" s="2"/>
      <c r="AI15" s="2" t="s">
        <v>23</v>
      </c>
      <c r="AJ15" s="2"/>
      <c r="AK15" s="4"/>
      <c r="AL15" s="2"/>
      <c r="AM15" s="2"/>
      <c r="AN15" s="2"/>
      <c r="AO15" s="2"/>
      <c r="AP15" s="2"/>
      <c r="AQ15" s="2"/>
      <c r="AR15" s="2"/>
      <c r="AT15" s="2" t="s">
        <v>23</v>
      </c>
      <c r="AU15" s="2"/>
      <c r="AV15" s="4"/>
      <c r="AW15" s="2"/>
      <c r="AX15" s="2"/>
      <c r="AY15" s="2"/>
      <c r="AZ15" s="2"/>
      <c r="BA15" s="2"/>
      <c r="BB15" s="2"/>
      <c r="BC15" s="2"/>
      <c r="BE15" s="2" t="s">
        <v>23</v>
      </c>
      <c r="BF15" s="2"/>
      <c r="BG15" s="4"/>
      <c r="BH15" s="2"/>
      <c r="BI15" s="4">
        <v>8.75</v>
      </c>
      <c r="BJ15" s="2"/>
      <c r="BK15" s="2"/>
      <c r="BL15" s="2"/>
      <c r="BM15" s="2"/>
      <c r="BN15" s="2"/>
      <c r="BP15" s="2" t="s">
        <v>23</v>
      </c>
      <c r="BQ15" s="2"/>
      <c r="BR15" s="4"/>
      <c r="BS15" s="2"/>
      <c r="BT15" s="2"/>
      <c r="BU15" s="2"/>
      <c r="BV15" s="2"/>
      <c r="BW15" s="2"/>
      <c r="BX15" s="2"/>
      <c r="BY15" s="2"/>
      <c r="CA15" s="2" t="s">
        <v>23</v>
      </c>
      <c r="CB15" s="2"/>
      <c r="CC15" s="4"/>
      <c r="CD15" s="2"/>
      <c r="CE15" s="2"/>
      <c r="CF15" s="2"/>
      <c r="CG15" s="2"/>
      <c r="CH15" s="2"/>
      <c r="CI15" s="2"/>
      <c r="CJ15" s="2"/>
      <c r="CL15" s="2" t="s">
        <v>23</v>
      </c>
      <c r="CM15" s="2"/>
      <c r="CN15" s="4"/>
      <c r="CO15" s="2"/>
      <c r="CP15" s="2"/>
      <c r="CQ15" s="2"/>
      <c r="CR15" s="2"/>
      <c r="CS15" s="2"/>
      <c r="CT15" s="2"/>
      <c r="CU15" s="2"/>
      <c r="CW15" s="2" t="s">
        <v>23</v>
      </c>
      <c r="CX15" s="2"/>
      <c r="CY15" s="4"/>
      <c r="CZ15" s="2"/>
      <c r="DA15" s="2"/>
      <c r="DB15" s="2"/>
      <c r="DC15" s="2"/>
      <c r="DD15" s="2"/>
      <c r="DE15" s="2"/>
      <c r="DF15" s="2"/>
      <c r="DH15" s="2" t="s">
        <v>23</v>
      </c>
      <c r="DI15" s="2"/>
      <c r="DJ15" s="4"/>
      <c r="DK15" s="2"/>
      <c r="DL15" s="4">
        <v>13.5</v>
      </c>
      <c r="DM15" s="2"/>
      <c r="DN15" s="2"/>
      <c r="DO15" s="2"/>
      <c r="DP15" s="2"/>
      <c r="DQ15" s="2"/>
      <c r="DS15" s="2" t="s">
        <v>23</v>
      </c>
      <c r="DT15" s="2"/>
      <c r="DU15" s="4"/>
      <c r="DV15" s="2"/>
      <c r="DW15" s="4"/>
      <c r="DX15" s="2"/>
      <c r="DY15" s="2"/>
      <c r="DZ15" s="2"/>
      <c r="EA15" s="2"/>
      <c r="EB15" s="2"/>
    </row>
    <row r="16" spans="2:132" x14ac:dyDescent="0.25">
      <c r="B16" s="2" t="s">
        <v>24</v>
      </c>
      <c r="C16" s="2"/>
      <c r="D16" s="4"/>
      <c r="E16" s="2"/>
      <c r="F16" s="2"/>
      <c r="G16" s="2"/>
      <c r="H16" s="2"/>
      <c r="I16" s="2"/>
      <c r="J16" s="2"/>
      <c r="K16" s="2"/>
      <c r="M16" s="2" t="s">
        <v>24</v>
      </c>
      <c r="N16" s="2"/>
      <c r="O16" s="4">
        <v>514.82999999999993</v>
      </c>
      <c r="P16" s="2"/>
      <c r="Q16" s="2"/>
      <c r="R16" s="2"/>
      <c r="S16" s="2"/>
      <c r="T16" s="2"/>
      <c r="U16" s="2"/>
      <c r="V16" s="2"/>
      <c r="X16" s="2" t="s">
        <v>24</v>
      </c>
      <c r="Y16" s="2"/>
      <c r="Z16" s="4">
        <v>85.93</v>
      </c>
      <c r="AA16" s="2"/>
      <c r="AB16" s="2"/>
      <c r="AC16" s="2"/>
      <c r="AD16" s="2"/>
      <c r="AE16" s="2"/>
      <c r="AF16" s="2"/>
      <c r="AG16" s="2"/>
      <c r="AI16" s="2" t="s">
        <v>24</v>
      </c>
      <c r="AJ16" s="2"/>
      <c r="AK16" s="4">
        <v>214.2</v>
      </c>
      <c r="AL16" s="2"/>
      <c r="AM16" s="2"/>
      <c r="AN16" s="2"/>
      <c r="AO16" s="2"/>
      <c r="AP16" s="2"/>
      <c r="AQ16" s="2"/>
      <c r="AR16" s="2"/>
      <c r="AT16" s="2" t="s">
        <v>24</v>
      </c>
      <c r="AU16" s="2"/>
      <c r="AV16" s="4"/>
      <c r="AW16" s="2"/>
      <c r="AX16" s="2"/>
      <c r="AY16" s="2"/>
      <c r="AZ16" s="2"/>
      <c r="BA16" s="2"/>
      <c r="BB16" s="2"/>
      <c r="BC16" s="2"/>
      <c r="BE16" s="2" t="s">
        <v>24</v>
      </c>
      <c r="BF16" s="2"/>
      <c r="BG16" s="4">
        <v>64.47</v>
      </c>
      <c r="BH16" s="2"/>
      <c r="BI16" s="2"/>
      <c r="BJ16" s="2"/>
      <c r="BK16" s="2"/>
      <c r="BL16" s="2"/>
      <c r="BM16" s="2"/>
      <c r="BN16" s="2"/>
      <c r="BP16" s="2" t="s">
        <v>24</v>
      </c>
      <c r="BQ16" s="2"/>
      <c r="BR16" s="4">
        <v>85.77</v>
      </c>
      <c r="BS16" s="2"/>
      <c r="BT16" s="2"/>
      <c r="BU16" s="2"/>
      <c r="BV16" s="2"/>
      <c r="BW16" s="2"/>
      <c r="BX16" s="2"/>
      <c r="BY16" s="2"/>
      <c r="CA16" s="2" t="s">
        <v>24</v>
      </c>
      <c r="CB16" s="2"/>
      <c r="CC16" s="4"/>
      <c r="CD16" s="2"/>
      <c r="CE16" s="2"/>
      <c r="CF16" s="2"/>
      <c r="CG16" s="2"/>
      <c r="CH16" s="2"/>
      <c r="CI16" s="2"/>
      <c r="CJ16" s="2"/>
      <c r="CL16" s="2" t="s">
        <v>24</v>
      </c>
      <c r="CM16" s="2"/>
      <c r="CN16" s="4">
        <v>64.430000000000007</v>
      </c>
      <c r="CO16" s="2"/>
      <c r="CP16" s="2"/>
      <c r="CQ16" s="2"/>
      <c r="CR16" s="2"/>
      <c r="CS16" s="2"/>
      <c r="CT16" s="2"/>
      <c r="CU16" s="2"/>
      <c r="CW16" s="2" t="s">
        <v>24</v>
      </c>
      <c r="CX16" s="2"/>
      <c r="CY16" s="4">
        <v>79.849999999999994</v>
      </c>
      <c r="CZ16" s="2"/>
      <c r="DA16" s="2"/>
      <c r="DB16" s="2"/>
      <c r="DC16" s="2"/>
      <c r="DD16" s="2"/>
      <c r="DE16" s="2"/>
      <c r="DF16" s="2"/>
      <c r="DH16" s="2" t="s">
        <v>24</v>
      </c>
      <c r="DI16" s="2"/>
      <c r="DJ16" s="4"/>
      <c r="DK16" s="2"/>
      <c r="DL16" s="2"/>
      <c r="DM16" s="2"/>
      <c r="DN16" s="2"/>
      <c r="DO16" s="2"/>
      <c r="DP16" s="2"/>
      <c r="DQ16" s="2"/>
      <c r="DS16" s="2" t="s">
        <v>24</v>
      </c>
      <c r="DT16" s="2"/>
      <c r="DU16" s="4"/>
      <c r="DV16" s="2"/>
      <c r="DW16" s="2"/>
      <c r="DX16" s="2"/>
      <c r="DY16" s="2"/>
      <c r="DZ16" s="2"/>
      <c r="EA16" s="2"/>
      <c r="EB16" s="2"/>
    </row>
    <row r="17" spans="2:132" x14ac:dyDescent="0.25">
      <c r="B17" s="2" t="s">
        <v>25</v>
      </c>
      <c r="C17" s="2"/>
      <c r="D17" s="4">
        <v>110.57</v>
      </c>
      <c r="E17" s="2"/>
      <c r="F17" s="2"/>
      <c r="G17" s="2"/>
      <c r="H17" s="2"/>
      <c r="I17" s="2"/>
      <c r="J17" s="2"/>
      <c r="K17" s="2"/>
      <c r="M17" s="2" t="s">
        <v>25</v>
      </c>
      <c r="N17" s="2"/>
      <c r="O17" s="4">
        <f>56.76</f>
        <v>56.76</v>
      </c>
      <c r="P17" s="2"/>
      <c r="Q17" s="2"/>
      <c r="R17" s="2"/>
      <c r="S17" s="2"/>
      <c r="T17" s="2"/>
      <c r="U17" s="2"/>
      <c r="V17" s="2"/>
      <c r="X17" s="2" t="s">
        <v>25</v>
      </c>
      <c r="Y17" s="2"/>
      <c r="Z17" s="4">
        <v>87.04</v>
      </c>
      <c r="AA17" s="2"/>
      <c r="AB17" s="2"/>
      <c r="AC17" s="2"/>
      <c r="AD17" s="2"/>
      <c r="AE17" s="2"/>
      <c r="AF17" s="2"/>
      <c r="AG17" s="2"/>
      <c r="AI17" s="2" t="s">
        <v>25</v>
      </c>
      <c r="AJ17" s="2"/>
      <c r="AK17" s="4">
        <v>84.7</v>
      </c>
      <c r="AL17" s="2"/>
      <c r="AM17" s="2"/>
      <c r="AN17" s="2"/>
      <c r="AO17" s="2"/>
      <c r="AP17" s="2"/>
      <c r="AQ17" s="2"/>
      <c r="AR17" s="2"/>
      <c r="AT17" s="2" t="s">
        <v>25</v>
      </c>
      <c r="AU17" s="2"/>
      <c r="AV17" s="4">
        <v>39.06</v>
      </c>
      <c r="AW17" s="2"/>
      <c r="AX17" s="2"/>
      <c r="AY17" s="2"/>
      <c r="AZ17" s="2"/>
      <c r="BA17" s="2"/>
      <c r="BB17" s="2"/>
      <c r="BC17" s="2"/>
      <c r="BE17" s="2" t="s">
        <v>25</v>
      </c>
      <c r="BF17" s="2"/>
      <c r="BG17" s="4">
        <v>44.06</v>
      </c>
      <c r="BH17" s="2"/>
      <c r="BI17" s="2"/>
      <c r="BJ17" s="2"/>
      <c r="BK17" s="2"/>
      <c r="BL17" s="2"/>
      <c r="BM17" s="2"/>
      <c r="BN17" s="2"/>
      <c r="BP17" s="2" t="s">
        <v>25</v>
      </c>
      <c r="BQ17" s="2"/>
      <c r="BR17" s="4">
        <v>39.909999999999997</v>
      </c>
      <c r="BS17" s="2"/>
      <c r="BT17" s="2"/>
      <c r="BU17" s="2"/>
      <c r="BV17" s="2"/>
      <c r="BW17" s="2"/>
      <c r="BX17" s="2"/>
      <c r="BY17" s="2"/>
      <c r="CA17" s="2" t="s">
        <v>25</v>
      </c>
      <c r="CB17" s="2"/>
      <c r="CC17" s="4">
        <v>59.22</v>
      </c>
      <c r="CD17" s="2"/>
      <c r="CE17" s="2"/>
      <c r="CF17" s="2"/>
      <c r="CG17" s="2"/>
      <c r="CH17" s="2"/>
      <c r="CI17" s="2"/>
      <c r="CJ17" s="2"/>
      <c r="CL17" s="2" t="s">
        <v>25</v>
      </c>
      <c r="CM17" s="2"/>
      <c r="CN17" s="4">
        <v>63.95</v>
      </c>
      <c r="CO17" s="2"/>
      <c r="CP17" s="2"/>
      <c r="CQ17" s="2"/>
      <c r="CR17" s="2"/>
      <c r="CS17" s="2"/>
      <c r="CT17" s="2"/>
      <c r="CU17" s="2"/>
      <c r="CW17" s="2" t="s">
        <v>25</v>
      </c>
      <c r="CX17" s="2"/>
      <c r="CY17" s="4">
        <v>83.509999999999991</v>
      </c>
      <c r="CZ17" s="2"/>
      <c r="DA17" s="2"/>
      <c r="DB17" s="2"/>
      <c r="DC17" s="2"/>
      <c r="DD17" s="2"/>
      <c r="DE17" s="2"/>
      <c r="DF17" s="2"/>
      <c r="DH17" s="2" t="s">
        <v>25</v>
      </c>
      <c r="DI17" s="2"/>
      <c r="DJ17" s="4">
        <v>53.820000000000007</v>
      </c>
      <c r="DK17" s="2"/>
      <c r="DL17" s="2"/>
      <c r="DM17" s="2"/>
      <c r="DN17" s="2"/>
      <c r="DO17" s="2"/>
      <c r="DP17" s="2"/>
      <c r="DQ17" s="2"/>
      <c r="DS17" s="2" t="s">
        <v>25</v>
      </c>
      <c r="DT17" s="2"/>
      <c r="DU17" s="4">
        <v>41.29</v>
      </c>
      <c r="DV17" s="2"/>
      <c r="DW17" s="2"/>
      <c r="DX17" s="2"/>
      <c r="DY17" s="2"/>
      <c r="DZ17" s="2"/>
      <c r="EA17" s="2"/>
      <c r="EB17" s="2"/>
    </row>
    <row r="18" spans="2:132" x14ac:dyDescent="0.25">
      <c r="B18" s="2" t="s">
        <v>26</v>
      </c>
      <c r="C18" s="2"/>
      <c r="D18" s="4">
        <v>258.19</v>
      </c>
      <c r="E18" s="2"/>
      <c r="F18" s="2"/>
      <c r="G18" s="2"/>
      <c r="H18" s="2"/>
      <c r="I18" s="2"/>
      <c r="J18" s="2"/>
      <c r="K18" s="2"/>
      <c r="M18" s="2" t="s">
        <v>26</v>
      </c>
      <c r="N18" s="2"/>
      <c r="O18" s="4">
        <v>208.25</v>
      </c>
      <c r="P18" s="2"/>
      <c r="Q18" s="2"/>
      <c r="R18" s="2"/>
      <c r="S18" s="2"/>
      <c r="T18" s="2"/>
      <c r="U18" s="2"/>
      <c r="V18" s="2"/>
      <c r="X18" s="2" t="s">
        <v>26</v>
      </c>
      <c r="Y18" s="2"/>
      <c r="Z18" s="4">
        <v>233.11</v>
      </c>
      <c r="AA18" s="2"/>
      <c r="AB18" s="2"/>
      <c r="AC18" s="2"/>
      <c r="AD18" s="2"/>
      <c r="AE18" s="2"/>
      <c r="AF18" s="2"/>
      <c r="AG18" s="2"/>
      <c r="AI18" s="2" t="s">
        <v>26</v>
      </c>
      <c r="AJ18" s="2"/>
      <c r="AK18" s="4">
        <v>254.56</v>
      </c>
      <c r="AL18" s="2"/>
      <c r="AM18" s="2"/>
      <c r="AN18" s="2"/>
      <c r="AO18" s="2"/>
      <c r="AP18" s="2"/>
      <c r="AQ18" s="2"/>
      <c r="AR18" s="2"/>
      <c r="AT18" s="2" t="s">
        <v>26</v>
      </c>
      <c r="AU18" s="2"/>
      <c r="AV18" s="4">
        <v>199.27</v>
      </c>
      <c r="AW18" s="2"/>
      <c r="AX18" s="2"/>
      <c r="AY18" s="2"/>
      <c r="AZ18" s="2"/>
      <c r="BA18" s="2"/>
      <c r="BB18" s="2"/>
      <c r="BC18" s="2"/>
      <c r="BE18" s="2" t="s">
        <v>26</v>
      </c>
      <c r="BF18" s="2"/>
      <c r="BG18" s="4">
        <v>60.83</v>
      </c>
      <c r="BH18" s="2"/>
      <c r="BI18" s="2"/>
      <c r="BJ18" s="2"/>
      <c r="BK18" s="2"/>
      <c r="BL18" s="2"/>
      <c r="BM18" s="2"/>
      <c r="BN18" s="2"/>
      <c r="BP18" s="2" t="s">
        <v>26</v>
      </c>
      <c r="BQ18" s="2"/>
      <c r="BR18" s="4">
        <v>33.369999999999997</v>
      </c>
      <c r="BS18" s="2"/>
      <c r="BT18" s="2"/>
      <c r="BU18" s="2"/>
      <c r="BV18" s="2"/>
      <c r="BW18" s="2"/>
      <c r="BX18" s="2"/>
      <c r="BY18" s="2"/>
      <c r="CA18" s="2" t="s">
        <v>26</v>
      </c>
      <c r="CB18" s="2"/>
      <c r="CC18" s="4">
        <v>83.87</v>
      </c>
      <c r="CD18" s="2"/>
      <c r="CE18" s="2"/>
      <c r="CF18" s="2"/>
      <c r="CG18" s="2"/>
      <c r="CH18" s="2"/>
      <c r="CI18" s="2"/>
      <c r="CJ18" s="2"/>
      <c r="CL18" s="2" t="s">
        <v>26</v>
      </c>
      <c r="CM18" s="2"/>
      <c r="CN18" s="4">
        <v>125.03</v>
      </c>
      <c r="CO18" s="2"/>
      <c r="CP18" s="2"/>
      <c r="CQ18" s="2"/>
      <c r="CR18" s="2"/>
      <c r="CS18" s="2"/>
      <c r="CT18" s="2"/>
      <c r="CU18" s="2"/>
      <c r="CW18" s="2" t="s">
        <v>26</v>
      </c>
      <c r="CX18" s="2"/>
      <c r="CY18" s="4">
        <v>106.21000000000001</v>
      </c>
      <c r="CZ18" s="2"/>
      <c r="DA18" s="2"/>
      <c r="DB18" s="2"/>
      <c r="DC18" s="2"/>
      <c r="DD18" s="2"/>
      <c r="DE18" s="2"/>
      <c r="DF18" s="2"/>
      <c r="DH18" s="2" t="s">
        <v>26</v>
      </c>
      <c r="DI18" s="2"/>
      <c r="DJ18" s="4">
        <v>200.61399999999998</v>
      </c>
      <c r="DK18" s="2"/>
      <c r="DL18" s="2"/>
      <c r="DM18" s="2"/>
      <c r="DN18" s="2"/>
      <c r="DO18" s="2"/>
      <c r="DP18" s="2"/>
      <c r="DQ18" s="2"/>
      <c r="DS18" s="2" t="s">
        <v>26</v>
      </c>
      <c r="DT18" s="2"/>
      <c r="DU18" s="4">
        <v>189.02</v>
      </c>
      <c r="DV18" s="2"/>
      <c r="DW18" s="2"/>
      <c r="DX18" s="2"/>
      <c r="DY18" s="2"/>
      <c r="DZ18" s="2"/>
      <c r="EA18" s="2"/>
      <c r="EB18" s="2"/>
    </row>
    <row r="19" spans="2:132" x14ac:dyDescent="0.25">
      <c r="B19" s="2" t="s">
        <v>62</v>
      </c>
      <c r="C19" s="2"/>
      <c r="D19" s="4"/>
      <c r="E19" s="2"/>
      <c r="F19" s="2"/>
      <c r="G19" s="2"/>
      <c r="H19" s="2"/>
      <c r="I19" s="2"/>
      <c r="J19" s="2"/>
      <c r="K19" s="2"/>
      <c r="M19" s="2" t="s">
        <v>62</v>
      </c>
      <c r="N19" s="2"/>
      <c r="O19" s="4"/>
      <c r="P19" s="2"/>
      <c r="Q19" s="2"/>
      <c r="R19" s="2"/>
      <c r="S19" s="2"/>
      <c r="T19" s="2"/>
      <c r="U19" s="2"/>
      <c r="V19" s="2"/>
      <c r="X19" s="2" t="s">
        <v>62</v>
      </c>
      <c r="Y19" s="2"/>
      <c r="Z19" s="4"/>
      <c r="AA19" s="2"/>
      <c r="AB19" s="2"/>
      <c r="AC19" s="2"/>
      <c r="AD19" s="2"/>
      <c r="AE19" s="2"/>
      <c r="AF19" s="2"/>
      <c r="AG19" s="2"/>
      <c r="AI19" s="2" t="s">
        <v>62</v>
      </c>
      <c r="AJ19" s="2"/>
      <c r="AK19" s="4"/>
      <c r="AL19" s="2"/>
      <c r="AM19" s="2"/>
      <c r="AN19" s="2"/>
      <c r="AO19" s="2"/>
      <c r="AP19" s="2"/>
      <c r="AQ19" s="2"/>
      <c r="AR19" s="2"/>
      <c r="AT19" s="2" t="s">
        <v>62</v>
      </c>
      <c r="AU19" s="2"/>
      <c r="AV19" s="4"/>
      <c r="AW19" s="2"/>
      <c r="AX19" s="2"/>
      <c r="AY19" s="2"/>
      <c r="AZ19" s="2"/>
      <c r="BA19" s="2"/>
      <c r="BB19" s="2"/>
      <c r="BC19" s="2"/>
      <c r="BE19" s="2" t="s">
        <v>62</v>
      </c>
      <c r="BF19" s="2"/>
      <c r="BG19" s="4"/>
      <c r="BH19" s="2"/>
      <c r="BI19" s="2"/>
      <c r="BJ19" s="2"/>
      <c r="BK19" s="2"/>
      <c r="BL19" s="2"/>
      <c r="BM19" s="2"/>
      <c r="BN19" s="2"/>
      <c r="BP19" s="2" t="s">
        <v>62</v>
      </c>
      <c r="BQ19" s="2"/>
      <c r="BR19" s="4"/>
      <c r="BS19" s="2"/>
      <c r="BT19" s="2"/>
      <c r="BU19" s="2"/>
      <c r="BV19" s="2"/>
      <c r="BW19" s="2"/>
      <c r="BX19" s="2"/>
      <c r="BY19" s="2"/>
      <c r="CA19" s="2" t="s">
        <v>62</v>
      </c>
      <c r="CB19" s="2"/>
      <c r="CC19" s="4"/>
      <c r="CD19" s="2"/>
      <c r="CE19" s="2"/>
      <c r="CF19" s="2"/>
      <c r="CG19" s="2"/>
      <c r="CH19" s="2"/>
      <c r="CI19" s="2"/>
      <c r="CJ19" s="2"/>
      <c r="CL19" s="2" t="s">
        <v>62</v>
      </c>
      <c r="CM19" s="2"/>
      <c r="CN19" s="4"/>
      <c r="CO19" s="2"/>
      <c r="CP19" s="2"/>
      <c r="CQ19" s="2"/>
      <c r="CR19" s="2"/>
      <c r="CS19" s="2"/>
      <c r="CT19" s="2"/>
      <c r="CU19" s="2"/>
      <c r="CW19" s="2" t="s">
        <v>62</v>
      </c>
      <c r="CX19" s="2"/>
      <c r="CY19" s="4"/>
      <c r="CZ19" s="2"/>
      <c r="DA19" s="2"/>
      <c r="DB19" s="2"/>
      <c r="DC19" s="2"/>
      <c r="DD19" s="2"/>
      <c r="DE19" s="2"/>
      <c r="DF19" s="2"/>
      <c r="DH19" s="2" t="s">
        <v>62</v>
      </c>
      <c r="DI19" s="2"/>
      <c r="DJ19" s="4"/>
      <c r="DK19" s="2"/>
      <c r="DL19" s="4">
        <v>494.21</v>
      </c>
      <c r="DM19" s="2"/>
      <c r="DN19" s="2"/>
      <c r="DO19" s="2"/>
      <c r="DP19" s="2"/>
      <c r="DQ19" s="2"/>
      <c r="DS19" s="2" t="s">
        <v>62</v>
      </c>
      <c r="DT19" s="2"/>
      <c r="DU19" s="4"/>
      <c r="DV19" s="2"/>
      <c r="DW19" s="4"/>
      <c r="DX19" s="2"/>
      <c r="DY19" s="2"/>
      <c r="DZ19" s="2"/>
      <c r="EA19" s="2"/>
      <c r="EB19" s="2"/>
    </row>
    <row r="20" spans="2:132" x14ac:dyDescent="0.25">
      <c r="B20" s="2" t="s">
        <v>27</v>
      </c>
      <c r="C20" s="2"/>
      <c r="D20" s="4">
        <v>312.11</v>
      </c>
      <c r="E20" s="2"/>
      <c r="F20" s="2"/>
      <c r="G20" s="2"/>
      <c r="H20" s="2"/>
      <c r="I20" s="2"/>
      <c r="J20" s="2"/>
      <c r="K20" s="2"/>
      <c r="M20" s="2" t="s">
        <v>27</v>
      </c>
      <c r="N20" s="2"/>
      <c r="O20" s="4"/>
      <c r="P20" s="2"/>
      <c r="Q20" s="2"/>
      <c r="R20" s="2"/>
      <c r="S20" s="2"/>
      <c r="T20" s="2"/>
      <c r="U20" s="2"/>
      <c r="V20" s="2"/>
      <c r="X20" s="2" t="s">
        <v>27</v>
      </c>
      <c r="Y20" s="2"/>
      <c r="Z20" s="4"/>
      <c r="AA20" s="2"/>
      <c r="AB20" s="2"/>
      <c r="AC20" s="2"/>
      <c r="AD20" s="2"/>
      <c r="AE20" s="2"/>
      <c r="AF20" s="2"/>
      <c r="AG20" s="2"/>
      <c r="AI20" s="2" t="s">
        <v>27</v>
      </c>
      <c r="AJ20" s="2"/>
      <c r="AK20" s="4"/>
      <c r="AL20" s="2"/>
      <c r="AM20" s="2"/>
      <c r="AN20" s="2"/>
      <c r="AO20" s="2"/>
      <c r="AP20" s="2"/>
      <c r="AQ20" s="2"/>
      <c r="AR20" s="2"/>
      <c r="AT20" s="2" t="s">
        <v>27</v>
      </c>
      <c r="AU20" s="2"/>
      <c r="AV20" s="4"/>
      <c r="AW20" s="2"/>
      <c r="AX20" s="2"/>
      <c r="AY20" s="2"/>
      <c r="AZ20" s="2"/>
      <c r="BA20" s="2"/>
      <c r="BB20" s="2"/>
      <c r="BC20" s="2"/>
      <c r="BE20" s="2" t="s">
        <v>27</v>
      </c>
      <c r="BF20" s="2"/>
      <c r="BG20" s="4"/>
      <c r="BH20" s="2"/>
      <c r="BI20" s="2"/>
      <c r="BJ20" s="2"/>
      <c r="BK20" s="2"/>
      <c r="BL20" s="2"/>
      <c r="BM20" s="2"/>
      <c r="BN20" s="2"/>
      <c r="BP20" s="2" t="s">
        <v>27</v>
      </c>
      <c r="BQ20" s="2"/>
      <c r="BR20" s="4"/>
      <c r="BS20" s="2"/>
      <c r="BT20" s="2"/>
      <c r="BU20" s="2"/>
      <c r="BV20" s="2"/>
      <c r="BW20" s="2"/>
      <c r="BX20" s="2"/>
      <c r="BY20" s="2"/>
      <c r="CA20" s="2" t="s">
        <v>27</v>
      </c>
      <c r="CB20" s="2"/>
      <c r="CC20" s="4"/>
      <c r="CD20" s="2"/>
      <c r="CE20" s="2"/>
      <c r="CF20" s="2"/>
      <c r="CG20" s="2"/>
      <c r="CH20" s="2"/>
      <c r="CI20" s="2"/>
      <c r="CJ20" s="2"/>
      <c r="CL20" s="2" t="s">
        <v>27</v>
      </c>
      <c r="CM20" s="2"/>
      <c r="CN20" s="4"/>
      <c r="CO20" s="2"/>
      <c r="CP20" s="2"/>
      <c r="CQ20" s="2"/>
      <c r="CR20" s="2"/>
      <c r="CS20" s="2"/>
      <c r="CT20" s="2"/>
      <c r="CU20" s="2"/>
      <c r="CW20" s="2" t="s">
        <v>27</v>
      </c>
      <c r="CX20" s="2"/>
      <c r="CY20" s="4"/>
      <c r="CZ20" s="2"/>
      <c r="DA20" s="2"/>
      <c r="DB20" s="2"/>
      <c r="DC20" s="2"/>
      <c r="DD20" s="2"/>
      <c r="DE20" s="2"/>
      <c r="DF20" s="2"/>
      <c r="DH20" s="2" t="s">
        <v>27</v>
      </c>
      <c r="DI20" s="2"/>
      <c r="DJ20" s="4"/>
      <c r="DK20" s="2"/>
      <c r="DL20" s="4"/>
      <c r="DM20" s="2"/>
      <c r="DN20" s="2"/>
      <c r="DO20" s="2"/>
      <c r="DP20" s="2"/>
      <c r="DQ20" s="2"/>
      <c r="DS20" s="2" t="s">
        <v>27</v>
      </c>
      <c r="DT20" s="2"/>
      <c r="DU20" s="4"/>
      <c r="DV20" s="2"/>
      <c r="DW20" s="4"/>
      <c r="DX20" s="2"/>
      <c r="DY20" s="2"/>
      <c r="DZ20" s="2"/>
      <c r="EA20" s="2"/>
      <c r="EB20" s="2"/>
    </row>
    <row r="21" spans="2:132" x14ac:dyDescent="0.25">
      <c r="B21" s="2" t="s">
        <v>60</v>
      </c>
      <c r="C21" s="2"/>
      <c r="D21" s="4"/>
      <c r="E21" s="2"/>
      <c r="F21" s="2"/>
      <c r="G21" s="2"/>
      <c r="H21" s="2"/>
      <c r="I21" s="2"/>
      <c r="J21" s="2"/>
      <c r="K21" s="2"/>
      <c r="M21" s="2" t="s">
        <v>60</v>
      </c>
      <c r="N21" s="2"/>
      <c r="O21" s="4"/>
      <c r="P21" s="2"/>
      <c r="Q21" s="2"/>
      <c r="R21" s="2"/>
      <c r="S21" s="2"/>
      <c r="T21" s="2"/>
      <c r="U21" s="2"/>
      <c r="V21" s="2"/>
      <c r="X21" s="2" t="s">
        <v>60</v>
      </c>
      <c r="Y21" s="2"/>
      <c r="Z21" s="4"/>
      <c r="AA21" s="2"/>
      <c r="AB21" s="2"/>
      <c r="AC21" s="2"/>
      <c r="AD21" s="2"/>
      <c r="AE21" s="2"/>
      <c r="AF21" s="2"/>
      <c r="AG21" s="2"/>
      <c r="AI21" s="2" t="s">
        <v>60</v>
      </c>
      <c r="AJ21" s="2"/>
      <c r="AK21" s="4"/>
      <c r="AL21" s="2"/>
      <c r="AM21" s="2"/>
      <c r="AN21" s="2"/>
      <c r="AO21" s="2"/>
      <c r="AP21" s="2"/>
      <c r="AQ21" s="2"/>
      <c r="AR21" s="2"/>
      <c r="AT21" s="2" t="s">
        <v>60</v>
      </c>
      <c r="AU21" s="2"/>
      <c r="AV21" s="4"/>
      <c r="AW21" s="2"/>
      <c r="AX21" s="2"/>
      <c r="AY21" s="2"/>
      <c r="AZ21" s="2"/>
      <c r="BA21" s="2"/>
      <c r="BB21" s="2"/>
      <c r="BC21" s="2"/>
      <c r="BE21" s="2" t="s">
        <v>60</v>
      </c>
      <c r="BF21" s="2"/>
      <c r="BG21" s="4"/>
      <c r="BH21" s="2"/>
      <c r="BI21" s="2"/>
      <c r="BJ21" s="2"/>
      <c r="BK21" s="2"/>
      <c r="BL21" s="2"/>
      <c r="BM21" s="2"/>
      <c r="BN21" s="2"/>
      <c r="BP21" s="2" t="s">
        <v>60</v>
      </c>
      <c r="BQ21" s="2"/>
      <c r="BR21" s="4"/>
      <c r="BS21" s="2"/>
      <c r="BT21" s="2"/>
      <c r="BU21" s="2"/>
      <c r="BV21" s="2"/>
      <c r="BW21" s="2"/>
      <c r="BX21" s="2"/>
      <c r="BY21" s="2"/>
      <c r="CA21" s="2" t="s">
        <v>60</v>
      </c>
      <c r="CB21" s="2"/>
      <c r="CC21" s="4"/>
      <c r="CD21" s="2"/>
      <c r="CE21" s="2"/>
      <c r="CF21" s="2"/>
      <c r="CG21" s="2"/>
      <c r="CH21" s="2"/>
      <c r="CI21" s="2"/>
      <c r="CJ21" s="2"/>
      <c r="CL21" s="2" t="s">
        <v>60</v>
      </c>
      <c r="CM21" s="2"/>
      <c r="CN21" s="4"/>
      <c r="CO21" s="2"/>
      <c r="CP21" s="2"/>
      <c r="CQ21" s="2"/>
      <c r="CR21" s="2"/>
      <c r="CS21" s="2"/>
      <c r="CT21" s="2"/>
      <c r="CU21" s="2"/>
      <c r="CW21" s="2" t="s">
        <v>60</v>
      </c>
      <c r="CX21" s="2"/>
      <c r="CY21" s="4">
        <v>183.04999999999995</v>
      </c>
      <c r="CZ21" s="2"/>
      <c r="DA21" s="2"/>
      <c r="DB21" s="2"/>
      <c r="DC21" s="2"/>
      <c r="DD21" s="2"/>
      <c r="DE21" s="2"/>
      <c r="DF21" s="2"/>
      <c r="DH21" s="2" t="s">
        <v>60</v>
      </c>
      <c r="DI21" s="2"/>
      <c r="DJ21" s="4"/>
      <c r="DK21" s="2"/>
      <c r="DL21" s="2"/>
      <c r="DM21" s="2"/>
      <c r="DN21" s="2"/>
      <c r="DO21" s="2"/>
      <c r="DP21" s="2"/>
      <c r="DQ21" s="2"/>
      <c r="DS21" s="2" t="s">
        <v>60</v>
      </c>
      <c r="DT21" s="2"/>
      <c r="DU21" s="4"/>
      <c r="DV21" s="2"/>
      <c r="DW21" s="2"/>
      <c r="DX21" s="2"/>
      <c r="DY21" s="2"/>
      <c r="DZ21" s="2"/>
      <c r="EA21" s="2"/>
      <c r="EB21" s="2"/>
    </row>
    <row r="22" spans="2:132" x14ac:dyDescent="0.25">
      <c r="B22" s="2"/>
      <c r="C22" s="5">
        <v>16419.800000000003</v>
      </c>
      <c r="D22" s="6">
        <f>SUM(D4:D21)</f>
        <v>8648.07</v>
      </c>
      <c r="E22" s="6">
        <v>6245.2679999999982</v>
      </c>
      <c r="F22" s="6">
        <f>SUM(F4:F21)</f>
        <v>17</v>
      </c>
      <c r="G22" s="6">
        <f>E38</f>
        <v>144.37169999999998</v>
      </c>
      <c r="H22" s="6">
        <f>K38</f>
        <v>203.95949999999999</v>
      </c>
      <c r="I22" s="7">
        <f>C22+D22-E22-F22+G22-H22</f>
        <v>18746.014200000005</v>
      </c>
      <c r="J22" s="8">
        <v>18628.28</v>
      </c>
      <c r="K22" s="9">
        <f>I22-J22</f>
        <v>117.73420000000624</v>
      </c>
      <c r="M22" s="2"/>
      <c r="N22" s="8">
        <f>J22</f>
        <v>18628.28</v>
      </c>
      <c r="O22" s="6">
        <f>SUM(O4:O21)</f>
        <v>11565.244999999997</v>
      </c>
      <c r="P22" s="6">
        <v>10560.299000000003</v>
      </c>
      <c r="Q22" s="6">
        <f>SUM(Q4:Q21)</f>
        <v>16.75</v>
      </c>
      <c r="R22" s="6">
        <f>P38</f>
        <v>66.563739999999996</v>
      </c>
      <c r="S22" s="6">
        <f>V38</f>
        <v>255.91102999999998</v>
      </c>
      <c r="T22" s="7">
        <f>N22+O22-P22-Q22+R22-S22</f>
        <v>19427.128709999994</v>
      </c>
      <c r="U22" s="8">
        <v>19266.559569999998</v>
      </c>
      <c r="V22" s="9">
        <f>T22-U22</f>
        <v>160.56913999999597</v>
      </c>
      <c r="X22" s="2"/>
      <c r="Y22" s="8">
        <f>U22</f>
        <v>19266.559569999998</v>
      </c>
      <c r="Z22" s="6">
        <f>SUM(Z4:Z21)</f>
        <v>9633.4750000000022</v>
      </c>
      <c r="AA22" s="6">
        <v>9517.9129999999986</v>
      </c>
      <c r="AB22" s="6">
        <f>SUM(AB4:AB21)</f>
        <v>5.04</v>
      </c>
      <c r="AC22" s="6">
        <f>AA38</f>
        <v>210.10467</v>
      </c>
      <c r="AD22" s="6">
        <f>AG38</f>
        <v>428.56051000000002</v>
      </c>
      <c r="AE22" s="7">
        <f>Y22+Z22-AA22-AB22+AC22-AD22</f>
        <v>19158.625730000003</v>
      </c>
      <c r="AF22" s="8">
        <v>19175.746569999999</v>
      </c>
      <c r="AG22" s="9">
        <f>AE22-AF22</f>
        <v>-17.120839999995951</v>
      </c>
      <c r="AI22" s="2"/>
      <c r="AJ22" s="8">
        <f>AF22</f>
        <v>19175.746569999999</v>
      </c>
      <c r="AK22" s="6">
        <f>SUM(AK4:AK21)</f>
        <v>14257.365000000002</v>
      </c>
      <c r="AL22" s="6">
        <v>9840.5440000000035</v>
      </c>
      <c r="AM22" s="6">
        <v>28.42</v>
      </c>
      <c r="AN22" s="6">
        <f>AL38</f>
        <v>410.462875</v>
      </c>
      <c r="AO22" s="6">
        <f>AR38</f>
        <v>487.94011999999998</v>
      </c>
      <c r="AP22" s="7">
        <f>AJ22+AK22-AL22-AM22+AN22-AO22</f>
        <v>23486.670325000003</v>
      </c>
      <c r="AQ22" s="8">
        <v>23273.200571000001</v>
      </c>
      <c r="AR22" s="9">
        <f>AP22-AQ22</f>
        <v>213.46975400000156</v>
      </c>
      <c r="AT22" s="2"/>
      <c r="AU22" s="10">
        <f>AQ22</f>
        <v>23273.200571000001</v>
      </c>
      <c r="AV22" s="6">
        <f>SUM(AV4:AV21)</f>
        <v>7665.779999999997</v>
      </c>
      <c r="AW22" s="6">
        <v>9719.5310000000009</v>
      </c>
      <c r="AX22" s="6">
        <v>17.809999999999999</v>
      </c>
      <c r="AY22" s="6">
        <f>AW38</f>
        <v>161.73799</v>
      </c>
      <c r="AZ22" s="6">
        <f>BC38</f>
        <v>310.69407000000007</v>
      </c>
      <c r="BA22" s="7">
        <f>AU22+AV22-AW22-AX22+AY22-AZ22</f>
        <v>21052.683490999996</v>
      </c>
      <c r="BB22" s="8">
        <v>21218.827057999995</v>
      </c>
      <c r="BC22" s="9">
        <f>BA22-BB22</f>
        <v>-166.14356699999917</v>
      </c>
      <c r="BE22" s="2"/>
      <c r="BF22" s="10">
        <f>BB22</f>
        <v>21218.827057999995</v>
      </c>
      <c r="BG22" s="6">
        <f>SUM(BG4:BG21)</f>
        <v>7840.7650000000012</v>
      </c>
      <c r="BH22" s="6">
        <v>9610.0080000000016</v>
      </c>
      <c r="BI22" s="6">
        <f>SUM(BI4:BI21)</f>
        <v>8.75</v>
      </c>
      <c r="BJ22" s="6">
        <f>BH38</f>
        <v>160.58325500000004</v>
      </c>
      <c r="BK22" s="6">
        <f>BN38</f>
        <v>369.10662999999994</v>
      </c>
      <c r="BL22" s="7">
        <f>BF22+BG22-BH22-BI22+BJ22-BK22</f>
        <v>19232.310682999996</v>
      </c>
      <c r="BM22" s="10">
        <v>19241.201517999998</v>
      </c>
      <c r="BN22" s="9">
        <f>BL22-BM22</f>
        <v>-8.8908350000019709</v>
      </c>
      <c r="BP22" s="2"/>
      <c r="BQ22" s="10">
        <f>BM22</f>
        <v>19241.201517999998</v>
      </c>
      <c r="BR22" s="6">
        <f>SUM(BR4:BR21)</f>
        <v>5098.8499999999995</v>
      </c>
      <c r="BS22" s="6">
        <v>8355.5350000000017</v>
      </c>
      <c r="BT22" s="6">
        <v>116.72500000000001</v>
      </c>
      <c r="BU22" s="6">
        <f>BS38</f>
        <v>82.585539999999995</v>
      </c>
      <c r="BV22" s="6">
        <f>BY38</f>
        <v>305.70281999999997</v>
      </c>
      <c r="BW22" s="7">
        <f>BQ22+BR22-BS22-BT22+BU22-BV22</f>
        <v>15644.674237999994</v>
      </c>
      <c r="BX22" s="10">
        <v>15799.295178</v>
      </c>
      <c r="BY22" s="9">
        <f>BW22-BX22</f>
        <v>-154.62094000000616</v>
      </c>
      <c r="CA22" s="2"/>
      <c r="CB22" s="8">
        <f>BX22</f>
        <v>15799.295178</v>
      </c>
      <c r="CC22" s="6">
        <f>SUM(CC4:CC21)</f>
        <v>6480.8500000000022</v>
      </c>
      <c r="CD22" s="6">
        <v>7135.0330000000004</v>
      </c>
      <c r="CE22" s="6">
        <v>137.05000000000001</v>
      </c>
      <c r="CF22" s="6">
        <f>CD38</f>
        <v>163.01501999999999</v>
      </c>
      <c r="CG22" s="6">
        <f>CJ38</f>
        <v>240.18439000000001</v>
      </c>
      <c r="CH22" s="7">
        <f>CB22+CC22-CD22-CE22+CF22-CG22</f>
        <v>14930.892808000004</v>
      </c>
      <c r="CI22" s="5">
        <f>15194</f>
        <v>15194</v>
      </c>
      <c r="CJ22" s="9">
        <f>CH22-CI22</f>
        <v>-263.10719199999585</v>
      </c>
      <c r="CL22" s="2"/>
      <c r="CM22" s="5">
        <f>CI22</f>
        <v>15194</v>
      </c>
      <c r="CN22" s="6">
        <f>SUM(CN4:CN21)</f>
        <v>10681.450000000003</v>
      </c>
      <c r="CO22" s="6">
        <v>7509.9010000000017</v>
      </c>
      <c r="CP22" s="6">
        <v>9</v>
      </c>
      <c r="CQ22" s="6">
        <f>CO38</f>
        <v>349.36068000000006</v>
      </c>
      <c r="CR22" s="6">
        <f>CU38</f>
        <v>394.26772</v>
      </c>
      <c r="CS22" s="7">
        <f>CM22+CN22-CO22-CP22+CQ22-CR22</f>
        <v>18311.641960000004</v>
      </c>
      <c r="CT22" s="8">
        <f>18280</f>
        <v>18280</v>
      </c>
      <c r="CU22" s="9">
        <f>CS22-CT22</f>
        <v>31.641960000004474</v>
      </c>
      <c r="CW22" s="2"/>
      <c r="CX22" s="5">
        <f>CT22</f>
        <v>18280</v>
      </c>
      <c r="CY22" s="6">
        <f>SUM(CY4:CY21)</f>
        <v>10320.394999999999</v>
      </c>
      <c r="CZ22" s="6">
        <v>8863.7150000000001</v>
      </c>
      <c r="DA22" s="6">
        <v>0</v>
      </c>
      <c r="DB22" s="6">
        <f>CZ38</f>
        <v>198.66317499999997</v>
      </c>
      <c r="DC22" s="6">
        <f>DF38</f>
        <v>430.31905999999992</v>
      </c>
      <c r="DD22" s="7">
        <f>CX22+CY22-CZ22-DA22+DB22-DC22</f>
        <v>19505.024114999997</v>
      </c>
      <c r="DE22" s="8">
        <v>19623.057484999998</v>
      </c>
      <c r="DF22" s="9">
        <f>DD22-DE22</f>
        <v>-118.03337000000101</v>
      </c>
      <c r="DH22" s="2"/>
      <c r="DI22" s="5">
        <f>DE22</f>
        <v>19623.057484999998</v>
      </c>
      <c r="DJ22" s="6">
        <f>SUM(DJ4:DJ21)</f>
        <v>7987.3289999999997</v>
      </c>
      <c r="DK22" s="6">
        <f>8134.371-18.7-20</f>
        <v>8095.6710000000003</v>
      </c>
      <c r="DL22" s="6">
        <f>SUM(DL4:DL21)</f>
        <v>507.71</v>
      </c>
      <c r="DM22" s="6">
        <f>DK38</f>
        <v>156.407355</v>
      </c>
      <c r="DN22" s="6">
        <f>DQ38</f>
        <v>316.31358999999998</v>
      </c>
      <c r="DO22" s="7">
        <f>DI22+DJ22-DK22-DL22+DM22-DN22</f>
        <v>18847.099249999992</v>
      </c>
      <c r="DP22" s="8">
        <v>18761.869485000003</v>
      </c>
      <c r="DQ22" s="9">
        <f>DO22-DP22</f>
        <v>85.229764999989129</v>
      </c>
      <c r="DS22" s="2"/>
      <c r="DT22" s="5">
        <f>DP22</f>
        <v>18761.869485000003</v>
      </c>
      <c r="DU22" s="6">
        <f>SUM(DU4:DU21)</f>
        <v>9468.7749999999996</v>
      </c>
      <c r="DV22" s="6">
        <f>8886.254</f>
        <v>8886.2540000000008</v>
      </c>
      <c r="DW22" s="6">
        <f>SUM(DW4:DW21)</f>
        <v>0</v>
      </c>
      <c r="DX22" s="6">
        <f>DV38</f>
        <v>195.5136</v>
      </c>
      <c r="DY22" s="6">
        <f>EB38</f>
        <v>440.24000000000007</v>
      </c>
      <c r="DZ22" s="7">
        <f>DT22+DU22-DV22-DW22+DX22-DY22</f>
        <v>19099.664085</v>
      </c>
      <c r="EA22" s="8">
        <v>19109.558035000002</v>
      </c>
      <c r="EB22" s="9">
        <f>DZ22-EA22</f>
        <v>-9.8939500000014959</v>
      </c>
    </row>
    <row r="23" spans="2:132" s="15" customFormat="1" x14ac:dyDescent="0.25">
      <c r="B23" s="11"/>
      <c r="C23" s="12"/>
      <c r="D23" s="13"/>
      <c r="E23" s="13"/>
      <c r="F23" s="13"/>
      <c r="G23" s="13"/>
      <c r="H23" s="13"/>
      <c r="I23" s="13"/>
      <c r="J23" s="13"/>
      <c r="K23" s="14"/>
      <c r="M23" s="11"/>
      <c r="N23" s="16"/>
      <c r="O23" s="16"/>
      <c r="P23" s="16"/>
      <c r="Q23" s="16"/>
      <c r="R23" s="16"/>
      <c r="S23" s="16"/>
      <c r="T23" s="16"/>
      <c r="U23" s="16"/>
      <c r="V23" s="17"/>
      <c r="X23" s="11"/>
      <c r="Y23" s="16"/>
      <c r="Z23" s="16"/>
      <c r="AA23" s="16"/>
      <c r="AB23" s="16"/>
      <c r="AC23" s="16"/>
      <c r="AD23" s="16"/>
      <c r="AE23" s="16"/>
      <c r="AF23" s="16"/>
      <c r="AG23" s="17"/>
      <c r="AI23" s="11"/>
      <c r="AJ23" s="16"/>
      <c r="AK23" s="16"/>
      <c r="AL23" s="16"/>
      <c r="AM23" s="16"/>
      <c r="AN23" s="16"/>
      <c r="AO23" s="16"/>
      <c r="AP23" s="16"/>
      <c r="AQ23" s="16"/>
      <c r="AR23" s="17"/>
      <c r="AT23" s="11"/>
      <c r="AU23" s="18"/>
      <c r="AV23" s="16"/>
      <c r="AW23" s="16"/>
      <c r="AX23" s="16"/>
      <c r="AY23" s="16"/>
      <c r="AZ23" s="16"/>
      <c r="BA23" s="16"/>
      <c r="BB23" s="16"/>
      <c r="BC23" s="17"/>
      <c r="BE23" s="11"/>
      <c r="BF23" s="18"/>
      <c r="BG23" s="16"/>
      <c r="BH23" s="16"/>
      <c r="BI23" s="16"/>
      <c r="BJ23" s="16"/>
      <c r="BK23" s="16"/>
      <c r="BL23" s="16"/>
      <c r="BM23" s="18"/>
      <c r="BN23" s="17"/>
      <c r="BP23" s="11"/>
      <c r="BQ23" s="18"/>
      <c r="BR23" s="16"/>
      <c r="BS23" s="16"/>
      <c r="BT23" s="16"/>
      <c r="BU23" s="16"/>
      <c r="BV23" s="16"/>
      <c r="BW23" s="16"/>
      <c r="BX23" s="18"/>
      <c r="BY23" s="17"/>
      <c r="CA23" s="11"/>
      <c r="CB23" s="16"/>
      <c r="CC23" s="16"/>
      <c r="CD23" s="16"/>
      <c r="CE23" s="16"/>
      <c r="CF23" s="16"/>
      <c r="CG23" s="16"/>
      <c r="CH23" s="16"/>
      <c r="CI23" s="19"/>
      <c r="CJ23" s="17"/>
      <c r="CL23" s="11"/>
      <c r="CM23" s="19"/>
      <c r="CN23" s="16"/>
      <c r="CO23" s="16"/>
      <c r="CP23" s="16"/>
      <c r="CQ23" s="16"/>
      <c r="CR23" s="16"/>
      <c r="CS23" s="16"/>
      <c r="CT23" s="16"/>
      <c r="CU23" s="17"/>
    </row>
    <row r="25" spans="2:132" x14ac:dyDescent="0.25">
      <c r="B25" t="s">
        <v>30</v>
      </c>
      <c r="G25" s="20"/>
      <c r="H25" t="s">
        <v>31</v>
      </c>
      <c r="M25" t="s">
        <v>30</v>
      </c>
      <c r="R25" s="20"/>
      <c r="S25" t="s">
        <v>31</v>
      </c>
      <c r="X25" t="s">
        <v>30</v>
      </c>
      <c r="AC25" s="20"/>
      <c r="AD25" t="s">
        <v>31</v>
      </c>
      <c r="AI25" t="s">
        <v>30</v>
      </c>
      <c r="AN25" s="20"/>
      <c r="AO25" t="s">
        <v>31</v>
      </c>
      <c r="AT25" t="s">
        <v>30</v>
      </c>
      <c r="AY25" s="20"/>
      <c r="AZ25" t="s">
        <v>31</v>
      </c>
      <c r="BE25" t="s">
        <v>30</v>
      </c>
      <c r="BJ25" s="20"/>
      <c r="BK25" t="s">
        <v>31</v>
      </c>
      <c r="BP25" t="s">
        <v>30</v>
      </c>
      <c r="BU25" s="20"/>
      <c r="BV25" t="s">
        <v>31</v>
      </c>
      <c r="CA25" t="s">
        <v>30</v>
      </c>
      <c r="CF25" s="20"/>
      <c r="CG25" t="s">
        <v>31</v>
      </c>
      <c r="CL25" t="s">
        <v>30</v>
      </c>
      <c r="CQ25" s="20"/>
      <c r="CR25" t="s">
        <v>31</v>
      </c>
      <c r="CW25" t="s">
        <v>30</v>
      </c>
      <c r="DB25" s="20"/>
      <c r="DC25" t="s">
        <v>31</v>
      </c>
      <c r="DH25" t="s">
        <v>30</v>
      </c>
      <c r="DM25" s="20"/>
      <c r="DN25" t="s">
        <v>31</v>
      </c>
      <c r="DS25" t="s">
        <v>30</v>
      </c>
      <c r="DX25" s="20"/>
      <c r="DY25" t="s">
        <v>31</v>
      </c>
    </row>
    <row r="26" spans="2:132" x14ac:dyDescent="0.25">
      <c r="B26" s="2"/>
      <c r="C26" s="21"/>
      <c r="D26" s="21" t="s">
        <v>32</v>
      </c>
      <c r="E26" s="21" t="s">
        <v>33</v>
      </c>
      <c r="F26" s="22"/>
      <c r="G26" s="20"/>
      <c r="H26" s="21"/>
      <c r="I26" s="21" t="s">
        <v>34</v>
      </c>
      <c r="J26" s="21" t="s">
        <v>35</v>
      </c>
      <c r="K26" s="21" t="s">
        <v>33</v>
      </c>
      <c r="M26" s="2"/>
      <c r="N26" s="21"/>
      <c r="O26" s="21" t="s">
        <v>32</v>
      </c>
      <c r="P26" s="21" t="s">
        <v>33</v>
      </c>
      <c r="Q26" s="22"/>
      <c r="R26" s="20"/>
      <c r="S26" s="21"/>
      <c r="T26" s="21" t="s">
        <v>36</v>
      </c>
      <c r="U26" s="21" t="s">
        <v>35</v>
      </c>
      <c r="V26" s="21" t="s">
        <v>33</v>
      </c>
      <c r="X26" s="2"/>
      <c r="Y26" s="21"/>
      <c r="Z26" s="21" t="s">
        <v>32</v>
      </c>
      <c r="AA26" s="21" t="s">
        <v>33</v>
      </c>
      <c r="AB26" s="22"/>
      <c r="AC26" s="20"/>
      <c r="AD26" s="21"/>
      <c r="AE26" s="21" t="s">
        <v>37</v>
      </c>
      <c r="AF26" s="21" t="s">
        <v>35</v>
      </c>
      <c r="AG26" s="21" t="s">
        <v>33</v>
      </c>
      <c r="AI26" s="2"/>
      <c r="AJ26" s="21"/>
      <c r="AK26" s="21" t="s">
        <v>32</v>
      </c>
      <c r="AL26" s="21" t="s">
        <v>33</v>
      </c>
      <c r="AM26" s="22"/>
      <c r="AN26" s="20"/>
      <c r="AO26" s="21"/>
      <c r="AP26" s="21" t="s">
        <v>38</v>
      </c>
      <c r="AQ26" s="21" t="s">
        <v>35</v>
      </c>
      <c r="AR26" s="21" t="s">
        <v>33</v>
      </c>
      <c r="AT26" s="2"/>
      <c r="AU26" s="21"/>
      <c r="AV26" s="21" t="s">
        <v>32</v>
      </c>
      <c r="AW26" s="21" t="s">
        <v>33</v>
      </c>
      <c r="AX26" s="22"/>
      <c r="AY26" s="20"/>
      <c r="AZ26" s="21"/>
      <c r="BA26" s="21" t="s">
        <v>39</v>
      </c>
      <c r="BB26" s="21" t="s">
        <v>35</v>
      </c>
      <c r="BC26" s="21" t="s">
        <v>33</v>
      </c>
      <c r="BE26" s="2"/>
      <c r="BF26" s="21"/>
      <c r="BG26" s="21" t="s">
        <v>32</v>
      </c>
      <c r="BH26" s="21" t="s">
        <v>33</v>
      </c>
      <c r="BI26" s="22"/>
      <c r="BJ26" s="20"/>
      <c r="BK26" s="21"/>
      <c r="BL26" s="21" t="s">
        <v>40</v>
      </c>
      <c r="BM26" s="21" t="s">
        <v>35</v>
      </c>
      <c r="BN26" s="21" t="s">
        <v>33</v>
      </c>
      <c r="BP26" s="2"/>
      <c r="BQ26" s="21"/>
      <c r="BR26" s="21" t="s">
        <v>32</v>
      </c>
      <c r="BS26" s="21" t="s">
        <v>33</v>
      </c>
      <c r="BT26" s="22"/>
      <c r="BU26" s="20"/>
      <c r="BV26" s="21"/>
      <c r="BW26" s="21" t="s">
        <v>41</v>
      </c>
      <c r="BX26" s="21" t="s">
        <v>35</v>
      </c>
      <c r="BY26" s="21" t="s">
        <v>33</v>
      </c>
      <c r="CA26" s="2"/>
      <c r="CB26" s="21"/>
      <c r="CC26" s="21" t="s">
        <v>32</v>
      </c>
      <c r="CD26" s="21" t="s">
        <v>33</v>
      </c>
      <c r="CE26" s="22"/>
      <c r="CF26" s="20"/>
      <c r="CG26" s="21"/>
      <c r="CH26" s="21" t="s">
        <v>42</v>
      </c>
      <c r="CI26" s="21" t="s">
        <v>35</v>
      </c>
      <c r="CJ26" s="21" t="s">
        <v>33</v>
      </c>
      <c r="CL26" s="2"/>
      <c r="CM26" s="21"/>
      <c r="CN26" s="21" t="s">
        <v>32</v>
      </c>
      <c r="CO26" s="21" t="s">
        <v>33</v>
      </c>
      <c r="CP26" s="22"/>
      <c r="CQ26" s="20"/>
      <c r="CR26" s="21"/>
      <c r="CS26" s="21"/>
      <c r="CT26" s="21" t="s">
        <v>35</v>
      </c>
      <c r="CU26" s="21" t="s">
        <v>33</v>
      </c>
      <c r="CW26" s="2"/>
      <c r="CX26" s="21"/>
      <c r="CY26" s="21" t="s">
        <v>32</v>
      </c>
      <c r="CZ26" s="21" t="s">
        <v>33</v>
      </c>
      <c r="DA26" s="22"/>
      <c r="DB26" s="20"/>
      <c r="DC26" s="21"/>
      <c r="DD26" s="21"/>
      <c r="DE26" s="21" t="s">
        <v>35</v>
      </c>
      <c r="DF26" s="21" t="s">
        <v>33</v>
      </c>
      <c r="DH26" s="2"/>
      <c r="DI26" s="21"/>
      <c r="DJ26" s="21" t="s">
        <v>32</v>
      </c>
      <c r="DK26" s="21" t="s">
        <v>33</v>
      </c>
      <c r="DL26" s="22"/>
      <c r="DM26" s="20"/>
      <c r="DN26" s="21"/>
      <c r="DO26" s="21"/>
      <c r="DP26" s="21" t="s">
        <v>35</v>
      </c>
      <c r="DQ26" s="21" t="s">
        <v>33</v>
      </c>
      <c r="DS26" s="2"/>
      <c r="DT26" s="21"/>
      <c r="DU26" s="21" t="s">
        <v>32</v>
      </c>
      <c r="DV26" s="21" t="s">
        <v>33</v>
      </c>
      <c r="DW26" s="22"/>
      <c r="DX26" s="20"/>
      <c r="DY26" s="21"/>
      <c r="DZ26" s="21"/>
      <c r="EA26" s="21" t="s">
        <v>35</v>
      </c>
      <c r="EB26" s="21" t="s">
        <v>33</v>
      </c>
    </row>
    <row r="27" spans="2:132" x14ac:dyDescent="0.25">
      <c r="B27" s="2" t="s">
        <v>13</v>
      </c>
      <c r="C27" s="4">
        <f>D4</f>
        <v>507.60000000000008</v>
      </c>
      <c r="D27" s="4">
        <f>0.067</f>
        <v>6.7000000000000004E-2</v>
      </c>
      <c r="E27" s="4">
        <f>C27*D27</f>
        <v>34.009200000000007</v>
      </c>
      <c r="F27" s="23"/>
      <c r="G27" s="20"/>
      <c r="H27" s="24" t="s">
        <v>43</v>
      </c>
      <c r="I27" s="4">
        <v>1732.1</v>
      </c>
      <c r="J27" s="4">
        <v>0.06</v>
      </c>
      <c r="K27" s="4">
        <f t="shared" ref="K27:K35" si="0">I27*J27</f>
        <v>103.92599999999999</v>
      </c>
      <c r="M27" s="2" t="s">
        <v>13</v>
      </c>
      <c r="N27" s="4">
        <f>O4</f>
        <v>596.61999999999989</v>
      </c>
      <c r="O27" s="4">
        <f>0.067</f>
        <v>6.7000000000000004E-2</v>
      </c>
      <c r="P27" s="4">
        <f>N27*O27</f>
        <v>39.973539999999993</v>
      </c>
      <c r="Q27" s="23"/>
      <c r="R27" s="20"/>
      <c r="S27" s="24" t="s">
        <v>43</v>
      </c>
      <c r="T27" s="4">
        <v>3316.482</v>
      </c>
      <c r="U27" s="4">
        <v>0.06</v>
      </c>
      <c r="V27" s="4">
        <f t="shared" ref="V27:V35" si="1">T27*U27</f>
        <v>198.98891999999998</v>
      </c>
      <c r="X27" s="2" t="s">
        <v>13</v>
      </c>
      <c r="Y27" s="4">
        <f>Z4</f>
        <v>2214.41</v>
      </c>
      <c r="Z27" s="4">
        <f>0.067</f>
        <v>6.7000000000000004E-2</v>
      </c>
      <c r="AA27" s="4">
        <f>Y27*Z27</f>
        <v>148.36546999999999</v>
      </c>
      <c r="AB27" s="23"/>
      <c r="AC27" s="20"/>
      <c r="AD27" s="24" t="s">
        <v>43</v>
      </c>
      <c r="AE27" s="4">
        <v>2557.2399999999998</v>
      </c>
      <c r="AF27" s="4">
        <v>0.06</v>
      </c>
      <c r="AG27" s="4">
        <f>AE27*AF27</f>
        <v>153.43439999999998</v>
      </c>
      <c r="AI27" s="2" t="s">
        <v>13</v>
      </c>
      <c r="AJ27" s="4">
        <f>AK4</f>
        <v>4970.9250000000002</v>
      </c>
      <c r="AK27" s="4">
        <f>0.067</f>
        <v>6.7000000000000004E-2</v>
      </c>
      <c r="AL27" s="4">
        <f>AJ27*AK27</f>
        <v>333.05197500000003</v>
      </c>
      <c r="AM27" s="23"/>
      <c r="AN27" s="20"/>
      <c r="AO27" s="24" t="s">
        <v>43</v>
      </c>
      <c r="AP27" s="4">
        <v>4940.5289999999995</v>
      </c>
      <c r="AQ27" s="4">
        <v>0.06</v>
      </c>
      <c r="AR27" s="4">
        <f t="shared" ref="AR27:AR35" si="2">AP27*AQ27</f>
        <v>296.43173999999993</v>
      </c>
      <c r="AT27" s="2" t="s">
        <v>13</v>
      </c>
      <c r="AU27" s="4">
        <f>AV4</f>
        <v>1181.67</v>
      </c>
      <c r="AV27" s="4">
        <f>0.067</f>
        <v>6.7000000000000004E-2</v>
      </c>
      <c r="AW27" s="4">
        <f>AU27*AV27</f>
        <v>79.171890000000005</v>
      </c>
      <c r="AX27" s="23"/>
      <c r="AY27" s="20"/>
      <c r="AZ27" s="24" t="s">
        <v>43</v>
      </c>
      <c r="BA27" s="4">
        <v>1976.5149999999999</v>
      </c>
      <c r="BB27" s="4">
        <v>0.06</v>
      </c>
      <c r="BC27" s="4">
        <f t="shared" ref="BC27:BC35" si="3">BA27*BB27</f>
        <v>118.59089999999999</v>
      </c>
      <c r="BE27" s="2" t="s">
        <v>13</v>
      </c>
      <c r="BF27" s="4">
        <f>BG4</f>
        <v>2076.9650000000001</v>
      </c>
      <c r="BG27" s="4">
        <f>0.067</f>
        <v>6.7000000000000004E-2</v>
      </c>
      <c r="BH27" s="4">
        <f>BF27*BG27</f>
        <v>139.15665500000003</v>
      </c>
      <c r="BI27" s="23"/>
      <c r="BJ27" s="20"/>
      <c r="BK27" s="24" t="s">
        <v>43</v>
      </c>
      <c r="BL27" s="4">
        <v>4030.0199999999995</v>
      </c>
      <c r="BM27" s="4">
        <v>0.06</v>
      </c>
      <c r="BN27" s="4">
        <f t="shared" ref="BN27:BN35" si="4">BL27*BM27</f>
        <v>241.80119999999997</v>
      </c>
      <c r="BP27" s="2" t="s">
        <v>13</v>
      </c>
      <c r="BQ27" s="4">
        <f>BR4</f>
        <v>1232.6199999999999</v>
      </c>
      <c r="BR27" s="4">
        <f>0.067</f>
        <v>6.7000000000000004E-2</v>
      </c>
      <c r="BS27" s="4">
        <f>BQ27*BR27</f>
        <v>82.585539999999995</v>
      </c>
      <c r="BT27" s="23"/>
      <c r="BU27" s="20"/>
      <c r="BV27" s="24" t="s">
        <v>43</v>
      </c>
      <c r="BW27" s="4">
        <v>3351.0809999999992</v>
      </c>
      <c r="BX27" s="4">
        <v>0.06</v>
      </c>
      <c r="BY27" s="4">
        <f t="shared" ref="BY27:BY35" si="5">BW27*BX27</f>
        <v>201.06485999999995</v>
      </c>
      <c r="CA27" s="2" t="s">
        <v>13</v>
      </c>
      <c r="CB27" s="4">
        <f>CC4</f>
        <v>2433.06</v>
      </c>
      <c r="CC27" s="4">
        <f>0.067</f>
        <v>6.7000000000000004E-2</v>
      </c>
      <c r="CD27" s="4">
        <f>CB27*CC27</f>
        <v>163.01501999999999</v>
      </c>
      <c r="CE27" s="23"/>
      <c r="CF27" s="20"/>
      <c r="CG27" s="24" t="s">
        <v>43</v>
      </c>
      <c r="CH27" s="4">
        <v>2198.9900000000002</v>
      </c>
      <c r="CI27" s="4">
        <v>0.06</v>
      </c>
      <c r="CJ27" s="4">
        <f t="shared" ref="CJ27:CJ35" si="6">CH27*CI27</f>
        <v>131.93940000000001</v>
      </c>
      <c r="CL27" s="2" t="s">
        <v>13</v>
      </c>
      <c r="CM27" s="4">
        <v>3610.9400000000005</v>
      </c>
      <c r="CN27" s="4">
        <f>0.067</f>
        <v>6.7000000000000004E-2</v>
      </c>
      <c r="CO27" s="4">
        <f>CM27*CN27</f>
        <v>241.93298000000004</v>
      </c>
      <c r="CP27" s="23"/>
      <c r="CQ27" s="20"/>
      <c r="CR27" s="24" t="s">
        <v>43</v>
      </c>
      <c r="CS27" s="4">
        <v>4002.46</v>
      </c>
      <c r="CT27" s="4">
        <v>0.06</v>
      </c>
      <c r="CU27" s="4">
        <f>CS27*CT27</f>
        <v>240.14759999999998</v>
      </c>
      <c r="CW27" s="2" t="s">
        <v>13</v>
      </c>
      <c r="CX27" s="4">
        <f>CY4</f>
        <v>2548.724999999999</v>
      </c>
      <c r="CY27" s="4">
        <f>0.067</f>
        <v>6.7000000000000004E-2</v>
      </c>
      <c r="CZ27" s="4">
        <f>CX27*CY27</f>
        <v>170.76457499999995</v>
      </c>
      <c r="DA27" s="23"/>
      <c r="DB27" s="20"/>
      <c r="DC27" s="24" t="s">
        <v>43</v>
      </c>
      <c r="DD27" s="4">
        <v>3568.5499999999993</v>
      </c>
      <c r="DE27" s="4">
        <v>0.06</v>
      </c>
      <c r="DF27" s="4">
        <f>DD27*DE27</f>
        <v>214.11299999999994</v>
      </c>
      <c r="DH27" s="2" t="s">
        <v>13</v>
      </c>
      <c r="DI27" s="4">
        <f>DJ4</f>
        <v>1721.165</v>
      </c>
      <c r="DJ27" s="4">
        <f>0.067</f>
        <v>6.7000000000000004E-2</v>
      </c>
      <c r="DK27" s="4">
        <f>DI27*DJ27</f>
        <v>115.318055</v>
      </c>
      <c r="DL27" s="23"/>
      <c r="DM27" s="20"/>
      <c r="DN27" s="24" t="s">
        <v>43</v>
      </c>
      <c r="DO27" s="4">
        <v>1912.0670000000002</v>
      </c>
      <c r="DP27" s="4">
        <v>0.06</v>
      </c>
      <c r="DQ27" s="4">
        <f>DO27*DP27</f>
        <v>114.72402000000001</v>
      </c>
      <c r="DS27" s="2" t="s">
        <v>13</v>
      </c>
      <c r="DT27" s="4">
        <f>DU4</f>
        <v>485.75</v>
      </c>
      <c r="DU27" s="4">
        <f>0.067</f>
        <v>6.7000000000000004E-2</v>
      </c>
      <c r="DV27" s="4">
        <f>DT27*DU27</f>
        <v>32.545250000000003</v>
      </c>
      <c r="DW27" s="23"/>
      <c r="DX27" s="20"/>
      <c r="DY27" s="24" t="s">
        <v>43</v>
      </c>
      <c r="DZ27" s="4">
        <v>3352</v>
      </c>
      <c r="EA27" s="4">
        <v>0.06</v>
      </c>
      <c r="EB27" s="4">
        <f>DZ27*EA27</f>
        <v>201.12</v>
      </c>
    </row>
    <row r="28" spans="2:132" x14ac:dyDescent="0.25">
      <c r="B28" s="2" t="s">
        <v>14</v>
      </c>
      <c r="C28" s="4">
        <f>D5</f>
        <v>796.8</v>
      </c>
      <c r="D28" s="4">
        <v>0</v>
      </c>
      <c r="E28" s="4">
        <f>C28*D28</f>
        <v>0</v>
      </c>
      <c r="F28" s="23"/>
      <c r="G28" s="20"/>
      <c r="H28" s="24" t="s">
        <v>44</v>
      </c>
      <c r="I28" s="4">
        <v>0</v>
      </c>
      <c r="J28" s="4">
        <v>0.06</v>
      </c>
      <c r="K28" s="4">
        <f t="shared" si="0"/>
        <v>0</v>
      </c>
      <c r="M28" s="2" t="s">
        <v>14</v>
      </c>
      <c r="N28" s="4">
        <f>O5</f>
        <v>0</v>
      </c>
      <c r="O28" s="4">
        <v>0</v>
      </c>
      <c r="P28" s="4">
        <f>N28*O28</f>
        <v>0</v>
      </c>
      <c r="Q28" s="23"/>
      <c r="R28" s="20"/>
      <c r="S28" s="24" t="s">
        <v>44</v>
      </c>
      <c r="T28" s="4">
        <v>0</v>
      </c>
      <c r="U28" s="4">
        <v>0.06</v>
      </c>
      <c r="V28" s="4">
        <f t="shared" si="1"/>
        <v>0</v>
      </c>
      <c r="X28" s="2" t="s">
        <v>14</v>
      </c>
      <c r="Y28" s="4">
        <f>Z5</f>
        <v>1319.5700000000004</v>
      </c>
      <c r="Z28" s="4">
        <v>0</v>
      </c>
      <c r="AA28" s="4">
        <f>Y28*Z28</f>
        <v>0</v>
      </c>
      <c r="AB28" s="23"/>
      <c r="AC28" s="20"/>
      <c r="AD28" s="24" t="s">
        <v>44</v>
      </c>
      <c r="AE28" s="4">
        <v>0</v>
      </c>
      <c r="AF28" s="4">
        <v>0.06</v>
      </c>
      <c r="AG28" s="4">
        <f t="shared" ref="AG28:AG35" si="7">AE28*AF28</f>
        <v>0</v>
      </c>
      <c r="AI28" s="2" t="s">
        <v>14</v>
      </c>
      <c r="AJ28" s="4">
        <f>AK5</f>
        <v>385.89</v>
      </c>
      <c r="AK28" s="4">
        <v>0</v>
      </c>
      <c r="AL28" s="4">
        <f>AJ28*AK28</f>
        <v>0</v>
      </c>
      <c r="AM28" s="23"/>
      <c r="AN28" s="20"/>
      <c r="AO28" s="24" t="s">
        <v>44</v>
      </c>
      <c r="AP28" s="4">
        <v>0</v>
      </c>
      <c r="AQ28" s="4">
        <v>0.06</v>
      </c>
      <c r="AR28" s="4">
        <f t="shared" si="2"/>
        <v>0</v>
      </c>
      <c r="AT28" s="2" t="s">
        <v>14</v>
      </c>
      <c r="AU28" s="4">
        <f>AV5</f>
        <v>966.36</v>
      </c>
      <c r="AV28" s="4">
        <v>0</v>
      </c>
      <c r="AW28" s="4">
        <f>AU28*AV28</f>
        <v>0</v>
      </c>
      <c r="AX28" s="23"/>
      <c r="AY28" s="20"/>
      <c r="AZ28" s="24" t="s">
        <v>44</v>
      </c>
      <c r="BA28" s="4">
        <v>0</v>
      </c>
      <c r="BB28" s="4">
        <v>0.06</v>
      </c>
      <c r="BC28" s="4">
        <f t="shared" si="3"/>
        <v>0</v>
      </c>
      <c r="BE28" s="2" t="s">
        <v>14</v>
      </c>
      <c r="BF28" s="4">
        <f>BG5</f>
        <v>698.91</v>
      </c>
      <c r="BG28" s="4">
        <v>0</v>
      </c>
      <c r="BH28" s="4">
        <f>BF28*BG28</f>
        <v>0</v>
      </c>
      <c r="BI28" s="23"/>
      <c r="BJ28" s="20"/>
      <c r="BK28" s="24" t="s">
        <v>44</v>
      </c>
      <c r="BL28" s="4">
        <v>0</v>
      </c>
      <c r="BM28" s="4">
        <v>0.06</v>
      </c>
      <c r="BN28" s="4">
        <f t="shared" si="4"/>
        <v>0</v>
      </c>
      <c r="BP28" s="2" t="s">
        <v>14</v>
      </c>
      <c r="BQ28" s="4">
        <f>BR5</f>
        <v>914.56000000000006</v>
      </c>
      <c r="BR28" s="4">
        <v>0</v>
      </c>
      <c r="BS28" s="4">
        <f>BQ28*BR28</f>
        <v>0</v>
      </c>
      <c r="BT28" s="23"/>
      <c r="BU28" s="20"/>
      <c r="BV28" s="24" t="s">
        <v>44</v>
      </c>
      <c r="BW28" s="4">
        <v>0</v>
      </c>
      <c r="BX28" s="4">
        <v>0.06</v>
      </c>
      <c r="BY28" s="4">
        <f t="shared" si="5"/>
        <v>0</v>
      </c>
      <c r="CA28" s="2" t="s">
        <v>14</v>
      </c>
      <c r="CB28" s="4">
        <f>CC5</f>
        <v>1270.4699999999998</v>
      </c>
      <c r="CC28" s="4">
        <v>0</v>
      </c>
      <c r="CD28" s="4">
        <f>CB28*CC28</f>
        <v>0</v>
      </c>
      <c r="CE28" s="23"/>
      <c r="CF28" s="20"/>
      <c r="CG28" s="24" t="s">
        <v>44</v>
      </c>
      <c r="CH28" s="4">
        <v>0</v>
      </c>
      <c r="CI28" s="4">
        <v>0.06</v>
      </c>
      <c r="CJ28" s="4">
        <f t="shared" si="6"/>
        <v>0</v>
      </c>
      <c r="CL28" s="2" t="s">
        <v>14</v>
      </c>
      <c r="CM28" s="4">
        <v>859.99999999999989</v>
      </c>
      <c r="CN28" s="4">
        <v>0</v>
      </c>
      <c r="CO28" s="4">
        <f t="shared" ref="CO28:CO30" si="8">CM28*CN28</f>
        <v>0</v>
      </c>
      <c r="CP28" s="23"/>
      <c r="CQ28" s="20"/>
      <c r="CR28" s="24" t="s">
        <v>44</v>
      </c>
      <c r="CS28" s="4">
        <v>0</v>
      </c>
      <c r="CT28" s="4">
        <v>0.06</v>
      </c>
      <c r="CU28" s="4">
        <f t="shared" ref="CU28:CU35" si="9">CS28*CT28</f>
        <v>0</v>
      </c>
      <c r="CW28" s="2" t="s">
        <v>14</v>
      </c>
      <c r="CX28" s="4">
        <f>CY5</f>
        <v>1046.21</v>
      </c>
      <c r="CY28" s="4">
        <v>0</v>
      </c>
      <c r="CZ28" s="4">
        <f t="shared" ref="CZ28:CZ30" si="10">CX28*CY28</f>
        <v>0</v>
      </c>
      <c r="DA28" s="23"/>
      <c r="DB28" s="20"/>
      <c r="DC28" s="24" t="s">
        <v>44</v>
      </c>
      <c r="DD28" s="4">
        <v>0</v>
      </c>
      <c r="DE28" s="4">
        <v>0.06</v>
      </c>
      <c r="DF28" s="4">
        <f t="shared" ref="DF28:DF35" si="11">DD28*DE28</f>
        <v>0</v>
      </c>
      <c r="DH28" s="2" t="s">
        <v>14</v>
      </c>
      <c r="DI28" s="4">
        <f>DJ5</f>
        <v>879.23</v>
      </c>
      <c r="DJ28" s="4">
        <v>0</v>
      </c>
      <c r="DK28" s="4">
        <f t="shared" ref="DK28:DK30" si="12">DI28*DJ28</f>
        <v>0</v>
      </c>
      <c r="DL28" s="23"/>
      <c r="DM28" s="20"/>
      <c r="DN28" s="24" t="s">
        <v>44</v>
      </c>
      <c r="DO28" s="4">
        <v>0</v>
      </c>
      <c r="DP28" s="4">
        <v>0.06</v>
      </c>
      <c r="DQ28" s="4">
        <f t="shared" ref="DQ28:DQ35" si="13">DO28*DP28</f>
        <v>0</v>
      </c>
      <c r="DS28" s="2" t="s">
        <v>14</v>
      </c>
      <c r="DT28" s="4">
        <f>DU5</f>
        <v>1606.6</v>
      </c>
      <c r="DU28" s="4">
        <v>0</v>
      </c>
      <c r="DV28" s="4">
        <f t="shared" ref="DV28:DV30" si="14">DT28*DU28</f>
        <v>0</v>
      </c>
      <c r="DW28" s="23"/>
      <c r="DX28" s="20"/>
      <c r="DY28" s="24" t="s">
        <v>44</v>
      </c>
      <c r="DZ28" s="4">
        <v>0</v>
      </c>
      <c r="EA28" s="4">
        <v>0.06</v>
      </c>
      <c r="EB28" s="4">
        <f t="shared" ref="EB28:EB35" si="15">DZ28*EA28</f>
        <v>0</v>
      </c>
    </row>
    <row r="29" spans="2:132" x14ac:dyDescent="0.25">
      <c r="B29" s="2" t="s">
        <v>15</v>
      </c>
      <c r="C29" s="4">
        <f>D6</f>
        <v>0</v>
      </c>
      <c r="D29" s="4">
        <v>0.05</v>
      </c>
      <c r="E29" s="4">
        <f>C29*D29</f>
        <v>0</v>
      </c>
      <c r="F29" s="23"/>
      <c r="G29" s="20"/>
      <c r="H29" s="24" t="s">
        <v>45</v>
      </c>
      <c r="I29" s="4">
        <v>0</v>
      </c>
      <c r="J29" s="4">
        <v>7.0000000000000007E-2</v>
      </c>
      <c r="K29" s="4">
        <f t="shared" si="0"/>
        <v>0</v>
      </c>
      <c r="M29" s="2" t="s">
        <v>15</v>
      </c>
      <c r="N29" s="4">
        <f>O6</f>
        <v>0</v>
      </c>
      <c r="O29" s="4">
        <v>0.05</v>
      </c>
      <c r="P29" s="4">
        <f>N29*O29</f>
        <v>0</v>
      </c>
      <c r="Q29" s="23"/>
      <c r="R29" s="20"/>
      <c r="S29" s="24" t="s">
        <v>45</v>
      </c>
      <c r="T29" s="4">
        <v>0</v>
      </c>
      <c r="U29" s="4">
        <v>7.0000000000000007E-2</v>
      </c>
      <c r="V29" s="4">
        <f t="shared" si="1"/>
        <v>0</v>
      </c>
      <c r="X29" s="2" t="s">
        <v>15</v>
      </c>
      <c r="Y29" s="4">
        <f>Z6</f>
        <v>178.06999999999996</v>
      </c>
      <c r="Z29" s="4">
        <v>0.05</v>
      </c>
      <c r="AA29" s="4">
        <f>Y29*Z29</f>
        <v>8.9034999999999993</v>
      </c>
      <c r="AB29" s="23"/>
      <c r="AC29" s="20"/>
      <c r="AD29" s="24" t="s">
        <v>45</v>
      </c>
      <c r="AE29" s="4">
        <v>1075.393</v>
      </c>
      <c r="AF29" s="4">
        <v>7.0000000000000007E-2</v>
      </c>
      <c r="AG29" s="4">
        <f>AE29*AF29</f>
        <v>75.277510000000007</v>
      </c>
      <c r="AI29" s="2" t="s">
        <v>15</v>
      </c>
      <c r="AJ29" s="4">
        <f>AK6</f>
        <v>670.16</v>
      </c>
      <c r="AK29" s="4">
        <v>0.05</v>
      </c>
      <c r="AL29" s="4">
        <f>AJ29*AK29</f>
        <v>33.508000000000003</v>
      </c>
      <c r="AM29" s="23"/>
      <c r="AN29" s="20"/>
      <c r="AO29" s="24" t="s">
        <v>45</v>
      </c>
      <c r="AP29" s="4">
        <v>0</v>
      </c>
      <c r="AQ29" s="4">
        <v>7.0000000000000007E-2</v>
      </c>
      <c r="AR29" s="4">
        <f t="shared" si="2"/>
        <v>0</v>
      </c>
      <c r="AT29" s="2" t="s">
        <v>15</v>
      </c>
      <c r="AU29" s="4">
        <f>AV6</f>
        <v>999.29</v>
      </c>
      <c r="AV29" s="4">
        <v>0.05</v>
      </c>
      <c r="AW29" s="4">
        <f>AU29*AV29</f>
        <v>49.964500000000001</v>
      </c>
      <c r="AX29" s="23"/>
      <c r="AY29" s="20"/>
      <c r="AZ29" s="24" t="s">
        <v>45</v>
      </c>
      <c r="BA29" s="4">
        <v>0</v>
      </c>
      <c r="BB29" s="4">
        <v>7.0000000000000007E-2</v>
      </c>
      <c r="BC29" s="4">
        <f t="shared" si="3"/>
        <v>0</v>
      </c>
      <c r="BE29" s="2" t="s">
        <v>15</v>
      </c>
      <c r="BF29" s="4">
        <f>BG6</f>
        <v>0</v>
      </c>
      <c r="BG29" s="4">
        <v>0.05</v>
      </c>
      <c r="BH29" s="4">
        <f>BF29*BG29</f>
        <v>0</v>
      </c>
      <c r="BI29" s="23"/>
      <c r="BJ29" s="20"/>
      <c r="BK29" s="24" t="s">
        <v>45</v>
      </c>
      <c r="BL29" s="4">
        <v>920.54399999999998</v>
      </c>
      <c r="BM29" s="4">
        <v>7.0000000000000007E-2</v>
      </c>
      <c r="BN29" s="4">
        <f t="shared" si="4"/>
        <v>64.438079999999999</v>
      </c>
      <c r="BP29" s="2" t="s">
        <v>15</v>
      </c>
      <c r="BQ29" s="4">
        <f>BR6</f>
        <v>0</v>
      </c>
      <c r="BR29" s="4">
        <v>0.05</v>
      </c>
      <c r="BS29" s="4">
        <f>BQ29*BR29</f>
        <v>0</v>
      </c>
      <c r="BT29" s="23"/>
      <c r="BU29" s="20"/>
      <c r="BV29" s="24" t="s">
        <v>45</v>
      </c>
      <c r="BW29" s="4">
        <v>790.14799999999991</v>
      </c>
      <c r="BX29" s="4">
        <v>7.0000000000000007E-2</v>
      </c>
      <c r="BY29" s="4">
        <f t="shared" si="5"/>
        <v>55.310359999999996</v>
      </c>
      <c r="CA29" s="2" t="s">
        <v>15</v>
      </c>
      <c r="CB29" s="4">
        <f>CC6</f>
        <v>0</v>
      </c>
      <c r="CC29" s="4">
        <v>0.05</v>
      </c>
      <c r="CD29" s="4">
        <f>CB29*CC29</f>
        <v>0</v>
      </c>
      <c r="CE29" s="23"/>
      <c r="CF29" s="20"/>
      <c r="CG29" s="24" t="s">
        <v>45</v>
      </c>
      <c r="CH29" s="4">
        <v>0</v>
      </c>
      <c r="CI29" s="4">
        <v>7.0000000000000007E-2</v>
      </c>
      <c r="CJ29" s="4">
        <f t="shared" si="6"/>
        <v>0</v>
      </c>
      <c r="CL29" s="2" t="s">
        <v>15</v>
      </c>
      <c r="CM29" s="4">
        <v>997.18999999999994</v>
      </c>
      <c r="CN29" s="4">
        <v>0.05</v>
      </c>
      <c r="CO29" s="4">
        <f t="shared" si="8"/>
        <v>49.859499999999997</v>
      </c>
      <c r="CP29" s="23"/>
      <c r="CQ29" s="20"/>
      <c r="CR29" s="24" t="s">
        <v>45</v>
      </c>
      <c r="CS29" s="4">
        <v>972.31499999999994</v>
      </c>
      <c r="CT29" s="4">
        <v>7.0000000000000007E-2</v>
      </c>
      <c r="CU29" s="4">
        <f t="shared" si="9"/>
        <v>68.062049999999999</v>
      </c>
      <c r="CW29" s="2" t="s">
        <v>15</v>
      </c>
      <c r="CX29" s="4">
        <f>CY6</f>
        <v>324.92</v>
      </c>
      <c r="CY29" s="4">
        <v>0.05</v>
      </c>
      <c r="CZ29" s="4">
        <f t="shared" si="10"/>
        <v>16.246000000000002</v>
      </c>
      <c r="DA29" s="23"/>
      <c r="DB29" s="20"/>
      <c r="DC29" s="24" t="s">
        <v>45</v>
      </c>
      <c r="DD29" s="4">
        <v>680.54499999999996</v>
      </c>
      <c r="DE29" s="4">
        <v>7.0000000000000007E-2</v>
      </c>
      <c r="DF29" s="4">
        <f t="shared" si="11"/>
        <v>47.638150000000003</v>
      </c>
      <c r="DH29" s="2" t="s">
        <v>15</v>
      </c>
      <c r="DI29" s="4">
        <f>DJ6</f>
        <v>170.39</v>
      </c>
      <c r="DJ29" s="4">
        <v>0.05</v>
      </c>
      <c r="DK29" s="4">
        <f t="shared" si="12"/>
        <v>8.519499999999999</v>
      </c>
      <c r="DL29" s="23"/>
      <c r="DM29" s="20"/>
      <c r="DN29" s="24" t="s">
        <v>45</v>
      </c>
      <c r="DO29" s="4">
        <v>437.238</v>
      </c>
      <c r="DP29" s="4">
        <v>7.0000000000000007E-2</v>
      </c>
      <c r="DQ29" s="4">
        <f t="shared" si="13"/>
        <v>30.606660000000002</v>
      </c>
      <c r="DS29" s="2" t="s">
        <v>15</v>
      </c>
      <c r="DT29" s="4">
        <f>DU6</f>
        <v>1841.0899999999997</v>
      </c>
      <c r="DU29" s="4">
        <v>0.05</v>
      </c>
      <c r="DV29" s="4">
        <f t="shared" si="14"/>
        <v>92.05449999999999</v>
      </c>
      <c r="DW29" s="23"/>
      <c r="DX29" s="20"/>
      <c r="DY29" s="24" t="s">
        <v>45</v>
      </c>
      <c r="DZ29" s="4">
        <v>530</v>
      </c>
      <c r="EA29" s="4">
        <v>7.0000000000000007E-2</v>
      </c>
      <c r="EB29" s="4">
        <f t="shared" si="15"/>
        <v>37.1</v>
      </c>
    </row>
    <row r="30" spans="2:132" x14ac:dyDescent="0.25">
      <c r="B30" s="2" t="s">
        <v>16</v>
      </c>
      <c r="C30" s="4">
        <f>D7</f>
        <v>3678.7499999999991</v>
      </c>
      <c r="D30" s="4">
        <v>0.03</v>
      </c>
      <c r="E30" s="4">
        <f>C30*D30</f>
        <v>110.36249999999997</v>
      </c>
      <c r="F30" s="23"/>
      <c r="G30" s="20"/>
      <c r="H30" s="24" t="s">
        <v>46</v>
      </c>
      <c r="I30" s="4">
        <v>0</v>
      </c>
      <c r="J30" s="4">
        <v>7.0000000000000007E-2</v>
      </c>
      <c r="K30" s="4">
        <f t="shared" si="0"/>
        <v>0</v>
      </c>
      <c r="M30" s="2" t="s">
        <v>16</v>
      </c>
      <c r="N30" s="4">
        <f>O7</f>
        <v>886.34</v>
      </c>
      <c r="O30" s="4">
        <v>0.03</v>
      </c>
      <c r="P30" s="4">
        <f>N30*O30</f>
        <v>26.590199999999999</v>
      </c>
      <c r="Q30" s="23"/>
      <c r="R30" s="20"/>
      <c r="S30" s="24" t="s">
        <v>46</v>
      </c>
      <c r="T30" s="4">
        <v>0</v>
      </c>
      <c r="U30" s="4">
        <v>7.0000000000000007E-2</v>
      </c>
      <c r="V30" s="4">
        <f t="shared" si="1"/>
        <v>0</v>
      </c>
      <c r="X30" s="2" t="s">
        <v>16</v>
      </c>
      <c r="Y30" s="4">
        <f>Z7</f>
        <v>1761.19</v>
      </c>
      <c r="Z30" s="4">
        <v>0.03</v>
      </c>
      <c r="AA30" s="4">
        <f>Y30*Z30</f>
        <v>52.835700000000003</v>
      </c>
      <c r="AB30" s="23"/>
      <c r="AC30" s="20"/>
      <c r="AD30" s="24" t="s">
        <v>46</v>
      </c>
      <c r="AE30" s="4">
        <v>248.68</v>
      </c>
      <c r="AF30" s="4">
        <v>7.0000000000000007E-2</v>
      </c>
      <c r="AG30" s="4">
        <f>AE30*AF30</f>
        <v>17.407600000000002</v>
      </c>
      <c r="AI30" s="2" t="s">
        <v>16</v>
      </c>
      <c r="AJ30" s="4">
        <f>AK7</f>
        <v>1463.43</v>
      </c>
      <c r="AK30" s="4">
        <v>0.03</v>
      </c>
      <c r="AL30" s="4">
        <f>AJ30*AK30</f>
        <v>43.902900000000002</v>
      </c>
      <c r="AM30" s="23"/>
      <c r="AN30" s="20"/>
      <c r="AO30" s="24" t="s">
        <v>46</v>
      </c>
      <c r="AP30" s="4">
        <v>257.36</v>
      </c>
      <c r="AQ30" s="4">
        <v>7.0000000000000007E-2</v>
      </c>
      <c r="AR30" s="4">
        <f t="shared" si="2"/>
        <v>18.015200000000004</v>
      </c>
      <c r="AT30" s="2" t="s">
        <v>16</v>
      </c>
      <c r="AU30" s="4">
        <f>AV7</f>
        <v>1086.72</v>
      </c>
      <c r="AV30" s="4">
        <v>0.03</v>
      </c>
      <c r="AW30" s="4">
        <f>AU30*AV30</f>
        <v>32.601599999999998</v>
      </c>
      <c r="AX30" s="23"/>
      <c r="AY30" s="20"/>
      <c r="AZ30" s="24" t="s">
        <v>46</v>
      </c>
      <c r="BA30" s="4">
        <v>322.70999999999998</v>
      </c>
      <c r="BB30" s="4">
        <v>7.0000000000000007E-2</v>
      </c>
      <c r="BC30" s="4">
        <f t="shared" si="3"/>
        <v>22.589700000000001</v>
      </c>
      <c r="BE30" s="2" t="s">
        <v>16</v>
      </c>
      <c r="BF30" s="4">
        <f>BG7</f>
        <v>714.22</v>
      </c>
      <c r="BG30" s="4">
        <v>0.03</v>
      </c>
      <c r="BH30" s="4">
        <f>BF30*BG30</f>
        <v>21.426600000000001</v>
      </c>
      <c r="BI30" s="23"/>
      <c r="BJ30" s="20"/>
      <c r="BK30" s="24" t="s">
        <v>46</v>
      </c>
      <c r="BL30" s="4">
        <v>0</v>
      </c>
      <c r="BM30" s="4">
        <v>7.0000000000000007E-2</v>
      </c>
      <c r="BN30" s="4">
        <f t="shared" si="4"/>
        <v>0</v>
      </c>
      <c r="BP30" s="2" t="s">
        <v>16</v>
      </c>
      <c r="BQ30" s="4">
        <f>BR7</f>
        <v>0</v>
      </c>
      <c r="BR30" s="4">
        <v>0.03</v>
      </c>
      <c r="BS30" s="4">
        <f>BQ30*BR30</f>
        <v>0</v>
      </c>
      <c r="BT30" s="23"/>
      <c r="BU30" s="20"/>
      <c r="BV30" s="24" t="s">
        <v>46</v>
      </c>
      <c r="BW30" s="4">
        <v>0</v>
      </c>
      <c r="BX30" s="4">
        <v>7.0000000000000007E-2</v>
      </c>
      <c r="BY30" s="4">
        <f t="shared" si="5"/>
        <v>0</v>
      </c>
      <c r="CA30" s="2" t="s">
        <v>16</v>
      </c>
      <c r="CB30" s="4">
        <f>CC7</f>
        <v>0</v>
      </c>
      <c r="CC30" s="4">
        <v>0.03</v>
      </c>
      <c r="CD30" s="4">
        <f>CB30*CC30</f>
        <v>0</v>
      </c>
      <c r="CE30" s="23"/>
      <c r="CF30" s="20"/>
      <c r="CG30" s="24" t="s">
        <v>46</v>
      </c>
      <c r="CH30" s="4">
        <v>356.26</v>
      </c>
      <c r="CI30" s="4">
        <v>7.0000000000000007E-2</v>
      </c>
      <c r="CJ30" s="4">
        <f t="shared" si="6"/>
        <v>24.938200000000002</v>
      </c>
      <c r="CL30" s="2" t="s">
        <v>16</v>
      </c>
      <c r="CM30" s="4">
        <v>1918.9399999999998</v>
      </c>
      <c r="CN30" s="4">
        <v>0.03</v>
      </c>
      <c r="CO30" s="4">
        <f t="shared" si="8"/>
        <v>57.56819999999999</v>
      </c>
      <c r="CP30" s="23"/>
      <c r="CQ30" s="20"/>
      <c r="CR30" s="24" t="s">
        <v>46</v>
      </c>
      <c r="CS30" s="4">
        <v>0</v>
      </c>
      <c r="CT30" s="4">
        <v>7.0000000000000007E-2</v>
      </c>
      <c r="CU30" s="4">
        <f t="shared" si="9"/>
        <v>0</v>
      </c>
      <c r="CW30" s="2" t="s">
        <v>16</v>
      </c>
      <c r="CX30" s="4">
        <f>CY7</f>
        <v>388.42</v>
      </c>
      <c r="CY30" s="4">
        <v>0.03</v>
      </c>
      <c r="CZ30" s="4">
        <f t="shared" si="10"/>
        <v>11.6526</v>
      </c>
      <c r="DA30" s="23"/>
      <c r="DB30" s="20"/>
      <c r="DC30" s="24" t="s">
        <v>46</v>
      </c>
      <c r="DD30" s="4">
        <v>470.87</v>
      </c>
      <c r="DE30" s="4">
        <v>7.0000000000000007E-2</v>
      </c>
      <c r="DF30" s="4">
        <f t="shared" si="11"/>
        <v>32.960900000000002</v>
      </c>
      <c r="DH30" s="2" t="s">
        <v>16</v>
      </c>
      <c r="DI30" s="4">
        <f>DJ7</f>
        <v>1085.6600000000001</v>
      </c>
      <c r="DJ30" s="4">
        <v>0.03</v>
      </c>
      <c r="DK30" s="4">
        <f t="shared" si="12"/>
        <v>32.569800000000001</v>
      </c>
      <c r="DL30" s="23"/>
      <c r="DM30" s="20"/>
      <c r="DN30" s="24" t="s">
        <v>46</v>
      </c>
      <c r="DO30" s="4">
        <v>531.26</v>
      </c>
      <c r="DP30" s="4">
        <v>7.0000000000000007E-2</v>
      </c>
      <c r="DQ30" s="4">
        <f t="shared" si="13"/>
        <v>37.188200000000002</v>
      </c>
      <c r="DS30" s="2" t="s">
        <v>16</v>
      </c>
      <c r="DT30" s="4">
        <f>DU7</f>
        <v>2363.7949999999996</v>
      </c>
      <c r="DU30" s="4">
        <v>0.03</v>
      </c>
      <c r="DV30" s="4">
        <f t="shared" si="14"/>
        <v>70.913849999999982</v>
      </c>
      <c r="DW30" s="23"/>
      <c r="DX30" s="20"/>
      <c r="DY30" s="24" t="s">
        <v>46</v>
      </c>
      <c r="DZ30" s="4">
        <v>470</v>
      </c>
      <c r="EA30" s="4">
        <v>7.0000000000000007E-2</v>
      </c>
      <c r="EB30" s="4">
        <f t="shared" si="15"/>
        <v>32.900000000000006</v>
      </c>
    </row>
    <row r="31" spans="2:132" x14ac:dyDescent="0.25">
      <c r="B31" s="2" t="str">
        <f>B8</f>
        <v>Palm fatty acid distillate</v>
      </c>
      <c r="C31" s="4">
        <f>D8</f>
        <v>155.72999999999999</v>
      </c>
      <c r="D31" s="4">
        <v>0</v>
      </c>
      <c r="E31" s="4">
        <f>C31*D31</f>
        <v>0</v>
      </c>
      <c r="F31" s="23"/>
      <c r="G31" s="20"/>
      <c r="H31" s="24" t="s">
        <v>47</v>
      </c>
      <c r="I31" s="4">
        <v>272.70000000000005</v>
      </c>
      <c r="J31" s="4">
        <v>7.0000000000000007E-2</v>
      </c>
      <c r="K31" s="4">
        <f t="shared" si="0"/>
        <v>19.089000000000006</v>
      </c>
      <c r="M31" s="2" t="str">
        <f>M8</f>
        <v>Palm fatty acid distillate</v>
      </c>
      <c r="N31" s="4">
        <f>O8</f>
        <v>1828.2299999999993</v>
      </c>
      <c r="O31" s="4">
        <v>0</v>
      </c>
      <c r="P31" s="4">
        <f>N31*O31</f>
        <v>0</v>
      </c>
      <c r="Q31" s="23"/>
      <c r="R31" s="20"/>
      <c r="S31" s="24" t="s">
        <v>47</v>
      </c>
      <c r="T31" s="4">
        <v>317.52000000000004</v>
      </c>
      <c r="U31" s="4">
        <v>7.0000000000000007E-2</v>
      </c>
      <c r="V31" s="4">
        <f t="shared" si="1"/>
        <v>22.226400000000005</v>
      </c>
      <c r="X31" s="2" t="s">
        <v>17</v>
      </c>
      <c r="Y31" s="4">
        <f>Z8</f>
        <v>0</v>
      </c>
      <c r="Z31" s="4">
        <v>0</v>
      </c>
      <c r="AA31" s="4">
        <f>Y31*Z31</f>
        <v>0</v>
      </c>
      <c r="AB31" s="23"/>
      <c r="AC31" s="20"/>
      <c r="AD31" s="24" t="s">
        <v>47</v>
      </c>
      <c r="AE31" s="4">
        <v>2606.2999999999997</v>
      </c>
      <c r="AF31" s="4">
        <v>7.0000000000000007E-2</v>
      </c>
      <c r="AG31" s="4">
        <f>AE31*AF31</f>
        <v>182.441</v>
      </c>
      <c r="AI31" s="2" t="s">
        <v>17</v>
      </c>
      <c r="AJ31" s="4">
        <f>AK8</f>
        <v>1972.76</v>
      </c>
      <c r="AK31" s="4">
        <v>0</v>
      </c>
      <c r="AL31" s="4">
        <f>AJ31*AK31</f>
        <v>0</v>
      </c>
      <c r="AM31" s="23"/>
      <c r="AN31" s="20"/>
      <c r="AO31" s="24" t="s">
        <v>47</v>
      </c>
      <c r="AP31" s="4">
        <v>2158.0239999999999</v>
      </c>
      <c r="AQ31" s="4">
        <v>7.0000000000000007E-2</v>
      </c>
      <c r="AR31" s="4">
        <f t="shared" si="2"/>
        <v>151.06168</v>
      </c>
      <c r="AT31" s="2" t="s">
        <v>17</v>
      </c>
      <c r="AU31" s="4">
        <f>AV8</f>
        <v>0</v>
      </c>
      <c r="AV31" s="4">
        <v>0</v>
      </c>
      <c r="AW31" s="4">
        <f>AU31*AV31</f>
        <v>0</v>
      </c>
      <c r="AX31" s="23"/>
      <c r="AY31" s="20"/>
      <c r="AZ31" s="24" t="s">
        <v>47</v>
      </c>
      <c r="BA31" s="4">
        <v>999.77100000000007</v>
      </c>
      <c r="BB31" s="4">
        <v>7.0000000000000007E-2</v>
      </c>
      <c r="BC31" s="4">
        <f t="shared" si="3"/>
        <v>69.983970000000014</v>
      </c>
      <c r="BE31" s="2" t="s">
        <v>17</v>
      </c>
      <c r="BF31" s="4">
        <f>BG8</f>
        <v>1187.8399999999999</v>
      </c>
      <c r="BG31" s="4">
        <v>0</v>
      </c>
      <c r="BH31" s="4">
        <f>BF31*BG31</f>
        <v>0</v>
      </c>
      <c r="BI31" s="23"/>
      <c r="BJ31" s="20"/>
      <c r="BK31" s="24" t="s">
        <v>47</v>
      </c>
      <c r="BL31" s="4">
        <v>898.10500000000002</v>
      </c>
      <c r="BM31" s="4">
        <v>7.0000000000000007E-2</v>
      </c>
      <c r="BN31" s="4">
        <f t="shared" si="4"/>
        <v>62.867350000000009</v>
      </c>
      <c r="BP31" s="2" t="s">
        <v>17</v>
      </c>
      <c r="BQ31" s="4">
        <f>BR8</f>
        <v>0</v>
      </c>
      <c r="BR31" s="4">
        <v>0</v>
      </c>
      <c r="BS31" s="4">
        <f>BQ31*BR31</f>
        <v>0</v>
      </c>
      <c r="BT31" s="23"/>
      <c r="BU31" s="20"/>
      <c r="BV31" s="24" t="s">
        <v>47</v>
      </c>
      <c r="BW31" s="4">
        <v>361.90999999999997</v>
      </c>
      <c r="BX31" s="4">
        <v>7.0000000000000007E-2</v>
      </c>
      <c r="BY31" s="4">
        <f t="shared" si="5"/>
        <v>25.3337</v>
      </c>
      <c r="CA31" s="2" t="s">
        <v>17</v>
      </c>
      <c r="CB31" s="4">
        <f>CC8</f>
        <v>0</v>
      </c>
      <c r="CC31" s="4">
        <v>0.05</v>
      </c>
      <c r="CD31" s="4">
        <f>CB31*CC31</f>
        <v>0</v>
      </c>
      <c r="CE31" s="23"/>
      <c r="CF31" s="20"/>
      <c r="CG31" s="24" t="s">
        <v>47</v>
      </c>
      <c r="CH31" s="4">
        <v>1190.0970000000002</v>
      </c>
      <c r="CI31" s="4">
        <v>7.0000000000000007E-2</v>
      </c>
      <c r="CJ31" s="4">
        <f t="shared" si="6"/>
        <v>83.306790000000021</v>
      </c>
      <c r="CL31" s="2" t="str">
        <f>CL8</f>
        <v>Palm fatty acid distillate</v>
      </c>
      <c r="CM31" s="4">
        <f>CN8</f>
        <v>40.019999999999996</v>
      </c>
      <c r="CN31" s="4">
        <v>0</v>
      </c>
      <c r="CO31" s="4">
        <f>CM31*CN31</f>
        <v>0</v>
      </c>
      <c r="CP31" s="23"/>
      <c r="CQ31" s="20"/>
      <c r="CR31" s="24" t="s">
        <v>47</v>
      </c>
      <c r="CS31" s="4">
        <v>773.6</v>
      </c>
      <c r="CT31" s="4">
        <v>7.0000000000000007E-2</v>
      </c>
      <c r="CU31" s="4">
        <f t="shared" si="9"/>
        <v>54.152000000000008</v>
      </c>
      <c r="CW31" s="2" t="str">
        <f>CW8</f>
        <v>Palm fatty acid distillate</v>
      </c>
      <c r="CX31" s="4">
        <f>CY8</f>
        <v>1984.6699999999994</v>
      </c>
      <c r="CY31" s="4">
        <v>0</v>
      </c>
      <c r="CZ31" s="4">
        <f>CX31*CY31</f>
        <v>0</v>
      </c>
      <c r="DA31" s="23"/>
      <c r="DB31" s="20"/>
      <c r="DC31" s="24" t="s">
        <v>47</v>
      </c>
      <c r="DD31" s="4">
        <v>1400.0330000000001</v>
      </c>
      <c r="DE31" s="4">
        <v>7.0000000000000007E-2</v>
      </c>
      <c r="DF31" s="4">
        <f t="shared" si="11"/>
        <v>98.002310000000023</v>
      </c>
      <c r="DH31" s="2" t="str">
        <f>DH8</f>
        <v>Palm fatty acid distillate</v>
      </c>
      <c r="DI31" s="4">
        <f>DJ8</f>
        <v>1985.2899999999997</v>
      </c>
      <c r="DJ31" s="4">
        <v>0</v>
      </c>
      <c r="DK31" s="4">
        <f>DI31*DJ31</f>
        <v>0</v>
      </c>
      <c r="DL31" s="23"/>
      <c r="DM31" s="20"/>
      <c r="DN31" s="24" t="s">
        <v>47</v>
      </c>
      <c r="DO31" s="4">
        <v>1326.883</v>
      </c>
      <c r="DP31" s="4">
        <v>7.0000000000000007E-2</v>
      </c>
      <c r="DQ31" s="4">
        <f t="shared" si="13"/>
        <v>92.881810000000016</v>
      </c>
      <c r="DS31" s="2" t="str">
        <f>DS8</f>
        <v>Palm fatty acid distillate</v>
      </c>
      <c r="DT31" s="4">
        <f>DU8</f>
        <v>1469.84</v>
      </c>
      <c r="DU31" s="4">
        <v>0</v>
      </c>
      <c r="DV31" s="4">
        <f>DT31*DU31</f>
        <v>0</v>
      </c>
      <c r="DW31" s="23"/>
      <c r="DX31" s="20"/>
      <c r="DY31" s="24" t="s">
        <v>47</v>
      </c>
      <c r="DZ31" s="4">
        <v>1765</v>
      </c>
      <c r="EA31" s="4">
        <v>7.0000000000000007E-2</v>
      </c>
      <c r="EB31" s="4">
        <f t="shared" si="15"/>
        <v>123.55000000000001</v>
      </c>
    </row>
    <row r="32" spans="2:132" x14ac:dyDescent="0.25">
      <c r="B32" s="2"/>
      <c r="C32" s="4"/>
      <c r="D32" s="4"/>
      <c r="E32" s="4"/>
      <c r="F32" s="23"/>
      <c r="G32" s="20"/>
      <c r="H32" s="24" t="s">
        <v>48</v>
      </c>
      <c r="I32" s="4">
        <v>0</v>
      </c>
      <c r="J32" s="4">
        <v>7.0000000000000007E-2</v>
      </c>
      <c r="K32" s="4">
        <f t="shared" si="0"/>
        <v>0</v>
      </c>
      <c r="M32" s="2"/>
      <c r="N32" s="4"/>
      <c r="O32" s="4"/>
      <c r="P32" s="4"/>
      <c r="Q32" s="23"/>
      <c r="R32" s="20"/>
      <c r="S32" s="24" t="s">
        <v>48</v>
      </c>
      <c r="T32" s="4">
        <v>495.65300000000002</v>
      </c>
      <c r="U32" s="4">
        <v>7.0000000000000007E-2</v>
      </c>
      <c r="V32" s="4">
        <f t="shared" si="1"/>
        <v>34.695710000000005</v>
      </c>
      <c r="X32" s="2"/>
      <c r="Y32" s="4"/>
      <c r="Z32" s="4"/>
      <c r="AA32" s="4"/>
      <c r="AB32" s="23"/>
      <c r="AC32" s="20"/>
      <c r="AD32" s="24" t="s">
        <v>48</v>
      </c>
      <c r="AE32" s="4">
        <v>0</v>
      </c>
      <c r="AF32" s="4">
        <v>7.0000000000000007E-2</v>
      </c>
      <c r="AG32" s="4">
        <f>AE32*AF32</f>
        <v>0</v>
      </c>
      <c r="AI32" s="2"/>
      <c r="AJ32" s="4"/>
      <c r="AK32" s="4"/>
      <c r="AL32" s="4"/>
      <c r="AM32" s="23"/>
      <c r="AN32" s="20"/>
      <c r="AO32" s="24" t="s">
        <v>48</v>
      </c>
      <c r="AP32" s="4">
        <v>320.45</v>
      </c>
      <c r="AQ32" s="4">
        <v>7.0000000000000007E-2</v>
      </c>
      <c r="AR32" s="4">
        <f t="shared" si="2"/>
        <v>22.4315</v>
      </c>
      <c r="AT32" s="2"/>
      <c r="AU32" s="4"/>
      <c r="AV32" s="4"/>
      <c r="AW32" s="4"/>
      <c r="AX32" s="23"/>
      <c r="AY32" s="20"/>
      <c r="AZ32" s="24" t="s">
        <v>48</v>
      </c>
      <c r="BA32" s="4">
        <v>784.72</v>
      </c>
      <c r="BB32" s="4">
        <v>7.0000000000000007E-2</v>
      </c>
      <c r="BC32" s="4">
        <f t="shared" si="3"/>
        <v>54.930400000000006</v>
      </c>
      <c r="BE32" s="2"/>
      <c r="BF32" s="4"/>
      <c r="BG32" s="4"/>
      <c r="BH32" s="4"/>
      <c r="BI32" s="23"/>
      <c r="BJ32" s="20"/>
      <c r="BK32" s="24" t="s">
        <v>48</v>
      </c>
      <c r="BL32" s="4">
        <v>0</v>
      </c>
      <c r="BM32" s="4">
        <v>7.0000000000000007E-2</v>
      </c>
      <c r="BN32" s="4">
        <f t="shared" si="4"/>
        <v>0</v>
      </c>
      <c r="BP32" s="2"/>
      <c r="BQ32" s="4"/>
      <c r="BR32" s="4"/>
      <c r="BS32" s="4"/>
      <c r="BT32" s="23"/>
      <c r="BU32" s="20"/>
      <c r="BV32" s="24" t="s">
        <v>48</v>
      </c>
      <c r="BW32" s="4">
        <v>342.77</v>
      </c>
      <c r="BX32" s="4">
        <v>7.0000000000000007E-2</v>
      </c>
      <c r="BY32" s="4">
        <f t="shared" si="5"/>
        <v>23.9939</v>
      </c>
      <c r="CA32" s="2"/>
      <c r="CB32" s="4"/>
      <c r="CC32" s="4"/>
      <c r="CD32" s="4"/>
      <c r="CE32" s="23"/>
      <c r="CF32" s="20"/>
      <c r="CG32" s="24" t="s">
        <v>48</v>
      </c>
      <c r="CH32" s="4">
        <v>0</v>
      </c>
      <c r="CI32" s="4">
        <v>7.0000000000000007E-2</v>
      </c>
      <c r="CJ32" s="4">
        <f t="shared" si="6"/>
        <v>0</v>
      </c>
      <c r="CL32" s="2"/>
      <c r="CM32" s="4"/>
      <c r="CN32" s="4"/>
      <c r="CO32" s="4"/>
      <c r="CP32" s="23"/>
      <c r="CQ32" s="20"/>
      <c r="CR32" s="24" t="s">
        <v>48</v>
      </c>
      <c r="CS32" s="4">
        <v>341.40100000000001</v>
      </c>
      <c r="CT32" s="4">
        <v>7.0000000000000007E-2</v>
      </c>
      <c r="CU32" s="4">
        <f t="shared" si="9"/>
        <v>23.898070000000004</v>
      </c>
      <c r="CW32" s="2"/>
      <c r="CX32" s="4"/>
      <c r="CY32" s="4"/>
      <c r="CZ32" s="4"/>
      <c r="DA32" s="23"/>
      <c r="DB32" s="20"/>
      <c r="DC32" s="24" t="s">
        <v>48</v>
      </c>
      <c r="DD32" s="4">
        <v>0</v>
      </c>
      <c r="DE32" s="4">
        <v>7.0000000000000007E-2</v>
      </c>
      <c r="DF32" s="4">
        <f t="shared" si="11"/>
        <v>0</v>
      </c>
      <c r="DH32" s="2"/>
      <c r="DI32" s="4"/>
      <c r="DJ32" s="4"/>
      <c r="DK32" s="4"/>
      <c r="DL32" s="23"/>
      <c r="DM32" s="20"/>
      <c r="DN32" s="24" t="s">
        <v>48</v>
      </c>
      <c r="DO32" s="4">
        <v>584.47</v>
      </c>
      <c r="DP32" s="4">
        <v>7.0000000000000007E-2</v>
      </c>
      <c r="DQ32" s="4">
        <f t="shared" si="13"/>
        <v>40.912900000000008</v>
      </c>
      <c r="DS32" s="2"/>
      <c r="DT32" s="4"/>
      <c r="DU32" s="4"/>
      <c r="DV32" s="4"/>
      <c r="DW32" s="23"/>
      <c r="DX32" s="20"/>
      <c r="DY32" s="24" t="s">
        <v>48</v>
      </c>
      <c r="DZ32" s="4">
        <v>588</v>
      </c>
      <c r="EA32" s="4">
        <v>7.0000000000000007E-2</v>
      </c>
      <c r="EB32" s="4">
        <f t="shared" si="15"/>
        <v>41.160000000000004</v>
      </c>
    </row>
    <row r="33" spans="2:132" x14ac:dyDescent="0.25">
      <c r="B33" s="2"/>
      <c r="C33" s="4"/>
      <c r="D33" s="4"/>
      <c r="E33" s="4"/>
      <c r="F33" s="23"/>
      <c r="G33" s="20"/>
      <c r="H33" s="24" t="s">
        <v>49</v>
      </c>
      <c r="I33" s="4">
        <v>0</v>
      </c>
      <c r="J33" s="4">
        <v>7.0000000000000007E-2</v>
      </c>
      <c r="K33" s="4">
        <f t="shared" si="0"/>
        <v>0</v>
      </c>
      <c r="M33" s="2"/>
      <c r="N33" s="4"/>
      <c r="O33" s="4"/>
      <c r="P33" s="4"/>
      <c r="Q33" s="23"/>
      <c r="R33" s="20"/>
      <c r="S33" s="24" t="s">
        <v>49</v>
      </c>
      <c r="T33" s="4">
        <v>0</v>
      </c>
      <c r="U33" s="4">
        <v>7.0000000000000007E-2</v>
      </c>
      <c r="V33" s="4">
        <f t="shared" si="1"/>
        <v>0</v>
      </c>
      <c r="X33" s="2"/>
      <c r="Y33" s="4"/>
      <c r="Z33" s="4"/>
      <c r="AA33" s="4"/>
      <c r="AB33" s="23"/>
      <c r="AC33" s="20"/>
      <c r="AD33" s="24" t="s">
        <v>49</v>
      </c>
      <c r="AE33" s="4">
        <v>0</v>
      </c>
      <c r="AF33" s="4">
        <v>7.0000000000000007E-2</v>
      </c>
      <c r="AG33" s="4">
        <f t="shared" si="7"/>
        <v>0</v>
      </c>
      <c r="AI33" s="2"/>
      <c r="AJ33" s="4"/>
      <c r="AK33" s="4"/>
      <c r="AL33" s="4"/>
      <c r="AM33" s="23"/>
      <c r="AN33" s="20"/>
      <c r="AO33" s="24" t="s">
        <v>49</v>
      </c>
      <c r="AP33" s="4">
        <v>0</v>
      </c>
      <c r="AQ33" s="4">
        <v>7.0000000000000007E-2</v>
      </c>
      <c r="AR33" s="4">
        <f t="shared" si="2"/>
        <v>0</v>
      </c>
      <c r="AT33" s="2"/>
      <c r="AU33" s="4"/>
      <c r="AV33" s="4"/>
      <c r="AW33" s="4"/>
      <c r="AX33" s="23"/>
      <c r="AY33" s="20"/>
      <c r="AZ33" s="24" t="s">
        <v>49</v>
      </c>
      <c r="BA33" s="4">
        <v>175</v>
      </c>
      <c r="BB33" s="4">
        <v>7.0000000000000007E-2</v>
      </c>
      <c r="BC33" s="4">
        <f t="shared" si="3"/>
        <v>12.250000000000002</v>
      </c>
      <c r="BE33" s="2"/>
      <c r="BF33" s="4"/>
      <c r="BG33" s="4"/>
      <c r="BH33" s="4"/>
      <c r="BI33" s="23"/>
      <c r="BJ33" s="20"/>
      <c r="BK33" s="24" t="s">
        <v>49</v>
      </c>
      <c r="BL33" s="4">
        <v>0</v>
      </c>
      <c r="BM33" s="4">
        <v>7.0000000000000007E-2</v>
      </c>
      <c r="BN33" s="4">
        <f t="shared" si="4"/>
        <v>0</v>
      </c>
      <c r="BP33" s="2"/>
      <c r="BQ33" s="4"/>
      <c r="BR33" s="4"/>
      <c r="BS33" s="4"/>
      <c r="BT33" s="23"/>
      <c r="BU33" s="20"/>
      <c r="BV33" s="24" t="s">
        <v>49</v>
      </c>
      <c r="BW33" s="4">
        <v>0</v>
      </c>
      <c r="BX33" s="4">
        <v>7.0000000000000007E-2</v>
      </c>
      <c r="BY33" s="4">
        <f t="shared" si="5"/>
        <v>0</v>
      </c>
      <c r="CA33" s="2"/>
      <c r="CB33" s="4"/>
      <c r="CC33" s="4"/>
      <c r="CD33" s="4"/>
      <c r="CE33" s="23"/>
      <c r="CF33" s="20"/>
      <c r="CG33" s="24" t="s">
        <v>49</v>
      </c>
      <c r="CH33" s="4">
        <v>0</v>
      </c>
      <c r="CI33" s="4">
        <v>7.0000000000000007E-2</v>
      </c>
      <c r="CJ33" s="4">
        <f t="shared" si="6"/>
        <v>0</v>
      </c>
      <c r="CL33" s="2"/>
      <c r="CM33" s="4"/>
      <c r="CN33" s="4"/>
      <c r="CO33" s="4"/>
      <c r="CP33" s="23"/>
      <c r="CQ33" s="20"/>
      <c r="CR33" s="24" t="s">
        <v>49</v>
      </c>
      <c r="CS33" s="4">
        <v>0</v>
      </c>
      <c r="CT33" s="4">
        <v>7.0000000000000007E-2</v>
      </c>
      <c r="CU33" s="4">
        <f t="shared" si="9"/>
        <v>0</v>
      </c>
      <c r="CW33" s="2"/>
      <c r="CX33" s="4"/>
      <c r="CY33" s="4"/>
      <c r="CZ33" s="4"/>
      <c r="DA33" s="23"/>
      <c r="DB33" s="20"/>
      <c r="DC33" s="24" t="s">
        <v>49</v>
      </c>
      <c r="DD33" s="4">
        <v>0</v>
      </c>
      <c r="DE33" s="4">
        <v>7.0000000000000007E-2</v>
      </c>
      <c r="DF33" s="4">
        <f t="shared" si="11"/>
        <v>0</v>
      </c>
      <c r="DH33" s="2"/>
      <c r="DI33" s="4"/>
      <c r="DJ33" s="4"/>
      <c r="DK33" s="4"/>
      <c r="DL33" s="23"/>
      <c r="DM33" s="20"/>
      <c r="DN33" s="24" t="s">
        <v>49</v>
      </c>
      <c r="DO33" s="4">
        <v>0</v>
      </c>
      <c r="DP33" s="4">
        <v>7.0000000000000007E-2</v>
      </c>
      <c r="DQ33" s="4">
        <f t="shared" si="13"/>
        <v>0</v>
      </c>
      <c r="DS33" s="2"/>
      <c r="DT33" s="4"/>
      <c r="DU33" s="4"/>
      <c r="DV33" s="4"/>
      <c r="DW33" s="23"/>
      <c r="DX33" s="20"/>
      <c r="DY33" s="24" t="s">
        <v>49</v>
      </c>
      <c r="DZ33" s="4">
        <v>0</v>
      </c>
      <c r="EA33" s="4">
        <v>7.0000000000000007E-2</v>
      </c>
      <c r="EB33" s="4">
        <f t="shared" si="15"/>
        <v>0</v>
      </c>
    </row>
    <row r="34" spans="2:132" x14ac:dyDescent="0.25">
      <c r="B34" s="2"/>
      <c r="C34" s="4"/>
      <c r="D34" s="4"/>
      <c r="E34" s="4"/>
      <c r="F34" s="23"/>
      <c r="G34" s="20"/>
      <c r="H34" s="24" t="s">
        <v>50</v>
      </c>
      <c r="I34" s="4">
        <v>0</v>
      </c>
      <c r="J34" s="4">
        <v>7.0000000000000007E-2</v>
      </c>
      <c r="K34" s="4">
        <f t="shared" si="0"/>
        <v>0</v>
      </c>
      <c r="M34" s="2"/>
      <c r="N34" s="4"/>
      <c r="O34" s="4"/>
      <c r="P34" s="4"/>
      <c r="Q34" s="23"/>
      <c r="R34" s="20"/>
      <c r="S34" s="24" t="s">
        <v>50</v>
      </c>
      <c r="T34" s="4">
        <v>0</v>
      </c>
      <c r="U34" s="4">
        <v>7.0000000000000007E-2</v>
      </c>
      <c r="V34" s="4">
        <f t="shared" si="1"/>
        <v>0</v>
      </c>
      <c r="X34" s="2"/>
      <c r="Y34" s="4"/>
      <c r="Z34" s="4"/>
      <c r="AA34" s="4"/>
      <c r="AB34" s="23"/>
      <c r="AC34" s="20"/>
      <c r="AD34" s="24" t="s">
        <v>50</v>
      </c>
      <c r="AE34" s="4">
        <v>0</v>
      </c>
      <c r="AF34" s="4">
        <v>7.0000000000000007E-2</v>
      </c>
      <c r="AG34" s="4">
        <f t="shared" si="7"/>
        <v>0</v>
      </c>
      <c r="AI34" s="2"/>
      <c r="AJ34" s="4"/>
      <c r="AK34" s="4"/>
      <c r="AL34" s="4"/>
      <c r="AM34" s="23"/>
      <c r="AN34" s="20"/>
      <c r="AO34" s="24" t="s">
        <v>50</v>
      </c>
      <c r="AP34" s="4">
        <v>0</v>
      </c>
      <c r="AQ34" s="4">
        <v>7.0000000000000007E-2</v>
      </c>
      <c r="AR34" s="4">
        <f t="shared" si="2"/>
        <v>0</v>
      </c>
      <c r="AT34" s="2"/>
      <c r="AU34" s="4"/>
      <c r="AV34" s="4"/>
      <c r="AW34" s="4"/>
      <c r="AX34" s="23"/>
      <c r="AY34" s="20"/>
      <c r="AZ34" s="24" t="s">
        <v>50</v>
      </c>
      <c r="BA34" s="4">
        <v>0</v>
      </c>
      <c r="BB34" s="4">
        <v>7.0000000000000007E-2</v>
      </c>
      <c r="BC34" s="4">
        <f t="shared" si="3"/>
        <v>0</v>
      </c>
      <c r="BE34" s="2"/>
      <c r="BF34" s="4"/>
      <c r="BG34" s="4"/>
      <c r="BH34" s="4"/>
      <c r="BI34" s="23"/>
      <c r="BJ34" s="20"/>
      <c r="BK34" s="24" t="s">
        <v>50</v>
      </c>
      <c r="BL34" s="4">
        <v>0</v>
      </c>
      <c r="BM34" s="4">
        <v>7.0000000000000007E-2</v>
      </c>
      <c r="BN34" s="4">
        <f t="shared" si="4"/>
        <v>0</v>
      </c>
      <c r="BP34" s="2"/>
      <c r="BQ34" s="4"/>
      <c r="BR34" s="4"/>
      <c r="BS34" s="4"/>
      <c r="BT34" s="23"/>
      <c r="BU34" s="20"/>
      <c r="BV34" s="24" t="s">
        <v>50</v>
      </c>
      <c r="BW34" s="4">
        <v>0</v>
      </c>
      <c r="BX34" s="4">
        <v>7.0000000000000007E-2</v>
      </c>
      <c r="BY34" s="4">
        <f t="shared" si="5"/>
        <v>0</v>
      </c>
      <c r="CA34" s="2"/>
      <c r="CB34" s="4"/>
      <c r="CC34" s="4"/>
      <c r="CD34" s="4"/>
      <c r="CE34" s="23"/>
      <c r="CF34" s="20"/>
      <c r="CG34" s="24" t="s">
        <v>50</v>
      </c>
      <c r="CH34" s="4">
        <v>0</v>
      </c>
      <c r="CI34" s="4">
        <v>7.0000000000000007E-2</v>
      </c>
      <c r="CJ34" s="4">
        <f t="shared" si="6"/>
        <v>0</v>
      </c>
      <c r="CL34" s="2"/>
      <c r="CM34" s="4"/>
      <c r="CN34" s="4"/>
      <c r="CO34" s="4"/>
      <c r="CP34" s="23"/>
      <c r="CQ34" s="20"/>
      <c r="CR34" s="24" t="s">
        <v>50</v>
      </c>
      <c r="CS34" s="4">
        <v>114.4</v>
      </c>
      <c r="CT34" s="4">
        <v>7.0000000000000007E-2</v>
      </c>
      <c r="CU34" s="4">
        <f t="shared" si="9"/>
        <v>8.0080000000000009</v>
      </c>
      <c r="CW34" s="2"/>
      <c r="CX34" s="4"/>
      <c r="CY34" s="4"/>
      <c r="CZ34" s="4"/>
      <c r="DA34" s="23"/>
      <c r="DB34" s="20"/>
      <c r="DC34" s="24" t="s">
        <v>50</v>
      </c>
      <c r="DD34" s="4">
        <v>537.21</v>
      </c>
      <c r="DE34" s="4">
        <v>7.0000000000000007E-2</v>
      </c>
      <c r="DF34" s="4">
        <f t="shared" si="11"/>
        <v>37.604700000000008</v>
      </c>
      <c r="DH34" s="2"/>
      <c r="DI34" s="4"/>
      <c r="DJ34" s="4"/>
      <c r="DK34" s="4"/>
      <c r="DL34" s="23"/>
      <c r="DM34" s="20"/>
      <c r="DN34" s="24" t="s">
        <v>50</v>
      </c>
      <c r="DO34" s="4">
        <v>0</v>
      </c>
      <c r="DP34" s="4">
        <v>7.0000000000000007E-2</v>
      </c>
      <c r="DQ34" s="4">
        <f t="shared" si="13"/>
        <v>0</v>
      </c>
      <c r="DS34" s="2"/>
      <c r="DT34" s="4"/>
      <c r="DU34" s="4"/>
      <c r="DV34" s="4"/>
      <c r="DW34" s="23"/>
      <c r="DX34" s="20"/>
      <c r="DY34" s="24" t="s">
        <v>50</v>
      </c>
      <c r="DZ34" s="4">
        <v>63</v>
      </c>
      <c r="EA34" s="4">
        <v>7.0000000000000007E-2</v>
      </c>
      <c r="EB34" s="4">
        <f t="shared" si="15"/>
        <v>4.41</v>
      </c>
    </row>
    <row r="35" spans="2:132" x14ac:dyDescent="0.25">
      <c r="B35" s="2"/>
      <c r="C35" s="4"/>
      <c r="D35" s="4"/>
      <c r="E35" s="4"/>
      <c r="F35" s="23"/>
      <c r="G35" s="20"/>
      <c r="H35" s="24" t="s">
        <v>51</v>
      </c>
      <c r="I35" s="4">
        <v>1156.3500000000001</v>
      </c>
      <c r="J35" s="4">
        <v>7.0000000000000007E-2</v>
      </c>
      <c r="K35" s="4">
        <f t="shared" si="0"/>
        <v>80.944500000000019</v>
      </c>
      <c r="M35" s="2"/>
      <c r="N35" s="4"/>
      <c r="O35" s="4"/>
      <c r="P35" s="4"/>
      <c r="Q35" s="23"/>
      <c r="R35" s="20"/>
      <c r="S35" s="24" t="s">
        <v>51</v>
      </c>
      <c r="T35" s="4">
        <v>0</v>
      </c>
      <c r="U35" s="4">
        <v>7.0000000000000007E-2</v>
      </c>
      <c r="V35" s="4">
        <f t="shared" si="1"/>
        <v>0</v>
      </c>
      <c r="X35" s="2"/>
      <c r="Y35" s="4"/>
      <c r="Z35" s="4"/>
      <c r="AA35" s="4"/>
      <c r="AB35" s="23"/>
      <c r="AC35" s="20"/>
      <c r="AD35" s="24" t="s">
        <v>51</v>
      </c>
      <c r="AE35" s="4">
        <v>0</v>
      </c>
      <c r="AF35" s="4">
        <v>7.0000000000000007E-2</v>
      </c>
      <c r="AG35" s="4">
        <f t="shared" si="7"/>
        <v>0</v>
      </c>
      <c r="AI35" s="2"/>
      <c r="AJ35" s="4"/>
      <c r="AK35" s="4"/>
      <c r="AL35" s="4"/>
      <c r="AM35" s="23"/>
      <c r="AN35" s="20"/>
      <c r="AO35" s="24" t="s">
        <v>51</v>
      </c>
      <c r="AP35" s="4">
        <v>0</v>
      </c>
      <c r="AQ35" s="4">
        <v>7.0000000000000007E-2</v>
      </c>
      <c r="AR35" s="4">
        <f t="shared" si="2"/>
        <v>0</v>
      </c>
      <c r="AT35" s="2"/>
      <c r="AU35" s="4"/>
      <c r="AV35" s="4"/>
      <c r="AW35" s="4"/>
      <c r="AX35" s="23"/>
      <c r="AY35" s="20"/>
      <c r="AZ35" s="24" t="s">
        <v>51</v>
      </c>
      <c r="BA35" s="4">
        <v>462.13</v>
      </c>
      <c r="BB35" s="4">
        <v>7.0000000000000007E-2</v>
      </c>
      <c r="BC35" s="4">
        <f t="shared" si="3"/>
        <v>32.3491</v>
      </c>
      <c r="BE35" s="2"/>
      <c r="BF35" s="4"/>
      <c r="BG35" s="4"/>
      <c r="BH35" s="4"/>
      <c r="BI35" s="23"/>
      <c r="BJ35" s="20"/>
      <c r="BK35" s="24" t="s">
        <v>51</v>
      </c>
      <c r="BL35" s="4">
        <v>0</v>
      </c>
      <c r="BM35" s="4">
        <v>7.0000000000000007E-2</v>
      </c>
      <c r="BN35" s="4">
        <f t="shared" si="4"/>
        <v>0</v>
      </c>
      <c r="BP35" s="2"/>
      <c r="BQ35" s="4"/>
      <c r="BR35" s="4"/>
      <c r="BS35" s="4"/>
      <c r="BT35" s="23"/>
      <c r="BU35" s="20"/>
      <c r="BV35" s="24" t="s">
        <v>51</v>
      </c>
      <c r="BW35" s="4">
        <v>0</v>
      </c>
      <c r="BX35" s="4">
        <v>7.0000000000000007E-2</v>
      </c>
      <c r="BY35" s="4">
        <f t="shared" si="5"/>
        <v>0</v>
      </c>
      <c r="CA35" s="2"/>
      <c r="CB35" s="4"/>
      <c r="CC35" s="4"/>
      <c r="CD35" s="4"/>
      <c r="CE35" s="23"/>
      <c r="CF35" s="20"/>
      <c r="CG35" s="24" t="s">
        <v>51</v>
      </c>
      <c r="CH35" s="4">
        <v>0</v>
      </c>
      <c r="CI35" s="4">
        <v>7.0000000000000007E-2</v>
      </c>
      <c r="CJ35" s="4">
        <f t="shared" si="6"/>
        <v>0</v>
      </c>
      <c r="CL35" s="2"/>
      <c r="CM35" s="4"/>
      <c r="CN35" s="4"/>
      <c r="CO35" s="4"/>
      <c r="CP35" s="23"/>
      <c r="CQ35" s="20"/>
      <c r="CR35" s="24" t="s">
        <v>51</v>
      </c>
      <c r="CS35" s="4">
        <v>0</v>
      </c>
      <c r="CT35" s="4">
        <v>7.0000000000000007E-2</v>
      </c>
      <c r="CU35" s="4">
        <f t="shared" si="9"/>
        <v>0</v>
      </c>
      <c r="CW35" s="2"/>
      <c r="CX35" s="4"/>
      <c r="CY35" s="4"/>
      <c r="CZ35" s="4"/>
      <c r="DA35" s="23"/>
      <c r="DB35" s="20"/>
      <c r="DC35" s="24" t="s">
        <v>51</v>
      </c>
      <c r="DD35" s="4">
        <v>0</v>
      </c>
      <c r="DE35" s="4">
        <v>7.0000000000000007E-2</v>
      </c>
      <c r="DF35" s="4">
        <f t="shared" si="11"/>
        <v>0</v>
      </c>
      <c r="DH35" s="2"/>
      <c r="DI35" s="4"/>
      <c r="DJ35" s="4"/>
      <c r="DK35" s="4"/>
      <c r="DL35" s="23"/>
      <c r="DM35" s="20"/>
      <c r="DN35" s="24" t="s">
        <v>51</v>
      </c>
      <c r="DO35" s="4">
        <v>0</v>
      </c>
      <c r="DP35" s="4">
        <v>7.0000000000000007E-2</v>
      </c>
      <c r="DQ35" s="4">
        <f t="shared" si="13"/>
        <v>0</v>
      </c>
      <c r="DS35" s="2"/>
      <c r="DT35" s="4"/>
      <c r="DU35" s="4"/>
      <c r="DV35" s="4"/>
      <c r="DW35" s="23"/>
      <c r="DX35" s="20"/>
      <c r="DY35" s="24" t="s">
        <v>51</v>
      </c>
      <c r="DZ35" s="4">
        <v>0</v>
      </c>
      <c r="EA35" s="4">
        <v>7.0000000000000007E-2</v>
      </c>
      <c r="EB35" s="4">
        <f t="shared" si="15"/>
        <v>0</v>
      </c>
    </row>
    <row r="36" spans="2:132" x14ac:dyDescent="0.25">
      <c r="B36" s="2"/>
      <c r="C36" s="4"/>
      <c r="D36" s="4"/>
      <c r="E36" s="4"/>
      <c r="F36" s="23"/>
      <c r="G36" s="20"/>
      <c r="H36" s="4"/>
      <c r="I36" s="4"/>
      <c r="J36" s="4"/>
      <c r="K36" s="4"/>
      <c r="M36" s="2"/>
      <c r="N36" s="4"/>
      <c r="O36" s="4"/>
      <c r="P36" s="4"/>
      <c r="Q36" s="23"/>
      <c r="R36" s="20"/>
      <c r="S36" s="4"/>
      <c r="T36" s="4">
        <v>0</v>
      </c>
      <c r="U36" s="4"/>
      <c r="V36" s="4"/>
      <c r="X36" s="2"/>
      <c r="Y36" s="4"/>
      <c r="Z36" s="4"/>
      <c r="AA36" s="4"/>
      <c r="AB36" s="23"/>
      <c r="AC36" s="20"/>
      <c r="AD36" s="4"/>
      <c r="AE36" s="4"/>
      <c r="AF36" s="4"/>
      <c r="AG36" s="4"/>
      <c r="AI36" s="2"/>
      <c r="AJ36" s="4"/>
      <c r="AK36" s="4"/>
      <c r="AL36" s="4"/>
      <c r="AM36" s="23"/>
      <c r="AN36" s="20"/>
      <c r="AO36" s="4"/>
      <c r="AP36" s="4"/>
      <c r="AQ36" s="4"/>
      <c r="AR36" s="4"/>
      <c r="AT36" s="2"/>
      <c r="AU36" s="4"/>
      <c r="AV36" s="4"/>
      <c r="AW36" s="4"/>
      <c r="AX36" s="23"/>
      <c r="AY36" s="20"/>
      <c r="AZ36" s="4"/>
      <c r="BA36" s="4"/>
      <c r="BB36" s="4"/>
      <c r="BC36" s="4"/>
      <c r="BE36" s="2"/>
      <c r="BF36" s="4"/>
      <c r="BG36" s="4"/>
      <c r="BH36" s="4"/>
      <c r="BI36" s="23"/>
      <c r="BJ36" s="20"/>
      <c r="BK36" s="4"/>
      <c r="BL36" s="4"/>
      <c r="BM36" s="4"/>
      <c r="BN36" s="4"/>
      <c r="BP36" s="2"/>
      <c r="BQ36" s="4"/>
      <c r="BR36" s="4"/>
      <c r="BS36" s="4"/>
      <c r="BT36" s="23"/>
      <c r="BU36" s="20"/>
      <c r="BV36" s="4"/>
      <c r="BW36" s="4"/>
      <c r="BX36" s="4"/>
      <c r="BY36" s="4"/>
      <c r="CA36" s="2"/>
      <c r="CB36" s="4"/>
      <c r="CC36" s="4"/>
      <c r="CD36" s="4"/>
      <c r="CE36" s="23"/>
      <c r="CF36" s="20"/>
      <c r="CG36" s="4"/>
      <c r="CH36" s="4"/>
      <c r="CI36" s="4"/>
      <c r="CJ36" s="4"/>
      <c r="CL36" s="2"/>
      <c r="CM36" s="4"/>
      <c r="CN36" s="4"/>
      <c r="CO36" s="4"/>
      <c r="CP36" s="23"/>
      <c r="CQ36" s="20"/>
      <c r="CR36" s="4"/>
      <c r="CS36" s="4"/>
      <c r="CT36" s="4"/>
      <c r="CU36" s="4"/>
      <c r="CW36" s="2"/>
      <c r="CX36" s="4"/>
      <c r="CY36" s="4"/>
      <c r="CZ36" s="4"/>
      <c r="DA36" s="23"/>
      <c r="DB36" s="20"/>
      <c r="DC36" s="4"/>
      <c r="DD36" s="4"/>
      <c r="DE36" s="4"/>
      <c r="DF36" s="4"/>
      <c r="DH36" s="2"/>
      <c r="DI36" s="4"/>
      <c r="DJ36" s="4"/>
      <c r="DK36" s="4"/>
      <c r="DL36" s="23"/>
      <c r="DM36" s="20"/>
      <c r="DN36" s="4"/>
      <c r="DO36" s="4"/>
      <c r="DP36" s="4"/>
      <c r="DQ36" s="4"/>
      <c r="DS36" s="2"/>
      <c r="DT36" s="4"/>
      <c r="DU36" s="4"/>
      <c r="DV36" s="4"/>
      <c r="DW36" s="23"/>
      <c r="DX36" s="20"/>
      <c r="DY36" s="4"/>
      <c r="DZ36" s="4"/>
      <c r="EA36" s="4"/>
      <c r="EB36" s="4"/>
    </row>
    <row r="37" spans="2:132" x14ac:dyDescent="0.25">
      <c r="B37" s="2"/>
      <c r="C37" s="4"/>
      <c r="D37" s="4"/>
      <c r="E37" s="4"/>
      <c r="F37" s="23"/>
      <c r="G37" s="20"/>
      <c r="H37" s="4"/>
      <c r="I37" s="4"/>
      <c r="J37" s="4"/>
      <c r="K37" s="4"/>
      <c r="M37" s="2"/>
      <c r="N37" s="4"/>
      <c r="O37" s="4"/>
      <c r="P37" s="4"/>
      <c r="Q37" s="23"/>
      <c r="R37" s="20"/>
      <c r="S37" s="4"/>
      <c r="T37" s="4"/>
      <c r="U37" s="4"/>
      <c r="V37" s="4"/>
      <c r="X37" s="2"/>
      <c r="Y37" s="4"/>
      <c r="Z37" s="4"/>
      <c r="AA37" s="4"/>
      <c r="AB37" s="23"/>
      <c r="AC37" s="20"/>
      <c r="AD37" s="4"/>
      <c r="AE37" s="4"/>
      <c r="AF37" s="4"/>
      <c r="AG37" s="4"/>
      <c r="AI37" s="2"/>
      <c r="AJ37" s="4"/>
      <c r="AK37" s="4"/>
      <c r="AL37" s="4"/>
      <c r="AM37" s="23"/>
      <c r="AN37" s="20"/>
      <c r="AO37" s="4"/>
      <c r="AP37" s="4"/>
      <c r="AQ37" s="4"/>
      <c r="AR37" s="4"/>
      <c r="AT37" s="2"/>
      <c r="AU37" s="4"/>
      <c r="AV37" s="4"/>
      <c r="AW37" s="4"/>
      <c r="AX37" s="23"/>
      <c r="AY37" s="20"/>
      <c r="AZ37" s="4"/>
      <c r="BA37" s="4"/>
      <c r="BB37" s="4"/>
      <c r="BC37" s="4"/>
      <c r="BE37" s="2"/>
      <c r="BF37" s="4"/>
      <c r="BG37" s="4"/>
      <c r="BH37" s="4"/>
      <c r="BI37" s="23"/>
      <c r="BJ37" s="20"/>
      <c r="BK37" s="4"/>
      <c r="BL37" s="4"/>
      <c r="BM37" s="4"/>
      <c r="BN37" s="4"/>
      <c r="BP37" s="2"/>
      <c r="BQ37" s="4"/>
      <c r="BR37" s="4"/>
      <c r="BS37" s="4"/>
      <c r="BT37" s="23"/>
      <c r="BU37" s="20"/>
      <c r="BV37" s="4"/>
      <c r="BW37" s="4"/>
      <c r="BX37" s="4"/>
      <c r="BY37" s="4"/>
      <c r="CA37" s="2"/>
      <c r="CB37" s="4"/>
      <c r="CC37" s="4"/>
      <c r="CD37" s="4"/>
      <c r="CE37" s="23"/>
      <c r="CF37" s="20"/>
      <c r="CG37" s="4"/>
      <c r="CH37" s="4"/>
      <c r="CI37" s="4"/>
      <c r="CJ37" s="4"/>
      <c r="CL37" s="2"/>
      <c r="CM37" s="4"/>
      <c r="CN37" s="4"/>
      <c r="CO37" s="4"/>
      <c r="CP37" s="23"/>
      <c r="CQ37" s="20"/>
      <c r="CR37" s="4"/>
      <c r="CS37" s="4"/>
      <c r="CT37" s="4"/>
      <c r="CU37" s="4"/>
      <c r="CW37" s="2"/>
      <c r="CX37" s="4"/>
      <c r="CY37" s="4"/>
      <c r="CZ37" s="4"/>
      <c r="DA37" s="23"/>
      <c r="DB37" s="20"/>
      <c r="DC37" s="4"/>
      <c r="DD37" s="4"/>
      <c r="DE37" s="4"/>
      <c r="DF37" s="4"/>
      <c r="DH37" s="2"/>
      <c r="DI37" s="4"/>
      <c r="DJ37" s="4"/>
      <c r="DK37" s="4"/>
      <c r="DL37" s="23"/>
      <c r="DM37" s="20"/>
      <c r="DN37" s="4"/>
      <c r="DO37" s="4"/>
      <c r="DP37" s="4"/>
      <c r="DQ37" s="4"/>
      <c r="DS37" s="2"/>
      <c r="DT37" s="4"/>
      <c r="DU37" s="4"/>
      <c r="DV37" s="4"/>
      <c r="DW37" s="23"/>
      <c r="DX37" s="20"/>
      <c r="DY37" s="4"/>
      <c r="DZ37" s="4"/>
      <c r="EA37" s="4"/>
      <c r="EB37" s="4"/>
    </row>
    <row r="38" spans="2:132" x14ac:dyDescent="0.25">
      <c r="B38" s="25" t="s">
        <v>52</v>
      </c>
      <c r="C38" s="25"/>
      <c r="D38" s="2"/>
      <c r="E38" s="26">
        <f>SUM(E27:E37)</f>
        <v>144.37169999999998</v>
      </c>
      <c r="F38" s="27"/>
      <c r="G38" s="20"/>
      <c r="H38" s="25" t="s">
        <v>52</v>
      </c>
      <c r="I38" s="26">
        <f>SUM(I27:I35)</f>
        <v>3161.15</v>
      </c>
      <c r="J38" s="2"/>
      <c r="K38" s="26">
        <f>SUM(K27:K37)</f>
        <v>203.95949999999999</v>
      </c>
      <c r="M38" s="25" t="s">
        <v>52</v>
      </c>
      <c r="N38" s="25"/>
      <c r="O38" s="2"/>
      <c r="P38" s="26">
        <f>SUM(P27:P37)</f>
        <v>66.563739999999996</v>
      </c>
      <c r="Q38" s="27"/>
      <c r="R38" s="20"/>
      <c r="S38" s="25" t="s">
        <v>52</v>
      </c>
      <c r="T38" s="26">
        <f>SUM(T27:T35)</f>
        <v>4129.6549999999997</v>
      </c>
      <c r="U38" s="2"/>
      <c r="V38" s="26">
        <f>SUM(V27:V37)</f>
        <v>255.91102999999998</v>
      </c>
      <c r="X38" s="25" t="s">
        <v>52</v>
      </c>
      <c r="Y38" s="25"/>
      <c r="Z38" s="2"/>
      <c r="AA38" s="26">
        <f>SUM(AA27:AA37)</f>
        <v>210.10467</v>
      </c>
      <c r="AB38" s="27"/>
      <c r="AC38" s="20"/>
      <c r="AD38" s="25" t="s">
        <v>52</v>
      </c>
      <c r="AE38" s="26">
        <f>SUM(AE27:AE35)</f>
        <v>6487.6129999999994</v>
      </c>
      <c r="AF38" s="2"/>
      <c r="AG38" s="26">
        <f>SUM(AG27:AG37)</f>
        <v>428.56051000000002</v>
      </c>
      <c r="AI38" s="25" t="s">
        <v>52</v>
      </c>
      <c r="AJ38" s="25"/>
      <c r="AK38" s="2"/>
      <c r="AL38" s="26">
        <f>SUM(AL27:AL37)</f>
        <v>410.462875</v>
      </c>
      <c r="AM38" s="27"/>
      <c r="AN38" s="20"/>
      <c r="AO38" s="25" t="s">
        <v>52</v>
      </c>
      <c r="AP38" s="26">
        <f>SUM(AP27:AP35)</f>
        <v>7676.3629999999985</v>
      </c>
      <c r="AQ38" s="2"/>
      <c r="AR38" s="26">
        <f>SUM(AR27:AR37)</f>
        <v>487.94011999999998</v>
      </c>
      <c r="AT38" s="25" t="s">
        <v>52</v>
      </c>
      <c r="AU38" s="25"/>
      <c r="AV38" s="2"/>
      <c r="AW38" s="26">
        <f>SUM(AW27:AW37)</f>
        <v>161.73799</v>
      </c>
      <c r="AX38" s="27"/>
      <c r="AY38" s="20"/>
      <c r="AZ38" s="25" t="s">
        <v>52</v>
      </c>
      <c r="BA38" s="26">
        <f>SUM(BA27:BA35)</f>
        <v>4720.8460000000005</v>
      </c>
      <c r="BB38" s="2"/>
      <c r="BC38" s="26">
        <f>SUM(BC27:BC37)</f>
        <v>310.69407000000007</v>
      </c>
      <c r="BE38" s="25" t="s">
        <v>52</v>
      </c>
      <c r="BF38" s="25"/>
      <c r="BG38" s="2"/>
      <c r="BH38" s="26">
        <f>SUM(BH27:BH37)</f>
        <v>160.58325500000004</v>
      </c>
      <c r="BI38" s="27"/>
      <c r="BJ38" s="20"/>
      <c r="BK38" s="25" t="s">
        <v>52</v>
      </c>
      <c r="BL38" s="26">
        <f>SUM(BL27:BL35)</f>
        <v>5848.6689999999999</v>
      </c>
      <c r="BM38" s="2"/>
      <c r="BN38" s="26">
        <f>SUM(BN27:BN37)</f>
        <v>369.10662999999994</v>
      </c>
      <c r="BP38" s="25" t="s">
        <v>52</v>
      </c>
      <c r="BQ38" s="25"/>
      <c r="BR38" s="2"/>
      <c r="BS38" s="26">
        <f>SUM(BS27:BS37)</f>
        <v>82.585539999999995</v>
      </c>
      <c r="BT38" s="27"/>
      <c r="BU38" s="20"/>
      <c r="BV38" s="25" t="s">
        <v>52</v>
      </c>
      <c r="BW38" s="26">
        <f>SUM(BW27:BW35)</f>
        <v>4845.9089999999997</v>
      </c>
      <c r="BX38" s="2"/>
      <c r="BY38" s="26">
        <f>SUM(BY27:BY37)</f>
        <v>305.70281999999997</v>
      </c>
      <c r="CA38" s="25" t="s">
        <v>52</v>
      </c>
      <c r="CB38" s="25"/>
      <c r="CC38" s="2"/>
      <c r="CD38" s="26">
        <f>SUM(CD27:CD37)</f>
        <v>163.01501999999999</v>
      </c>
      <c r="CE38" s="27"/>
      <c r="CF38" s="20"/>
      <c r="CG38" s="25" t="s">
        <v>52</v>
      </c>
      <c r="CH38" s="26">
        <f>SUM(CH27:CH35)</f>
        <v>3745.3470000000002</v>
      </c>
      <c r="CI38" s="2"/>
      <c r="CJ38" s="26">
        <f>SUM(CJ27:CJ37)</f>
        <v>240.18439000000001</v>
      </c>
      <c r="CL38" s="25" t="s">
        <v>52</v>
      </c>
      <c r="CM38" s="25"/>
      <c r="CN38" s="2"/>
      <c r="CO38" s="26">
        <f>SUM(CO27:CO37)</f>
        <v>349.36068000000006</v>
      </c>
      <c r="CP38" s="27"/>
      <c r="CQ38" s="20"/>
      <c r="CR38" s="25" t="s">
        <v>52</v>
      </c>
      <c r="CS38" s="26">
        <f>SUM(CS27:CS35)</f>
        <v>6204.1759999999995</v>
      </c>
      <c r="CT38" s="2"/>
      <c r="CU38" s="26">
        <f>SUM(CU27:CU37)</f>
        <v>394.26772</v>
      </c>
      <c r="CW38" s="25" t="s">
        <v>52</v>
      </c>
      <c r="CX38" s="25"/>
      <c r="CY38" s="2"/>
      <c r="CZ38" s="26">
        <f>SUM(CZ27:CZ37)</f>
        <v>198.66317499999997</v>
      </c>
      <c r="DA38" s="27"/>
      <c r="DB38" s="20"/>
      <c r="DC38" s="25" t="s">
        <v>52</v>
      </c>
      <c r="DD38" s="26">
        <f>SUM(DD27:DD35)</f>
        <v>6657.2079999999996</v>
      </c>
      <c r="DE38" s="2"/>
      <c r="DF38" s="26">
        <f>SUM(DF27:DF37)</f>
        <v>430.31905999999992</v>
      </c>
      <c r="DH38" s="25" t="s">
        <v>52</v>
      </c>
      <c r="DI38" s="25"/>
      <c r="DJ38" s="2"/>
      <c r="DK38" s="26">
        <f>SUM(DK27:DK37)</f>
        <v>156.407355</v>
      </c>
      <c r="DL38" s="27"/>
      <c r="DM38" s="20"/>
      <c r="DN38" s="25" t="s">
        <v>52</v>
      </c>
      <c r="DO38" s="26">
        <f>SUM(DO27:DO35)</f>
        <v>4791.9180000000006</v>
      </c>
      <c r="DP38" s="2"/>
      <c r="DQ38" s="26">
        <f>SUM(DQ27:DQ37)</f>
        <v>316.31358999999998</v>
      </c>
      <c r="DS38" s="25" t="s">
        <v>52</v>
      </c>
      <c r="DT38" s="25"/>
      <c r="DU38" s="2"/>
      <c r="DV38" s="26">
        <f>SUM(DV27:DV37)</f>
        <v>195.5136</v>
      </c>
      <c r="DW38" s="27"/>
      <c r="DX38" s="20"/>
      <c r="DY38" s="25" t="s">
        <v>52</v>
      </c>
      <c r="DZ38" s="26">
        <f>SUM(DZ27:DZ35)</f>
        <v>6768</v>
      </c>
      <c r="EA38" s="2"/>
      <c r="EB38" s="26">
        <f>SUM(EB27:EB37)</f>
        <v>440.24000000000007</v>
      </c>
    </row>
    <row r="39" spans="2:132" x14ac:dyDescent="0.25">
      <c r="G39" s="20"/>
      <c r="K39" s="28">
        <f>K38/I38%</f>
        <v>6.4520664947882889</v>
      </c>
      <c r="R39" s="20"/>
      <c r="V39" s="28">
        <f>V38/T38%</f>
        <v>6.1969106378135708</v>
      </c>
      <c r="AC39" s="20"/>
      <c r="AG39" s="28">
        <f>AG38/AE38%</f>
        <v>6.6058272896364212</v>
      </c>
      <c r="AN39" s="20"/>
      <c r="AR39" s="28">
        <f>AR38/AP38%</f>
        <v>6.3563971636046928</v>
      </c>
      <c r="AY39" s="20"/>
      <c r="BC39" s="28">
        <f>BC38/BA38%</f>
        <v>6.5813218647674603</v>
      </c>
      <c r="BJ39" s="20"/>
      <c r="BN39" s="28">
        <f>BN38/BL38%</f>
        <v>6.3109509189184747</v>
      </c>
      <c r="BU39" s="20"/>
      <c r="BY39" s="28">
        <f>BY38/BW38%</f>
        <v>6.3084721566170554</v>
      </c>
      <c r="CF39" s="20"/>
      <c r="CJ39" s="28">
        <f>CJ38/CH38%</f>
        <v>6.4128741609255426</v>
      </c>
      <c r="CQ39" s="20"/>
      <c r="CU39" s="28">
        <f>CU38/CS38%</f>
        <v>6.3548764574054637</v>
      </c>
      <c r="DB39" s="20"/>
      <c r="DF39" s="28">
        <f>DF38/DD38%</f>
        <v>6.4639569621378801</v>
      </c>
      <c r="DM39" s="20"/>
      <c r="DQ39" s="28">
        <f>DQ38/DO38%</f>
        <v>6.600980859856115</v>
      </c>
      <c r="DX39" s="20"/>
      <c r="EB39" s="28">
        <f>EB38/DZ38%</f>
        <v>6.5047281323877071</v>
      </c>
    </row>
    <row r="42" spans="2:132" x14ac:dyDescent="0.25">
      <c r="Q42" s="43" t="s">
        <v>68</v>
      </c>
      <c r="R42" s="43"/>
    </row>
    <row r="43" spans="2:132" x14ac:dyDescent="0.25">
      <c r="B43" s="25"/>
      <c r="C43" s="25" t="s">
        <v>59</v>
      </c>
      <c r="D43" s="25" t="s">
        <v>53</v>
      </c>
      <c r="E43" s="25" t="s">
        <v>10</v>
      </c>
      <c r="F43" s="25" t="s">
        <v>54</v>
      </c>
      <c r="G43" s="25" t="s">
        <v>28</v>
      </c>
      <c r="H43" s="25" t="s">
        <v>29</v>
      </c>
      <c r="I43" s="25" t="s">
        <v>64</v>
      </c>
      <c r="J43" s="25" t="s">
        <v>65</v>
      </c>
      <c r="K43" s="25" t="s">
        <v>12</v>
      </c>
    </row>
    <row r="44" spans="2:132" x14ac:dyDescent="0.25">
      <c r="B44" s="29">
        <v>42461</v>
      </c>
      <c r="C44" s="33">
        <f>+C22</f>
        <v>16419.800000000003</v>
      </c>
      <c r="D44" s="30">
        <f t="shared" ref="D44:K44" si="16">+D22</f>
        <v>8648.07</v>
      </c>
      <c r="E44" s="30">
        <f t="shared" si="16"/>
        <v>6245.2679999999982</v>
      </c>
      <c r="F44" s="30">
        <f t="shared" si="16"/>
        <v>17</v>
      </c>
      <c r="G44" s="30">
        <f t="shared" si="16"/>
        <v>144.37169999999998</v>
      </c>
      <c r="H44" s="30">
        <f t="shared" si="16"/>
        <v>203.95949999999999</v>
      </c>
      <c r="I44" s="30">
        <f t="shared" si="16"/>
        <v>18746.014200000005</v>
      </c>
      <c r="J44" s="30">
        <f t="shared" si="16"/>
        <v>18628.28</v>
      </c>
      <c r="K44" s="30">
        <f t="shared" si="16"/>
        <v>117.73420000000624</v>
      </c>
    </row>
    <row r="45" spans="2:132" x14ac:dyDescent="0.25">
      <c r="B45" s="29">
        <v>42491</v>
      </c>
      <c r="C45" s="30">
        <f>+N22</f>
        <v>18628.28</v>
      </c>
      <c r="D45" s="30">
        <f t="shared" ref="D45:K45" si="17">+O22</f>
        <v>11565.244999999997</v>
      </c>
      <c r="E45" s="30">
        <f t="shared" si="17"/>
        <v>10560.299000000003</v>
      </c>
      <c r="F45" s="30">
        <f t="shared" si="17"/>
        <v>16.75</v>
      </c>
      <c r="G45" s="30">
        <f t="shared" si="17"/>
        <v>66.563739999999996</v>
      </c>
      <c r="H45" s="30">
        <f t="shared" si="17"/>
        <v>255.91102999999998</v>
      </c>
      <c r="I45" s="30">
        <f t="shared" si="17"/>
        <v>19427.128709999994</v>
      </c>
      <c r="J45" s="30">
        <f t="shared" si="17"/>
        <v>19266.559569999998</v>
      </c>
      <c r="K45" s="30">
        <f t="shared" si="17"/>
        <v>160.56913999999597</v>
      </c>
    </row>
    <row r="46" spans="2:132" x14ac:dyDescent="0.25">
      <c r="B46" s="29">
        <v>42522</v>
      </c>
      <c r="C46" s="30">
        <f>+Y22</f>
        <v>19266.559569999998</v>
      </c>
      <c r="D46" s="30">
        <f t="shared" ref="D46:K46" si="18">+Z22</f>
        <v>9633.4750000000022</v>
      </c>
      <c r="E46" s="30">
        <f t="shared" si="18"/>
        <v>9517.9129999999986</v>
      </c>
      <c r="F46" s="30">
        <f t="shared" si="18"/>
        <v>5.04</v>
      </c>
      <c r="G46" s="30">
        <f t="shared" si="18"/>
        <v>210.10467</v>
      </c>
      <c r="H46" s="30">
        <f t="shared" si="18"/>
        <v>428.56051000000002</v>
      </c>
      <c r="I46" s="30">
        <f t="shared" si="18"/>
        <v>19158.625730000003</v>
      </c>
      <c r="J46" s="30">
        <f t="shared" si="18"/>
        <v>19175.746569999999</v>
      </c>
      <c r="K46" s="30">
        <f t="shared" si="18"/>
        <v>-17.120839999995951</v>
      </c>
    </row>
    <row r="47" spans="2:132" x14ac:dyDescent="0.25">
      <c r="B47" s="29">
        <v>42552</v>
      </c>
      <c r="C47" s="30">
        <f>+AJ22</f>
        <v>19175.746569999999</v>
      </c>
      <c r="D47" s="30">
        <f t="shared" ref="D47:K47" si="19">+AK22</f>
        <v>14257.365000000002</v>
      </c>
      <c r="E47" s="30">
        <f t="shared" si="19"/>
        <v>9840.5440000000035</v>
      </c>
      <c r="F47" s="30">
        <f t="shared" si="19"/>
        <v>28.42</v>
      </c>
      <c r="G47" s="30">
        <f t="shared" si="19"/>
        <v>410.462875</v>
      </c>
      <c r="H47" s="30">
        <f t="shared" si="19"/>
        <v>487.94011999999998</v>
      </c>
      <c r="I47" s="30">
        <f t="shared" si="19"/>
        <v>23486.670325000003</v>
      </c>
      <c r="J47" s="30">
        <f t="shared" si="19"/>
        <v>23273.200571000001</v>
      </c>
      <c r="K47" s="30">
        <f t="shared" si="19"/>
        <v>213.46975400000156</v>
      </c>
    </row>
    <row r="48" spans="2:132" x14ac:dyDescent="0.25">
      <c r="B48" s="29">
        <v>42583</v>
      </c>
      <c r="C48" s="30">
        <f>+AU22</f>
        <v>23273.200571000001</v>
      </c>
      <c r="D48" s="30">
        <f t="shared" ref="D48:K48" si="20">+AV22</f>
        <v>7665.779999999997</v>
      </c>
      <c r="E48" s="30">
        <f t="shared" si="20"/>
        <v>9719.5310000000009</v>
      </c>
      <c r="F48" s="30">
        <f t="shared" si="20"/>
        <v>17.809999999999999</v>
      </c>
      <c r="G48" s="30">
        <f t="shared" si="20"/>
        <v>161.73799</v>
      </c>
      <c r="H48" s="30">
        <f t="shared" si="20"/>
        <v>310.69407000000007</v>
      </c>
      <c r="I48" s="30">
        <f t="shared" si="20"/>
        <v>21052.683490999996</v>
      </c>
      <c r="J48" s="30">
        <f t="shared" si="20"/>
        <v>21218.827057999995</v>
      </c>
      <c r="K48" s="30">
        <f t="shared" si="20"/>
        <v>-166.14356699999917</v>
      </c>
    </row>
    <row r="49" spans="2:11" x14ac:dyDescent="0.25">
      <c r="B49" s="29">
        <v>42614</v>
      </c>
      <c r="C49" s="30">
        <f>+BF22</f>
        <v>21218.827057999995</v>
      </c>
      <c r="D49" s="30">
        <f t="shared" ref="D49:K49" si="21">+BG22</f>
        <v>7840.7650000000012</v>
      </c>
      <c r="E49" s="30">
        <f t="shared" si="21"/>
        <v>9610.0080000000016</v>
      </c>
      <c r="F49" s="30">
        <f t="shared" si="21"/>
        <v>8.75</v>
      </c>
      <c r="G49" s="30">
        <f t="shared" si="21"/>
        <v>160.58325500000004</v>
      </c>
      <c r="H49" s="30">
        <f t="shared" si="21"/>
        <v>369.10662999999994</v>
      </c>
      <c r="I49" s="30">
        <f t="shared" si="21"/>
        <v>19232.310682999996</v>
      </c>
      <c r="J49" s="30">
        <f t="shared" si="21"/>
        <v>19241.201517999998</v>
      </c>
      <c r="K49" s="30">
        <f t="shared" si="21"/>
        <v>-8.8908350000019709</v>
      </c>
    </row>
    <row r="50" spans="2:11" x14ac:dyDescent="0.25">
      <c r="B50" s="29">
        <v>42644</v>
      </c>
      <c r="C50" s="30">
        <f>+BQ22</f>
        <v>19241.201517999998</v>
      </c>
      <c r="D50" s="30">
        <f t="shared" ref="D50:K50" si="22">+BR22</f>
        <v>5098.8499999999995</v>
      </c>
      <c r="E50" s="30">
        <f t="shared" si="22"/>
        <v>8355.5350000000017</v>
      </c>
      <c r="F50" s="30">
        <f t="shared" si="22"/>
        <v>116.72500000000001</v>
      </c>
      <c r="G50" s="30">
        <f t="shared" si="22"/>
        <v>82.585539999999995</v>
      </c>
      <c r="H50" s="30">
        <f t="shared" si="22"/>
        <v>305.70281999999997</v>
      </c>
      <c r="I50" s="30">
        <f t="shared" si="22"/>
        <v>15644.674237999994</v>
      </c>
      <c r="J50" s="30">
        <f t="shared" si="22"/>
        <v>15799.295178</v>
      </c>
      <c r="K50" s="30">
        <f t="shared" si="22"/>
        <v>-154.62094000000616</v>
      </c>
    </row>
    <row r="51" spans="2:11" x14ac:dyDescent="0.25">
      <c r="B51" s="29">
        <v>42675</v>
      </c>
      <c r="C51" s="30">
        <f>+CB22</f>
        <v>15799.295178</v>
      </c>
      <c r="D51" s="30">
        <f t="shared" ref="D51:K51" si="23">+CC22</f>
        <v>6480.8500000000022</v>
      </c>
      <c r="E51" s="30">
        <f t="shared" si="23"/>
        <v>7135.0330000000004</v>
      </c>
      <c r="F51" s="30">
        <f t="shared" si="23"/>
        <v>137.05000000000001</v>
      </c>
      <c r="G51" s="30">
        <f t="shared" si="23"/>
        <v>163.01501999999999</v>
      </c>
      <c r="H51" s="30">
        <f t="shared" si="23"/>
        <v>240.18439000000001</v>
      </c>
      <c r="I51" s="30">
        <f t="shared" si="23"/>
        <v>14930.892808000004</v>
      </c>
      <c r="J51" s="30">
        <f t="shared" si="23"/>
        <v>15194</v>
      </c>
      <c r="K51" s="30">
        <f t="shared" si="23"/>
        <v>-263.10719199999585</v>
      </c>
    </row>
    <row r="52" spans="2:11" x14ac:dyDescent="0.25">
      <c r="B52" s="29">
        <v>42705</v>
      </c>
      <c r="C52" s="30">
        <f>+CM22</f>
        <v>15194</v>
      </c>
      <c r="D52" s="30">
        <f t="shared" ref="D52:K52" si="24">+CN22</f>
        <v>10681.450000000003</v>
      </c>
      <c r="E52" s="30">
        <f t="shared" si="24"/>
        <v>7509.9010000000017</v>
      </c>
      <c r="F52" s="30">
        <f t="shared" si="24"/>
        <v>9</v>
      </c>
      <c r="G52" s="30">
        <f t="shared" si="24"/>
        <v>349.36068000000006</v>
      </c>
      <c r="H52" s="30">
        <f t="shared" si="24"/>
        <v>394.26772</v>
      </c>
      <c r="I52" s="30">
        <f t="shared" si="24"/>
        <v>18311.641960000004</v>
      </c>
      <c r="J52" s="30">
        <f>+CT22</f>
        <v>18280</v>
      </c>
      <c r="K52" s="30">
        <f t="shared" si="24"/>
        <v>31.641960000004474</v>
      </c>
    </row>
    <row r="53" spans="2:11" x14ac:dyDescent="0.25">
      <c r="B53" s="29">
        <v>42736</v>
      </c>
      <c r="C53" s="30">
        <f t="shared" ref="C53:J53" si="25">+CX22</f>
        <v>18280</v>
      </c>
      <c r="D53" s="30">
        <f t="shared" si="25"/>
        <v>10320.394999999999</v>
      </c>
      <c r="E53" s="30">
        <f t="shared" si="25"/>
        <v>8863.7150000000001</v>
      </c>
      <c r="F53" s="30">
        <f t="shared" si="25"/>
        <v>0</v>
      </c>
      <c r="G53" s="30">
        <f t="shared" si="25"/>
        <v>198.66317499999997</v>
      </c>
      <c r="H53" s="30">
        <f t="shared" si="25"/>
        <v>430.31905999999992</v>
      </c>
      <c r="I53" s="30">
        <f t="shared" si="25"/>
        <v>19505.024114999997</v>
      </c>
      <c r="J53" s="30">
        <f t="shared" si="25"/>
        <v>19623.057484999998</v>
      </c>
      <c r="K53" s="30">
        <f>DF22</f>
        <v>-118.03337000000101</v>
      </c>
    </row>
    <row r="54" spans="2:11" x14ac:dyDescent="0.25">
      <c r="B54" s="29">
        <v>42767</v>
      </c>
      <c r="C54" s="30">
        <f t="shared" ref="C54:K54" si="26">+DI22</f>
        <v>19623.057484999998</v>
      </c>
      <c r="D54" s="30">
        <f t="shared" si="26"/>
        <v>7987.3289999999997</v>
      </c>
      <c r="E54" s="30">
        <f t="shared" si="26"/>
        <v>8095.6710000000003</v>
      </c>
      <c r="F54" s="30">
        <f t="shared" si="26"/>
        <v>507.71</v>
      </c>
      <c r="G54" s="30">
        <f t="shared" si="26"/>
        <v>156.407355</v>
      </c>
      <c r="H54" s="30">
        <f t="shared" si="26"/>
        <v>316.31358999999998</v>
      </c>
      <c r="I54" s="30">
        <f t="shared" si="26"/>
        <v>18847.099249999992</v>
      </c>
      <c r="J54" s="30">
        <f t="shared" si="26"/>
        <v>18761.869485000003</v>
      </c>
      <c r="K54" s="30">
        <f t="shared" si="26"/>
        <v>85.229764999989129</v>
      </c>
    </row>
    <row r="55" spans="2:11" x14ac:dyDescent="0.25">
      <c r="B55" s="29">
        <v>42795</v>
      </c>
      <c r="C55" s="30">
        <f>DT22</f>
        <v>18761.869485000003</v>
      </c>
      <c r="D55" s="30">
        <f t="shared" ref="D55:H55" si="27">DU22</f>
        <v>9468.7749999999996</v>
      </c>
      <c r="E55" s="30">
        <f t="shared" si="27"/>
        <v>8886.2540000000008</v>
      </c>
      <c r="F55" s="30">
        <f t="shared" si="27"/>
        <v>0</v>
      </c>
      <c r="G55" s="30">
        <f t="shared" si="27"/>
        <v>195.5136</v>
      </c>
      <c r="H55" s="30">
        <f t="shared" si="27"/>
        <v>440.24000000000007</v>
      </c>
      <c r="I55" s="30">
        <f t="shared" ref="I55" si="28">DZ22</f>
        <v>19099.664085</v>
      </c>
      <c r="J55" s="33">
        <f t="shared" ref="J55:K55" si="29">EA22</f>
        <v>19109.558035000002</v>
      </c>
      <c r="K55" s="30">
        <f t="shared" si="29"/>
        <v>-9.8939500000014959</v>
      </c>
    </row>
    <row r="56" spans="2:1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x14ac:dyDescent="0.25">
      <c r="B57" s="31"/>
      <c r="C57" s="32">
        <f>+C44</f>
        <v>16419.800000000003</v>
      </c>
      <c r="D57" s="32">
        <f>SUM(D44:D55)</f>
        <v>109648.34899999999</v>
      </c>
      <c r="E57" s="32">
        <f t="shared" ref="E57:H57" si="30">SUM(E44:E55)</f>
        <v>104339.67200000001</v>
      </c>
      <c r="F57" s="32">
        <f t="shared" si="30"/>
        <v>864.255</v>
      </c>
      <c r="G57" s="32">
        <f t="shared" si="30"/>
        <v>2299.3696</v>
      </c>
      <c r="H57" s="32">
        <f t="shared" si="30"/>
        <v>4183.1994399999994</v>
      </c>
      <c r="I57" s="32">
        <f>+DO22</f>
        <v>18847.099249999992</v>
      </c>
      <c r="J57" s="32">
        <f>J55</f>
        <v>19109.558035000002</v>
      </c>
      <c r="K57" s="32">
        <f>C57+D57-E57-F57+G57-H57-J57</f>
        <v>-129.16587500001697</v>
      </c>
    </row>
    <row r="58" spans="2:11" x14ac:dyDescent="0.25">
      <c r="I58" s="34"/>
    </row>
    <row r="59" spans="2:11" x14ac:dyDescent="0.25">
      <c r="B59" s="2"/>
      <c r="C59" s="25" t="s">
        <v>72</v>
      </c>
      <c r="D59" s="25" t="s">
        <v>73</v>
      </c>
      <c r="E59" s="25" t="s">
        <v>66</v>
      </c>
      <c r="F59" s="38" t="s">
        <v>67</v>
      </c>
      <c r="G59" s="25" t="s">
        <v>69</v>
      </c>
      <c r="H59" s="36" t="s">
        <v>70</v>
      </c>
      <c r="I59" s="38" t="s">
        <v>71</v>
      </c>
    </row>
    <row r="60" spans="2:11" x14ac:dyDescent="0.25">
      <c r="B60" s="29">
        <v>42430</v>
      </c>
      <c r="C60" s="41">
        <v>15033.14</v>
      </c>
      <c r="D60" s="35">
        <v>629.49</v>
      </c>
      <c r="E60" s="2">
        <v>1108.3820000000001</v>
      </c>
      <c r="F60" s="40">
        <f>SUM(C60:E60)</f>
        <v>16771.011999999999</v>
      </c>
      <c r="G60" s="35">
        <v>16419.8</v>
      </c>
      <c r="H60" s="37">
        <v>470.959</v>
      </c>
      <c r="I60" s="39">
        <f t="shared" ref="I60:I64" si="31">G60-H60</f>
        <v>15948.840999999999</v>
      </c>
    </row>
    <row r="61" spans="2:11" x14ac:dyDescent="0.25">
      <c r="B61" s="29">
        <v>42461</v>
      </c>
      <c r="C61" s="41">
        <v>16968.57</v>
      </c>
      <c r="D61" s="35">
        <v>474.94</v>
      </c>
      <c r="E61" s="2">
        <v>1203.4390000000001</v>
      </c>
      <c r="F61" s="40">
        <f t="shared" ref="F61:F72" si="32">SUM(C61:E61)</f>
        <v>18646.948999999997</v>
      </c>
      <c r="G61" s="35">
        <f t="shared" ref="G61:G72" si="33">J44</f>
        <v>18628.28</v>
      </c>
      <c r="H61" s="37">
        <v>508.65</v>
      </c>
      <c r="I61" s="39">
        <f t="shared" si="31"/>
        <v>18119.629999999997</v>
      </c>
    </row>
    <row r="62" spans="2:11" x14ac:dyDescent="0.25">
      <c r="B62" s="29">
        <v>42491</v>
      </c>
      <c r="C62" s="41">
        <f>16050.94</f>
        <v>16050.94</v>
      </c>
      <c r="D62" s="35">
        <v>650.22</v>
      </c>
      <c r="E62" s="35">
        <v>940.93600000000004</v>
      </c>
      <c r="F62" s="40">
        <f t="shared" si="32"/>
        <v>17642.096000000001</v>
      </c>
      <c r="G62" s="35">
        <f t="shared" si="33"/>
        <v>19266.559569999998</v>
      </c>
      <c r="H62" s="37">
        <v>533.09934999999996</v>
      </c>
      <c r="I62" s="39">
        <f t="shared" si="31"/>
        <v>18733.460219999997</v>
      </c>
    </row>
    <row r="63" spans="2:11" x14ac:dyDescent="0.25">
      <c r="B63" s="29">
        <v>42522</v>
      </c>
      <c r="C63" s="35">
        <v>17777.78</v>
      </c>
      <c r="D63" s="35">
        <v>575.26</v>
      </c>
      <c r="E63" s="35">
        <v>910.30100000000004</v>
      </c>
      <c r="F63" s="40">
        <f t="shared" si="32"/>
        <v>19263.340999999997</v>
      </c>
      <c r="G63" s="35">
        <f t="shared" si="33"/>
        <v>19175.746569999999</v>
      </c>
      <c r="H63" s="37">
        <v>561.61934999999994</v>
      </c>
      <c r="I63" s="39">
        <f t="shared" si="31"/>
        <v>18614.127219999998</v>
      </c>
    </row>
    <row r="64" spans="2:11" x14ac:dyDescent="0.25">
      <c r="B64" s="29">
        <v>42552</v>
      </c>
      <c r="C64" s="35">
        <v>21922.799999999999</v>
      </c>
      <c r="D64" s="35">
        <v>511.52</v>
      </c>
      <c r="E64" s="35">
        <v>983.36599999999999</v>
      </c>
      <c r="F64" s="40">
        <f t="shared" si="32"/>
        <v>23417.686000000002</v>
      </c>
      <c r="G64" s="35">
        <f t="shared" si="33"/>
        <v>23273.200571000001</v>
      </c>
      <c r="H64" s="37">
        <v>623.49234999999999</v>
      </c>
      <c r="I64" s="39">
        <f t="shared" si="31"/>
        <v>22649.708221000001</v>
      </c>
    </row>
    <row r="65" spans="2:9" x14ac:dyDescent="0.25">
      <c r="B65" s="29">
        <v>42583</v>
      </c>
      <c r="C65" s="35">
        <v>19719.04</v>
      </c>
      <c r="D65" s="35">
        <v>503.18</v>
      </c>
      <c r="E65" s="35">
        <v>1148.6030000000001</v>
      </c>
      <c r="F65" s="40">
        <f t="shared" si="32"/>
        <v>21370.823</v>
      </c>
      <c r="G65" s="35">
        <f t="shared" si="33"/>
        <v>21218.827057999995</v>
      </c>
      <c r="H65" s="37">
        <v>698.10235</v>
      </c>
      <c r="I65" s="39">
        <f t="shared" ref="I65:I71" si="34">G65-H65</f>
        <v>20520.724707999994</v>
      </c>
    </row>
    <row r="66" spans="2:9" x14ac:dyDescent="0.25">
      <c r="B66" s="29">
        <v>42614</v>
      </c>
      <c r="C66" s="35">
        <v>17472.11</v>
      </c>
      <c r="D66" s="35">
        <v>569.24</v>
      </c>
      <c r="E66" s="35">
        <v>1061.355</v>
      </c>
      <c r="F66" s="40">
        <f t="shared" si="32"/>
        <v>19102.705000000002</v>
      </c>
      <c r="G66" s="35">
        <f t="shared" si="33"/>
        <v>19241.201517999998</v>
      </c>
      <c r="H66" s="37">
        <v>783.65834999999993</v>
      </c>
      <c r="I66" s="39">
        <f t="shared" si="34"/>
        <v>18457.543167999997</v>
      </c>
    </row>
    <row r="67" spans="2:9" x14ac:dyDescent="0.25">
      <c r="B67" s="29">
        <v>42644</v>
      </c>
      <c r="C67" s="35">
        <v>13795.97</v>
      </c>
      <c r="D67" s="35">
        <v>675.11</v>
      </c>
      <c r="E67" s="35">
        <v>1249.77</v>
      </c>
      <c r="F67" s="40">
        <f t="shared" si="32"/>
        <v>15720.85</v>
      </c>
      <c r="G67" s="35">
        <f t="shared" si="33"/>
        <v>15799.295178</v>
      </c>
      <c r="H67" s="37">
        <v>813.09834999999998</v>
      </c>
      <c r="I67" s="39">
        <f t="shared" si="34"/>
        <v>14986.196828</v>
      </c>
    </row>
    <row r="68" spans="2:9" x14ac:dyDescent="0.25">
      <c r="B68" s="29">
        <v>42675</v>
      </c>
      <c r="C68" s="35">
        <v>13777.87</v>
      </c>
      <c r="D68" s="35">
        <v>478.49</v>
      </c>
      <c r="E68" s="35">
        <v>766.00800000000004</v>
      </c>
      <c r="F68" s="40">
        <f t="shared" si="32"/>
        <v>15022.368</v>
      </c>
      <c r="G68" s="35">
        <f t="shared" si="33"/>
        <v>15194</v>
      </c>
      <c r="H68" s="2">
        <v>847.75</v>
      </c>
      <c r="I68" s="39">
        <f t="shared" si="34"/>
        <v>14346.25</v>
      </c>
    </row>
    <row r="69" spans="2:9" x14ac:dyDescent="0.25">
      <c r="B69" s="29">
        <v>42705</v>
      </c>
      <c r="C69" s="35">
        <v>16771.28</v>
      </c>
      <c r="D69" s="35">
        <v>681.43</v>
      </c>
      <c r="E69" s="35">
        <v>1010.129</v>
      </c>
      <c r="F69" s="40">
        <f t="shared" si="32"/>
        <v>18462.839</v>
      </c>
      <c r="G69" s="35">
        <f t="shared" si="33"/>
        <v>18280</v>
      </c>
      <c r="H69" s="2">
        <v>918.52499999999998</v>
      </c>
      <c r="I69" s="39">
        <f t="shared" si="34"/>
        <v>17361.474999999999</v>
      </c>
    </row>
    <row r="70" spans="2:9" x14ac:dyDescent="0.25">
      <c r="B70" s="29">
        <v>42736</v>
      </c>
      <c r="C70" s="35">
        <v>18008.78</v>
      </c>
      <c r="D70" s="35">
        <v>983.01</v>
      </c>
      <c r="E70" s="35">
        <v>1180.19</v>
      </c>
      <c r="F70" s="40">
        <f t="shared" si="32"/>
        <v>20171.979999999996</v>
      </c>
      <c r="G70" s="35">
        <f t="shared" si="33"/>
        <v>19623.057484999998</v>
      </c>
      <c r="H70" s="2">
        <v>951.82299999999998</v>
      </c>
      <c r="I70" s="39">
        <f t="shared" si="34"/>
        <v>18671.234484999997</v>
      </c>
    </row>
    <row r="71" spans="2:9" x14ac:dyDescent="0.25">
      <c r="B71" s="29">
        <v>42767</v>
      </c>
      <c r="C71" s="35">
        <v>16630.14</v>
      </c>
      <c r="D71" s="35">
        <v>535.6</v>
      </c>
      <c r="E71" s="35">
        <v>1114.2570000000001</v>
      </c>
      <c r="F71" s="40">
        <f t="shared" si="32"/>
        <v>18279.996999999999</v>
      </c>
      <c r="G71" s="35">
        <f t="shared" si="33"/>
        <v>18761.869485000003</v>
      </c>
      <c r="H71" s="2">
        <v>1001.71</v>
      </c>
      <c r="I71" s="39">
        <f t="shared" si="34"/>
        <v>17760.159485000004</v>
      </c>
    </row>
    <row r="72" spans="2:9" x14ac:dyDescent="0.25">
      <c r="B72" s="29">
        <v>42795</v>
      </c>
      <c r="C72" s="35">
        <v>16872.939999999999</v>
      </c>
      <c r="D72" s="35">
        <v>635.77</v>
      </c>
      <c r="E72" s="35">
        <v>1170.838</v>
      </c>
      <c r="F72" s="40">
        <f t="shared" si="32"/>
        <v>18679.547999999999</v>
      </c>
      <c r="G72" s="35">
        <f t="shared" si="33"/>
        <v>19109.558035000002</v>
      </c>
      <c r="H72" s="37">
        <v>1060.653</v>
      </c>
      <c r="I72" s="39">
        <f>G72-H72</f>
        <v>18048.905035000003</v>
      </c>
    </row>
  </sheetData>
  <mergeCells count="11">
    <mergeCell ref="Q42:R42"/>
    <mergeCell ref="DM2:DO2"/>
    <mergeCell ref="DB2:DD2"/>
    <mergeCell ref="BJ2:BL2"/>
    <mergeCell ref="CQ2:CS2"/>
    <mergeCell ref="AY2:BA2"/>
    <mergeCell ref="G2:I2"/>
    <mergeCell ref="R2:T2"/>
    <mergeCell ref="AC2:AE2"/>
    <mergeCell ref="AN2:AP2"/>
    <mergeCell ref="DX2:DZ2"/>
  </mergeCells>
  <pageMargins left="0.7" right="0.7" top="0.75" bottom="0.75" header="0.3" footer="0.3"/>
  <pageSetup paperSize="9" orientation="portrait" r:id="rId1"/>
  <ignoredErrors>
    <ignoredError sqref="C27:CV27 C32:CV37 C31:AT31 AX31:BQ31 AU31:AW31 C29:CV30 C28:BQ28 BS28:CV28 BT31:CA31 CE31:CV31 CB31:CD31 CX27:CX32 CY28:CZ32 CY27" unlockedFormula="1"/>
    <ignoredError sqref="F60:G73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2017-04-20T06:28:59Z</dcterms:modified>
</cp:coreProperties>
</file>