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geing Report Oleo Unit" sheetId="1" r:id="rId1"/>
  </sheets>
  <externalReferences>
    <externalReference r:id="rId2"/>
  </externalReferences>
  <definedNames>
    <definedName name="_xlnm._FilterDatabase" localSheetId="0" hidden="1">'Ageing Report Oleo Unit'!$A$3:$V$155</definedName>
    <definedName name="DATA12">'[1]Inventry Download From SAP'!#REF!</definedName>
    <definedName name="DATA15">'[1]Inventry Download From SAP'!#REF!</definedName>
    <definedName name="DATA16">'[1]Inventry Download From SAP'!#REF!</definedName>
    <definedName name="DATA3">'[1]Inventry Download From SAP'!#REF!</definedName>
    <definedName name="DATA4">'[1]Inventry Download From SAP'!#REF!</definedName>
    <definedName name="DATA5">'[1]Inventry Download From SAP'!#REF!</definedName>
    <definedName name="DATA7">'[1]Inventry Download From SAP'!#REF!</definedName>
    <definedName name="DATA8">'[1]Inventry Download From SAP'!#REF!</definedName>
    <definedName name="DATA9">'[1]Inventry Download From SAP'!#REF!</definedName>
  </definedNames>
  <calcPr calcId="145621"/>
</workbook>
</file>

<file path=xl/calcChain.xml><?xml version="1.0" encoding="utf-8"?>
<calcChain xmlns="http://schemas.openxmlformats.org/spreadsheetml/2006/main">
  <c r="E159" i="1" l="1"/>
  <c r="E158" i="1"/>
  <c r="E157" i="1"/>
  <c r="E160" i="1" s="1"/>
  <c r="F153" i="1"/>
  <c r="F155" i="1" s="1"/>
  <c r="E153" i="1"/>
  <c r="E155" i="1" s="1"/>
  <c r="K152" i="1"/>
  <c r="J152" i="1"/>
  <c r="I152" i="1"/>
  <c r="H152" i="1"/>
  <c r="G152" i="1"/>
  <c r="F152" i="1"/>
  <c r="E152" i="1"/>
  <c r="R151" i="1"/>
  <c r="Q151" i="1"/>
  <c r="P151" i="1"/>
  <c r="O151" i="1"/>
  <c r="S151" i="1" s="1"/>
  <c r="N151" i="1"/>
  <c r="M151" i="1"/>
  <c r="R150" i="1"/>
  <c r="Q150" i="1"/>
  <c r="P150" i="1"/>
  <c r="O150" i="1"/>
  <c r="S150" i="1" s="1"/>
  <c r="N150" i="1"/>
  <c r="M150" i="1"/>
  <c r="R149" i="1"/>
  <c r="Q149" i="1"/>
  <c r="P149" i="1"/>
  <c r="O149" i="1"/>
  <c r="S149" i="1" s="1"/>
  <c r="N149" i="1"/>
  <c r="M149" i="1"/>
  <c r="R148" i="1"/>
  <c r="Q148" i="1"/>
  <c r="P148" i="1"/>
  <c r="O148" i="1"/>
  <c r="S148" i="1" s="1"/>
  <c r="N148" i="1"/>
  <c r="M148" i="1"/>
  <c r="R147" i="1"/>
  <c r="Q147" i="1"/>
  <c r="P147" i="1"/>
  <c r="O147" i="1"/>
  <c r="S147" i="1" s="1"/>
  <c r="N147" i="1"/>
  <c r="M147" i="1"/>
  <c r="L147" i="1"/>
  <c r="R146" i="1"/>
  <c r="Q146" i="1"/>
  <c r="P146" i="1"/>
  <c r="O146" i="1"/>
  <c r="S146" i="1" s="1"/>
  <c r="N146" i="1"/>
  <c r="M146" i="1"/>
  <c r="R145" i="1"/>
  <c r="Q145" i="1"/>
  <c r="P145" i="1"/>
  <c r="O145" i="1"/>
  <c r="S145" i="1" s="1"/>
  <c r="N145" i="1"/>
  <c r="M145" i="1"/>
  <c r="L145" i="1"/>
  <c r="R144" i="1"/>
  <c r="Q144" i="1"/>
  <c r="P144" i="1"/>
  <c r="O144" i="1"/>
  <c r="S144" i="1" s="1"/>
  <c r="N144" i="1"/>
  <c r="M144" i="1"/>
  <c r="R143" i="1"/>
  <c r="Q143" i="1"/>
  <c r="P143" i="1"/>
  <c r="O143" i="1"/>
  <c r="S143" i="1" s="1"/>
  <c r="N143" i="1"/>
  <c r="M143" i="1"/>
  <c r="L143" i="1"/>
  <c r="R142" i="1"/>
  <c r="Q142" i="1"/>
  <c r="P142" i="1"/>
  <c r="O142" i="1"/>
  <c r="S142" i="1" s="1"/>
  <c r="N142" i="1"/>
  <c r="M142" i="1"/>
  <c r="R141" i="1"/>
  <c r="Q141" i="1"/>
  <c r="P141" i="1"/>
  <c r="O141" i="1"/>
  <c r="S141" i="1" s="1"/>
  <c r="N141" i="1"/>
  <c r="M141" i="1"/>
  <c r="R140" i="1"/>
  <c r="Q140" i="1"/>
  <c r="P140" i="1"/>
  <c r="O140" i="1"/>
  <c r="S140" i="1" s="1"/>
  <c r="N140" i="1"/>
  <c r="M140" i="1"/>
  <c r="R139" i="1"/>
  <c r="Q139" i="1"/>
  <c r="P139" i="1"/>
  <c r="O139" i="1"/>
  <c r="S139" i="1" s="1"/>
  <c r="N139" i="1"/>
  <c r="M139" i="1"/>
  <c r="R138" i="1"/>
  <c r="Q138" i="1"/>
  <c r="P138" i="1"/>
  <c r="O138" i="1"/>
  <c r="S138" i="1" s="1"/>
  <c r="N138" i="1"/>
  <c r="M138" i="1"/>
  <c r="R137" i="1"/>
  <c r="Q137" i="1"/>
  <c r="P137" i="1"/>
  <c r="O137" i="1"/>
  <c r="S137" i="1" s="1"/>
  <c r="N137" i="1"/>
  <c r="M137" i="1"/>
  <c r="R136" i="1"/>
  <c r="Q136" i="1"/>
  <c r="P136" i="1"/>
  <c r="O136" i="1"/>
  <c r="S136" i="1" s="1"/>
  <c r="N136" i="1"/>
  <c r="M136" i="1"/>
  <c r="L136" i="1"/>
  <c r="R135" i="1"/>
  <c r="Q135" i="1"/>
  <c r="P135" i="1"/>
  <c r="O135" i="1"/>
  <c r="S135" i="1" s="1"/>
  <c r="N135" i="1"/>
  <c r="M135" i="1"/>
  <c r="R134" i="1"/>
  <c r="Q134" i="1"/>
  <c r="P134" i="1"/>
  <c r="O134" i="1"/>
  <c r="S134" i="1" s="1"/>
  <c r="N134" i="1"/>
  <c r="M134" i="1"/>
  <c r="R133" i="1"/>
  <c r="Q133" i="1"/>
  <c r="P133" i="1"/>
  <c r="O133" i="1"/>
  <c r="S133" i="1" s="1"/>
  <c r="N133" i="1"/>
  <c r="M133" i="1"/>
  <c r="L133" i="1"/>
  <c r="R132" i="1"/>
  <c r="Q132" i="1"/>
  <c r="P132" i="1"/>
  <c r="O132" i="1"/>
  <c r="S132" i="1" s="1"/>
  <c r="N132" i="1"/>
  <c r="M132" i="1"/>
  <c r="L132" i="1"/>
  <c r="R131" i="1"/>
  <c r="Q131" i="1"/>
  <c r="P131" i="1"/>
  <c r="O131" i="1"/>
  <c r="S131" i="1" s="1"/>
  <c r="N131" i="1"/>
  <c r="M131" i="1"/>
  <c r="L131" i="1"/>
  <c r="R130" i="1"/>
  <c r="Q130" i="1"/>
  <c r="P130" i="1"/>
  <c r="O130" i="1"/>
  <c r="S130" i="1" s="1"/>
  <c r="N130" i="1"/>
  <c r="M130" i="1"/>
  <c r="L130" i="1"/>
  <c r="R129" i="1"/>
  <c r="Q129" i="1"/>
  <c r="P129" i="1"/>
  <c r="O129" i="1"/>
  <c r="S129" i="1" s="1"/>
  <c r="N129" i="1"/>
  <c r="M129" i="1"/>
  <c r="R128" i="1"/>
  <c r="Q128" i="1"/>
  <c r="P128" i="1"/>
  <c r="O128" i="1"/>
  <c r="S128" i="1" s="1"/>
  <c r="N128" i="1"/>
  <c r="M128" i="1"/>
  <c r="R127" i="1"/>
  <c r="Q127" i="1"/>
  <c r="P127" i="1"/>
  <c r="O127" i="1"/>
  <c r="S127" i="1" s="1"/>
  <c r="N127" i="1"/>
  <c r="M127" i="1"/>
  <c r="R126" i="1"/>
  <c r="Q126" i="1"/>
  <c r="P126" i="1"/>
  <c r="O126" i="1"/>
  <c r="S126" i="1" s="1"/>
  <c r="N126" i="1"/>
  <c r="M126" i="1"/>
  <c r="R125" i="1"/>
  <c r="Q125" i="1"/>
  <c r="P125" i="1"/>
  <c r="O125" i="1"/>
  <c r="S125" i="1" s="1"/>
  <c r="N125" i="1"/>
  <c r="M125" i="1"/>
  <c r="R124" i="1"/>
  <c r="Q124" i="1"/>
  <c r="P124" i="1"/>
  <c r="O124" i="1"/>
  <c r="S124" i="1" s="1"/>
  <c r="N124" i="1"/>
  <c r="M124" i="1"/>
  <c r="R123" i="1"/>
  <c r="Q123" i="1"/>
  <c r="P123" i="1"/>
  <c r="O123" i="1"/>
  <c r="S123" i="1" s="1"/>
  <c r="N123" i="1"/>
  <c r="M123" i="1"/>
  <c r="R122" i="1"/>
  <c r="Q122" i="1"/>
  <c r="P122" i="1"/>
  <c r="O122" i="1"/>
  <c r="S122" i="1" s="1"/>
  <c r="N122" i="1"/>
  <c r="M122" i="1"/>
  <c r="R121" i="1"/>
  <c r="Q121" i="1"/>
  <c r="P121" i="1"/>
  <c r="O121" i="1"/>
  <c r="S121" i="1" s="1"/>
  <c r="N121" i="1"/>
  <c r="M121" i="1"/>
  <c r="R120" i="1"/>
  <c r="Q120" i="1"/>
  <c r="P120" i="1"/>
  <c r="O120" i="1"/>
  <c r="S120" i="1" s="1"/>
  <c r="N120" i="1"/>
  <c r="M120" i="1"/>
  <c r="R119" i="1"/>
  <c r="Q119" i="1"/>
  <c r="P119" i="1"/>
  <c r="O119" i="1"/>
  <c r="S119" i="1" s="1"/>
  <c r="N119" i="1"/>
  <c r="M119" i="1"/>
  <c r="R118" i="1"/>
  <c r="Q118" i="1"/>
  <c r="P118" i="1"/>
  <c r="O118" i="1"/>
  <c r="S118" i="1" s="1"/>
  <c r="N118" i="1"/>
  <c r="M118" i="1"/>
  <c r="L118" i="1"/>
  <c r="R117" i="1"/>
  <c r="Q117" i="1"/>
  <c r="P117" i="1"/>
  <c r="O117" i="1"/>
  <c r="S117" i="1" s="1"/>
  <c r="N117" i="1"/>
  <c r="M117" i="1"/>
  <c r="R116" i="1"/>
  <c r="Q116" i="1"/>
  <c r="P116" i="1"/>
  <c r="O116" i="1"/>
  <c r="S116" i="1" s="1"/>
  <c r="N116" i="1"/>
  <c r="M116" i="1"/>
  <c r="R115" i="1"/>
  <c r="Q115" i="1"/>
  <c r="P115" i="1"/>
  <c r="O115" i="1"/>
  <c r="S115" i="1" s="1"/>
  <c r="N115" i="1"/>
  <c r="M115" i="1"/>
  <c r="R114" i="1"/>
  <c r="Q114" i="1"/>
  <c r="P114" i="1"/>
  <c r="O114" i="1"/>
  <c r="S114" i="1" s="1"/>
  <c r="N114" i="1"/>
  <c r="M114" i="1"/>
  <c r="R113" i="1"/>
  <c r="Q113" i="1"/>
  <c r="P113" i="1"/>
  <c r="O113" i="1"/>
  <c r="S113" i="1" s="1"/>
  <c r="N113" i="1"/>
  <c r="M113" i="1"/>
  <c r="R112" i="1"/>
  <c r="Q112" i="1"/>
  <c r="P112" i="1"/>
  <c r="O112" i="1"/>
  <c r="S112" i="1" s="1"/>
  <c r="N112" i="1"/>
  <c r="M112" i="1"/>
  <c r="R111" i="1"/>
  <c r="Q111" i="1"/>
  <c r="P111" i="1"/>
  <c r="O111" i="1"/>
  <c r="S111" i="1" s="1"/>
  <c r="N111" i="1"/>
  <c r="M111" i="1"/>
  <c r="R110" i="1"/>
  <c r="Q110" i="1"/>
  <c r="P110" i="1"/>
  <c r="O110" i="1"/>
  <c r="S110" i="1" s="1"/>
  <c r="N110" i="1"/>
  <c r="M110" i="1"/>
  <c r="R109" i="1"/>
  <c r="Q109" i="1"/>
  <c r="P109" i="1"/>
  <c r="O109" i="1"/>
  <c r="S109" i="1" s="1"/>
  <c r="N109" i="1"/>
  <c r="M109" i="1"/>
  <c r="L109" i="1"/>
  <c r="R108" i="1"/>
  <c r="Q108" i="1"/>
  <c r="P108" i="1"/>
  <c r="O108" i="1"/>
  <c r="S108" i="1" s="1"/>
  <c r="N108" i="1"/>
  <c r="M108" i="1"/>
  <c r="L108" i="1"/>
  <c r="R107" i="1"/>
  <c r="Q107" i="1"/>
  <c r="P107" i="1"/>
  <c r="O107" i="1"/>
  <c r="S107" i="1" s="1"/>
  <c r="N107" i="1"/>
  <c r="M107" i="1"/>
  <c r="R106" i="1"/>
  <c r="Q106" i="1"/>
  <c r="P106" i="1"/>
  <c r="O106" i="1"/>
  <c r="S106" i="1" s="1"/>
  <c r="N106" i="1"/>
  <c r="M106" i="1"/>
  <c r="R105" i="1"/>
  <c r="Q105" i="1"/>
  <c r="P105" i="1"/>
  <c r="O105" i="1"/>
  <c r="S105" i="1" s="1"/>
  <c r="N105" i="1"/>
  <c r="M105" i="1"/>
  <c r="R104" i="1"/>
  <c r="Q104" i="1"/>
  <c r="P104" i="1"/>
  <c r="O104" i="1"/>
  <c r="S104" i="1" s="1"/>
  <c r="N104" i="1"/>
  <c r="M104" i="1"/>
  <c r="R103" i="1"/>
  <c r="Q103" i="1"/>
  <c r="P103" i="1"/>
  <c r="O103" i="1"/>
  <c r="S103" i="1" s="1"/>
  <c r="N103" i="1"/>
  <c r="M103" i="1"/>
  <c r="R102" i="1"/>
  <c r="Q102" i="1"/>
  <c r="P102" i="1"/>
  <c r="O102" i="1"/>
  <c r="S102" i="1" s="1"/>
  <c r="N102" i="1"/>
  <c r="M102" i="1"/>
  <c r="R101" i="1"/>
  <c r="Q101" i="1"/>
  <c r="P101" i="1"/>
  <c r="O101" i="1"/>
  <c r="S101" i="1" s="1"/>
  <c r="N101" i="1"/>
  <c r="M101" i="1"/>
  <c r="R100" i="1"/>
  <c r="Q100" i="1"/>
  <c r="P100" i="1"/>
  <c r="O100" i="1"/>
  <c r="S100" i="1" s="1"/>
  <c r="N100" i="1"/>
  <c r="M100" i="1"/>
  <c r="R99" i="1"/>
  <c r="Q99" i="1"/>
  <c r="P99" i="1"/>
  <c r="O99" i="1"/>
  <c r="S99" i="1" s="1"/>
  <c r="N99" i="1"/>
  <c r="M99" i="1"/>
  <c r="R98" i="1"/>
  <c r="Q98" i="1"/>
  <c r="P98" i="1"/>
  <c r="O98" i="1"/>
  <c r="S98" i="1" s="1"/>
  <c r="N98" i="1"/>
  <c r="M98" i="1"/>
  <c r="R97" i="1"/>
  <c r="Q97" i="1"/>
  <c r="P97" i="1"/>
  <c r="O97" i="1"/>
  <c r="S97" i="1" s="1"/>
  <c r="N97" i="1"/>
  <c r="M97" i="1"/>
  <c r="R96" i="1"/>
  <c r="Q96" i="1"/>
  <c r="P96" i="1"/>
  <c r="O96" i="1"/>
  <c r="S96" i="1" s="1"/>
  <c r="N96" i="1"/>
  <c r="M96" i="1"/>
  <c r="R95" i="1"/>
  <c r="Q95" i="1"/>
  <c r="P95" i="1"/>
  <c r="O95" i="1"/>
  <c r="S95" i="1" s="1"/>
  <c r="N95" i="1"/>
  <c r="M95" i="1"/>
  <c r="R94" i="1"/>
  <c r="Q94" i="1"/>
  <c r="P94" i="1"/>
  <c r="O94" i="1"/>
  <c r="S94" i="1" s="1"/>
  <c r="N94" i="1"/>
  <c r="M94" i="1"/>
  <c r="R93" i="1"/>
  <c r="Q93" i="1"/>
  <c r="P93" i="1"/>
  <c r="O93" i="1"/>
  <c r="S93" i="1" s="1"/>
  <c r="N93" i="1"/>
  <c r="M93" i="1"/>
  <c r="R92" i="1"/>
  <c r="Q92" i="1"/>
  <c r="P92" i="1"/>
  <c r="O92" i="1"/>
  <c r="S92" i="1" s="1"/>
  <c r="N92" i="1"/>
  <c r="M92" i="1"/>
  <c r="R91" i="1"/>
  <c r="Q91" i="1"/>
  <c r="P91" i="1"/>
  <c r="O91" i="1"/>
  <c r="S91" i="1" s="1"/>
  <c r="N91" i="1"/>
  <c r="M91" i="1"/>
  <c r="R90" i="1"/>
  <c r="Q90" i="1"/>
  <c r="P90" i="1"/>
  <c r="O90" i="1"/>
  <c r="S90" i="1" s="1"/>
  <c r="N90" i="1"/>
  <c r="M90" i="1"/>
  <c r="R89" i="1"/>
  <c r="Q89" i="1"/>
  <c r="P89" i="1"/>
  <c r="O89" i="1"/>
  <c r="S89" i="1" s="1"/>
  <c r="N89" i="1"/>
  <c r="M89" i="1"/>
  <c r="R88" i="1"/>
  <c r="Q88" i="1"/>
  <c r="P88" i="1"/>
  <c r="O88" i="1"/>
  <c r="S88" i="1" s="1"/>
  <c r="N88" i="1"/>
  <c r="M88" i="1"/>
  <c r="R87" i="1"/>
  <c r="Q87" i="1"/>
  <c r="P87" i="1"/>
  <c r="O87" i="1"/>
  <c r="S87" i="1" s="1"/>
  <c r="N87" i="1"/>
  <c r="M87" i="1"/>
  <c r="R86" i="1"/>
  <c r="Q86" i="1"/>
  <c r="P86" i="1"/>
  <c r="O86" i="1"/>
  <c r="S86" i="1" s="1"/>
  <c r="N86" i="1"/>
  <c r="M86" i="1"/>
  <c r="R85" i="1"/>
  <c r="Q85" i="1"/>
  <c r="P85" i="1"/>
  <c r="O85" i="1"/>
  <c r="S85" i="1" s="1"/>
  <c r="N85" i="1"/>
  <c r="M85" i="1"/>
  <c r="R84" i="1"/>
  <c r="Q84" i="1"/>
  <c r="P84" i="1"/>
  <c r="O84" i="1"/>
  <c r="S84" i="1" s="1"/>
  <c r="N84" i="1"/>
  <c r="M84" i="1"/>
  <c r="R83" i="1"/>
  <c r="Q83" i="1"/>
  <c r="P83" i="1"/>
  <c r="O83" i="1"/>
  <c r="S83" i="1" s="1"/>
  <c r="N83" i="1"/>
  <c r="M83" i="1"/>
  <c r="R82" i="1"/>
  <c r="Q82" i="1"/>
  <c r="P82" i="1"/>
  <c r="O82" i="1"/>
  <c r="S82" i="1" s="1"/>
  <c r="N82" i="1"/>
  <c r="M82" i="1"/>
  <c r="R81" i="1"/>
  <c r="Q81" i="1"/>
  <c r="P81" i="1"/>
  <c r="O81" i="1"/>
  <c r="S81" i="1" s="1"/>
  <c r="N81" i="1"/>
  <c r="M81" i="1"/>
  <c r="R80" i="1"/>
  <c r="Q80" i="1"/>
  <c r="P80" i="1"/>
  <c r="O80" i="1"/>
  <c r="S80" i="1" s="1"/>
  <c r="N80" i="1"/>
  <c r="M80" i="1"/>
  <c r="R79" i="1"/>
  <c r="Q79" i="1"/>
  <c r="P79" i="1"/>
  <c r="O79" i="1"/>
  <c r="S79" i="1" s="1"/>
  <c r="N79" i="1"/>
  <c r="M79" i="1"/>
  <c r="R78" i="1"/>
  <c r="Q78" i="1"/>
  <c r="P78" i="1"/>
  <c r="O78" i="1"/>
  <c r="S78" i="1" s="1"/>
  <c r="N78" i="1"/>
  <c r="M78" i="1"/>
  <c r="R77" i="1"/>
  <c r="Q77" i="1"/>
  <c r="P77" i="1"/>
  <c r="O77" i="1"/>
  <c r="S77" i="1" s="1"/>
  <c r="N77" i="1"/>
  <c r="M77" i="1"/>
  <c r="L77" i="1"/>
  <c r="R76" i="1"/>
  <c r="Q76" i="1"/>
  <c r="P76" i="1"/>
  <c r="O76" i="1"/>
  <c r="S76" i="1" s="1"/>
  <c r="N76" i="1"/>
  <c r="M76" i="1"/>
  <c r="R75" i="1"/>
  <c r="Q75" i="1"/>
  <c r="P75" i="1"/>
  <c r="O75" i="1"/>
  <c r="S75" i="1" s="1"/>
  <c r="N75" i="1"/>
  <c r="M75" i="1"/>
  <c r="R74" i="1"/>
  <c r="Q74" i="1"/>
  <c r="P74" i="1"/>
  <c r="O74" i="1"/>
  <c r="S74" i="1" s="1"/>
  <c r="N74" i="1"/>
  <c r="M74" i="1"/>
  <c r="R73" i="1"/>
  <c r="Q73" i="1"/>
  <c r="P73" i="1"/>
  <c r="O73" i="1"/>
  <c r="S73" i="1" s="1"/>
  <c r="N73" i="1"/>
  <c r="M73" i="1"/>
  <c r="R72" i="1"/>
  <c r="Q72" i="1"/>
  <c r="P72" i="1"/>
  <c r="O72" i="1"/>
  <c r="S72" i="1" s="1"/>
  <c r="N72" i="1"/>
  <c r="M72" i="1"/>
  <c r="R71" i="1"/>
  <c r="Q71" i="1"/>
  <c r="P71" i="1"/>
  <c r="O71" i="1"/>
  <c r="S71" i="1" s="1"/>
  <c r="N71" i="1"/>
  <c r="M71" i="1"/>
  <c r="R70" i="1"/>
  <c r="Q70" i="1"/>
  <c r="P70" i="1"/>
  <c r="O70" i="1"/>
  <c r="S70" i="1" s="1"/>
  <c r="N70" i="1"/>
  <c r="M70" i="1"/>
  <c r="R69" i="1"/>
  <c r="Q69" i="1"/>
  <c r="P69" i="1"/>
  <c r="O69" i="1"/>
  <c r="S69" i="1" s="1"/>
  <c r="N69" i="1"/>
  <c r="M69" i="1"/>
  <c r="R68" i="1"/>
  <c r="Q68" i="1"/>
  <c r="P68" i="1"/>
  <c r="O68" i="1"/>
  <c r="S68" i="1" s="1"/>
  <c r="N68" i="1"/>
  <c r="M68" i="1"/>
  <c r="R67" i="1"/>
  <c r="Q67" i="1"/>
  <c r="P67" i="1"/>
  <c r="O67" i="1"/>
  <c r="S67" i="1" s="1"/>
  <c r="N67" i="1"/>
  <c r="M67" i="1"/>
  <c r="R66" i="1"/>
  <c r="Q66" i="1"/>
  <c r="P66" i="1"/>
  <c r="O66" i="1"/>
  <c r="S66" i="1" s="1"/>
  <c r="N66" i="1"/>
  <c r="M66" i="1"/>
  <c r="R65" i="1"/>
  <c r="Q65" i="1"/>
  <c r="S65" i="1" s="1"/>
  <c r="P65" i="1"/>
  <c r="O65" i="1"/>
  <c r="N65" i="1"/>
  <c r="M65" i="1"/>
  <c r="R64" i="1"/>
  <c r="Q64" i="1"/>
  <c r="P64" i="1"/>
  <c r="O64" i="1"/>
  <c r="S64" i="1" s="1"/>
  <c r="N64" i="1"/>
  <c r="M64" i="1"/>
  <c r="R63" i="1"/>
  <c r="Q63" i="1"/>
  <c r="P63" i="1"/>
  <c r="O63" i="1"/>
  <c r="S63" i="1" s="1"/>
  <c r="N63" i="1"/>
  <c r="M63" i="1"/>
  <c r="R62" i="1"/>
  <c r="Q62" i="1"/>
  <c r="P62" i="1"/>
  <c r="O62" i="1"/>
  <c r="S62" i="1" s="1"/>
  <c r="N62" i="1"/>
  <c r="M62" i="1"/>
  <c r="R61" i="1"/>
  <c r="Q61" i="1"/>
  <c r="P61" i="1"/>
  <c r="O61" i="1"/>
  <c r="S61" i="1" s="1"/>
  <c r="N61" i="1"/>
  <c r="M61" i="1"/>
  <c r="R60" i="1"/>
  <c r="Q60" i="1"/>
  <c r="P60" i="1"/>
  <c r="O60" i="1"/>
  <c r="S60" i="1" s="1"/>
  <c r="N60" i="1"/>
  <c r="M60" i="1"/>
  <c r="R59" i="1"/>
  <c r="Q59" i="1"/>
  <c r="P59" i="1"/>
  <c r="O59" i="1"/>
  <c r="S59" i="1" s="1"/>
  <c r="N59" i="1"/>
  <c r="M59" i="1"/>
  <c r="R58" i="1"/>
  <c r="Q58" i="1"/>
  <c r="P58" i="1"/>
  <c r="O58" i="1"/>
  <c r="S58" i="1" s="1"/>
  <c r="N58" i="1"/>
  <c r="M58" i="1"/>
  <c r="Y57" i="1"/>
  <c r="R57" i="1"/>
  <c r="Q57" i="1"/>
  <c r="P57" i="1"/>
  <c r="O57" i="1"/>
  <c r="S57" i="1" s="1"/>
  <c r="N57" i="1"/>
  <c r="M57" i="1"/>
  <c r="L57" i="1"/>
  <c r="R56" i="1"/>
  <c r="Q56" i="1"/>
  <c r="P56" i="1"/>
  <c r="O56" i="1"/>
  <c r="S56" i="1" s="1"/>
  <c r="N56" i="1"/>
  <c r="M56" i="1"/>
  <c r="R55" i="1"/>
  <c r="Q55" i="1"/>
  <c r="P55" i="1"/>
  <c r="O55" i="1"/>
  <c r="S55" i="1" s="1"/>
  <c r="N55" i="1"/>
  <c r="M55" i="1"/>
  <c r="R54" i="1"/>
  <c r="Q54" i="1"/>
  <c r="P54" i="1"/>
  <c r="O54" i="1"/>
  <c r="S54" i="1" s="1"/>
  <c r="N54" i="1"/>
  <c r="M54" i="1"/>
  <c r="L54" i="1"/>
  <c r="R53" i="1"/>
  <c r="Q53" i="1"/>
  <c r="P53" i="1"/>
  <c r="O53" i="1"/>
  <c r="S53" i="1" s="1"/>
  <c r="N53" i="1"/>
  <c r="M53" i="1"/>
  <c r="R52" i="1"/>
  <c r="Q52" i="1"/>
  <c r="P52" i="1"/>
  <c r="O52" i="1"/>
  <c r="S52" i="1" s="1"/>
  <c r="N52" i="1"/>
  <c r="M52" i="1"/>
  <c r="L52" i="1"/>
  <c r="R51" i="1"/>
  <c r="Q51" i="1"/>
  <c r="P51" i="1"/>
  <c r="O51" i="1"/>
  <c r="S51" i="1" s="1"/>
  <c r="N51" i="1"/>
  <c r="M51" i="1"/>
  <c r="R50" i="1"/>
  <c r="Q50" i="1"/>
  <c r="P50" i="1"/>
  <c r="O50" i="1"/>
  <c r="S50" i="1" s="1"/>
  <c r="N50" i="1"/>
  <c r="M50" i="1"/>
  <c r="L50" i="1"/>
  <c r="R49" i="1"/>
  <c r="Q49" i="1"/>
  <c r="P49" i="1"/>
  <c r="O49" i="1"/>
  <c r="S49" i="1" s="1"/>
  <c r="N49" i="1"/>
  <c r="M49" i="1"/>
  <c r="R48" i="1"/>
  <c r="Q48" i="1"/>
  <c r="P48" i="1"/>
  <c r="O48" i="1"/>
  <c r="S48" i="1" s="1"/>
  <c r="N48" i="1"/>
  <c r="M48" i="1"/>
  <c r="L48" i="1"/>
  <c r="R47" i="1"/>
  <c r="Q47" i="1"/>
  <c r="P47" i="1"/>
  <c r="O47" i="1"/>
  <c r="S47" i="1" s="1"/>
  <c r="N47" i="1"/>
  <c r="M47" i="1"/>
  <c r="R46" i="1"/>
  <c r="Q46" i="1"/>
  <c r="P46" i="1"/>
  <c r="O46" i="1"/>
  <c r="S46" i="1" s="1"/>
  <c r="N46" i="1"/>
  <c r="M46" i="1"/>
  <c r="R45" i="1"/>
  <c r="Q45" i="1"/>
  <c r="P45" i="1"/>
  <c r="O45" i="1"/>
  <c r="S45" i="1" s="1"/>
  <c r="N45" i="1"/>
  <c r="M45" i="1"/>
  <c r="R44" i="1"/>
  <c r="Q44" i="1"/>
  <c r="P44" i="1"/>
  <c r="O44" i="1"/>
  <c r="S44" i="1" s="1"/>
  <c r="N44" i="1"/>
  <c r="M44" i="1"/>
  <c r="R43" i="1"/>
  <c r="Q43" i="1"/>
  <c r="P43" i="1"/>
  <c r="O43" i="1"/>
  <c r="S43" i="1" s="1"/>
  <c r="N43" i="1"/>
  <c r="M43" i="1"/>
  <c r="R42" i="1"/>
  <c r="Q42" i="1"/>
  <c r="P42" i="1"/>
  <c r="O42" i="1"/>
  <c r="S42" i="1" s="1"/>
  <c r="N42" i="1"/>
  <c r="M42" i="1"/>
  <c r="R41" i="1"/>
  <c r="Q41" i="1"/>
  <c r="P41" i="1"/>
  <c r="O41" i="1"/>
  <c r="S41" i="1" s="1"/>
  <c r="N41" i="1"/>
  <c r="M41" i="1"/>
  <c r="R40" i="1"/>
  <c r="Q40" i="1"/>
  <c r="P40" i="1"/>
  <c r="O40" i="1"/>
  <c r="S40" i="1" s="1"/>
  <c r="N40" i="1"/>
  <c r="M40" i="1"/>
  <c r="R39" i="1"/>
  <c r="Q39" i="1"/>
  <c r="P39" i="1"/>
  <c r="O39" i="1"/>
  <c r="S39" i="1" s="1"/>
  <c r="N39" i="1"/>
  <c r="M39" i="1"/>
  <c r="R38" i="1"/>
  <c r="Q38" i="1"/>
  <c r="P38" i="1"/>
  <c r="O38" i="1"/>
  <c r="S38" i="1" s="1"/>
  <c r="N38" i="1"/>
  <c r="M38" i="1"/>
  <c r="R37" i="1"/>
  <c r="Q37" i="1"/>
  <c r="P37" i="1"/>
  <c r="O37" i="1"/>
  <c r="S37" i="1" s="1"/>
  <c r="N37" i="1"/>
  <c r="M37" i="1"/>
  <c r="R36" i="1"/>
  <c r="Q36" i="1"/>
  <c r="P36" i="1"/>
  <c r="O36" i="1"/>
  <c r="S36" i="1" s="1"/>
  <c r="N36" i="1"/>
  <c r="M36" i="1"/>
  <c r="R35" i="1"/>
  <c r="Q35" i="1"/>
  <c r="P35" i="1"/>
  <c r="O35" i="1"/>
  <c r="S35" i="1" s="1"/>
  <c r="N35" i="1"/>
  <c r="M35" i="1"/>
  <c r="L35" i="1"/>
  <c r="R34" i="1"/>
  <c r="Q34" i="1"/>
  <c r="P34" i="1"/>
  <c r="O34" i="1"/>
  <c r="S34" i="1" s="1"/>
  <c r="N34" i="1"/>
  <c r="M34" i="1"/>
  <c r="R33" i="1"/>
  <c r="Q33" i="1"/>
  <c r="P33" i="1"/>
  <c r="O33" i="1"/>
  <c r="S33" i="1" s="1"/>
  <c r="N33" i="1"/>
  <c r="M33" i="1"/>
  <c r="L33" i="1"/>
  <c r="R32" i="1"/>
  <c r="Q32" i="1"/>
  <c r="P32" i="1"/>
  <c r="O32" i="1"/>
  <c r="S32" i="1" s="1"/>
  <c r="N32" i="1"/>
  <c r="M32" i="1"/>
  <c r="R31" i="1"/>
  <c r="Q31" i="1"/>
  <c r="P31" i="1"/>
  <c r="O31" i="1"/>
  <c r="S31" i="1" s="1"/>
  <c r="N31" i="1"/>
  <c r="M31" i="1"/>
  <c r="R30" i="1"/>
  <c r="Q30" i="1"/>
  <c r="P30" i="1"/>
  <c r="O30" i="1"/>
  <c r="S30" i="1" s="1"/>
  <c r="N30" i="1"/>
  <c r="M30" i="1"/>
  <c r="R29" i="1"/>
  <c r="Q29" i="1"/>
  <c r="P29" i="1"/>
  <c r="O29" i="1"/>
  <c r="S29" i="1" s="1"/>
  <c r="N29" i="1"/>
  <c r="M29" i="1"/>
  <c r="R28" i="1"/>
  <c r="Q28" i="1"/>
  <c r="P28" i="1"/>
  <c r="O28" i="1"/>
  <c r="S28" i="1" s="1"/>
  <c r="N28" i="1"/>
  <c r="M28" i="1"/>
  <c r="L28" i="1"/>
  <c r="R27" i="1"/>
  <c r="Q27" i="1"/>
  <c r="P27" i="1"/>
  <c r="O27" i="1"/>
  <c r="S27" i="1" s="1"/>
  <c r="N27" i="1"/>
  <c r="M27" i="1"/>
  <c r="R26" i="1"/>
  <c r="Q26" i="1"/>
  <c r="P26" i="1"/>
  <c r="O26" i="1"/>
  <c r="S26" i="1" s="1"/>
  <c r="N26" i="1"/>
  <c r="M26" i="1"/>
  <c r="R25" i="1"/>
  <c r="Q25" i="1"/>
  <c r="P25" i="1"/>
  <c r="O25" i="1"/>
  <c r="S25" i="1" s="1"/>
  <c r="N25" i="1"/>
  <c r="M25" i="1"/>
  <c r="R24" i="1"/>
  <c r="Q24" i="1"/>
  <c r="P24" i="1"/>
  <c r="O24" i="1"/>
  <c r="S24" i="1" s="1"/>
  <c r="N24" i="1"/>
  <c r="M24" i="1"/>
  <c r="R23" i="1"/>
  <c r="Q23" i="1"/>
  <c r="P23" i="1"/>
  <c r="O23" i="1"/>
  <c r="S23" i="1" s="1"/>
  <c r="N23" i="1"/>
  <c r="M23" i="1"/>
  <c r="R22" i="1"/>
  <c r="Q22" i="1"/>
  <c r="P22" i="1"/>
  <c r="O22" i="1"/>
  <c r="S22" i="1" s="1"/>
  <c r="N22" i="1"/>
  <c r="M22" i="1"/>
  <c r="R21" i="1"/>
  <c r="Q21" i="1"/>
  <c r="P21" i="1"/>
  <c r="O21" i="1"/>
  <c r="S21" i="1" s="1"/>
  <c r="N21" i="1"/>
  <c r="M21" i="1"/>
  <c r="L21" i="1"/>
  <c r="R20" i="1"/>
  <c r="Q20" i="1"/>
  <c r="P20" i="1"/>
  <c r="O20" i="1"/>
  <c r="S20" i="1" s="1"/>
  <c r="N20" i="1"/>
  <c r="M20" i="1"/>
  <c r="L20" i="1"/>
  <c r="R19" i="1"/>
  <c r="Q19" i="1"/>
  <c r="P19" i="1"/>
  <c r="O19" i="1"/>
  <c r="S19" i="1" s="1"/>
  <c r="N19" i="1"/>
  <c r="M19" i="1"/>
  <c r="R18" i="1"/>
  <c r="Q18" i="1"/>
  <c r="P18" i="1"/>
  <c r="O18" i="1"/>
  <c r="S18" i="1" s="1"/>
  <c r="N18" i="1"/>
  <c r="M18" i="1"/>
  <c r="R17" i="1"/>
  <c r="Q17" i="1"/>
  <c r="P17" i="1"/>
  <c r="O17" i="1"/>
  <c r="S17" i="1" s="1"/>
  <c r="N17" i="1"/>
  <c r="M17" i="1"/>
  <c r="R16" i="1"/>
  <c r="Q16" i="1"/>
  <c r="P16" i="1"/>
  <c r="O16" i="1"/>
  <c r="S16" i="1" s="1"/>
  <c r="N16" i="1"/>
  <c r="M16" i="1"/>
  <c r="R15" i="1"/>
  <c r="Q15" i="1"/>
  <c r="P15" i="1"/>
  <c r="O15" i="1"/>
  <c r="S15" i="1" s="1"/>
  <c r="N15" i="1"/>
  <c r="M15" i="1"/>
  <c r="L15" i="1"/>
  <c r="R14" i="1"/>
  <c r="Q14" i="1"/>
  <c r="P14" i="1"/>
  <c r="O14" i="1"/>
  <c r="S14" i="1" s="1"/>
  <c r="N14" i="1"/>
  <c r="M14" i="1"/>
  <c r="R13" i="1"/>
  <c r="Q13" i="1"/>
  <c r="P13" i="1"/>
  <c r="O13" i="1"/>
  <c r="S13" i="1" s="1"/>
  <c r="N13" i="1"/>
  <c r="M13" i="1"/>
  <c r="R12" i="1"/>
  <c r="Q12" i="1"/>
  <c r="P12" i="1"/>
  <c r="O12" i="1"/>
  <c r="S12" i="1" s="1"/>
  <c r="N12" i="1"/>
  <c r="M12" i="1"/>
  <c r="R11" i="1"/>
  <c r="Q11" i="1"/>
  <c r="P11" i="1"/>
  <c r="O11" i="1"/>
  <c r="S11" i="1" s="1"/>
  <c r="N11" i="1"/>
  <c r="M11" i="1"/>
  <c r="R10" i="1"/>
  <c r="Q10" i="1"/>
  <c r="P10" i="1"/>
  <c r="O10" i="1"/>
  <c r="S10" i="1" s="1"/>
  <c r="N10" i="1"/>
  <c r="M10" i="1"/>
  <c r="R9" i="1"/>
  <c r="Q9" i="1"/>
  <c r="P9" i="1"/>
  <c r="O9" i="1"/>
  <c r="S9" i="1" s="1"/>
  <c r="N9" i="1"/>
  <c r="M9" i="1"/>
  <c r="R8" i="1"/>
  <c r="Q8" i="1"/>
  <c r="P8" i="1"/>
  <c r="O8" i="1"/>
  <c r="S8" i="1" s="1"/>
  <c r="N8" i="1"/>
  <c r="M8" i="1"/>
  <c r="L8" i="1"/>
  <c r="L152" i="1" s="1"/>
  <c r="R7" i="1"/>
  <c r="Q7" i="1"/>
  <c r="P7" i="1"/>
  <c r="P152" i="1" s="1"/>
  <c r="O7" i="1"/>
  <c r="S7" i="1" s="1"/>
  <c r="N7" i="1"/>
  <c r="M7" i="1"/>
  <c r="R6" i="1"/>
  <c r="Q6" i="1"/>
  <c r="P6" i="1"/>
  <c r="O6" i="1"/>
  <c r="S6" i="1" s="1"/>
  <c r="N6" i="1"/>
  <c r="M6" i="1"/>
  <c r="R5" i="1"/>
  <c r="Q5" i="1"/>
  <c r="P5" i="1"/>
  <c r="O5" i="1"/>
  <c r="S5" i="1" s="1"/>
  <c r="N5" i="1"/>
  <c r="M5" i="1"/>
  <c r="R4" i="1"/>
  <c r="R152" i="1" s="1"/>
  <c r="Q4" i="1"/>
  <c r="Q152" i="1" s="1"/>
  <c r="P4" i="1"/>
  <c r="O4" i="1"/>
  <c r="O152" i="1" s="1"/>
  <c r="N4" i="1"/>
  <c r="N152" i="1" s="1"/>
  <c r="M4" i="1"/>
  <c r="M152" i="1" s="1"/>
  <c r="S4" i="1" l="1"/>
  <c r="S152" i="1" s="1"/>
</calcChain>
</file>

<file path=xl/sharedStrings.xml><?xml version="1.0" encoding="utf-8"?>
<sst xmlns="http://schemas.openxmlformats.org/spreadsheetml/2006/main" count="678" uniqueCount="223">
  <si>
    <t>Stock Ageing Statement Oleo Business for the Month of Mar'2017</t>
  </si>
  <si>
    <t>Closing Stock</t>
  </si>
  <si>
    <t>Inventory Ageing - Using FIFO Method (Quantity)</t>
  </si>
  <si>
    <t>Inventory Ageing - Using Wtd Avg Closing (Value in INR)</t>
  </si>
  <si>
    <t>Above 60 days</t>
  </si>
  <si>
    <t>Material</t>
  </si>
  <si>
    <t>Material Description</t>
  </si>
  <si>
    <t>Material Type</t>
  </si>
  <si>
    <t>Saleable SFG Mat.</t>
  </si>
  <si>
    <t>Qty</t>
  </si>
  <si>
    <t>Value</t>
  </si>
  <si>
    <t>1 to 30</t>
  </si>
  <si>
    <t>31 to 60</t>
  </si>
  <si>
    <t>61 to 90</t>
  </si>
  <si>
    <t>91 to 180</t>
  </si>
  <si>
    <t>181 and Above</t>
  </si>
  <si>
    <t>Total of Slow Moving</t>
  </si>
  <si>
    <t>Volume MT</t>
  </si>
  <si>
    <t>Value Lakhs</t>
  </si>
  <si>
    <t>Plant</t>
  </si>
  <si>
    <t>Sub Group</t>
  </si>
  <si>
    <t>Material Group</t>
  </si>
  <si>
    <t>GLYCERINE</t>
  </si>
  <si>
    <t>ZFGG</t>
  </si>
  <si>
    <t>Crude Glycerine</t>
  </si>
  <si>
    <t>SFG &amp; RM</t>
  </si>
  <si>
    <t>CAPRYLIC ACID 99%</t>
  </si>
  <si>
    <t xml:space="preserve">Caprylic Acid - C8 </t>
  </si>
  <si>
    <t>Fatty Acid</t>
  </si>
  <si>
    <t>CAPRYLIC ACID 99% (180 KG DRUM)</t>
  </si>
  <si>
    <t>CAPRIC ACID 99%</t>
  </si>
  <si>
    <t>Capric Acid - C10</t>
  </si>
  <si>
    <t>LAURIC ACID 99% (25 KG BAG)</t>
  </si>
  <si>
    <t>Others - Acids</t>
  </si>
  <si>
    <t>BEHENIC 90% (25 KG BAG)</t>
  </si>
  <si>
    <t>Behenic Acid</t>
  </si>
  <si>
    <t>BEHENIC 90% (500 KG BAG)</t>
  </si>
  <si>
    <t>ERUCIC ACID 90%</t>
  </si>
  <si>
    <t>Erucic Acid</t>
  </si>
  <si>
    <t>ERUCIC ACID 90% (180 KG DRUM)</t>
  </si>
  <si>
    <t>VEGAROL C10 (170 KG DRUM)</t>
  </si>
  <si>
    <t>Saleable</t>
  </si>
  <si>
    <t>Others - Alcohol</t>
  </si>
  <si>
    <t>Alcohol</t>
  </si>
  <si>
    <t>VEGAROL C16 98</t>
  </si>
  <si>
    <t>V 1698</t>
  </si>
  <si>
    <t>VEGAROL C18 98</t>
  </si>
  <si>
    <t>V 1898</t>
  </si>
  <si>
    <t>GLYCERIN USP (250 KG DRUM)</t>
  </si>
  <si>
    <t>Glycerine USP</t>
  </si>
  <si>
    <t>Glycerine</t>
  </si>
  <si>
    <t>GLYCERIN USP</t>
  </si>
  <si>
    <t>CAPRYLIC CAPRIC ACID</t>
  </si>
  <si>
    <t>Caprylic Capric acid C8 - C10</t>
  </si>
  <si>
    <t>CAPRYLIC CAPRIC ACID (180 KG DRUM)</t>
  </si>
  <si>
    <t>OLEIC ACID IG (180 KG DRUM)</t>
  </si>
  <si>
    <t>Oleic K</t>
  </si>
  <si>
    <t>OLEIC ACID K (180 KG DRUM)</t>
  </si>
  <si>
    <t>VEGACID C18 80</t>
  </si>
  <si>
    <t>Vegacid 18-80</t>
  </si>
  <si>
    <t>VEGACID C18 80 (180 KG DRUM)</t>
  </si>
  <si>
    <t>VEGACID SUPERFLEX</t>
  </si>
  <si>
    <t>Vegacid Superflex</t>
  </si>
  <si>
    <t>VEGAROL C1214</t>
  </si>
  <si>
    <t>V 12-14</t>
  </si>
  <si>
    <t>VEGAROL C1214 (170 KG DRUM)</t>
  </si>
  <si>
    <t>VEGAROL C1216</t>
  </si>
  <si>
    <t>V 12-16</t>
  </si>
  <si>
    <t>VEGAROL C1618 TA</t>
  </si>
  <si>
    <t>V 16-18 TA</t>
  </si>
  <si>
    <t>VEGAROL C22 (25 KG BAG)</t>
  </si>
  <si>
    <t>BA (1822/2270/2280)</t>
  </si>
  <si>
    <t>VEGAROL C22 80 (25 KG BAG)</t>
  </si>
  <si>
    <t>LOW GRADE FATTY ALCOHOL</t>
  </si>
  <si>
    <t>Pitch - Alcohol</t>
  </si>
  <si>
    <t>LOW GRADE MIXED FATTY ALCOHOL</t>
  </si>
  <si>
    <t>POLY GLYCEROL</t>
  </si>
  <si>
    <t>Pitch - Glycerine</t>
  </si>
  <si>
    <t>STEARIC ACID UTSR (25 KG BAG)</t>
  </si>
  <si>
    <t>UTSR</t>
  </si>
  <si>
    <t>GLYCERIN CP</t>
  </si>
  <si>
    <t>Glycerine CP</t>
  </si>
  <si>
    <t>GLYCERIN CP (250 KG DRUM)</t>
  </si>
  <si>
    <t>LOW GRADE MIXED FATTY ACID GRADE 2</t>
  </si>
  <si>
    <t>Pitch - Fatty Acid</t>
  </si>
  <si>
    <t>WAX ESTER (180 KG DRUM)</t>
  </si>
  <si>
    <t>Qty. in MT</t>
  </si>
  <si>
    <t>GLYCERIN IP (250 KG DRUM)</t>
  </si>
  <si>
    <t>Glycerine IP</t>
  </si>
  <si>
    <t>VEGAROL C1618 TA (25 KG BAG)</t>
  </si>
  <si>
    <t>Vegarol EW 300 25 KG BAG</t>
  </si>
  <si>
    <t>E -Wax</t>
  </si>
  <si>
    <t>Vegarol EW 100 25 KG BAG</t>
  </si>
  <si>
    <t>PALMITIC ACID 98% (25KG BAG)</t>
  </si>
  <si>
    <t>PALMITIC - F.Acid</t>
  </si>
  <si>
    <t>DISTILLED FATTY ACID (180 KG DRUM)</t>
  </si>
  <si>
    <t>VEGAROL C18 DO</t>
  </si>
  <si>
    <t>POLYMERISED FATTY ACID</t>
  </si>
  <si>
    <t>VEGAROL C1618 TA (MB)</t>
  </si>
  <si>
    <t>VEGAROL C16 98 (25 KG BAG)</t>
  </si>
  <si>
    <t>VEGAROL C18 22 (250 LB  DRUM)</t>
  </si>
  <si>
    <t>STEARIC ACID UTSR</t>
  </si>
  <si>
    <t>FATTY ALCOHOL C1214</t>
  </si>
  <si>
    <t>STEARIC ACID 92 (25 KG BAG)</t>
  </si>
  <si>
    <t>Distilled Grade Stearic acids</t>
  </si>
  <si>
    <t>STEARIC ACID 92 BULK</t>
  </si>
  <si>
    <t>VEGA E TS 25 KG BAG</t>
  </si>
  <si>
    <t>VEGA E TS</t>
  </si>
  <si>
    <t>Pack stock</t>
  </si>
  <si>
    <t>PALMITIC ACID 98% (25 KG BAG)(BEADS)</t>
  </si>
  <si>
    <t>VEGAROL C18 70 (25 KG BAG)</t>
  </si>
  <si>
    <t>V 1870</t>
  </si>
  <si>
    <t>VEGA E SI 65 (25 KG BAG)</t>
  </si>
  <si>
    <t>VEGA E SI</t>
  </si>
  <si>
    <t>COCONUT OIL (CRUDE) LOCAL</t>
  </si>
  <si>
    <t>ZROH</t>
  </si>
  <si>
    <t>PKO and equivalent</t>
  </si>
  <si>
    <t>PFAD(LOCAL)</t>
  </si>
  <si>
    <t>PFAD</t>
  </si>
  <si>
    <t>RBD PALM STEARIN (LOCAL)</t>
  </si>
  <si>
    <t>RBDPS</t>
  </si>
  <si>
    <t>REFINED MUSTARD OIL</t>
  </si>
  <si>
    <t>RMO and equivalent</t>
  </si>
  <si>
    <t>SOLVENT  COCONUT OIL</t>
  </si>
  <si>
    <t>Lauric Acid 99%(Kortacid 1299)</t>
  </si>
  <si>
    <t>PFAD and equivalent</t>
  </si>
  <si>
    <t>B/P  C10</t>
  </si>
  <si>
    <t>ZSFG</t>
  </si>
  <si>
    <t>CRUDE FATTY ACID BAD C8C10</t>
  </si>
  <si>
    <t>Light End PKO</t>
  </si>
  <si>
    <t>DEACIDIFIED LCT</t>
  </si>
  <si>
    <t>Mustard Residue</t>
  </si>
  <si>
    <t>DISTILLED FATTY ACID C8 C10</t>
  </si>
  <si>
    <t>DIST FATTY ACID C10&gt;99%</t>
  </si>
  <si>
    <t>DIST FATTY ACID C1214</t>
  </si>
  <si>
    <t>DIST FATTY ACID C1214 PKO LGMFA</t>
  </si>
  <si>
    <t>DIST FATTY ACID C16 RICH</t>
  </si>
  <si>
    <t>C16 rich (PFAD/PKO)</t>
  </si>
  <si>
    <t>DIST FATTY ACID C16&gt;99%</t>
  </si>
  <si>
    <t>PALMITIC</t>
  </si>
  <si>
    <t>DIST FATTY ACID C18 40</t>
  </si>
  <si>
    <t>DIST FATTY ACID C2022 MUSTARD LGMFA</t>
  </si>
  <si>
    <t>DIST FATTY ACID C2022 (C22 RICH)</t>
  </si>
  <si>
    <t>DIST FATTY ACID C6</t>
  </si>
  <si>
    <t>Caproic Acid C6</t>
  </si>
  <si>
    <t>DIST FATTY ACID C8&gt;99%</t>
  </si>
  <si>
    <t>DIST MUSTARD LGMFA</t>
  </si>
  <si>
    <t>DLGMFA</t>
  </si>
  <si>
    <t>Mix Residue</t>
  </si>
  <si>
    <t>ERUCIC (SPECIFIC)&gt;90%</t>
  </si>
  <si>
    <t>ERUCIC&gt;90%</t>
  </si>
  <si>
    <t>FATTY ALCOHOL C1218</t>
  </si>
  <si>
    <t>V 12-18</t>
  </si>
  <si>
    <t>FATTY ALCOHOL C16</t>
  </si>
  <si>
    <t>FATTY ALCOHOL C16 98 25 KG BAG</t>
  </si>
  <si>
    <t>FATTY ALCOHOL C16 98 50 LB BAG</t>
  </si>
  <si>
    <t>FATTY ALCOHOL C1618 50:50</t>
  </si>
  <si>
    <t>V 16-18 50:50</t>
  </si>
  <si>
    <t>FATTY ALCOHOL C1618 50:50 25 KG BAG</t>
  </si>
  <si>
    <t>FATTY ALCOHOL C1618 50:50 50 LB BAG</t>
  </si>
  <si>
    <t>FATTY ALCOHOL C1618 TA</t>
  </si>
  <si>
    <t>FATTY ALCOHOL C1618 TA 25 KG BAG</t>
  </si>
  <si>
    <t>FATTY ALCOHOL C1618 TA 50 LB BAG</t>
  </si>
  <si>
    <t>FATTY ALCOHOL C18</t>
  </si>
  <si>
    <t>FATTY ALCOHOL C18 98 25 KG BAG</t>
  </si>
  <si>
    <t>FATTY ALCOHOL C18 98 50 LB BAG</t>
  </si>
  <si>
    <t>FATTY ALCOHOL C1822 25 KG BAG</t>
  </si>
  <si>
    <t>FATTY ALCOHOL C1822 50 LB BAG</t>
  </si>
  <si>
    <t>FATTY ALCOHOL C22 25 KG BAG</t>
  </si>
  <si>
    <t>FATTY ALCOHOL C22 50 LB BAG</t>
  </si>
  <si>
    <t>FATTY ALCOHOL C22 80 25 KG BAG</t>
  </si>
  <si>
    <t>FATTY ALCOHOL C22&gt;80%</t>
  </si>
  <si>
    <t>HYD DIST LGMFA</t>
  </si>
  <si>
    <t>HYDROCARBON</t>
  </si>
  <si>
    <t>Non-Saleable</t>
  </si>
  <si>
    <t>INTERMEDIATE FATTY ALCOHOL C1218</t>
  </si>
  <si>
    <t>Alcohol Intermediates - PKO</t>
  </si>
  <si>
    <t>INTERMEDIATE FATTY ALCOHOL C1222</t>
  </si>
  <si>
    <t>Alcohol Intermediates - Mustard</t>
  </si>
  <si>
    <t>PKO LGMFA</t>
  </si>
  <si>
    <t>PKO Residue</t>
  </si>
  <si>
    <t>LCT&lt;30%</t>
  </si>
  <si>
    <t>LE PKO</t>
  </si>
  <si>
    <t>LGMFA</t>
  </si>
  <si>
    <t>LGMFA2</t>
  </si>
  <si>
    <t>LOW GRADE FATTY ALCOHOL LGMFA</t>
  </si>
  <si>
    <t>MUSTARD LGMFA</t>
  </si>
  <si>
    <t>OFF GRADE FATTY ALCOHOL PASTILE</t>
  </si>
  <si>
    <t>REFINED GLYCERINE CP (250 KG DRUM)</t>
  </si>
  <si>
    <t>REFINED GLYCERINE</t>
  </si>
  <si>
    <t>SPLIT PFAD</t>
  </si>
  <si>
    <t>SPLIT CNO</t>
  </si>
  <si>
    <t>SPLIT LGMFA</t>
  </si>
  <si>
    <t>SPLIT MUSTARD</t>
  </si>
  <si>
    <t>SPLIT RBDPS</t>
  </si>
  <si>
    <t>STEARIC ACID 90</t>
  </si>
  <si>
    <t>CRUDE FATTY ACID C8C10</t>
  </si>
  <si>
    <t>UNDIST DFA C12C14 SPKO LGMFA</t>
  </si>
  <si>
    <t>INTERMEDIATE FATTY ALCOHOL C1214</t>
  </si>
  <si>
    <t>INTERMEDIATE FATTY ALCOHOL C1618</t>
  </si>
  <si>
    <t>Alcohol Intermediates - PFAD/PKO</t>
  </si>
  <si>
    <t>FATTY ALCOHOL C22 90 (25 KG BAG)</t>
  </si>
  <si>
    <t>INTERMEDIATE FATTY ALCOHOL C1622</t>
  </si>
  <si>
    <t>FATTY ALCOHOL C1214 (170 KG DRUM)</t>
  </si>
  <si>
    <t>CRUDE ALCOHOL C2022</t>
  </si>
  <si>
    <t>EMULSIFYING WAX NI 25 KG BAG</t>
  </si>
  <si>
    <t>EMULSIFYING WAX NF 25 KG BAG</t>
  </si>
  <si>
    <t>HYD SPLIT STRIPPED MCT</t>
  </si>
  <si>
    <t>B/P C8 MCT</t>
  </si>
  <si>
    <t>Distilled Fatty Acid C18&gt;95%</t>
  </si>
  <si>
    <t>DIST FATTY ACID C20 (C20 RICH)</t>
  </si>
  <si>
    <t>FATTY ALCOHOL C18 DO (50 LB BAG)</t>
  </si>
  <si>
    <t>DISTILLED STEARIC ACID DTP 7 (50 KG BAG)</t>
  </si>
  <si>
    <t>REFINED GLYCERINE BP (250 KG DRUM)</t>
  </si>
  <si>
    <t>Glycerine BP</t>
  </si>
  <si>
    <t>DISTILLED STEARIC ACID P 12 (25 KG BAG)</t>
  </si>
  <si>
    <t>FATTY ALCOHOL C1618 PS (25 KG BAG)</t>
  </si>
  <si>
    <t>DIST FATTY ACID C1499% (25 KG BAG)</t>
  </si>
  <si>
    <t>SPLIT B/P CNO</t>
  </si>
  <si>
    <t>B/P PKO</t>
  </si>
  <si>
    <t>STEARIC ACID 90-92 (25 KG BAG)</t>
  </si>
  <si>
    <t>HYDROGEN GAS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</si>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</sst>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Bookman Old Style"/>
      <family val="2"/>
    </font>
    <font>
      <sz val="10"/>
      <color theme="1"/>
      <name val="Bookman Old Style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 applyFont="0" applyFill="0" applyBorder="0" applyAlignment="0" applyProtection="0"/>
    <xf numFmtId="0" fontId="6" fillId="0" borderId="0"/>
  </cellStyleXfs>
  <cellXfs count="33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0" fillId="0" borderId="2" xfId="0" applyBorder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164" fontId="2" fillId="0" borderId="5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 wrapText="1"/>
    </xf>
    <xf numFmtId="0" fontId="2" fillId="0" borderId="5" xfId="0" applyFont="1" applyBorder="1"/>
    <xf numFmtId="0" fontId="0" fillId="0" borderId="5" xfId="0" applyBorder="1"/>
    <xf numFmtId="0" fontId="5" fillId="0" borderId="5" xfId="2" applyFont="1" applyBorder="1" applyAlignment="1">
      <alignment vertical="center"/>
    </xf>
    <xf numFmtId="3" fontId="0" fillId="0" borderId="5" xfId="0" applyNumberFormat="1" applyBorder="1"/>
    <xf numFmtId="4" fontId="0" fillId="0" borderId="5" xfId="0" applyNumberFormat="1" applyBorder="1"/>
    <xf numFmtId="165" fontId="0" fillId="0" borderId="5" xfId="1" applyNumberFormat="1" applyFont="1" applyBorder="1"/>
    <xf numFmtId="164" fontId="0" fillId="0" borderId="5" xfId="1" applyNumberFormat="1" applyFont="1" applyBorder="1"/>
    <xf numFmtId="164" fontId="0" fillId="0" borderId="0" xfId="1" applyNumberFormat="1" applyFont="1"/>
    <xf numFmtId="0" fontId="0" fillId="0" borderId="6" xfId="0" applyBorder="1"/>
    <xf numFmtId="166" fontId="2" fillId="0" borderId="6" xfId="1" applyNumberFormat="1" applyFont="1" applyBorder="1"/>
    <xf numFmtId="166" fontId="0" fillId="0" borderId="6" xfId="1" applyNumberFormat="1" applyFont="1" applyBorder="1"/>
    <xf numFmtId="166" fontId="2" fillId="0" borderId="5" xfId="1" applyNumberFormat="1" applyFont="1" applyBorder="1"/>
    <xf numFmtId="166" fontId="0" fillId="0" borderId="5" xfId="1" applyNumberFormat="1" applyFont="1" applyBorder="1"/>
    <xf numFmtId="166" fontId="0" fillId="0" borderId="5" xfId="0" applyNumberFormat="1" applyBorder="1"/>
    <xf numFmtId="0" fontId="0" fillId="0" borderId="0" xfId="0" applyBorder="1"/>
    <xf numFmtId="1" fontId="0" fillId="0" borderId="5" xfId="0" applyNumberFormat="1" applyBorder="1"/>
    <xf numFmtId="1" fontId="0" fillId="0" borderId="2" xfId="0" applyNumberFormat="1" applyBorder="1"/>
    <xf numFmtId="0" fontId="0" fillId="0" borderId="5" xfId="0" applyFill="1" applyBorder="1"/>
    <xf numFmtId="1" fontId="2" fillId="0" borderId="5" xfId="0" applyNumberFormat="1" applyFont="1" applyBorder="1"/>
  </cellXfs>
  <cellStyles count="5">
    <cellStyle name="Comma" xfId="1" builtinId="3"/>
    <cellStyle name="Comma 9" xfId="3"/>
    <cellStyle name="Normal" xfId="0" builtinId="0"/>
    <cellStyle name="Normal 2" xfId="4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%20Y%202016-17/Daily%20Ageing%20Report/Inventory%20Trend%20Analsis%20June%202013%20to%20Y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use"/>
      <sheetName val="Summary"/>
      <sheetName val="Details"/>
      <sheetName val="Inventry Download From SAP"/>
      <sheetName val="Summary Qty"/>
      <sheetName val="For Presentation"/>
      <sheetName val="Ageing Report Oleo Unit"/>
      <sheetName val="For Sales"/>
      <sheetName val="Desired Name final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60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Y57" sqref="Y57"/>
    </sheetView>
  </sheetViews>
  <sheetFormatPr defaultRowHeight="15" x14ac:dyDescent="0.25"/>
  <cols>
    <col min="1" max="1" width="13.7109375" customWidth="1"/>
    <col min="2" max="2" width="43.7109375" customWidth="1"/>
    <col min="3" max="3" width="10.28515625" hidden="1" customWidth="1"/>
    <col min="4" max="4" width="10.85546875" hidden="1" customWidth="1"/>
    <col min="5" max="5" width="14.28515625" hidden="1" customWidth="1"/>
    <col min="6" max="6" width="14.85546875" hidden="1" customWidth="1"/>
    <col min="7" max="7" width="12.7109375" hidden="1" customWidth="1"/>
    <col min="8" max="8" width="13.7109375" hidden="1" customWidth="1"/>
    <col min="9" max="9" width="10.5703125" hidden="1" customWidth="1"/>
    <col min="10" max="10" width="15.85546875" customWidth="1"/>
    <col min="11" max="12" width="15.42578125" hidden="1" customWidth="1"/>
    <col min="13" max="13" width="14.28515625" hidden="1" customWidth="1"/>
    <col min="14" max="16" width="12.5703125" hidden="1" customWidth="1"/>
    <col min="17" max="17" width="15.42578125" hidden="1" customWidth="1"/>
    <col min="18" max="18" width="12.7109375" hidden="1" customWidth="1"/>
    <col min="19" max="19" width="12.85546875" hidden="1" customWidth="1"/>
    <col min="20" max="20" width="7" hidden="1" customWidth="1"/>
    <col min="21" max="21" width="26" hidden="1" customWidth="1"/>
    <col min="22" max="22" width="17.42578125" hidden="1" customWidth="1"/>
    <col min="24" max="24" width="10" bestFit="1" customWidth="1"/>
  </cols>
  <sheetData>
    <row r="1" spans="1:22" ht="18.75" x14ac:dyDescent="0.3">
      <c r="A1" s="1" t="s">
        <v>0</v>
      </c>
      <c r="B1" s="1"/>
      <c r="C1" s="1"/>
      <c r="D1" s="2"/>
      <c r="G1" s="3"/>
      <c r="H1" s="3"/>
      <c r="I1" s="3"/>
      <c r="J1" s="3"/>
      <c r="K1" s="3"/>
      <c r="L1" s="3"/>
    </row>
    <row r="2" spans="1:22" x14ac:dyDescent="0.25">
      <c r="A2" s="4"/>
      <c r="B2" s="4"/>
      <c r="C2" s="4"/>
      <c r="D2" s="4"/>
      <c r="E2" s="4" t="s">
        <v>1</v>
      </c>
      <c r="F2" s="4" t="s">
        <v>1</v>
      </c>
      <c r="G2" s="5" t="s">
        <v>2</v>
      </c>
      <c r="H2" s="5"/>
      <c r="I2" s="5"/>
      <c r="J2" s="5"/>
      <c r="K2" s="5"/>
      <c r="L2" s="6"/>
      <c r="M2" s="5" t="s">
        <v>3</v>
      </c>
      <c r="N2" s="5"/>
      <c r="O2" s="5"/>
      <c r="P2" s="5"/>
      <c r="Q2" s="5"/>
      <c r="R2" s="7" t="s">
        <v>4</v>
      </c>
      <c r="S2" s="8"/>
      <c r="T2" s="4"/>
      <c r="U2" s="9"/>
      <c r="V2" s="9"/>
    </row>
    <row r="3" spans="1:22" ht="34.5" customHeight="1" x14ac:dyDescent="0.25">
      <c r="A3" s="10" t="s">
        <v>5</v>
      </c>
      <c r="B3" s="10" t="s">
        <v>6</v>
      </c>
      <c r="C3" s="11" t="s">
        <v>7</v>
      </c>
      <c r="D3" s="11" t="s">
        <v>8</v>
      </c>
      <c r="E3" s="10" t="s">
        <v>9</v>
      </c>
      <c r="F3" s="10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17</v>
      </c>
      <c r="S3" s="12" t="s">
        <v>18</v>
      </c>
      <c r="T3" s="12" t="s">
        <v>19</v>
      </c>
      <c r="U3" s="14" t="s">
        <v>20</v>
      </c>
      <c r="V3" s="14" t="s">
        <v>21</v>
      </c>
    </row>
    <row r="4" spans="1:22" hidden="1" x14ac:dyDescent="0.25">
      <c r="A4" s="15">
        <v>1600121</v>
      </c>
      <c r="B4" s="15" t="s">
        <v>22</v>
      </c>
      <c r="C4" s="15" t="s">
        <v>23</v>
      </c>
      <c r="D4" s="16"/>
      <c r="E4" s="17">
        <v>12264</v>
      </c>
      <c r="F4" s="18">
        <v>485163.84</v>
      </c>
      <c r="G4" s="19">
        <v>12264</v>
      </c>
      <c r="H4" s="19">
        <v>0</v>
      </c>
      <c r="I4" s="19">
        <v>0</v>
      </c>
      <c r="J4" s="19">
        <v>0</v>
      </c>
      <c r="K4" s="19">
        <v>0</v>
      </c>
      <c r="L4" s="19"/>
      <c r="M4" s="19">
        <f t="shared" ref="M4:Q35" si="0">+$F4/$E4*G4</f>
        <v>485163.84</v>
      </c>
      <c r="N4" s="19">
        <f t="shared" si="0"/>
        <v>0</v>
      </c>
      <c r="O4" s="19">
        <f t="shared" si="0"/>
        <v>0</v>
      </c>
      <c r="P4" s="19">
        <f t="shared" si="0"/>
        <v>0</v>
      </c>
      <c r="Q4" s="19">
        <f t="shared" si="0"/>
        <v>0</v>
      </c>
      <c r="R4" s="20">
        <f>+SUM(I4:K4)/1000</f>
        <v>0</v>
      </c>
      <c r="S4" s="20">
        <f>+SUM(O4:Q4)/100000</f>
        <v>0</v>
      </c>
      <c r="T4" s="19">
        <v>103</v>
      </c>
      <c r="U4" s="15" t="s">
        <v>24</v>
      </c>
      <c r="V4" s="15" t="s">
        <v>25</v>
      </c>
    </row>
    <row r="5" spans="1:22" hidden="1" x14ac:dyDescent="0.25">
      <c r="A5" s="15">
        <v>1600291</v>
      </c>
      <c r="B5" s="15" t="s">
        <v>26</v>
      </c>
      <c r="C5" s="15" t="s">
        <v>23</v>
      </c>
      <c r="D5" s="16"/>
      <c r="E5" s="15">
        <v>440</v>
      </c>
      <c r="F5" s="18">
        <v>125615.6</v>
      </c>
      <c r="G5" s="19">
        <v>440</v>
      </c>
      <c r="H5" s="19">
        <v>0</v>
      </c>
      <c r="I5" s="19">
        <v>0</v>
      </c>
      <c r="J5" s="19">
        <v>0</v>
      </c>
      <c r="K5" s="19">
        <v>0</v>
      </c>
      <c r="L5" s="19"/>
      <c r="M5" s="19">
        <f t="shared" si="0"/>
        <v>125615.6</v>
      </c>
      <c r="N5" s="19">
        <f t="shared" si="0"/>
        <v>0</v>
      </c>
      <c r="O5" s="19">
        <f t="shared" si="0"/>
        <v>0</v>
      </c>
      <c r="P5" s="19">
        <f t="shared" si="0"/>
        <v>0</v>
      </c>
      <c r="Q5" s="19">
        <f t="shared" si="0"/>
        <v>0</v>
      </c>
      <c r="R5" s="20">
        <f t="shared" ref="R5:R49" si="1">+SUM(I5:K5)/1000</f>
        <v>0</v>
      </c>
      <c r="S5" s="20">
        <f t="shared" ref="S5:S68" si="2">+SUM(O5:Q5)/100000</f>
        <v>0</v>
      </c>
      <c r="T5" s="19">
        <v>103</v>
      </c>
      <c r="U5" s="15" t="s">
        <v>27</v>
      </c>
      <c r="V5" s="15" t="s">
        <v>28</v>
      </c>
    </row>
    <row r="6" spans="1:22" hidden="1" x14ac:dyDescent="0.25">
      <c r="A6" s="15">
        <v>1600292</v>
      </c>
      <c r="B6" s="15" t="s">
        <v>29</v>
      </c>
      <c r="C6" s="15" t="s">
        <v>23</v>
      </c>
      <c r="D6" s="16"/>
      <c r="E6" s="17">
        <v>9720</v>
      </c>
      <c r="F6" s="18">
        <v>2836393.2</v>
      </c>
      <c r="G6" s="19">
        <v>9720</v>
      </c>
      <c r="H6" s="19">
        <v>0</v>
      </c>
      <c r="I6" s="19">
        <v>0</v>
      </c>
      <c r="J6" s="19">
        <v>0</v>
      </c>
      <c r="K6" s="19">
        <v>0</v>
      </c>
      <c r="L6" s="19"/>
      <c r="M6" s="19">
        <f t="shared" si="0"/>
        <v>2836393.2</v>
      </c>
      <c r="N6" s="19">
        <f t="shared" si="0"/>
        <v>0</v>
      </c>
      <c r="O6" s="19">
        <f t="shared" si="0"/>
        <v>0</v>
      </c>
      <c r="P6" s="19">
        <f t="shared" si="0"/>
        <v>0</v>
      </c>
      <c r="Q6" s="19">
        <f t="shared" si="0"/>
        <v>0</v>
      </c>
      <c r="R6" s="20">
        <f t="shared" si="1"/>
        <v>0</v>
      </c>
      <c r="S6" s="20">
        <f t="shared" si="2"/>
        <v>0</v>
      </c>
      <c r="T6" s="19">
        <v>103</v>
      </c>
      <c r="U6" s="15" t="s">
        <v>27</v>
      </c>
      <c r="V6" s="15" t="s">
        <v>28</v>
      </c>
    </row>
    <row r="7" spans="1:22" hidden="1" x14ac:dyDescent="0.25">
      <c r="A7" s="15">
        <v>1600293</v>
      </c>
      <c r="B7" s="15" t="s">
        <v>30</v>
      </c>
      <c r="C7" s="15" t="s">
        <v>23</v>
      </c>
      <c r="D7" s="16"/>
      <c r="E7" s="15">
        <v>590</v>
      </c>
      <c r="F7" s="18">
        <v>105958.1</v>
      </c>
      <c r="G7" s="19">
        <v>590</v>
      </c>
      <c r="H7" s="19">
        <v>0</v>
      </c>
      <c r="I7" s="19">
        <v>0</v>
      </c>
      <c r="J7" s="19">
        <v>0</v>
      </c>
      <c r="K7" s="19">
        <v>0</v>
      </c>
      <c r="L7" s="19"/>
      <c r="M7" s="19">
        <f t="shared" si="0"/>
        <v>105958.1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19">
        <f t="shared" si="0"/>
        <v>0</v>
      </c>
      <c r="R7" s="20">
        <f t="shared" si="1"/>
        <v>0</v>
      </c>
      <c r="S7" s="20">
        <f t="shared" si="2"/>
        <v>0</v>
      </c>
      <c r="T7" s="19">
        <v>103</v>
      </c>
      <c r="U7" s="15" t="s">
        <v>31</v>
      </c>
      <c r="V7" s="15" t="s">
        <v>28</v>
      </c>
    </row>
    <row r="8" spans="1:22" hidden="1" x14ac:dyDescent="0.25">
      <c r="A8" s="15">
        <v>1600296</v>
      </c>
      <c r="B8" s="15" t="s">
        <v>32</v>
      </c>
      <c r="C8" s="15" t="s">
        <v>23</v>
      </c>
      <c r="D8" s="16"/>
      <c r="E8" s="17">
        <v>1650</v>
      </c>
      <c r="F8" s="18">
        <v>256938</v>
      </c>
      <c r="G8" s="19">
        <v>0</v>
      </c>
      <c r="H8" s="19">
        <v>0</v>
      </c>
      <c r="I8" s="19">
        <v>0</v>
      </c>
      <c r="J8" s="19">
        <v>0</v>
      </c>
      <c r="K8" s="19">
        <v>1650</v>
      </c>
      <c r="L8" s="19">
        <f>+K8</f>
        <v>1650</v>
      </c>
      <c r="M8" s="19">
        <f t="shared" si="0"/>
        <v>0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256938</v>
      </c>
      <c r="R8" s="20">
        <f t="shared" si="1"/>
        <v>1.65</v>
      </c>
      <c r="S8" s="20">
        <f t="shared" si="2"/>
        <v>2.5693800000000002</v>
      </c>
      <c r="T8" s="19">
        <v>103</v>
      </c>
      <c r="U8" s="15" t="s">
        <v>33</v>
      </c>
      <c r="V8" s="15" t="s">
        <v>28</v>
      </c>
    </row>
    <row r="9" spans="1:22" hidden="1" x14ac:dyDescent="0.25">
      <c r="A9" s="15">
        <v>1600298</v>
      </c>
      <c r="B9" s="15" t="s">
        <v>34</v>
      </c>
      <c r="C9" s="15" t="s">
        <v>23</v>
      </c>
      <c r="D9" s="16"/>
      <c r="E9" s="17">
        <v>3550</v>
      </c>
      <c r="F9" s="18">
        <v>548936.5</v>
      </c>
      <c r="G9" s="19">
        <v>3550</v>
      </c>
      <c r="H9" s="19">
        <v>0</v>
      </c>
      <c r="I9" s="19">
        <v>0</v>
      </c>
      <c r="J9" s="19">
        <v>0</v>
      </c>
      <c r="K9" s="19">
        <v>0</v>
      </c>
      <c r="L9" s="19"/>
      <c r="M9" s="19">
        <f t="shared" si="0"/>
        <v>548936.5</v>
      </c>
      <c r="N9" s="19">
        <f t="shared" si="0"/>
        <v>0</v>
      </c>
      <c r="O9" s="19">
        <f t="shared" si="0"/>
        <v>0</v>
      </c>
      <c r="P9" s="19">
        <f t="shared" si="0"/>
        <v>0</v>
      </c>
      <c r="Q9" s="19">
        <f t="shared" si="0"/>
        <v>0</v>
      </c>
      <c r="R9" s="20">
        <f t="shared" si="1"/>
        <v>0</v>
      </c>
      <c r="S9" s="20">
        <f t="shared" si="2"/>
        <v>0</v>
      </c>
      <c r="T9" s="19">
        <v>103</v>
      </c>
      <c r="U9" s="15" t="s">
        <v>35</v>
      </c>
      <c r="V9" s="15" t="s">
        <v>28</v>
      </c>
    </row>
    <row r="10" spans="1:22" x14ac:dyDescent="0.25">
      <c r="A10" s="15">
        <v>1600299</v>
      </c>
      <c r="B10" s="15" t="s">
        <v>36</v>
      </c>
      <c r="C10" s="15" t="s">
        <v>23</v>
      </c>
      <c r="D10" s="16"/>
      <c r="E10" s="17">
        <v>70000</v>
      </c>
      <c r="F10" s="18">
        <v>10962700</v>
      </c>
      <c r="G10" s="19">
        <v>68000</v>
      </c>
      <c r="H10" s="19">
        <v>0</v>
      </c>
      <c r="I10" s="19">
        <v>0</v>
      </c>
      <c r="J10" s="19">
        <v>2000</v>
      </c>
      <c r="K10" s="19">
        <v>0</v>
      </c>
      <c r="L10" s="19"/>
      <c r="M10" s="19">
        <f t="shared" si="0"/>
        <v>10649480</v>
      </c>
      <c r="N10" s="19">
        <f t="shared" si="0"/>
        <v>0</v>
      </c>
      <c r="O10" s="19">
        <f t="shared" si="0"/>
        <v>0</v>
      </c>
      <c r="P10" s="19">
        <f t="shared" si="0"/>
        <v>313220</v>
      </c>
      <c r="Q10" s="19">
        <f t="shared" si="0"/>
        <v>0</v>
      </c>
      <c r="R10" s="20">
        <f t="shared" si="1"/>
        <v>2</v>
      </c>
      <c r="S10" s="20">
        <f t="shared" si="2"/>
        <v>3.1322000000000001</v>
      </c>
      <c r="T10" s="19">
        <v>103</v>
      </c>
      <c r="U10" s="15" t="s">
        <v>35</v>
      </c>
      <c r="V10" s="15" t="s">
        <v>28</v>
      </c>
    </row>
    <row r="11" spans="1:22" hidden="1" x14ac:dyDescent="0.25">
      <c r="A11" s="15">
        <v>1600300</v>
      </c>
      <c r="B11" s="15" t="s">
        <v>37</v>
      </c>
      <c r="C11" s="15" t="s">
        <v>23</v>
      </c>
      <c r="D11" s="16"/>
      <c r="E11" s="17">
        <v>7300</v>
      </c>
      <c r="F11" s="18">
        <v>902645</v>
      </c>
      <c r="G11" s="19">
        <v>7300</v>
      </c>
      <c r="H11" s="19">
        <v>0</v>
      </c>
      <c r="I11" s="19">
        <v>0</v>
      </c>
      <c r="J11" s="19">
        <v>0</v>
      </c>
      <c r="K11" s="19">
        <v>0</v>
      </c>
      <c r="L11" s="19"/>
      <c r="M11" s="19">
        <f t="shared" si="0"/>
        <v>902645</v>
      </c>
      <c r="N11" s="19">
        <f t="shared" si="0"/>
        <v>0</v>
      </c>
      <c r="O11" s="19">
        <f t="shared" si="0"/>
        <v>0</v>
      </c>
      <c r="P11" s="19">
        <f t="shared" si="0"/>
        <v>0</v>
      </c>
      <c r="Q11" s="19">
        <f t="shared" si="0"/>
        <v>0</v>
      </c>
      <c r="R11" s="20">
        <f t="shared" si="1"/>
        <v>0</v>
      </c>
      <c r="S11" s="20">
        <f t="shared" si="2"/>
        <v>0</v>
      </c>
      <c r="T11" s="19">
        <v>103</v>
      </c>
      <c r="U11" s="15" t="s">
        <v>38</v>
      </c>
      <c r="V11" s="15" t="s">
        <v>28</v>
      </c>
    </row>
    <row r="12" spans="1:22" hidden="1" x14ac:dyDescent="0.25">
      <c r="A12" s="15">
        <v>1600301</v>
      </c>
      <c r="B12" s="15" t="s">
        <v>39</v>
      </c>
      <c r="C12" s="15" t="s">
        <v>23</v>
      </c>
      <c r="D12" s="16"/>
      <c r="E12" s="17">
        <v>9720</v>
      </c>
      <c r="F12" s="18">
        <v>1275361.2</v>
      </c>
      <c r="G12" s="19">
        <v>9720</v>
      </c>
      <c r="H12" s="19">
        <v>0</v>
      </c>
      <c r="I12" s="19">
        <v>0</v>
      </c>
      <c r="J12" s="19">
        <v>0</v>
      </c>
      <c r="K12" s="19">
        <v>0</v>
      </c>
      <c r="L12" s="19"/>
      <c r="M12" s="19">
        <f t="shared" si="0"/>
        <v>1275361.2000000002</v>
      </c>
      <c r="N12" s="19">
        <f t="shared" si="0"/>
        <v>0</v>
      </c>
      <c r="O12" s="19">
        <f t="shared" si="0"/>
        <v>0</v>
      </c>
      <c r="P12" s="19">
        <f t="shared" si="0"/>
        <v>0</v>
      </c>
      <c r="Q12" s="19">
        <f t="shared" si="0"/>
        <v>0</v>
      </c>
      <c r="R12" s="20">
        <f t="shared" si="1"/>
        <v>0</v>
      </c>
      <c r="S12" s="20">
        <f t="shared" si="2"/>
        <v>0</v>
      </c>
      <c r="T12" s="19">
        <v>103</v>
      </c>
      <c r="U12" s="15" t="s">
        <v>38</v>
      </c>
      <c r="V12" s="15" t="s">
        <v>28</v>
      </c>
    </row>
    <row r="13" spans="1:22" hidden="1" x14ac:dyDescent="0.25">
      <c r="A13" s="15">
        <v>1600304</v>
      </c>
      <c r="B13" s="15" t="s">
        <v>40</v>
      </c>
      <c r="C13" s="15" t="s">
        <v>23</v>
      </c>
      <c r="D13" s="16" t="s">
        <v>41</v>
      </c>
      <c r="E13" s="17">
        <v>11050</v>
      </c>
      <c r="F13" s="18">
        <v>1790100</v>
      </c>
      <c r="G13" s="19">
        <v>11050</v>
      </c>
      <c r="H13" s="19">
        <v>0</v>
      </c>
      <c r="I13" s="19">
        <v>0</v>
      </c>
      <c r="J13" s="19">
        <v>0</v>
      </c>
      <c r="K13" s="19">
        <v>0</v>
      </c>
      <c r="L13" s="19"/>
      <c r="M13" s="19">
        <f t="shared" si="0"/>
        <v>1790100</v>
      </c>
      <c r="N13" s="19">
        <f t="shared" si="0"/>
        <v>0</v>
      </c>
      <c r="O13" s="19">
        <f t="shared" si="0"/>
        <v>0</v>
      </c>
      <c r="P13" s="19">
        <f t="shared" si="0"/>
        <v>0</v>
      </c>
      <c r="Q13" s="19">
        <f t="shared" si="0"/>
        <v>0</v>
      </c>
      <c r="R13" s="20">
        <f t="shared" si="1"/>
        <v>0</v>
      </c>
      <c r="S13" s="20">
        <f t="shared" si="2"/>
        <v>0</v>
      </c>
      <c r="T13" s="19">
        <v>103</v>
      </c>
      <c r="U13" s="15" t="s">
        <v>42</v>
      </c>
      <c r="V13" s="15" t="s">
        <v>43</v>
      </c>
    </row>
    <row r="14" spans="1:22" hidden="1" x14ac:dyDescent="0.25">
      <c r="A14" s="15">
        <v>1600305</v>
      </c>
      <c r="B14" s="15" t="s">
        <v>44</v>
      </c>
      <c r="C14" s="15" t="s">
        <v>23</v>
      </c>
      <c r="D14" s="16" t="s">
        <v>41</v>
      </c>
      <c r="E14" s="15">
        <v>470</v>
      </c>
      <c r="F14" s="18">
        <v>37167.599999999999</v>
      </c>
      <c r="G14" s="19">
        <v>0</v>
      </c>
      <c r="H14" s="19">
        <v>0</v>
      </c>
      <c r="I14" s="19">
        <v>470</v>
      </c>
      <c r="J14" s="19">
        <v>0</v>
      </c>
      <c r="K14" s="19">
        <v>0</v>
      </c>
      <c r="L14" s="19"/>
      <c r="M14" s="19">
        <f t="shared" si="0"/>
        <v>0</v>
      </c>
      <c r="N14" s="19">
        <f t="shared" si="0"/>
        <v>0</v>
      </c>
      <c r="O14" s="19">
        <f t="shared" si="0"/>
        <v>37167.599999999999</v>
      </c>
      <c r="P14" s="19">
        <f t="shared" si="0"/>
        <v>0</v>
      </c>
      <c r="Q14" s="19">
        <f t="shared" si="0"/>
        <v>0</v>
      </c>
      <c r="R14" s="20">
        <f t="shared" si="1"/>
        <v>0.47</v>
      </c>
      <c r="S14" s="20">
        <f t="shared" si="2"/>
        <v>0.37167600000000001</v>
      </c>
      <c r="T14" s="19">
        <v>103</v>
      </c>
      <c r="U14" s="15" t="s">
        <v>45</v>
      </c>
      <c r="V14" s="15" t="s">
        <v>43</v>
      </c>
    </row>
    <row r="15" spans="1:22" hidden="1" x14ac:dyDescent="0.25">
      <c r="A15" s="15">
        <v>1600313</v>
      </c>
      <c r="B15" s="15" t="s">
        <v>46</v>
      </c>
      <c r="C15" s="15" t="s">
        <v>23</v>
      </c>
      <c r="D15" s="16" t="s">
        <v>41</v>
      </c>
      <c r="E15" s="17">
        <v>3005</v>
      </c>
      <c r="F15" s="18">
        <v>261314.8</v>
      </c>
      <c r="G15" s="19">
        <v>0</v>
      </c>
      <c r="H15" s="19">
        <v>0</v>
      </c>
      <c r="I15" s="19">
        <v>0</v>
      </c>
      <c r="J15" s="19">
        <v>0</v>
      </c>
      <c r="K15" s="19">
        <v>3005</v>
      </c>
      <c r="L15" s="19">
        <f>+K15</f>
        <v>3005</v>
      </c>
      <c r="M15" s="19">
        <f t="shared" si="0"/>
        <v>0</v>
      </c>
      <c r="N15" s="19">
        <f t="shared" si="0"/>
        <v>0</v>
      </c>
      <c r="O15" s="19">
        <f t="shared" si="0"/>
        <v>0</v>
      </c>
      <c r="P15" s="19">
        <f t="shared" si="0"/>
        <v>0</v>
      </c>
      <c r="Q15" s="19">
        <f t="shared" si="0"/>
        <v>261314.8</v>
      </c>
      <c r="R15" s="20">
        <f t="shared" si="1"/>
        <v>3.0049999999999999</v>
      </c>
      <c r="S15" s="20">
        <f t="shared" si="2"/>
        <v>2.6131479999999998</v>
      </c>
      <c r="T15" s="19">
        <v>103</v>
      </c>
      <c r="U15" s="15" t="s">
        <v>47</v>
      </c>
      <c r="V15" s="15" t="s">
        <v>43</v>
      </c>
    </row>
    <row r="16" spans="1:22" hidden="1" x14ac:dyDescent="0.25">
      <c r="A16" s="15">
        <v>1600319</v>
      </c>
      <c r="B16" s="15" t="s">
        <v>48</v>
      </c>
      <c r="C16" s="15" t="s">
        <v>23</v>
      </c>
      <c r="D16" s="16"/>
      <c r="E16" s="15">
        <v>250</v>
      </c>
      <c r="F16" s="18">
        <v>11000</v>
      </c>
      <c r="G16" s="19">
        <v>0</v>
      </c>
      <c r="H16" s="19">
        <v>250</v>
      </c>
      <c r="I16" s="19">
        <v>0</v>
      </c>
      <c r="J16" s="19">
        <v>0</v>
      </c>
      <c r="K16" s="19">
        <v>0</v>
      </c>
      <c r="L16" s="19"/>
      <c r="M16" s="19">
        <f t="shared" si="0"/>
        <v>0</v>
      </c>
      <c r="N16" s="19">
        <f t="shared" si="0"/>
        <v>11000</v>
      </c>
      <c r="O16" s="19">
        <f t="shared" si="0"/>
        <v>0</v>
      </c>
      <c r="P16" s="19">
        <f t="shared" si="0"/>
        <v>0</v>
      </c>
      <c r="Q16" s="19">
        <f t="shared" si="0"/>
        <v>0</v>
      </c>
      <c r="R16" s="20">
        <f t="shared" si="1"/>
        <v>0</v>
      </c>
      <c r="S16" s="20">
        <f t="shared" si="2"/>
        <v>0</v>
      </c>
      <c r="T16" s="19">
        <v>103</v>
      </c>
      <c r="U16" s="15" t="s">
        <v>49</v>
      </c>
      <c r="V16" s="15" t="s">
        <v>50</v>
      </c>
    </row>
    <row r="17" spans="1:22" hidden="1" x14ac:dyDescent="0.25">
      <c r="A17" s="15">
        <v>1600320</v>
      </c>
      <c r="B17" s="15" t="s">
        <v>51</v>
      </c>
      <c r="C17" s="15" t="s">
        <v>23</v>
      </c>
      <c r="D17" s="16"/>
      <c r="E17" s="15">
        <v>100</v>
      </c>
      <c r="F17" s="18">
        <v>3945</v>
      </c>
      <c r="G17" s="19">
        <v>100</v>
      </c>
      <c r="H17" s="19">
        <v>0</v>
      </c>
      <c r="I17" s="19">
        <v>0</v>
      </c>
      <c r="J17" s="19">
        <v>0</v>
      </c>
      <c r="K17" s="19">
        <v>0</v>
      </c>
      <c r="L17" s="19"/>
      <c r="M17" s="19">
        <f t="shared" si="0"/>
        <v>3945.0000000000005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20">
        <f t="shared" si="1"/>
        <v>0</v>
      </c>
      <c r="S17" s="20">
        <f t="shared" si="2"/>
        <v>0</v>
      </c>
      <c r="T17" s="19">
        <v>103</v>
      </c>
      <c r="U17" s="15" t="s">
        <v>49</v>
      </c>
      <c r="V17" s="15" t="s">
        <v>50</v>
      </c>
    </row>
    <row r="18" spans="1:22" hidden="1" x14ac:dyDescent="0.25">
      <c r="A18" s="15">
        <v>1600330</v>
      </c>
      <c r="B18" s="15" t="s">
        <v>52</v>
      </c>
      <c r="C18" s="15" t="s">
        <v>23</v>
      </c>
      <c r="D18" s="16"/>
      <c r="E18" s="15">
        <v>870</v>
      </c>
      <c r="F18" s="18">
        <v>201187.5</v>
      </c>
      <c r="G18" s="19">
        <v>870</v>
      </c>
      <c r="H18" s="19">
        <v>0</v>
      </c>
      <c r="I18" s="19">
        <v>0</v>
      </c>
      <c r="J18" s="19">
        <v>0</v>
      </c>
      <c r="K18" s="19">
        <v>0</v>
      </c>
      <c r="L18" s="19"/>
      <c r="M18" s="19">
        <f t="shared" si="0"/>
        <v>201187.5</v>
      </c>
      <c r="N18" s="19">
        <f t="shared" si="0"/>
        <v>0</v>
      </c>
      <c r="O18" s="19">
        <f t="shared" si="0"/>
        <v>0</v>
      </c>
      <c r="P18" s="19">
        <f t="shared" si="0"/>
        <v>0</v>
      </c>
      <c r="Q18" s="19">
        <f t="shared" si="0"/>
        <v>0</v>
      </c>
      <c r="R18" s="20">
        <f t="shared" si="1"/>
        <v>0</v>
      </c>
      <c r="S18" s="20">
        <f t="shared" si="2"/>
        <v>0</v>
      </c>
      <c r="T18" s="19">
        <v>103</v>
      </c>
      <c r="U18" s="15" t="s">
        <v>53</v>
      </c>
      <c r="V18" s="15" t="s">
        <v>28</v>
      </c>
    </row>
    <row r="19" spans="1:22" hidden="1" x14ac:dyDescent="0.25">
      <c r="A19" s="15">
        <v>1600331</v>
      </c>
      <c r="B19" s="15" t="s">
        <v>54</v>
      </c>
      <c r="C19" s="15" t="s">
        <v>23</v>
      </c>
      <c r="D19" s="16"/>
      <c r="E19" s="17">
        <v>5940</v>
      </c>
      <c r="F19" s="18">
        <v>1411165.8</v>
      </c>
      <c r="G19" s="19">
        <v>0</v>
      </c>
      <c r="H19" s="19">
        <v>5940</v>
      </c>
      <c r="I19" s="19">
        <v>0</v>
      </c>
      <c r="J19" s="19">
        <v>0</v>
      </c>
      <c r="K19" s="19">
        <v>0</v>
      </c>
      <c r="L19" s="19"/>
      <c r="M19" s="19">
        <f t="shared" si="0"/>
        <v>0</v>
      </c>
      <c r="N19" s="19">
        <f t="shared" si="0"/>
        <v>1411165.8</v>
      </c>
      <c r="O19" s="19">
        <f t="shared" si="0"/>
        <v>0</v>
      </c>
      <c r="P19" s="19">
        <f t="shared" si="0"/>
        <v>0</v>
      </c>
      <c r="Q19" s="19">
        <f t="shared" si="0"/>
        <v>0</v>
      </c>
      <c r="R19" s="20">
        <f t="shared" si="1"/>
        <v>0</v>
      </c>
      <c r="S19" s="20">
        <f t="shared" si="2"/>
        <v>0</v>
      </c>
      <c r="T19" s="19">
        <v>103</v>
      </c>
      <c r="U19" s="15" t="s">
        <v>53</v>
      </c>
      <c r="V19" s="15" t="s">
        <v>28</v>
      </c>
    </row>
    <row r="20" spans="1:22" hidden="1" x14ac:dyDescent="0.25">
      <c r="A20" s="15">
        <v>1600340</v>
      </c>
      <c r="B20" s="15" t="s">
        <v>55</v>
      </c>
      <c r="C20" s="15" t="s">
        <v>23</v>
      </c>
      <c r="D20" s="16"/>
      <c r="E20" s="17">
        <v>18360</v>
      </c>
      <c r="F20" s="18">
        <v>1321920</v>
      </c>
      <c r="G20" s="19">
        <v>0</v>
      </c>
      <c r="H20" s="19">
        <v>0</v>
      </c>
      <c r="I20" s="19">
        <v>0</v>
      </c>
      <c r="J20" s="19">
        <v>0</v>
      </c>
      <c r="K20" s="19">
        <v>18360</v>
      </c>
      <c r="L20" s="19">
        <f t="shared" ref="L20:L21" si="3">+K20</f>
        <v>18360</v>
      </c>
      <c r="M20" s="19">
        <f t="shared" si="0"/>
        <v>0</v>
      </c>
      <c r="N20" s="19">
        <f t="shared" si="0"/>
        <v>0</v>
      </c>
      <c r="O20" s="19">
        <f t="shared" si="0"/>
        <v>0</v>
      </c>
      <c r="P20" s="19">
        <f t="shared" si="0"/>
        <v>0</v>
      </c>
      <c r="Q20" s="19">
        <f t="shared" si="0"/>
        <v>1321920</v>
      </c>
      <c r="R20" s="20">
        <f t="shared" si="1"/>
        <v>18.36</v>
      </c>
      <c r="S20" s="20">
        <f t="shared" si="2"/>
        <v>13.219200000000001</v>
      </c>
      <c r="T20" s="19">
        <v>103</v>
      </c>
      <c r="U20" s="15" t="s">
        <v>56</v>
      </c>
      <c r="V20" s="15" t="s">
        <v>28</v>
      </c>
    </row>
    <row r="21" spans="1:22" hidden="1" x14ac:dyDescent="0.25">
      <c r="A21" s="15">
        <v>1600342</v>
      </c>
      <c r="B21" s="15" t="s">
        <v>57</v>
      </c>
      <c r="C21" s="15" t="s">
        <v>23</v>
      </c>
      <c r="D21" s="16"/>
      <c r="E21" s="15">
        <v>360</v>
      </c>
      <c r="F21" s="18">
        <v>31266</v>
      </c>
      <c r="G21" s="19">
        <v>0</v>
      </c>
      <c r="H21" s="19">
        <v>0</v>
      </c>
      <c r="I21" s="19">
        <v>0</v>
      </c>
      <c r="J21" s="19">
        <v>0</v>
      </c>
      <c r="K21" s="19">
        <v>360</v>
      </c>
      <c r="L21" s="19">
        <f t="shared" si="3"/>
        <v>360</v>
      </c>
      <c r="M21" s="19">
        <f t="shared" si="0"/>
        <v>0</v>
      </c>
      <c r="N21" s="19">
        <f t="shared" si="0"/>
        <v>0</v>
      </c>
      <c r="O21" s="19">
        <f t="shared" si="0"/>
        <v>0</v>
      </c>
      <c r="P21" s="19">
        <f t="shared" si="0"/>
        <v>0</v>
      </c>
      <c r="Q21" s="19">
        <f t="shared" si="0"/>
        <v>31265.999999999996</v>
      </c>
      <c r="R21" s="20">
        <f t="shared" si="1"/>
        <v>0.36</v>
      </c>
      <c r="S21" s="20">
        <f t="shared" si="2"/>
        <v>0.31265999999999994</v>
      </c>
      <c r="T21" s="19">
        <v>103</v>
      </c>
      <c r="U21" s="15" t="s">
        <v>56</v>
      </c>
      <c r="V21" s="15" t="s">
        <v>28</v>
      </c>
    </row>
    <row r="22" spans="1:22" hidden="1" x14ac:dyDescent="0.25">
      <c r="A22" s="15">
        <v>1600343</v>
      </c>
      <c r="B22" s="15" t="s">
        <v>58</v>
      </c>
      <c r="C22" s="15" t="s">
        <v>23</v>
      </c>
      <c r="D22" s="16"/>
      <c r="E22" s="17">
        <v>53310</v>
      </c>
      <c r="F22" s="18">
        <v>3504066.3</v>
      </c>
      <c r="G22" s="19">
        <v>53310</v>
      </c>
      <c r="H22" s="19">
        <v>0</v>
      </c>
      <c r="I22" s="19">
        <v>0</v>
      </c>
      <c r="J22" s="19">
        <v>0</v>
      </c>
      <c r="K22" s="19">
        <v>0</v>
      </c>
      <c r="L22" s="19"/>
      <c r="M22" s="19">
        <f t="shared" si="0"/>
        <v>3504066.2999999993</v>
      </c>
      <c r="N22" s="19">
        <f t="shared" si="0"/>
        <v>0</v>
      </c>
      <c r="O22" s="19">
        <f t="shared" si="0"/>
        <v>0</v>
      </c>
      <c r="P22" s="19">
        <f t="shared" si="0"/>
        <v>0</v>
      </c>
      <c r="Q22" s="19">
        <f t="shared" si="0"/>
        <v>0</v>
      </c>
      <c r="R22" s="20">
        <f t="shared" si="1"/>
        <v>0</v>
      </c>
      <c r="S22" s="20">
        <f t="shared" si="2"/>
        <v>0</v>
      </c>
      <c r="T22" s="19">
        <v>103</v>
      </c>
      <c r="U22" s="15" t="s">
        <v>59</v>
      </c>
      <c r="V22" s="15" t="s">
        <v>28</v>
      </c>
    </row>
    <row r="23" spans="1:22" hidden="1" x14ac:dyDescent="0.25">
      <c r="A23" s="15">
        <v>1600344</v>
      </c>
      <c r="B23" s="15" t="s">
        <v>60</v>
      </c>
      <c r="C23" s="15" t="s">
        <v>23</v>
      </c>
      <c r="D23" s="16"/>
      <c r="E23" s="17">
        <v>20340</v>
      </c>
      <c r="F23" s="18">
        <v>1465497</v>
      </c>
      <c r="G23" s="19">
        <v>20340</v>
      </c>
      <c r="H23" s="19">
        <v>0</v>
      </c>
      <c r="I23" s="19">
        <v>0</v>
      </c>
      <c r="J23" s="19">
        <v>0</v>
      </c>
      <c r="K23" s="19">
        <v>0</v>
      </c>
      <c r="L23" s="19"/>
      <c r="M23" s="19">
        <f t="shared" si="0"/>
        <v>1465497</v>
      </c>
      <c r="N23" s="19">
        <f t="shared" si="0"/>
        <v>0</v>
      </c>
      <c r="O23" s="19">
        <f t="shared" si="0"/>
        <v>0</v>
      </c>
      <c r="P23" s="19">
        <f t="shared" si="0"/>
        <v>0</v>
      </c>
      <c r="Q23" s="19">
        <f t="shared" si="0"/>
        <v>0</v>
      </c>
      <c r="R23" s="20">
        <f t="shared" si="1"/>
        <v>0</v>
      </c>
      <c r="S23" s="20">
        <f t="shared" si="2"/>
        <v>0</v>
      </c>
      <c r="T23" s="19">
        <v>103</v>
      </c>
      <c r="U23" s="15" t="s">
        <v>59</v>
      </c>
      <c r="V23" s="15" t="s">
        <v>28</v>
      </c>
    </row>
    <row r="24" spans="1:22" hidden="1" x14ac:dyDescent="0.25">
      <c r="A24" s="15">
        <v>1600353</v>
      </c>
      <c r="B24" s="15" t="s">
        <v>61</v>
      </c>
      <c r="C24" s="15" t="s">
        <v>23</v>
      </c>
      <c r="D24" s="16"/>
      <c r="E24" s="17">
        <v>37426</v>
      </c>
      <c r="F24" s="18">
        <v>2499308.2799999998</v>
      </c>
      <c r="G24" s="19">
        <v>37426</v>
      </c>
      <c r="H24" s="19">
        <v>0</v>
      </c>
      <c r="I24" s="19">
        <v>0</v>
      </c>
      <c r="J24" s="19">
        <v>0</v>
      </c>
      <c r="K24" s="19">
        <v>0</v>
      </c>
      <c r="L24" s="19"/>
      <c r="M24" s="19">
        <f t="shared" si="0"/>
        <v>2499308.2800000003</v>
      </c>
      <c r="N24" s="19">
        <f t="shared" si="0"/>
        <v>0</v>
      </c>
      <c r="O24" s="19">
        <f t="shared" si="0"/>
        <v>0</v>
      </c>
      <c r="P24" s="19">
        <f t="shared" si="0"/>
        <v>0</v>
      </c>
      <c r="Q24" s="19">
        <f t="shared" si="0"/>
        <v>0</v>
      </c>
      <c r="R24" s="20">
        <f t="shared" si="1"/>
        <v>0</v>
      </c>
      <c r="S24" s="20">
        <f t="shared" si="2"/>
        <v>0</v>
      </c>
      <c r="T24" s="19">
        <v>103</v>
      </c>
      <c r="U24" s="15" t="s">
        <v>62</v>
      </c>
      <c r="V24" s="15" t="s">
        <v>28</v>
      </c>
    </row>
    <row r="25" spans="1:22" hidden="1" x14ac:dyDescent="0.25">
      <c r="A25" s="15">
        <v>1600354</v>
      </c>
      <c r="B25" s="15" t="s">
        <v>63</v>
      </c>
      <c r="C25" s="15" t="s">
        <v>23</v>
      </c>
      <c r="D25" s="16" t="s">
        <v>41</v>
      </c>
      <c r="E25" s="17">
        <v>114550</v>
      </c>
      <c r="F25" s="18">
        <v>17640700</v>
      </c>
      <c r="G25" s="19">
        <v>114550</v>
      </c>
      <c r="H25" s="19">
        <v>0</v>
      </c>
      <c r="I25" s="19">
        <v>0</v>
      </c>
      <c r="J25" s="19">
        <v>0</v>
      </c>
      <c r="K25" s="19">
        <v>0</v>
      </c>
      <c r="L25" s="19"/>
      <c r="M25" s="19">
        <f t="shared" si="0"/>
        <v>17640700</v>
      </c>
      <c r="N25" s="19">
        <f t="shared" si="0"/>
        <v>0</v>
      </c>
      <c r="O25" s="19">
        <f t="shared" si="0"/>
        <v>0</v>
      </c>
      <c r="P25" s="19">
        <f t="shared" si="0"/>
        <v>0</v>
      </c>
      <c r="Q25" s="19">
        <f t="shared" si="0"/>
        <v>0</v>
      </c>
      <c r="R25" s="20">
        <f t="shared" si="1"/>
        <v>0</v>
      </c>
      <c r="S25" s="20">
        <f t="shared" si="2"/>
        <v>0</v>
      </c>
      <c r="T25" s="19">
        <v>103</v>
      </c>
      <c r="U25" s="15" t="s">
        <v>64</v>
      </c>
      <c r="V25" s="15" t="s">
        <v>43</v>
      </c>
    </row>
    <row r="26" spans="1:22" hidden="1" x14ac:dyDescent="0.25">
      <c r="A26" s="15">
        <v>1600355</v>
      </c>
      <c r="B26" s="15" t="s">
        <v>65</v>
      </c>
      <c r="C26" s="15" t="s">
        <v>23</v>
      </c>
      <c r="D26" s="16" t="s">
        <v>41</v>
      </c>
      <c r="E26" s="17">
        <v>14960</v>
      </c>
      <c r="F26" s="18">
        <v>2392403.2000000002</v>
      </c>
      <c r="G26" s="19">
        <v>14960</v>
      </c>
      <c r="H26" s="19">
        <v>0</v>
      </c>
      <c r="I26" s="19">
        <v>0</v>
      </c>
      <c r="J26" s="19">
        <v>0</v>
      </c>
      <c r="K26" s="19">
        <v>0</v>
      </c>
      <c r="L26" s="19"/>
      <c r="M26" s="19">
        <f t="shared" si="0"/>
        <v>2392403.2000000002</v>
      </c>
      <c r="N26" s="19">
        <f t="shared" si="0"/>
        <v>0</v>
      </c>
      <c r="O26" s="19">
        <f t="shared" si="0"/>
        <v>0</v>
      </c>
      <c r="P26" s="19">
        <f t="shared" si="0"/>
        <v>0</v>
      </c>
      <c r="Q26" s="19">
        <f t="shared" si="0"/>
        <v>0</v>
      </c>
      <c r="R26" s="20">
        <f t="shared" si="1"/>
        <v>0</v>
      </c>
      <c r="S26" s="20">
        <f t="shared" si="2"/>
        <v>0</v>
      </c>
      <c r="T26" s="19">
        <v>103</v>
      </c>
      <c r="U26" s="15" t="s">
        <v>64</v>
      </c>
      <c r="V26" s="15" t="s">
        <v>43</v>
      </c>
    </row>
    <row r="27" spans="1:22" hidden="1" x14ac:dyDescent="0.25">
      <c r="A27" s="15">
        <v>1600356</v>
      </c>
      <c r="B27" s="15" t="s">
        <v>66</v>
      </c>
      <c r="C27" s="15" t="s">
        <v>23</v>
      </c>
      <c r="D27" s="16" t="s">
        <v>41</v>
      </c>
      <c r="E27" s="15">
        <v>475</v>
      </c>
      <c r="F27" s="18">
        <v>75862.25</v>
      </c>
      <c r="G27" s="19">
        <v>0</v>
      </c>
      <c r="H27" s="19">
        <v>475</v>
      </c>
      <c r="I27" s="19">
        <v>0</v>
      </c>
      <c r="J27" s="19">
        <v>0</v>
      </c>
      <c r="K27" s="19">
        <v>0</v>
      </c>
      <c r="L27" s="19"/>
      <c r="M27" s="19">
        <f t="shared" si="0"/>
        <v>0</v>
      </c>
      <c r="N27" s="19">
        <f t="shared" si="0"/>
        <v>75862.25</v>
      </c>
      <c r="O27" s="19">
        <f t="shared" si="0"/>
        <v>0</v>
      </c>
      <c r="P27" s="19">
        <f t="shared" si="0"/>
        <v>0</v>
      </c>
      <c r="Q27" s="19">
        <f t="shared" si="0"/>
        <v>0</v>
      </c>
      <c r="R27" s="20">
        <f t="shared" si="1"/>
        <v>0</v>
      </c>
      <c r="S27" s="20">
        <f t="shared" si="2"/>
        <v>0</v>
      </c>
      <c r="T27" s="19">
        <v>103</v>
      </c>
      <c r="U27" s="15" t="s">
        <v>67</v>
      </c>
      <c r="V27" s="15" t="s">
        <v>43</v>
      </c>
    </row>
    <row r="28" spans="1:22" hidden="1" x14ac:dyDescent="0.25">
      <c r="A28" s="15">
        <v>1600365</v>
      </c>
      <c r="B28" s="15" t="s">
        <v>68</v>
      </c>
      <c r="C28" s="15" t="s">
        <v>23</v>
      </c>
      <c r="D28" s="16" t="s">
        <v>41</v>
      </c>
      <c r="E28" s="17">
        <v>5890</v>
      </c>
      <c r="F28" s="18">
        <v>458595.4</v>
      </c>
      <c r="G28" s="19">
        <v>0</v>
      </c>
      <c r="H28" s="19">
        <v>0</v>
      </c>
      <c r="I28" s="19">
        <v>0</v>
      </c>
      <c r="J28" s="19">
        <v>0</v>
      </c>
      <c r="K28" s="19">
        <v>5890</v>
      </c>
      <c r="L28" s="19">
        <f>+K28</f>
        <v>5890</v>
      </c>
      <c r="M28" s="19">
        <f t="shared" si="0"/>
        <v>0</v>
      </c>
      <c r="N28" s="19">
        <f t="shared" si="0"/>
        <v>0</v>
      </c>
      <c r="O28" s="19">
        <f t="shared" si="0"/>
        <v>0</v>
      </c>
      <c r="P28" s="19">
        <f t="shared" si="0"/>
        <v>0</v>
      </c>
      <c r="Q28" s="19">
        <f t="shared" si="0"/>
        <v>458595.4</v>
      </c>
      <c r="R28" s="20">
        <f t="shared" si="1"/>
        <v>5.89</v>
      </c>
      <c r="S28" s="20">
        <f t="shared" si="2"/>
        <v>4.5859540000000001</v>
      </c>
      <c r="T28" s="19">
        <v>103</v>
      </c>
      <c r="U28" s="15" t="s">
        <v>69</v>
      </c>
      <c r="V28" s="15" t="s">
        <v>43</v>
      </c>
    </row>
    <row r="29" spans="1:22" hidden="1" x14ac:dyDescent="0.25">
      <c r="A29" s="15">
        <v>1600370</v>
      </c>
      <c r="B29" s="15" t="s">
        <v>70</v>
      </c>
      <c r="C29" s="15" t="s">
        <v>23</v>
      </c>
      <c r="D29" s="16" t="s">
        <v>41</v>
      </c>
      <c r="E29" s="15">
        <v>475</v>
      </c>
      <c r="F29" s="18">
        <v>76807.5</v>
      </c>
      <c r="G29" s="19">
        <v>475</v>
      </c>
      <c r="H29" s="19">
        <v>0</v>
      </c>
      <c r="I29" s="19">
        <v>0</v>
      </c>
      <c r="J29" s="19">
        <v>0</v>
      </c>
      <c r="K29" s="19">
        <v>0</v>
      </c>
      <c r="L29" s="19"/>
      <c r="M29" s="19">
        <f t="shared" si="0"/>
        <v>76807.5</v>
      </c>
      <c r="N29" s="19">
        <f t="shared" si="0"/>
        <v>0</v>
      </c>
      <c r="O29" s="19">
        <f t="shared" si="0"/>
        <v>0</v>
      </c>
      <c r="P29" s="19">
        <f t="shared" si="0"/>
        <v>0</v>
      </c>
      <c r="Q29" s="19">
        <f t="shared" si="0"/>
        <v>0</v>
      </c>
      <c r="R29" s="20">
        <f t="shared" si="1"/>
        <v>0</v>
      </c>
      <c r="S29" s="20">
        <f t="shared" si="2"/>
        <v>0</v>
      </c>
      <c r="T29" s="19">
        <v>103</v>
      </c>
      <c r="U29" s="15" t="s">
        <v>71</v>
      </c>
      <c r="V29" s="15" t="s">
        <v>43</v>
      </c>
    </row>
    <row r="30" spans="1:22" hidden="1" x14ac:dyDescent="0.25">
      <c r="A30" s="15">
        <v>1600375</v>
      </c>
      <c r="B30" s="15" t="s">
        <v>72</v>
      </c>
      <c r="C30" s="15" t="s">
        <v>23</v>
      </c>
      <c r="D30" s="16" t="s">
        <v>41</v>
      </c>
      <c r="E30" s="17">
        <v>4850</v>
      </c>
      <c r="F30" s="18">
        <v>813296.5</v>
      </c>
      <c r="G30" s="19">
        <v>0</v>
      </c>
      <c r="H30" s="19">
        <v>4850</v>
      </c>
      <c r="I30" s="19">
        <v>0</v>
      </c>
      <c r="J30" s="19">
        <v>0</v>
      </c>
      <c r="K30" s="19">
        <v>0</v>
      </c>
      <c r="L30" s="19"/>
      <c r="M30" s="19">
        <f t="shared" si="0"/>
        <v>0</v>
      </c>
      <c r="N30" s="19">
        <f t="shared" si="0"/>
        <v>813296.5</v>
      </c>
      <c r="O30" s="19">
        <f t="shared" si="0"/>
        <v>0</v>
      </c>
      <c r="P30" s="19">
        <f t="shared" si="0"/>
        <v>0</v>
      </c>
      <c r="Q30" s="19">
        <f t="shared" si="0"/>
        <v>0</v>
      </c>
      <c r="R30" s="20">
        <f t="shared" si="1"/>
        <v>0</v>
      </c>
      <c r="S30" s="20">
        <f t="shared" si="2"/>
        <v>0</v>
      </c>
      <c r="T30" s="19">
        <v>103</v>
      </c>
      <c r="U30" s="15" t="s">
        <v>71</v>
      </c>
      <c r="V30" s="15" t="s">
        <v>43</v>
      </c>
    </row>
    <row r="31" spans="1:22" hidden="1" x14ac:dyDescent="0.25">
      <c r="A31" s="15">
        <v>1600385</v>
      </c>
      <c r="B31" s="15" t="s">
        <v>73</v>
      </c>
      <c r="C31" s="15" t="s">
        <v>23</v>
      </c>
      <c r="D31" s="16" t="s">
        <v>41</v>
      </c>
      <c r="E31" s="17">
        <v>5248</v>
      </c>
      <c r="F31" s="18">
        <v>72632.320000000007</v>
      </c>
      <c r="G31" s="19">
        <v>5248</v>
      </c>
      <c r="H31" s="19">
        <v>0</v>
      </c>
      <c r="I31" s="19">
        <v>0</v>
      </c>
      <c r="J31" s="19">
        <v>0</v>
      </c>
      <c r="K31" s="19">
        <v>0</v>
      </c>
      <c r="L31" s="19"/>
      <c r="M31" s="19">
        <f t="shared" si="0"/>
        <v>72632.320000000007</v>
      </c>
      <c r="N31" s="19">
        <f t="shared" si="0"/>
        <v>0</v>
      </c>
      <c r="O31" s="19">
        <f t="shared" si="0"/>
        <v>0</v>
      </c>
      <c r="P31" s="19">
        <f t="shared" si="0"/>
        <v>0</v>
      </c>
      <c r="Q31" s="19">
        <f t="shared" si="0"/>
        <v>0</v>
      </c>
      <c r="R31" s="20">
        <f t="shared" si="1"/>
        <v>0</v>
      </c>
      <c r="S31" s="20">
        <f t="shared" si="2"/>
        <v>0</v>
      </c>
      <c r="T31" s="19">
        <v>103</v>
      </c>
      <c r="U31" s="15" t="s">
        <v>74</v>
      </c>
      <c r="V31" s="15" t="s">
        <v>43</v>
      </c>
    </row>
    <row r="32" spans="1:22" hidden="1" x14ac:dyDescent="0.25">
      <c r="A32" s="15">
        <v>1600386</v>
      </c>
      <c r="B32" s="15" t="s">
        <v>75</v>
      </c>
      <c r="C32" s="15" t="s">
        <v>23</v>
      </c>
      <c r="D32" s="16" t="s">
        <v>41</v>
      </c>
      <c r="E32" s="17">
        <v>6839</v>
      </c>
      <c r="F32" s="18">
        <v>94651.76</v>
      </c>
      <c r="G32" s="19">
        <v>6839</v>
      </c>
      <c r="H32" s="19">
        <v>0</v>
      </c>
      <c r="I32" s="19">
        <v>0</v>
      </c>
      <c r="J32" s="19">
        <v>0</v>
      </c>
      <c r="K32" s="19">
        <v>0</v>
      </c>
      <c r="L32" s="19"/>
      <c r="M32" s="19">
        <f t="shared" si="0"/>
        <v>94651.76</v>
      </c>
      <c r="N32" s="19">
        <f t="shared" si="0"/>
        <v>0</v>
      </c>
      <c r="O32" s="19">
        <f t="shared" si="0"/>
        <v>0</v>
      </c>
      <c r="P32" s="19">
        <f t="shared" si="0"/>
        <v>0</v>
      </c>
      <c r="Q32" s="19">
        <f t="shared" si="0"/>
        <v>0</v>
      </c>
      <c r="R32" s="20">
        <f t="shared" si="1"/>
        <v>0</v>
      </c>
      <c r="S32" s="20">
        <f t="shared" si="2"/>
        <v>0</v>
      </c>
      <c r="T32" s="19">
        <v>103</v>
      </c>
      <c r="U32" s="15" t="s">
        <v>74</v>
      </c>
      <c r="V32" s="15" t="s">
        <v>43</v>
      </c>
    </row>
    <row r="33" spans="1:25" hidden="1" x14ac:dyDescent="0.25">
      <c r="A33" s="15">
        <v>1600387</v>
      </c>
      <c r="B33" s="15" t="s">
        <v>76</v>
      </c>
      <c r="C33" s="15" t="s">
        <v>23</v>
      </c>
      <c r="D33" s="16"/>
      <c r="E33" s="17">
        <v>40480</v>
      </c>
      <c r="F33" s="18">
        <v>15382.4</v>
      </c>
      <c r="G33" s="19">
        <v>0</v>
      </c>
      <c r="H33" s="19">
        <v>0</v>
      </c>
      <c r="I33" s="19">
        <v>0</v>
      </c>
      <c r="J33" s="19">
        <v>0</v>
      </c>
      <c r="K33" s="19">
        <v>40480</v>
      </c>
      <c r="L33" s="19">
        <f>+K33</f>
        <v>40480</v>
      </c>
      <c r="M33" s="19">
        <f t="shared" si="0"/>
        <v>0</v>
      </c>
      <c r="N33" s="19">
        <f t="shared" si="0"/>
        <v>0</v>
      </c>
      <c r="O33" s="19">
        <f t="shared" si="0"/>
        <v>0</v>
      </c>
      <c r="P33" s="19">
        <f t="shared" si="0"/>
        <v>0</v>
      </c>
      <c r="Q33" s="19">
        <f t="shared" si="0"/>
        <v>15382.4</v>
      </c>
      <c r="R33" s="20">
        <f t="shared" si="1"/>
        <v>40.479999999999997</v>
      </c>
      <c r="S33" s="20">
        <f t="shared" si="2"/>
        <v>0.15382399999999999</v>
      </c>
      <c r="T33" s="19">
        <v>103</v>
      </c>
      <c r="U33" s="15" t="s">
        <v>77</v>
      </c>
      <c r="V33" s="15" t="s">
        <v>50</v>
      </c>
    </row>
    <row r="34" spans="1:25" hidden="1" x14ac:dyDescent="0.25">
      <c r="A34" s="15">
        <v>1600397</v>
      </c>
      <c r="B34" s="15" t="s">
        <v>78</v>
      </c>
      <c r="C34" s="15" t="s">
        <v>23</v>
      </c>
      <c r="D34" s="16"/>
      <c r="E34" s="17">
        <v>18000</v>
      </c>
      <c r="F34" s="18">
        <v>961020</v>
      </c>
      <c r="G34" s="19">
        <v>18000</v>
      </c>
      <c r="H34" s="19">
        <v>0</v>
      </c>
      <c r="I34" s="19">
        <v>0</v>
      </c>
      <c r="J34" s="19">
        <v>0</v>
      </c>
      <c r="K34" s="19">
        <v>0</v>
      </c>
      <c r="L34" s="19"/>
      <c r="M34" s="19">
        <f t="shared" si="0"/>
        <v>961020</v>
      </c>
      <c r="N34" s="19">
        <f t="shared" si="0"/>
        <v>0</v>
      </c>
      <c r="O34" s="19">
        <f t="shared" si="0"/>
        <v>0</v>
      </c>
      <c r="P34" s="19">
        <f t="shared" si="0"/>
        <v>0</v>
      </c>
      <c r="Q34" s="19">
        <f t="shared" si="0"/>
        <v>0</v>
      </c>
      <c r="R34" s="20">
        <f t="shared" si="1"/>
        <v>0</v>
      </c>
      <c r="S34" s="20">
        <f t="shared" si="2"/>
        <v>0</v>
      </c>
      <c r="T34" s="19">
        <v>103</v>
      </c>
      <c r="U34" s="15" t="s">
        <v>79</v>
      </c>
      <c r="V34" s="15" t="s">
        <v>28</v>
      </c>
    </row>
    <row r="35" spans="1:25" hidden="1" x14ac:dyDescent="0.25">
      <c r="A35" s="15">
        <v>1600470</v>
      </c>
      <c r="B35" s="15" t="s">
        <v>76</v>
      </c>
      <c r="C35" s="15" t="s">
        <v>23</v>
      </c>
      <c r="D35" s="16"/>
      <c r="E35" s="17">
        <v>8880</v>
      </c>
      <c r="F35" s="18">
        <v>3374.4</v>
      </c>
      <c r="G35" s="19">
        <v>0</v>
      </c>
      <c r="H35" s="19">
        <v>8880</v>
      </c>
      <c r="I35" s="19">
        <v>0</v>
      </c>
      <c r="J35" s="19">
        <v>0</v>
      </c>
      <c r="K35" s="19">
        <v>0</v>
      </c>
      <c r="L35" s="19">
        <f>+E35</f>
        <v>8880</v>
      </c>
      <c r="M35" s="19">
        <f t="shared" si="0"/>
        <v>0</v>
      </c>
      <c r="N35" s="19">
        <f t="shared" si="0"/>
        <v>3374.4</v>
      </c>
      <c r="O35" s="19">
        <f t="shared" si="0"/>
        <v>0</v>
      </c>
      <c r="P35" s="19">
        <f t="shared" si="0"/>
        <v>0</v>
      </c>
      <c r="Q35" s="19">
        <f t="shared" si="0"/>
        <v>0</v>
      </c>
      <c r="R35" s="20">
        <f t="shared" si="1"/>
        <v>0</v>
      </c>
      <c r="S35" s="20">
        <f t="shared" si="2"/>
        <v>0</v>
      </c>
      <c r="T35" s="19">
        <v>103</v>
      </c>
      <c r="U35" s="15" t="s">
        <v>77</v>
      </c>
      <c r="V35" s="15" t="s">
        <v>50</v>
      </c>
    </row>
    <row r="36" spans="1:25" hidden="1" x14ac:dyDescent="0.25">
      <c r="A36" s="15">
        <v>1600504</v>
      </c>
      <c r="B36" s="15" t="s">
        <v>80</v>
      </c>
      <c r="C36" s="15" t="s">
        <v>23</v>
      </c>
      <c r="D36" s="16"/>
      <c r="E36" s="17">
        <v>1427</v>
      </c>
      <c r="F36" s="18">
        <v>56452.12</v>
      </c>
      <c r="G36" s="19">
        <v>1427</v>
      </c>
      <c r="H36" s="19">
        <v>0</v>
      </c>
      <c r="I36" s="19">
        <v>0</v>
      </c>
      <c r="J36" s="19">
        <v>0</v>
      </c>
      <c r="K36" s="19">
        <v>0</v>
      </c>
      <c r="L36" s="19"/>
      <c r="M36" s="19">
        <f t="shared" ref="M36:Q51" si="4">+$F36/$E36*G36</f>
        <v>56452.12</v>
      </c>
      <c r="N36" s="19">
        <f t="shared" si="4"/>
        <v>0</v>
      </c>
      <c r="O36" s="19">
        <f t="shared" si="4"/>
        <v>0</v>
      </c>
      <c r="P36" s="19">
        <f t="shared" si="4"/>
        <v>0</v>
      </c>
      <c r="Q36" s="19">
        <f t="shared" si="4"/>
        <v>0</v>
      </c>
      <c r="R36" s="20">
        <f t="shared" si="1"/>
        <v>0</v>
      </c>
      <c r="S36" s="20">
        <f t="shared" si="2"/>
        <v>0</v>
      </c>
      <c r="T36" s="19">
        <v>103</v>
      </c>
      <c r="U36" s="15" t="s">
        <v>81</v>
      </c>
      <c r="V36" s="15" t="s">
        <v>50</v>
      </c>
    </row>
    <row r="37" spans="1:25" hidden="1" x14ac:dyDescent="0.25">
      <c r="A37" s="15">
        <v>1600516</v>
      </c>
      <c r="B37" s="15" t="s">
        <v>82</v>
      </c>
      <c r="C37" s="15" t="s">
        <v>23</v>
      </c>
      <c r="D37" s="16"/>
      <c r="E37" s="15">
        <v>750</v>
      </c>
      <c r="F37" s="18">
        <v>34410</v>
      </c>
      <c r="G37" s="19">
        <v>750</v>
      </c>
      <c r="H37" s="19">
        <v>0</v>
      </c>
      <c r="I37" s="19">
        <v>0</v>
      </c>
      <c r="J37" s="19">
        <v>0</v>
      </c>
      <c r="K37" s="19">
        <v>0</v>
      </c>
      <c r="L37" s="19"/>
      <c r="M37" s="19">
        <f t="shared" si="4"/>
        <v>34410</v>
      </c>
      <c r="N37" s="19">
        <f t="shared" si="4"/>
        <v>0</v>
      </c>
      <c r="O37" s="19">
        <f t="shared" si="4"/>
        <v>0</v>
      </c>
      <c r="P37" s="19">
        <f t="shared" si="4"/>
        <v>0</v>
      </c>
      <c r="Q37" s="19">
        <f t="shared" si="4"/>
        <v>0</v>
      </c>
      <c r="R37" s="20">
        <f t="shared" si="1"/>
        <v>0</v>
      </c>
      <c r="S37" s="20">
        <f t="shared" si="2"/>
        <v>0</v>
      </c>
      <c r="T37" s="19">
        <v>103</v>
      </c>
      <c r="U37" s="15" t="s">
        <v>81</v>
      </c>
      <c r="V37" s="15" t="s">
        <v>50</v>
      </c>
    </row>
    <row r="38" spans="1:25" hidden="1" x14ac:dyDescent="0.25">
      <c r="A38" s="15">
        <v>1600530</v>
      </c>
      <c r="B38" s="15" t="s">
        <v>83</v>
      </c>
      <c r="C38" s="15" t="s">
        <v>23</v>
      </c>
      <c r="D38" s="16"/>
      <c r="E38" s="17">
        <v>10820</v>
      </c>
      <c r="F38" s="18">
        <v>2055.8000000000002</v>
      </c>
      <c r="G38" s="19">
        <v>10820</v>
      </c>
      <c r="H38" s="19">
        <v>0</v>
      </c>
      <c r="I38" s="19">
        <v>0</v>
      </c>
      <c r="J38" s="19">
        <v>0</v>
      </c>
      <c r="K38" s="19">
        <v>0</v>
      </c>
      <c r="L38" s="19"/>
      <c r="M38" s="19">
        <f t="shared" si="4"/>
        <v>2055.8000000000002</v>
      </c>
      <c r="N38" s="19">
        <f t="shared" si="4"/>
        <v>0</v>
      </c>
      <c r="O38" s="19">
        <f t="shared" si="4"/>
        <v>0</v>
      </c>
      <c r="P38" s="19">
        <f t="shared" si="4"/>
        <v>0</v>
      </c>
      <c r="Q38" s="19">
        <f t="shared" si="4"/>
        <v>0</v>
      </c>
      <c r="R38" s="20">
        <f t="shared" si="1"/>
        <v>0</v>
      </c>
      <c r="S38" s="20">
        <f t="shared" si="2"/>
        <v>0</v>
      </c>
      <c r="T38" s="19">
        <v>103</v>
      </c>
      <c r="U38" s="15" t="s">
        <v>84</v>
      </c>
      <c r="V38" s="15" t="s">
        <v>28</v>
      </c>
    </row>
    <row r="39" spans="1:25" x14ac:dyDescent="0.25">
      <c r="A39" s="15">
        <v>1600586</v>
      </c>
      <c r="B39" s="15" t="s">
        <v>85</v>
      </c>
      <c r="C39" s="15" t="s">
        <v>23</v>
      </c>
      <c r="D39" s="16" t="s">
        <v>41</v>
      </c>
      <c r="E39" s="17">
        <v>2160</v>
      </c>
      <c r="F39" s="18">
        <v>325620</v>
      </c>
      <c r="G39" s="19">
        <v>0</v>
      </c>
      <c r="H39" s="19">
        <v>0</v>
      </c>
      <c r="I39" s="19">
        <v>0</v>
      </c>
      <c r="J39" s="19">
        <v>2160</v>
      </c>
      <c r="K39" s="19">
        <v>0</v>
      </c>
      <c r="L39" s="19"/>
      <c r="M39" s="19">
        <f t="shared" si="4"/>
        <v>0</v>
      </c>
      <c r="N39" s="19">
        <f t="shared" si="4"/>
        <v>0</v>
      </c>
      <c r="O39" s="19">
        <f t="shared" si="4"/>
        <v>0</v>
      </c>
      <c r="P39" s="19">
        <f t="shared" si="4"/>
        <v>325620</v>
      </c>
      <c r="Q39" s="19">
        <f t="shared" si="4"/>
        <v>0</v>
      </c>
      <c r="R39" s="20">
        <f t="shared" si="1"/>
        <v>2.16</v>
      </c>
      <c r="S39" s="20">
        <f t="shared" si="2"/>
        <v>3.2562000000000002</v>
      </c>
      <c r="T39" s="19">
        <v>103</v>
      </c>
      <c r="U39" s="15" t="s">
        <v>42</v>
      </c>
      <c r="V39" s="15" t="s">
        <v>43</v>
      </c>
      <c r="Y39" t="s">
        <v>86</v>
      </c>
    </row>
    <row r="40" spans="1:25" hidden="1" x14ac:dyDescent="0.25">
      <c r="A40" s="15">
        <v>1600591</v>
      </c>
      <c r="B40" s="15" t="s">
        <v>87</v>
      </c>
      <c r="C40" s="15" t="s">
        <v>23</v>
      </c>
      <c r="D40" s="16"/>
      <c r="E40" s="17">
        <v>11250</v>
      </c>
      <c r="F40" s="18">
        <v>554737.5</v>
      </c>
      <c r="G40" s="19">
        <v>11250</v>
      </c>
      <c r="H40" s="19">
        <v>0</v>
      </c>
      <c r="I40" s="19">
        <v>0</v>
      </c>
      <c r="J40" s="19">
        <v>0</v>
      </c>
      <c r="K40" s="19">
        <v>0</v>
      </c>
      <c r="L40" s="19"/>
      <c r="M40" s="19">
        <f t="shared" si="4"/>
        <v>554737.5</v>
      </c>
      <c r="N40" s="19">
        <f t="shared" si="4"/>
        <v>0</v>
      </c>
      <c r="O40" s="19">
        <f t="shared" si="4"/>
        <v>0</v>
      </c>
      <c r="P40" s="19">
        <f t="shared" si="4"/>
        <v>0</v>
      </c>
      <c r="Q40" s="19">
        <f t="shared" si="4"/>
        <v>0</v>
      </c>
      <c r="R40" s="20">
        <f t="shared" si="1"/>
        <v>0</v>
      </c>
      <c r="S40" s="20">
        <f t="shared" si="2"/>
        <v>0</v>
      </c>
      <c r="T40" s="19">
        <v>103</v>
      </c>
      <c r="U40" s="15" t="s">
        <v>88</v>
      </c>
      <c r="V40" s="15" t="s">
        <v>50</v>
      </c>
    </row>
    <row r="41" spans="1:25" hidden="1" x14ac:dyDescent="0.25">
      <c r="A41" s="15">
        <v>1600602</v>
      </c>
      <c r="B41" s="15" t="s">
        <v>89</v>
      </c>
      <c r="C41" s="15" t="s">
        <v>23</v>
      </c>
      <c r="D41" s="16" t="s">
        <v>41</v>
      </c>
      <c r="E41" s="15">
        <v>425</v>
      </c>
      <c r="F41" s="18">
        <v>35963.5</v>
      </c>
      <c r="G41" s="19">
        <v>425</v>
      </c>
      <c r="H41" s="19">
        <v>0</v>
      </c>
      <c r="I41" s="19">
        <v>0</v>
      </c>
      <c r="J41" s="19">
        <v>0</v>
      </c>
      <c r="K41" s="19">
        <v>0</v>
      </c>
      <c r="L41" s="19"/>
      <c r="M41" s="19">
        <f t="shared" si="4"/>
        <v>35963.5</v>
      </c>
      <c r="N41" s="19">
        <f t="shared" si="4"/>
        <v>0</v>
      </c>
      <c r="O41" s="19">
        <f t="shared" si="4"/>
        <v>0</v>
      </c>
      <c r="P41" s="19">
        <f t="shared" si="4"/>
        <v>0</v>
      </c>
      <c r="Q41" s="19">
        <f t="shared" si="4"/>
        <v>0</v>
      </c>
      <c r="R41" s="20">
        <f t="shared" si="1"/>
        <v>0</v>
      </c>
      <c r="S41" s="20">
        <f t="shared" si="2"/>
        <v>0</v>
      </c>
      <c r="T41" s="19">
        <v>103</v>
      </c>
      <c r="U41" s="15" t="s">
        <v>69</v>
      </c>
      <c r="V41" s="15" t="s">
        <v>43</v>
      </c>
    </row>
    <row r="42" spans="1:25" hidden="1" x14ac:dyDescent="0.25">
      <c r="A42" s="15">
        <v>1600636</v>
      </c>
      <c r="B42" s="15" t="s">
        <v>90</v>
      </c>
      <c r="C42" s="15" t="s">
        <v>23</v>
      </c>
      <c r="D42" s="16" t="s">
        <v>41</v>
      </c>
      <c r="E42" s="17">
        <v>2000</v>
      </c>
      <c r="F42" s="18">
        <v>216360</v>
      </c>
      <c r="G42" s="19">
        <v>0</v>
      </c>
      <c r="H42" s="19">
        <v>2000</v>
      </c>
      <c r="I42" s="19">
        <v>0</v>
      </c>
      <c r="J42" s="19">
        <v>0</v>
      </c>
      <c r="K42" s="19">
        <v>0</v>
      </c>
      <c r="L42" s="19"/>
      <c r="M42" s="19">
        <f t="shared" si="4"/>
        <v>0</v>
      </c>
      <c r="N42" s="19">
        <f t="shared" si="4"/>
        <v>216360</v>
      </c>
      <c r="O42" s="19">
        <f t="shared" si="4"/>
        <v>0</v>
      </c>
      <c r="P42" s="19">
        <f t="shared" si="4"/>
        <v>0</v>
      </c>
      <c r="Q42" s="19">
        <f t="shared" si="4"/>
        <v>0</v>
      </c>
      <c r="R42" s="20">
        <f t="shared" si="1"/>
        <v>0</v>
      </c>
      <c r="S42" s="20">
        <f t="shared" si="2"/>
        <v>0</v>
      </c>
      <c r="T42" s="19">
        <v>103</v>
      </c>
      <c r="U42" s="15" t="s">
        <v>91</v>
      </c>
      <c r="V42" s="15" t="s">
        <v>43</v>
      </c>
    </row>
    <row r="43" spans="1:25" hidden="1" x14ac:dyDescent="0.25">
      <c r="A43" s="15">
        <v>1600638</v>
      </c>
      <c r="B43" s="15" t="s">
        <v>92</v>
      </c>
      <c r="C43" s="15" t="s">
        <v>23</v>
      </c>
      <c r="D43" s="16" t="s">
        <v>41</v>
      </c>
      <c r="E43" s="15">
        <v>25</v>
      </c>
      <c r="F43" s="18">
        <v>2704.5</v>
      </c>
      <c r="G43" s="19">
        <v>25</v>
      </c>
      <c r="H43" s="19">
        <v>0</v>
      </c>
      <c r="I43" s="19">
        <v>0</v>
      </c>
      <c r="J43" s="19">
        <v>0</v>
      </c>
      <c r="K43" s="19">
        <v>0</v>
      </c>
      <c r="L43" s="19"/>
      <c r="M43" s="19">
        <f t="shared" si="4"/>
        <v>2704.5</v>
      </c>
      <c r="N43" s="19">
        <f t="shared" si="4"/>
        <v>0</v>
      </c>
      <c r="O43" s="19">
        <f t="shared" si="4"/>
        <v>0</v>
      </c>
      <c r="P43" s="19">
        <f t="shared" si="4"/>
        <v>0</v>
      </c>
      <c r="Q43" s="19">
        <f t="shared" si="4"/>
        <v>0</v>
      </c>
      <c r="R43" s="20">
        <f t="shared" si="1"/>
        <v>0</v>
      </c>
      <c r="S43" s="20">
        <f t="shared" si="2"/>
        <v>0</v>
      </c>
      <c r="T43" s="19">
        <v>103</v>
      </c>
      <c r="U43" s="15" t="s">
        <v>91</v>
      </c>
      <c r="V43" s="15" t="s">
        <v>43</v>
      </c>
    </row>
    <row r="44" spans="1:25" hidden="1" x14ac:dyDescent="0.25">
      <c r="A44" s="15">
        <v>1600667</v>
      </c>
      <c r="B44" s="15" t="s">
        <v>93</v>
      </c>
      <c r="C44" s="15" t="s">
        <v>23</v>
      </c>
      <c r="D44" s="16"/>
      <c r="E44" s="15">
        <v>350</v>
      </c>
      <c r="F44" s="18">
        <v>24314.5</v>
      </c>
      <c r="G44" s="19">
        <v>0</v>
      </c>
      <c r="H44" s="19">
        <v>350</v>
      </c>
      <c r="I44" s="19">
        <v>0</v>
      </c>
      <c r="J44" s="19">
        <v>0</v>
      </c>
      <c r="K44" s="19">
        <v>0</v>
      </c>
      <c r="L44" s="19"/>
      <c r="M44" s="19">
        <f t="shared" si="4"/>
        <v>0</v>
      </c>
      <c r="N44" s="19">
        <f t="shared" si="4"/>
        <v>24314.5</v>
      </c>
      <c r="O44" s="19">
        <f t="shared" si="4"/>
        <v>0</v>
      </c>
      <c r="P44" s="19">
        <f t="shared" si="4"/>
        <v>0</v>
      </c>
      <c r="Q44" s="19">
        <f t="shared" si="4"/>
        <v>0</v>
      </c>
      <c r="R44" s="20">
        <f t="shared" si="1"/>
        <v>0</v>
      </c>
      <c r="S44" s="20">
        <f t="shared" si="2"/>
        <v>0</v>
      </c>
      <c r="T44" s="19">
        <v>103</v>
      </c>
      <c r="U44" s="15" t="s">
        <v>94</v>
      </c>
      <c r="V44" s="15" t="s">
        <v>28</v>
      </c>
    </row>
    <row r="45" spans="1:25" hidden="1" x14ac:dyDescent="0.25">
      <c r="A45" s="15">
        <v>1600676</v>
      </c>
      <c r="B45" s="15" t="s">
        <v>95</v>
      </c>
      <c r="C45" s="15" t="s">
        <v>23</v>
      </c>
      <c r="D45" s="16"/>
      <c r="E45" s="15">
        <v>20</v>
      </c>
      <c r="F45" s="18">
        <v>2400.1999999999998</v>
      </c>
      <c r="G45" s="19">
        <v>20</v>
      </c>
      <c r="H45" s="19">
        <v>0</v>
      </c>
      <c r="I45" s="19">
        <v>0</v>
      </c>
      <c r="J45" s="19">
        <v>0</v>
      </c>
      <c r="K45" s="19">
        <v>0</v>
      </c>
      <c r="L45" s="19"/>
      <c r="M45" s="19">
        <f t="shared" si="4"/>
        <v>2400.1999999999998</v>
      </c>
      <c r="N45" s="19">
        <f t="shared" si="4"/>
        <v>0</v>
      </c>
      <c r="O45" s="19">
        <f t="shared" si="4"/>
        <v>0</v>
      </c>
      <c r="P45" s="19">
        <f t="shared" si="4"/>
        <v>0</v>
      </c>
      <c r="Q45" s="19">
        <f t="shared" si="4"/>
        <v>0</v>
      </c>
      <c r="R45" s="20">
        <f t="shared" si="1"/>
        <v>0</v>
      </c>
      <c r="S45" s="20">
        <f t="shared" si="2"/>
        <v>0</v>
      </c>
      <c r="T45" s="19">
        <v>103</v>
      </c>
      <c r="U45" s="15" t="s">
        <v>33</v>
      </c>
      <c r="V45" s="15" t="s">
        <v>28</v>
      </c>
    </row>
    <row r="46" spans="1:25" hidden="1" x14ac:dyDescent="0.25">
      <c r="A46" s="15">
        <v>1600717</v>
      </c>
      <c r="B46" s="15" t="s">
        <v>96</v>
      </c>
      <c r="C46" s="15" t="s">
        <v>23</v>
      </c>
      <c r="D46" s="16" t="s">
        <v>41</v>
      </c>
      <c r="E46" s="15">
        <v>40</v>
      </c>
      <c r="F46" s="18">
        <v>4197.2</v>
      </c>
      <c r="G46" s="19">
        <v>0</v>
      </c>
      <c r="H46" s="19">
        <v>40</v>
      </c>
      <c r="I46" s="19">
        <v>0</v>
      </c>
      <c r="J46" s="19">
        <v>0</v>
      </c>
      <c r="K46" s="19">
        <v>0</v>
      </c>
      <c r="L46" s="19"/>
      <c r="M46" s="19">
        <f t="shared" si="4"/>
        <v>0</v>
      </c>
      <c r="N46" s="19">
        <f t="shared" si="4"/>
        <v>4197.2</v>
      </c>
      <c r="O46" s="19">
        <f t="shared" si="4"/>
        <v>0</v>
      </c>
      <c r="P46" s="19">
        <f t="shared" si="4"/>
        <v>0</v>
      </c>
      <c r="Q46" s="19">
        <f t="shared" si="4"/>
        <v>0</v>
      </c>
      <c r="R46" s="20">
        <f t="shared" si="1"/>
        <v>0</v>
      </c>
      <c r="S46" s="20">
        <f t="shared" si="2"/>
        <v>0</v>
      </c>
      <c r="T46" s="19">
        <v>103</v>
      </c>
      <c r="U46" s="15" t="s">
        <v>47</v>
      </c>
      <c r="V46" s="15" t="s">
        <v>43</v>
      </c>
    </row>
    <row r="47" spans="1:25" hidden="1" x14ac:dyDescent="0.25">
      <c r="A47" s="15">
        <v>1600720</v>
      </c>
      <c r="B47" s="15" t="s">
        <v>97</v>
      </c>
      <c r="C47" s="15" t="s">
        <v>23</v>
      </c>
      <c r="D47" s="16"/>
      <c r="E47" s="17">
        <v>2916</v>
      </c>
      <c r="F47" s="18">
        <v>43215.12</v>
      </c>
      <c r="G47" s="19">
        <v>2916</v>
      </c>
      <c r="H47" s="19">
        <v>0</v>
      </c>
      <c r="I47" s="19">
        <v>0</v>
      </c>
      <c r="J47" s="19">
        <v>0</v>
      </c>
      <c r="K47" s="19">
        <v>0</v>
      </c>
      <c r="L47" s="19"/>
      <c r="M47" s="19">
        <f t="shared" si="4"/>
        <v>43215.12</v>
      </c>
      <c r="N47" s="19">
        <f t="shared" si="4"/>
        <v>0</v>
      </c>
      <c r="O47" s="19">
        <f t="shared" si="4"/>
        <v>0</v>
      </c>
      <c r="P47" s="19">
        <f t="shared" si="4"/>
        <v>0</v>
      </c>
      <c r="Q47" s="19">
        <f t="shared" si="4"/>
        <v>0</v>
      </c>
      <c r="R47" s="20">
        <f t="shared" si="1"/>
        <v>0</v>
      </c>
      <c r="S47" s="20">
        <f t="shared" si="2"/>
        <v>0</v>
      </c>
      <c r="T47" s="19">
        <v>103</v>
      </c>
      <c r="U47" s="15" t="s">
        <v>84</v>
      </c>
      <c r="V47" s="15" t="s">
        <v>28</v>
      </c>
    </row>
    <row r="48" spans="1:25" hidden="1" x14ac:dyDescent="0.25">
      <c r="A48" s="15">
        <v>1600814</v>
      </c>
      <c r="B48" s="15" t="s">
        <v>98</v>
      </c>
      <c r="C48" s="15" t="s">
        <v>23</v>
      </c>
      <c r="D48" s="16" t="s">
        <v>41</v>
      </c>
      <c r="E48" s="17">
        <v>21730</v>
      </c>
      <c r="F48" s="18">
        <v>1643657.2</v>
      </c>
      <c r="G48" s="19">
        <v>0</v>
      </c>
      <c r="H48" s="19">
        <v>0</v>
      </c>
      <c r="I48" s="19">
        <v>0</v>
      </c>
      <c r="J48" s="19">
        <v>0</v>
      </c>
      <c r="K48" s="19">
        <v>21730</v>
      </c>
      <c r="L48" s="19">
        <f>+K48</f>
        <v>21730</v>
      </c>
      <c r="M48" s="19">
        <f t="shared" si="4"/>
        <v>0</v>
      </c>
      <c r="N48" s="19">
        <f t="shared" si="4"/>
        <v>0</v>
      </c>
      <c r="O48" s="19">
        <f t="shared" si="4"/>
        <v>0</v>
      </c>
      <c r="P48" s="19">
        <f t="shared" si="4"/>
        <v>0</v>
      </c>
      <c r="Q48" s="19">
        <f t="shared" si="4"/>
        <v>1643657.2</v>
      </c>
      <c r="R48" s="20">
        <f t="shared" si="1"/>
        <v>21.73</v>
      </c>
      <c r="S48" s="20">
        <f t="shared" si="2"/>
        <v>16.436571999999998</v>
      </c>
      <c r="T48" s="19">
        <v>103</v>
      </c>
      <c r="U48" s="15" t="s">
        <v>69</v>
      </c>
      <c r="V48" s="15" t="s">
        <v>43</v>
      </c>
    </row>
    <row r="49" spans="1:25" hidden="1" x14ac:dyDescent="0.25">
      <c r="A49" s="15">
        <v>1600845</v>
      </c>
      <c r="B49" s="15" t="s">
        <v>99</v>
      </c>
      <c r="C49" s="15" t="s">
        <v>23</v>
      </c>
      <c r="D49" s="16" t="s">
        <v>41</v>
      </c>
      <c r="E49" s="17">
        <v>5525</v>
      </c>
      <c r="F49" s="18">
        <v>443712.75</v>
      </c>
      <c r="G49" s="19">
        <v>5525</v>
      </c>
      <c r="H49" s="19">
        <v>0</v>
      </c>
      <c r="I49" s="19">
        <v>0</v>
      </c>
      <c r="J49" s="19">
        <v>0</v>
      </c>
      <c r="K49" s="19">
        <v>0</v>
      </c>
      <c r="L49" s="19"/>
      <c r="M49" s="19">
        <f t="shared" si="4"/>
        <v>443712.75</v>
      </c>
      <c r="N49" s="19">
        <f t="shared" si="4"/>
        <v>0</v>
      </c>
      <c r="O49" s="19">
        <f t="shared" si="4"/>
        <v>0</v>
      </c>
      <c r="P49" s="19">
        <f t="shared" si="4"/>
        <v>0</v>
      </c>
      <c r="Q49" s="19">
        <f t="shared" si="4"/>
        <v>0</v>
      </c>
      <c r="R49" s="20">
        <f t="shared" si="1"/>
        <v>0</v>
      </c>
      <c r="S49" s="20">
        <f t="shared" si="2"/>
        <v>0</v>
      </c>
      <c r="T49" s="19">
        <v>103</v>
      </c>
      <c r="U49" s="15" t="s">
        <v>45</v>
      </c>
      <c r="V49" s="15" t="s">
        <v>43</v>
      </c>
    </row>
    <row r="50" spans="1:25" hidden="1" x14ac:dyDescent="0.25">
      <c r="A50" s="15">
        <v>1600978</v>
      </c>
      <c r="B50" s="15" t="s">
        <v>100</v>
      </c>
      <c r="C50" s="15" t="s">
        <v>23</v>
      </c>
      <c r="D50" s="16" t="s">
        <v>41</v>
      </c>
      <c r="E50" s="15">
        <v>226</v>
      </c>
      <c r="F50" s="18">
        <v>44725.4</v>
      </c>
      <c r="G50" s="19">
        <v>0</v>
      </c>
      <c r="H50" s="19">
        <v>0</v>
      </c>
      <c r="I50" s="19">
        <v>0</v>
      </c>
      <c r="J50" s="19">
        <v>0</v>
      </c>
      <c r="K50" s="19">
        <v>226</v>
      </c>
      <c r="L50" s="19">
        <f>+K50</f>
        <v>226</v>
      </c>
      <c r="M50" s="19">
        <f t="shared" si="4"/>
        <v>0</v>
      </c>
      <c r="N50" s="19">
        <f t="shared" si="4"/>
        <v>0</v>
      </c>
      <c r="O50" s="19">
        <f t="shared" si="4"/>
        <v>0</v>
      </c>
      <c r="P50" s="19">
        <f t="shared" si="4"/>
        <v>0</v>
      </c>
      <c r="Q50" s="19">
        <f t="shared" si="4"/>
        <v>44725.4</v>
      </c>
      <c r="R50" s="20">
        <f t="shared" ref="R50:R54" si="5">+SUM(I50:K50)/1000</f>
        <v>0.22600000000000001</v>
      </c>
      <c r="S50" s="20">
        <f t="shared" si="2"/>
        <v>0.44725400000000004</v>
      </c>
      <c r="T50" s="19">
        <v>103</v>
      </c>
      <c r="U50" s="15" t="s">
        <v>71</v>
      </c>
      <c r="V50" s="15" t="s">
        <v>43</v>
      </c>
    </row>
    <row r="51" spans="1:25" hidden="1" x14ac:dyDescent="0.25">
      <c r="A51" s="15">
        <v>1601030</v>
      </c>
      <c r="B51" s="15" t="s">
        <v>101</v>
      </c>
      <c r="C51" s="15" t="s">
        <v>23</v>
      </c>
      <c r="D51" s="16"/>
      <c r="E51" s="17">
        <v>2910</v>
      </c>
      <c r="F51" s="18">
        <v>155364.9</v>
      </c>
      <c r="G51" s="19">
        <v>2910</v>
      </c>
      <c r="H51" s="19">
        <v>0</v>
      </c>
      <c r="I51" s="19">
        <v>0</v>
      </c>
      <c r="J51" s="19">
        <v>0</v>
      </c>
      <c r="K51" s="19">
        <v>0</v>
      </c>
      <c r="L51" s="19"/>
      <c r="M51" s="19">
        <f t="shared" si="4"/>
        <v>155364.9</v>
      </c>
      <c r="N51" s="19">
        <f t="shared" si="4"/>
        <v>0</v>
      </c>
      <c r="O51" s="19">
        <f t="shared" si="4"/>
        <v>0</v>
      </c>
      <c r="P51" s="19">
        <f t="shared" si="4"/>
        <v>0</v>
      </c>
      <c r="Q51" s="19">
        <f t="shared" si="4"/>
        <v>0</v>
      </c>
      <c r="R51" s="20">
        <f t="shared" si="5"/>
        <v>0</v>
      </c>
      <c r="S51" s="20">
        <f t="shared" si="2"/>
        <v>0</v>
      </c>
      <c r="T51" s="19">
        <v>103</v>
      </c>
      <c r="U51" s="15" t="s">
        <v>79</v>
      </c>
      <c r="V51" s="15" t="s">
        <v>28</v>
      </c>
    </row>
    <row r="52" spans="1:25" hidden="1" x14ac:dyDescent="0.25">
      <c r="A52" s="15">
        <v>1601066</v>
      </c>
      <c r="B52" s="15" t="s">
        <v>68</v>
      </c>
      <c r="C52" s="15" t="s">
        <v>23</v>
      </c>
      <c r="D52" s="16" t="s">
        <v>41</v>
      </c>
      <c r="E52" s="15">
        <v>333</v>
      </c>
      <c r="F52" s="18">
        <v>25927.38</v>
      </c>
      <c r="G52" s="19">
        <v>0</v>
      </c>
      <c r="H52" s="19">
        <v>0</v>
      </c>
      <c r="I52" s="19">
        <v>0</v>
      </c>
      <c r="J52" s="19">
        <v>0</v>
      </c>
      <c r="K52" s="19">
        <v>333</v>
      </c>
      <c r="L52" s="19">
        <f>+K52</f>
        <v>333</v>
      </c>
      <c r="M52" s="19">
        <f t="shared" ref="M52:Q67" si="6">+$F52/$E52*G52</f>
        <v>0</v>
      </c>
      <c r="N52" s="19">
        <f t="shared" si="6"/>
        <v>0</v>
      </c>
      <c r="O52" s="19">
        <f t="shared" si="6"/>
        <v>0</v>
      </c>
      <c r="P52" s="19">
        <f t="shared" si="6"/>
        <v>0</v>
      </c>
      <c r="Q52" s="19">
        <f t="shared" si="6"/>
        <v>25927.38</v>
      </c>
      <c r="R52" s="20">
        <f t="shared" si="5"/>
        <v>0.33300000000000002</v>
      </c>
      <c r="S52" s="20">
        <f t="shared" si="2"/>
        <v>0.2592738</v>
      </c>
      <c r="T52" s="19">
        <v>103</v>
      </c>
      <c r="U52" s="15" t="s">
        <v>69</v>
      </c>
      <c r="V52" s="15" t="s">
        <v>43</v>
      </c>
    </row>
    <row r="53" spans="1:25" hidden="1" x14ac:dyDescent="0.25">
      <c r="A53" s="15">
        <v>1601106</v>
      </c>
      <c r="B53" s="15" t="s">
        <v>102</v>
      </c>
      <c r="C53" s="15" t="s">
        <v>23</v>
      </c>
      <c r="D53" s="16" t="s">
        <v>41</v>
      </c>
      <c r="E53" s="15">
        <v>510</v>
      </c>
      <c r="F53" s="18">
        <v>78540</v>
      </c>
      <c r="G53" s="19">
        <v>510</v>
      </c>
      <c r="H53" s="19">
        <v>0</v>
      </c>
      <c r="I53" s="19">
        <v>0</v>
      </c>
      <c r="J53" s="19">
        <v>0</v>
      </c>
      <c r="K53" s="19">
        <v>0</v>
      </c>
      <c r="L53" s="19"/>
      <c r="M53" s="19">
        <f t="shared" si="6"/>
        <v>78540</v>
      </c>
      <c r="N53" s="19">
        <f t="shared" si="6"/>
        <v>0</v>
      </c>
      <c r="O53" s="19">
        <f t="shared" si="6"/>
        <v>0</v>
      </c>
      <c r="P53" s="19">
        <f t="shared" si="6"/>
        <v>0</v>
      </c>
      <c r="Q53" s="19">
        <f t="shared" si="6"/>
        <v>0</v>
      </c>
      <c r="R53" s="20">
        <f t="shared" si="5"/>
        <v>0</v>
      </c>
      <c r="S53" s="20">
        <f t="shared" si="2"/>
        <v>0</v>
      </c>
      <c r="T53" s="19">
        <v>103</v>
      </c>
      <c r="U53" s="15" t="s">
        <v>64</v>
      </c>
      <c r="V53" s="15" t="s">
        <v>43</v>
      </c>
    </row>
    <row r="54" spans="1:25" hidden="1" x14ac:dyDescent="0.25">
      <c r="A54" s="15">
        <v>1601173</v>
      </c>
      <c r="B54" s="15" t="s">
        <v>93</v>
      </c>
      <c r="C54" s="15" t="s">
        <v>23</v>
      </c>
      <c r="D54" s="16"/>
      <c r="E54" s="17">
        <v>2150</v>
      </c>
      <c r="F54" s="18">
        <v>149360.5</v>
      </c>
      <c r="G54" s="19">
        <v>0</v>
      </c>
      <c r="H54" s="19">
        <v>0</v>
      </c>
      <c r="I54" s="19">
        <v>0</v>
      </c>
      <c r="J54" s="19">
        <v>0</v>
      </c>
      <c r="K54" s="19">
        <v>2150</v>
      </c>
      <c r="L54" s="19">
        <f>+K54</f>
        <v>2150</v>
      </c>
      <c r="M54" s="19">
        <f t="shared" si="6"/>
        <v>0</v>
      </c>
      <c r="N54" s="19">
        <f t="shared" si="6"/>
        <v>0</v>
      </c>
      <c r="O54" s="19">
        <f t="shared" si="6"/>
        <v>0</v>
      </c>
      <c r="P54" s="19">
        <f t="shared" si="6"/>
        <v>0</v>
      </c>
      <c r="Q54" s="19">
        <f t="shared" si="6"/>
        <v>149360.5</v>
      </c>
      <c r="R54" s="20">
        <f t="shared" si="5"/>
        <v>2.15</v>
      </c>
      <c r="S54" s="20">
        <f t="shared" si="2"/>
        <v>1.4936050000000001</v>
      </c>
      <c r="T54" s="19">
        <v>103</v>
      </c>
      <c r="U54" s="15" t="s">
        <v>94</v>
      </c>
      <c r="V54" s="15" t="s">
        <v>28</v>
      </c>
    </row>
    <row r="55" spans="1:25" hidden="1" x14ac:dyDescent="0.25">
      <c r="A55" s="15">
        <v>1601185</v>
      </c>
      <c r="B55" s="15" t="s">
        <v>103</v>
      </c>
      <c r="C55" s="15" t="s">
        <v>23</v>
      </c>
      <c r="D55" s="16"/>
      <c r="E55" s="17">
        <v>16200</v>
      </c>
      <c r="F55" s="18">
        <v>1035180</v>
      </c>
      <c r="G55" s="19">
        <v>16200</v>
      </c>
      <c r="H55" s="19">
        <v>0</v>
      </c>
      <c r="I55" s="19">
        <v>0</v>
      </c>
      <c r="J55" s="19">
        <v>0</v>
      </c>
      <c r="K55" s="19">
        <v>0</v>
      </c>
      <c r="L55" s="19"/>
      <c r="M55" s="19">
        <f t="shared" si="6"/>
        <v>1035180</v>
      </c>
      <c r="N55" s="19">
        <f t="shared" si="6"/>
        <v>0</v>
      </c>
      <c r="O55" s="19">
        <f t="shared" si="6"/>
        <v>0</v>
      </c>
      <c r="P55" s="19">
        <f t="shared" si="6"/>
        <v>0</v>
      </c>
      <c r="Q55" s="19">
        <f t="shared" si="6"/>
        <v>0</v>
      </c>
      <c r="R55" s="20">
        <f t="shared" ref="R55" si="7">+SUM(I55:K55)/1000</f>
        <v>0</v>
      </c>
      <c r="S55" s="20">
        <f t="shared" si="2"/>
        <v>0</v>
      </c>
      <c r="T55" s="19">
        <v>103</v>
      </c>
      <c r="U55" s="15" t="s">
        <v>104</v>
      </c>
      <c r="V55" s="15" t="s">
        <v>28</v>
      </c>
    </row>
    <row r="56" spans="1:25" hidden="1" x14ac:dyDescent="0.25">
      <c r="A56" s="15">
        <v>1601226</v>
      </c>
      <c r="B56" s="15" t="s">
        <v>105</v>
      </c>
      <c r="C56" s="15" t="s">
        <v>23</v>
      </c>
      <c r="D56" s="16"/>
      <c r="E56" s="17">
        <v>5290</v>
      </c>
      <c r="F56" s="18">
        <v>338031</v>
      </c>
      <c r="G56" s="19">
        <v>5290</v>
      </c>
      <c r="H56" s="19">
        <v>0</v>
      </c>
      <c r="I56" s="19">
        <v>0</v>
      </c>
      <c r="J56" s="19">
        <v>0</v>
      </c>
      <c r="K56" s="19">
        <v>0</v>
      </c>
      <c r="L56" s="19"/>
      <c r="M56" s="19">
        <f t="shared" si="6"/>
        <v>338031</v>
      </c>
      <c r="N56" s="19">
        <f t="shared" si="6"/>
        <v>0</v>
      </c>
      <c r="O56" s="19">
        <f t="shared" si="6"/>
        <v>0</v>
      </c>
      <c r="P56" s="19">
        <f t="shared" si="6"/>
        <v>0</v>
      </c>
      <c r="Q56" s="19">
        <f t="shared" si="6"/>
        <v>0</v>
      </c>
      <c r="R56" s="20">
        <f t="shared" ref="R56:R69" si="8">+SUM(I56:K56)/1000</f>
        <v>0</v>
      </c>
      <c r="S56" s="20">
        <f t="shared" si="2"/>
        <v>0</v>
      </c>
      <c r="T56" s="19">
        <v>103</v>
      </c>
      <c r="U56" s="15" t="s">
        <v>104</v>
      </c>
      <c r="V56" s="15" t="s">
        <v>28</v>
      </c>
    </row>
    <row r="57" spans="1:25" x14ac:dyDescent="0.25">
      <c r="A57" s="15">
        <v>1601318</v>
      </c>
      <c r="B57" s="15" t="s">
        <v>106</v>
      </c>
      <c r="C57" s="15" t="s">
        <v>23</v>
      </c>
      <c r="D57" s="16"/>
      <c r="E57" s="17">
        <v>3625</v>
      </c>
      <c r="F57" s="18">
        <v>328425</v>
      </c>
      <c r="G57" s="19">
        <v>0</v>
      </c>
      <c r="H57" s="19">
        <v>0</v>
      </c>
      <c r="I57" s="19">
        <v>0</v>
      </c>
      <c r="J57" s="19">
        <v>3550</v>
      </c>
      <c r="K57" s="19">
        <v>75</v>
      </c>
      <c r="L57" s="19">
        <f>+K57</f>
        <v>75</v>
      </c>
      <c r="M57" s="19">
        <f t="shared" si="6"/>
        <v>0</v>
      </c>
      <c r="N57" s="19">
        <f t="shared" si="6"/>
        <v>0</v>
      </c>
      <c r="O57" s="19">
        <f t="shared" si="6"/>
        <v>0</v>
      </c>
      <c r="P57" s="19">
        <f t="shared" si="6"/>
        <v>321630</v>
      </c>
      <c r="Q57" s="19">
        <f t="shared" si="6"/>
        <v>6795</v>
      </c>
      <c r="R57" s="20">
        <f t="shared" si="8"/>
        <v>3.625</v>
      </c>
      <c r="S57" s="20">
        <f t="shared" si="2"/>
        <v>3.2842500000000001</v>
      </c>
      <c r="T57" s="19">
        <v>103</v>
      </c>
      <c r="U57" s="15" t="s">
        <v>107</v>
      </c>
      <c r="V57" s="15" t="s">
        <v>28</v>
      </c>
      <c r="X57" t="s">
        <v>108</v>
      </c>
      <c r="Y57" s="21">
        <f>(J10+J39+J57+J59+J60+J99+J103)/1000</f>
        <v>59.91</v>
      </c>
    </row>
    <row r="58" spans="1:25" hidden="1" x14ac:dyDescent="0.25">
      <c r="A58" s="15">
        <v>1601370</v>
      </c>
      <c r="B58" s="15" t="s">
        <v>109</v>
      </c>
      <c r="C58" s="15" t="s">
        <v>23</v>
      </c>
      <c r="D58" s="16"/>
      <c r="E58" s="17">
        <v>100250</v>
      </c>
      <c r="F58" s="18">
        <v>6964367.5</v>
      </c>
      <c r="G58" s="19">
        <v>100250</v>
      </c>
      <c r="H58" s="19">
        <v>0</v>
      </c>
      <c r="I58" s="19">
        <v>0</v>
      </c>
      <c r="J58" s="19">
        <v>0</v>
      </c>
      <c r="K58" s="19">
        <v>0</v>
      </c>
      <c r="L58" s="19"/>
      <c r="M58" s="19">
        <f t="shared" si="6"/>
        <v>6964367.5</v>
      </c>
      <c r="N58" s="19">
        <f t="shared" si="6"/>
        <v>0</v>
      </c>
      <c r="O58" s="19">
        <f t="shared" si="6"/>
        <v>0</v>
      </c>
      <c r="P58" s="19">
        <f t="shared" si="6"/>
        <v>0</v>
      </c>
      <c r="Q58" s="19">
        <f t="shared" si="6"/>
        <v>0</v>
      </c>
      <c r="R58" s="20">
        <f t="shared" si="8"/>
        <v>0</v>
      </c>
      <c r="S58" s="20">
        <f t="shared" si="2"/>
        <v>0</v>
      </c>
      <c r="T58" s="19">
        <v>103</v>
      </c>
      <c r="U58" s="15" t="s">
        <v>94</v>
      </c>
      <c r="V58" s="15" t="s">
        <v>28</v>
      </c>
    </row>
    <row r="59" spans="1:25" x14ac:dyDescent="0.25">
      <c r="A59" s="15">
        <v>1601385</v>
      </c>
      <c r="B59" s="15" t="s">
        <v>110</v>
      </c>
      <c r="C59" s="15" t="s">
        <v>23</v>
      </c>
      <c r="D59" s="16" t="s">
        <v>41</v>
      </c>
      <c r="E59" s="15">
        <v>25</v>
      </c>
      <c r="F59" s="18">
        <v>2305.75</v>
      </c>
      <c r="G59" s="19">
        <v>0</v>
      </c>
      <c r="H59" s="19">
        <v>0</v>
      </c>
      <c r="I59" s="19">
        <v>0</v>
      </c>
      <c r="J59" s="19">
        <v>25</v>
      </c>
      <c r="K59" s="19">
        <v>0</v>
      </c>
      <c r="L59" s="19"/>
      <c r="M59" s="19">
        <f t="shared" si="6"/>
        <v>0</v>
      </c>
      <c r="N59" s="19">
        <f t="shared" si="6"/>
        <v>0</v>
      </c>
      <c r="O59" s="19">
        <f t="shared" si="6"/>
        <v>0</v>
      </c>
      <c r="P59" s="19">
        <f t="shared" si="6"/>
        <v>2305.75</v>
      </c>
      <c r="Q59" s="19">
        <f t="shared" si="6"/>
        <v>0</v>
      </c>
      <c r="R59" s="20">
        <f t="shared" si="8"/>
        <v>2.5000000000000001E-2</v>
      </c>
      <c r="S59" s="20">
        <f t="shared" si="2"/>
        <v>2.3057500000000002E-2</v>
      </c>
      <c r="T59" s="19">
        <v>103</v>
      </c>
      <c r="U59" s="15" t="s">
        <v>111</v>
      </c>
      <c r="V59" s="15" t="s">
        <v>43</v>
      </c>
    </row>
    <row r="60" spans="1:25" x14ac:dyDescent="0.25">
      <c r="A60" s="15">
        <v>1601400</v>
      </c>
      <c r="B60" s="15" t="s">
        <v>112</v>
      </c>
      <c r="C60" s="15" t="s">
        <v>23</v>
      </c>
      <c r="D60" s="16"/>
      <c r="E60" s="15">
        <v>325</v>
      </c>
      <c r="F60" s="18">
        <v>55835</v>
      </c>
      <c r="G60" s="19">
        <v>0</v>
      </c>
      <c r="H60" s="19">
        <v>0</v>
      </c>
      <c r="I60" s="19">
        <v>0</v>
      </c>
      <c r="J60" s="19">
        <v>325</v>
      </c>
      <c r="K60" s="19">
        <v>0</v>
      </c>
      <c r="L60" s="19"/>
      <c r="M60" s="19">
        <f t="shared" si="6"/>
        <v>0</v>
      </c>
      <c r="N60" s="19">
        <f t="shared" si="6"/>
        <v>0</v>
      </c>
      <c r="O60" s="19">
        <f t="shared" si="6"/>
        <v>0</v>
      </c>
      <c r="P60" s="19">
        <f t="shared" si="6"/>
        <v>55835.000000000007</v>
      </c>
      <c r="Q60" s="19">
        <f t="shared" si="6"/>
        <v>0</v>
      </c>
      <c r="R60" s="20">
        <f t="shared" si="8"/>
        <v>0.32500000000000001</v>
      </c>
      <c r="S60" s="20">
        <f t="shared" si="2"/>
        <v>0.55835000000000012</v>
      </c>
      <c r="T60" s="19">
        <v>103</v>
      </c>
      <c r="U60" s="15" t="s">
        <v>113</v>
      </c>
      <c r="V60" s="15" t="s">
        <v>28</v>
      </c>
    </row>
    <row r="61" spans="1:25" hidden="1" x14ac:dyDescent="0.25">
      <c r="A61" s="15">
        <v>1100122</v>
      </c>
      <c r="B61" s="15" t="s">
        <v>114</v>
      </c>
      <c r="C61" s="15" t="s">
        <v>115</v>
      </c>
      <c r="D61" s="16"/>
      <c r="E61" s="17">
        <v>39911</v>
      </c>
      <c r="F61" s="18">
        <v>4576297.0599999996</v>
      </c>
      <c r="G61" s="19">
        <v>39911</v>
      </c>
      <c r="H61" s="19">
        <v>0</v>
      </c>
      <c r="I61" s="19">
        <v>0</v>
      </c>
      <c r="J61" s="19">
        <v>0</v>
      </c>
      <c r="K61" s="19">
        <v>0</v>
      </c>
      <c r="L61" s="19"/>
      <c r="M61" s="19">
        <f t="shared" si="6"/>
        <v>4576297.0599999996</v>
      </c>
      <c r="N61" s="19">
        <f t="shared" si="6"/>
        <v>0</v>
      </c>
      <c r="O61" s="19">
        <f t="shared" si="6"/>
        <v>0</v>
      </c>
      <c r="P61" s="19">
        <f t="shared" si="6"/>
        <v>0</v>
      </c>
      <c r="Q61" s="19">
        <f t="shared" si="6"/>
        <v>0</v>
      </c>
      <c r="R61" s="20">
        <f t="shared" si="8"/>
        <v>0</v>
      </c>
      <c r="S61" s="20">
        <f t="shared" si="2"/>
        <v>0</v>
      </c>
      <c r="T61" s="19">
        <v>103</v>
      </c>
      <c r="U61" s="15" t="s">
        <v>116</v>
      </c>
      <c r="V61" s="15" t="s">
        <v>25</v>
      </c>
    </row>
    <row r="62" spans="1:25" hidden="1" x14ac:dyDescent="0.25">
      <c r="A62" s="15">
        <v>1100365</v>
      </c>
      <c r="B62" s="15" t="s">
        <v>117</v>
      </c>
      <c r="C62" s="15" t="s">
        <v>115</v>
      </c>
      <c r="D62" s="16"/>
      <c r="E62" s="17">
        <v>151229</v>
      </c>
      <c r="F62" s="18">
        <v>7299824.8300000001</v>
      </c>
      <c r="G62" s="19">
        <v>151229</v>
      </c>
      <c r="H62" s="19">
        <v>0</v>
      </c>
      <c r="I62" s="19">
        <v>0</v>
      </c>
      <c r="J62" s="19">
        <v>0</v>
      </c>
      <c r="K62" s="19">
        <v>0</v>
      </c>
      <c r="L62" s="19"/>
      <c r="M62" s="19">
        <f t="shared" si="6"/>
        <v>7299824.8300000001</v>
      </c>
      <c r="N62" s="19">
        <f t="shared" si="6"/>
        <v>0</v>
      </c>
      <c r="O62" s="19">
        <f t="shared" si="6"/>
        <v>0</v>
      </c>
      <c r="P62" s="19">
        <f t="shared" si="6"/>
        <v>0</v>
      </c>
      <c r="Q62" s="19">
        <f t="shared" si="6"/>
        <v>0</v>
      </c>
      <c r="R62" s="20">
        <f t="shared" si="8"/>
        <v>0</v>
      </c>
      <c r="S62" s="20">
        <f t="shared" si="2"/>
        <v>0</v>
      </c>
      <c r="T62" s="19">
        <v>103</v>
      </c>
      <c r="U62" s="15" t="s">
        <v>118</v>
      </c>
      <c r="V62" s="15" t="s">
        <v>25</v>
      </c>
    </row>
    <row r="63" spans="1:25" hidden="1" x14ac:dyDescent="0.25">
      <c r="A63" s="15">
        <v>1100378</v>
      </c>
      <c r="B63" s="15" t="s">
        <v>119</v>
      </c>
      <c r="C63" s="15" t="s">
        <v>115</v>
      </c>
      <c r="D63" s="16"/>
      <c r="E63" s="17">
        <v>586566</v>
      </c>
      <c r="F63" s="18">
        <v>33641687.759999998</v>
      </c>
      <c r="G63" s="19">
        <v>586566</v>
      </c>
      <c r="H63" s="19">
        <v>0</v>
      </c>
      <c r="I63" s="19">
        <v>0</v>
      </c>
      <c r="J63" s="19">
        <v>0</v>
      </c>
      <c r="K63" s="19">
        <v>0</v>
      </c>
      <c r="L63" s="19"/>
      <c r="M63" s="19">
        <f t="shared" si="6"/>
        <v>33641687.759999998</v>
      </c>
      <c r="N63" s="19">
        <f t="shared" si="6"/>
        <v>0</v>
      </c>
      <c r="O63" s="19">
        <f t="shared" si="6"/>
        <v>0</v>
      </c>
      <c r="P63" s="19">
        <f t="shared" si="6"/>
        <v>0</v>
      </c>
      <c r="Q63" s="19">
        <f t="shared" si="6"/>
        <v>0</v>
      </c>
      <c r="R63" s="20">
        <f t="shared" si="8"/>
        <v>0</v>
      </c>
      <c r="S63" s="20">
        <f t="shared" si="2"/>
        <v>0</v>
      </c>
      <c r="T63" s="19">
        <v>103</v>
      </c>
      <c r="U63" s="15" t="s">
        <v>120</v>
      </c>
      <c r="V63" s="15" t="s">
        <v>25</v>
      </c>
    </row>
    <row r="64" spans="1:25" hidden="1" x14ac:dyDescent="0.25">
      <c r="A64" s="15">
        <v>1100380</v>
      </c>
      <c r="B64" s="15" t="s">
        <v>121</v>
      </c>
      <c r="C64" s="15" t="s">
        <v>115</v>
      </c>
      <c r="D64" s="16"/>
      <c r="E64" s="17">
        <v>1100147</v>
      </c>
      <c r="F64" s="18">
        <v>84081299.409999996</v>
      </c>
      <c r="G64" s="19">
        <v>1100147</v>
      </c>
      <c r="H64" s="19">
        <v>0</v>
      </c>
      <c r="I64" s="19">
        <v>0</v>
      </c>
      <c r="J64" s="19">
        <v>0</v>
      </c>
      <c r="K64" s="19">
        <v>0</v>
      </c>
      <c r="L64" s="19"/>
      <c r="M64" s="19">
        <f t="shared" si="6"/>
        <v>84081299.409999996</v>
      </c>
      <c r="N64" s="19">
        <f t="shared" si="6"/>
        <v>0</v>
      </c>
      <c r="O64" s="19">
        <f t="shared" si="6"/>
        <v>0</v>
      </c>
      <c r="P64" s="19">
        <f t="shared" si="6"/>
        <v>0</v>
      </c>
      <c r="Q64" s="19">
        <f t="shared" si="6"/>
        <v>0</v>
      </c>
      <c r="R64" s="20">
        <f t="shared" si="8"/>
        <v>0</v>
      </c>
      <c r="S64" s="20">
        <f t="shared" si="2"/>
        <v>0</v>
      </c>
      <c r="T64" s="19">
        <v>103</v>
      </c>
      <c r="U64" s="15" t="s">
        <v>122</v>
      </c>
      <c r="V64" s="15" t="s">
        <v>25</v>
      </c>
    </row>
    <row r="65" spans="1:22" x14ac:dyDescent="0.25">
      <c r="A65" s="15">
        <v>1100500</v>
      </c>
      <c r="B65" s="15" t="s">
        <v>123</v>
      </c>
      <c r="C65" s="15" t="s">
        <v>115</v>
      </c>
      <c r="D65" s="16"/>
      <c r="E65" s="17">
        <v>59570</v>
      </c>
      <c r="F65" s="18">
        <v>6598079.6699999999</v>
      </c>
      <c r="G65" s="19">
        <v>0</v>
      </c>
      <c r="H65" s="19">
        <v>39940</v>
      </c>
      <c r="I65" s="19">
        <v>0</v>
      </c>
      <c r="J65" s="19">
        <v>19630</v>
      </c>
      <c r="K65" s="19">
        <v>0</v>
      </c>
      <c r="L65" s="19"/>
      <c r="M65" s="19">
        <f t="shared" si="6"/>
        <v>0</v>
      </c>
      <c r="N65" s="19">
        <f t="shared" si="6"/>
        <v>4423825.7851233836</v>
      </c>
      <c r="O65" s="19">
        <f t="shared" si="6"/>
        <v>0</v>
      </c>
      <c r="P65" s="19">
        <f t="shared" si="6"/>
        <v>2174253.8848766158</v>
      </c>
      <c r="Q65" s="19">
        <f t="shared" si="6"/>
        <v>0</v>
      </c>
      <c r="R65" s="20">
        <f t="shared" si="8"/>
        <v>19.63</v>
      </c>
      <c r="S65" s="20">
        <f t="shared" si="2"/>
        <v>21.742538848766159</v>
      </c>
      <c r="T65" s="19">
        <v>103</v>
      </c>
      <c r="U65" s="15" t="s">
        <v>116</v>
      </c>
      <c r="V65" s="15" t="s">
        <v>25</v>
      </c>
    </row>
    <row r="66" spans="1:22" hidden="1" x14ac:dyDescent="0.25">
      <c r="A66" s="15">
        <v>1101044</v>
      </c>
      <c r="B66" s="15" t="s">
        <v>124</v>
      </c>
      <c r="C66" s="15" t="s">
        <v>115</v>
      </c>
      <c r="D66" s="16"/>
      <c r="E66" s="17">
        <v>421170</v>
      </c>
      <c r="F66" s="18">
        <v>64851799.5</v>
      </c>
      <c r="G66" s="19">
        <v>421170</v>
      </c>
      <c r="H66" s="19">
        <v>0</v>
      </c>
      <c r="I66" s="19">
        <v>0</v>
      </c>
      <c r="J66" s="19">
        <v>0</v>
      </c>
      <c r="K66" s="19">
        <v>0</v>
      </c>
      <c r="L66" s="19"/>
      <c r="M66" s="19">
        <f t="shared" si="6"/>
        <v>64851799.5</v>
      </c>
      <c r="N66" s="19">
        <f t="shared" si="6"/>
        <v>0</v>
      </c>
      <c r="O66" s="19">
        <f t="shared" si="6"/>
        <v>0</v>
      </c>
      <c r="P66" s="19">
        <f t="shared" si="6"/>
        <v>0</v>
      </c>
      <c r="Q66" s="19">
        <f t="shared" si="6"/>
        <v>0</v>
      </c>
      <c r="R66" s="20">
        <f t="shared" si="8"/>
        <v>0</v>
      </c>
      <c r="S66" s="20">
        <f t="shared" si="2"/>
        <v>0</v>
      </c>
      <c r="T66" s="19">
        <v>103</v>
      </c>
      <c r="U66" s="15" t="s">
        <v>125</v>
      </c>
      <c r="V66" s="15" t="s">
        <v>25</v>
      </c>
    </row>
    <row r="67" spans="1:22" hidden="1" x14ac:dyDescent="0.25">
      <c r="A67" s="15">
        <v>1500005</v>
      </c>
      <c r="B67" s="15" t="s">
        <v>126</v>
      </c>
      <c r="C67" s="15" t="s">
        <v>127</v>
      </c>
      <c r="D67" s="16"/>
      <c r="E67" s="17">
        <v>63137</v>
      </c>
      <c r="F67" s="18">
        <v>7234868.8300000001</v>
      </c>
      <c r="G67" s="19">
        <v>63137</v>
      </c>
      <c r="H67" s="19">
        <v>0</v>
      </c>
      <c r="I67" s="19">
        <v>0</v>
      </c>
      <c r="J67" s="19">
        <v>0</v>
      </c>
      <c r="K67" s="19">
        <v>0</v>
      </c>
      <c r="L67" s="19"/>
      <c r="M67" s="19">
        <f t="shared" si="6"/>
        <v>7234868.8300000001</v>
      </c>
      <c r="N67" s="19">
        <f t="shared" si="6"/>
        <v>0</v>
      </c>
      <c r="O67" s="19">
        <f t="shared" si="6"/>
        <v>0</v>
      </c>
      <c r="P67" s="19">
        <f t="shared" si="6"/>
        <v>0</v>
      </c>
      <c r="Q67" s="19">
        <f t="shared" si="6"/>
        <v>0</v>
      </c>
      <c r="R67" s="20">
        <f t="shared" si="8"/>
        <v>0</v>
      </c>
      <c r="S67" s="20">
        <f t="shared" si="2"/>
        <v>0</v>
      </c>
      <c r="T67" s="19">
        <v>103</v>
      </c>
      <c r="U67" s="15" t="s">
        <v>116</v>
      </c>
      <c r="V67" s="15" t="s">
        <v>25</v>
      </c>
    </row>
    <row r="68" spans="1:22" hidden="1" x14ac:dyDescent="0.25">
      <c r="A68" s="15">
        <v>1500021</v>
      </c>
      <c r="B68" s="15" t="s">
        <v>128</v>
      </c>
      <c r="C68" s="15" t="s">
        <v>127</v>
      </c>
      <c r="D68" s="16"/>
      <c r="E68" s="17">
        <v>142992</v>
      </c>
      <c r="F68" s="18">
        <v>11365004.16</v>
      </c>
      <c r="G68" s="19">
        <v>142992</v>
      </c>
      <c r="H68" s="19">
        <v>0</v>
      </c>
      <c r="I68" s="19">
        <v>0</v>
      </c>
      <c r="J68" s="19">
        <v>0</v>
      </c>
      <c r="K68" s="19">
        <v>0</v>
      </c>
      <c r="L68" s="19"/>
      <c r="M68" s="19">
        <f t="shared" ref="M68:Q91" si="9">+$F68/$E68*G68</f>
        <v>11365004.16</v>
      </c>
      <c r="N68" s="19">
        <f t="shared" si="9"/>
        <v>0</v>
      </c>
      <c r="O68" s="19">
        <f t="shared" si="9"/>
        <v>0</v>
      </c>
      <c r="P68" s="19">
        <f t="shared" si="9"/>
        <v>0</v>
      </c>
      <c r="Q68" s="19">
        <f t="shared" si="9"/>
        <v>0</v>
      </c>
      <c r="R68" s="20">
        <f t="shared" si="8"/>
        <v>0</v>
      </c>
      <c r="S68" s="20">
        <f t="shared" si="2"/>
        <v>0</v>
      </c>
      <c r="T68" s="19">
        <v>103</v>
      </c>
      <c r="U68" s="15" t="s">
        <v>129</v>
      </c>
      <c r="V68" s="15" t="s">
        <v>25</v>
      </c>
    </row>
    <row r="69" spans="1:22" hidden="1" x14ac:dyDescent="0.25">
      <c r="A69" s="15">
        <v>1500068</v>
      </c>
      <c r="B69" s="15" t="s">
        <v>130</v>
      </c>
      <c r="C69" s="15" t="s">
        <v>127</v>
      </c>
      <c r="D69" s="16"/>
      <c r="E69" s="17">
        <v>299698</v>
      </c>
      <c r="F69" s="18">
        <v>14397491.92</v>
      </c>
      <c r="G69" s="19">
        <v>299698</v>
      </c>
      <c r="H69" s="19">
        <v>0</v>
      </c>
      <c r="I69" s="19">
        <v>0</v>
      </c>
      <c r="J69" s="19">
        <v>0</v>
      </c>
      <c r="K69" s="19">
        <v>0</v>
      </c>
      <c r="L69" s="19"/>
      <c r="M69" s="19">
        <f t="shared" si="9"/>
        <v>14397491.92</v>
      </c>
      <c r="N69" s="19">
        <f t="shared" si="9"/>
        <v>0</v>
      </c>
      <c r="O69" s="19">
        <f t="shared" si="9"/>
        <v>0</v>
      </c>
      <c r="P69" s="19">
        <f t="shared" si="9"/>
        <v>0</v>
      </c>
      <c r="Q69" s="19">
        <f t="shared" si="9"/>
        <v>0</v>
      </c>
      <c r="R69" s="20">
        <f t="shared" si="8"/>
        <v>0</v>
      </c>
      <c r="S69" s="20">
        <f t="shared" ref="S69:S132" si="10">+SUM(O69:Q69)/100000</f>
        <v>0</v>
      </c>
      <c r="T69" s="19">
        <v>103</v>
      </c>
      <c r="U69" s="15" t="s">
        <v>131</v>
      </c>
      <c r="V69" s="15" t="s">
        <v>25</v>
      </c>
    </row>
    <row r="70" spans="1:22" hidden="1" x14ac:dyDescent="0.25">
      <c r="A70" s="15">
        <v>1500092</v>
      </c>
      <c r="B70" s="15" t="s">
        <v>132</v>
      </c>
      <c r="C70" s="15" t="s">
        <v>127</v>
      </c>
      <c r="D70" s="16"/>
      <c r="E70" s="17">
        <v>174802</v>
      </c>
      <c r="F70" s="18">
        <v>40422962.5</v>
      </c>
      <c r="G70" s="19">
        <v>125000</v>
      </c>
      <c r="H70" s="19">
        <v>49802</v>
      </c>
      <c r="I70" s="19">
        <v>0</v>
      </c>
      <c r="J70" s="19">
        <v>0</v>
      </c>
      <c r="K70" s="19">
        <v>0</v>
      </c>
      <c r="L70" s="19"/>
      <c r="M70" s="19">
        <f t="shared" si="9"/>
        <v>28906250</v>
      </c>
      <c r="N70" s="19">
        <f t="shared" si="9"/>
        <v>11516712.5</v>
      </c>
      <c r="O70" s="19">
        <f t="shared" si="9"/>
        <v>0</v>
      </c>
      <c r="P70" s="19">
        <f t="shared" si="9"/>
        <v>0</v>
      </c>
      <c r="Q70" s="19">
        <f t="shared" si="9"/>
        <v>0</v>
      </c>
      <c r="R70" s="20">
        <f t="shared" ref="R70:R77" si="11">+SUM(I70:K70)/1000</f>
        <v>0</v>
      </c>
      <c r="S70" s="20">
        <f t="shared" si="10"/>
        <v>0</v>
      </c>
      <c r="T70" s="19">
        <v>103</v>
      </c>
      <c r="U70" s="15" t="s">
        <v>53</v>
      </c>
      <c r="V70" s="15" t="s">
        <v>28</v>
      </c>
    </row>
    <row r="71" spans="1:22" hidden="1" x14ac:dyDescent="0.25">
      <c r="A71" s="15">
        <v>1500109</v>
      </c>
      <c r="B71" s="15" t="s">
        <v>133</v>
      </c>
      <c r="C71" s="15" t="s">
        <v>127</v>
      </c>
      <c r="D71" s="16"/>
      <c r="E71" s="17">
        <v>81281</v>
      </c>
      <c r="F71" s="18">
        <v>15557183.4</v>
      </c>
      <c r="G71" s="19">
        <v>58200</v>
      </c>
      <c r="H71" s="19">
        <v>23081</v>
      </c>
      <c r="I71" s="19">
        <v>0</v>
      </c>
      <c r="J71" s="19">
        <v>0</v>
      </c>
      <c r="K71" s="19">
        <v>0</v>
      </c>
      <c r="L71" s="19"/>
      <c r="M71" s="19">
        <f t="shared" si="9"/>
        <v>11139480</v>
      </c>
      <c r="N71" s="19">
        <f t="shared" si="9"/>
        <v>4417703.4000000004</v>
      </c>
      <c r="O71" s="19">
        <f t="shared" si="9"/>
        <v>0</v>
      </c>
      <c r="P71" s="19">
        <f t="shared" si="9"/>
        <v>0</v>
      </c>
      <c r="Q71" s="19">
        <f t="shared" si="9"/>
        <v>0</v>
      </c>
      <c r="R71" s="20">
        <f t="shared" si="11"/>
        <v>0</v>
      </c>
      <c r="S71" s="20">
        <f t="shared" si="10"/>
        <v>0</v>
      </c>
      <c r="T71" s="19">
        <v>103</v>
      </c>
      <c r="U71" s="15" t="s">
        <v>31</v>
      </c>
      <c r="V71" s="15" t="s">
        <v>28</v>
      </c>
    </row>
    <row r="72" spans="1:22" hidden="1" x14ac:dyDescent="0.25">
      <c r="A72" s="15">
        <v>1500110</v>
      </c>
      <c r="B72" s="15" t="s">
        <v>134</v>
      </c>
      <c r="C72" s="15" t="s">
        <v>127</v>
      </c>
      <c r="D72" s="16"/>
      <c r="E72" s="17">
        <v>183453</v>
      </c>
      <c r="F72" s="18">
        <v>23006840.73</v>
      </c>
      <c r="G72" s="19">
        <v>183453</v>
      </c>
      <c r="H72" s="19">
        <v>0</v>
      </c>
      <c r="I72" s="19">
        <v>0</v>
      </c>
      <c r="J72" s="19">
        <v>0</v>
      </c>
      <c r="K72" s="19">
        <v>0</v>
      </c>
      <c r="L72" s="19"/>
      <c r="M72" s="19">
        <f t="shared" si="9"/>
        <v>23006840.73</v>
      </c>
      <c r="N72" s="19">
        <f t="shared" si="9"/>
        <v>0</v>
      </c>
      <c r="O72" s="19">
        <f t="shared" si="9"/>
        <v>0</v>
      </c>
      <c r="P72" s="19">
        <f t="shared" si="9"/>
        <v>0</v>
      </c>
      <c r="Q72" s="19">
        <f t="shared" si="9"/>
        <v>0</v>
      </c>
      <c r="R72" s="20">
        <f t="shared" si="11"/>
        <v>0</v>
      </c>
      <c r="S72" s="20">
        <f t="shared" si="10"/>
        <v>0</v>
      </c>
      <c r="T72" s="19">
        <v>103</v>
      </c>
      <c r="U72" s="15" t="s">
        <v>116</v>
      </c>
      <c r="V72" s="15" t="s">
        <v>25</v>
      </c>
    </row>
    <row r="73" spans="1:22" hidden="1" x14ac:dyDescent="0.25">
      <c r="A73" s="15">
        <v>1500111</v>
      </c>
      <c r="B73" s="15" t="s">
        <v>135</v>
      </c>
      <c r="C73" s="15" t="s">
        <v>127</v>
      </c>
      <c r="D73" s="16"/>
      <c r="E73" s="17">
        <v>274289</v>
      </c>
      <c r="F73" s="18">
        <v>34398583.490000002</v>
      </c>
      <c r="G73" s="19">
        <v>274289</v>
      </c>
      <c r="H73" s="19">
        <v>0</v>
      </c>
      <c r="I73" s="19">
        <v>0</v>
      </c>
      <c r="J73" s="19">
        <v>0</v>
      </c>
      <c r="K73" s="19">
        <v>0</v>
      </c>
      <c r="L73" s="19"/>
      <c r="M73" s="19">
        <f t="shared" si="9"/>
        <v>34398583.490000002</v>
      </c>
      <c r="N73" s="19">
        <f t="shared" si="9"/>
        <v>0</v>
      </c>
      <c r="O73" s="19">
        <f t="shared" si="9"/>
        <v>0</v>
      </c>
      <c r="P73" s="19">
        <f t="shared" si="9"/>
        <v>0</v>
      </c>
      <c r="Q73" s="19">
        <f t="shared" si="9"/>
        <v>0</v>
      </c>
      <c r="R73" s="20">
        <f t="shared" si="11"/>
        <v>0</v>
      </c>
      <c r="S73" s="20">
        <f t="shared" si="10"/>
        <v>0</v>
      </c>
      <c r="T73" s="19">
        <v>103</v>
      </c>
      <c r="U73" s="15" t="s">
        <v>116</v>
      </c>
      <c r="V73" s="15" t="s">
        <v>25</v>
      </c>
    </row>
    <row r="74" spans="1:22" hidden="1" x14ac:dyDescent="0.25">
      <c r="A74" s="15">
        <v>1500114</v>
      </c>
      <c r="B74" s="15" t="s">
        <v>136</v>
      </c>
      <c r="C74" s="15" t="s">
        <v>127</v>
      </c>
      <c r="D74" s="16"/>
      <c r="E74" s="17">
        <v>760238</v>
      </c>
      <c r="F74" s="18">
        <v>51954664.920000002</v>
      </c>
      <c r="G74" s="19">
        <v>760238</v>
      </c>
      <c r="H74" s="19">
        <v>0</v>
      </c>
      <c r="I74" s="19">
        <v>0</v>
      </c>
      <c r="J74" s="19">
        <v>0</v>
      </c>
      <c r="K74" s="19">
        <v>0</v>
      </c>
      <c r="L74" s="19"/>
      <c r="M74" s="19">
        <f t="shared" si="9"/>
        <v>51954664.920000002</v>
      </c>
      <c r="N74" s="19">
        <f t="shared" si="9"/>
        <v>0</v>
      </c>
      <c r="O74" s="19">
        <f t="shared" si="9"/>
        <v>0</v>
      </c>
      <c r="P74" s="19">
        <f t="shared" si="9"/>
        <v>0</v>
      </c>
      <c r="Q74" s="19">
        <f t="shared" si="9"/>
        <v>0</v>
      </c>
      <c r="R74" s="20">
        <f t="shared" si="11"/>
        <v>0</v>
      </c>
      <c r="S74" s="20">
        <f t="shared" si="10"/>
        <v>0</v>
      </c>
      <c r="T74" s="19">
        <v>103</v>
      </c>
      <c r="U74" s="15" t="s">
        <v>137</v>
      </c>
      <c r="V74" s="15" t="s">
        <v>25</v>
      </c>
    </row>
    <row r="75" spans="1:22" hidden="1" x14ac:dyDescent="0.25">
      <c r="A75" s="15">
        <v>1500116</v>
      </c>
      <c r="B75" s="15" t="s">
        <v>138</v>
      </c>
      <c r="C75" s="15" t="s">
        <v>127</v>
      </c>
      <c r="D75" s="16"/>
      <c r="E75" s="17">
        <v>764897</v>
      </c>
      <c r="F75" s="18">
        <v>52273060.979999997</v>
      </c>
      <c r="G75" s="19">
        <v>764897</v>
      </c>
      <c r="H75" s="19">
        <v>0</v>
      </c>
      <c r="I75" s="19">
        <v>0</v>
      </c>
      <c r="J75" s="19">
        <v>0</v>
      </c>
      <c r="K75" s="19">
        <v>0</v>
      </c>
      <c r="L75" s="19"/>
      <c r="M75" s="19">
        <f t="shared" si="9"/>
        <v>52273060.979999989</v>
      </c>
      <c r="N75" s="19">
        <f t="shared" si="9"/>
        <v>0</v>
      </c>
      <c r="O75" s="19">
        <f t="shared" si="9"/>
        <v>0</v>
      </c>
      <c r="P75" s="19">
        <f t="shared" si="9"/>
        <v>0</v>
      </c>
      <c r="Q75" s="19">
        <f t="shared" si="9"/>
        <v>0</v>
      </c>
      <c r="R75" s="20">
        <f t="shared" si="11"/>
        <v>0</v>
      </c>
      <c r="S75" s="20">
        <f t="shared" si="10"/>
        <v>0</v>
      </c>
      <c r="T75" s="19">
        <v>103</v>
      </c>
      <c r="U75" s="15" t="s">
        <v>139</v>
      </c>
      <c r="V75" s="15" t="s">
        <v>25</v>
      </c>
    </row>
    <row r="76" spans="1:22" hidden="1" x14ac:dyDescent="0.25">
      <c r="A76" s="15">
        <v>1500120</v>
      </c>
      <c r="B76" s="15" t="s">
        <v>140</v>
      </c>
      <c r="C76" s="15" t="s">
        <v>127</v>
      </c>
      <c r="D76" s="16"/>
      <c r="E76" s="17">
        <v>77344</v>
      </c>
      <c r="F76" s="18">
        <v>4992555.2</v>
      </c>
      <c r="G76" s="19">
        <v>77344</v>
      </c>
      <c r="H76" s="19">
        <v>0</v>
      </c>
      <c r="I76" s="19">
        <v>0</v>
      </c>
      <c r="J76" s="19">
        <v>0</v>
      </c>
      <c r="K76" s="19">
        <v>0</v>
      </c>
      <c r="L76" s="19"/>
      <c r="M76" s="19">
        <f t="shared" si="9"/>
        <v>4992555.2</v>
      </c>
      <c r="N76" s="19">
        <f t="shared" si="9"/>
        <v>0</v>
      </c>
      <c r="O76" s="19">
        <f t="shared" si="9"/>
        <v>0</v>
      </c>
      <c r="P76" s="19">
        <f t="shared" si="9"/>
        <v>0</v>
      </c>
      <c r="Q76" s="19">
        <f t="shared" si="9"/>
        <v>0</v>
      </c>
      <c r="R76" s="20">
        <f t="shared" si="11"/>
        <v>0</v>
      </c>
      <c r="S76" s="20">
        <f t="shared" si="10"/>
        <v>0</v>
      </c>
      <c r="T76" s="19">
        <v>103</v>
      </c>
      <c r="U76" s="15" t="s">
        <v>62</v>
      </c>
      <c r="V76" s="15" t="s">
        <v>28</v>
      </c>
    </row>
    <row r="77" spans="1:22" x14ac:dyDescent="0.25">
      <c r="A77" s="15">
        <v>1500123</v>
      </c>
      <c r="B77" s="15" t="s">
        <v>141</v>
      </c>
      <c r="C77" s="15" t="s">
        <v>127</v>
      </c>
      <c r="D77" s="16"/>
      <c r="E77" s="17">
        <v>118810</v>
      </c>
      <c r="F77" s="18">
        <v>11942781.199999999</v>
      </c>
      <c r="G77" s="19">
        <v>0</v>
      </c>
      <c r="H77" s="19">
        <v>0</v>
      </c>
      <c r="I77" s="19">
        <v>0</v>
      </c>
      <c r="J77" s="19">
        <v>18660</v>
      </c>
      <c r="K77" s="19">
        <v>100150</v>
      </c>
      <c r="L77" s="19">
        <f>+K77</f>
        <v>100150</v>
      </c>
      <c r="M77" s="19">
        <f t="shared" si="9"/>
        <v>0</v>
      </c>
      <c r="N77" s="19">
        <f t="shared" si="9"/>
        <v>0</v>
      </c>
      <c r="O77" s="19">
        <f t="shared" si="9"/>
        <v>0</v>
      </c>
      <c r="P77" s="19">
        <f t="shared" si="9"/>
        <v>1875703.2</v>
      </c>
      <c r="Q77" s="19">
        <f t="shared" si="9"/>
        <v>10067078</v>
      </c>
      <c r="R77" s="20">
        <f t="shared" si="11"/>
        <v>118.81</v>
      </c>
      <c r="S77" s="20">
        <f t="shared" si="10"/>
        <v>119.42781199999999</v>
      </c>
      <c r="T77" s="19">
        <v>103</v>
      </c>
      <c r="U77" s="15" t="s">
        <v>131</v>
      </c>
      <c r="V77" s="15" t="s">
        <v>25</v>
      </c>
    </row>
    <row r="78" spans="1:22" hidden="1" x14ac:dyDescent="0.25">
      <c r="A78" s="15">
        <v>1500124</v>
      </c>
      <c r="B78" s="15" t="s">
        <v>142</v>
      </c>
      <c r="C78" s="15" t="s">
        <v>127</v>
      </c>
      <c r="D78" s="16"/>
      <c r="E78" s="17">
        <v>28500</v>
      </c>
      <c r="F78" s="18">
        <v>3326520</v>
      </c>
      <c r="G78" s="19">
        <v>28500</v>
      </c>
      <c r="H78" s="19">
        <v>0</v>
      </c>
      <c r="I78" s="19">
        <v>0</v>
      </c>
      <c r="J78" s="19">
        <v>0</v>
      </c>
      <c r="K78" s="19">
        <v>0</v>
      </c>
      <c r="L78" s="19"/>
      <c r="M78" s="19">
        <f t="shared" si="9"/>
        <v>3326520</v>
      </c>
      <c r="N78" s="19">
        <f t="shared" si="9"/>
        <v>0</v>
      </c>
      <c r="O78" s="19">
        <f t="shared" si="9"/>
        <v>0</v>
      </c>
      <c r="P78" s="19">
        <f t="shared" si="9"/>
        <v>0</v>
      </c>
      <c r="Q78" s="19">
        <f t="shared" si="9"/>
        <v>0</v>
      </c>
      <c r="R78" s="20">
        <f t="shared" ref="R78:R141" si="12">+SUM(I78:K78)/1000</f>
        <v>0</v>
      </c>
      <c r="S78" s="20">
        <f t="shared" si="10"/>
        <v>0</v>
      </c>
      <c r="T78" s="19">
        <v>103</v>
      </c>
      <c r="U78" s="15" t="s">
        <v>122</v>
      </c>
      <c r="V78" s="15" t="s">
        <v>25</v>
      </c>
    </row>
    <row r="79" spans="1:22" hidden="1" x14ac:dyDescent="0.25">
      <c r="A79" s="15">
        <v>1500126</v>
      </c>
      <c r="B79" s="15" t="s">
        <v>143</v>
      </c>
      <c r="C79" s="15" t="s">
        <v>127</v>
      </c>
      <c r="D79" s="16"/>
      <c r="E79" s="17">
        <v>23250</v>
      </c>
      <c r="F79" s="18">
        <v>1397557.5</v>
      </c>
      <c r="G79" s="19">
        <v>12630</v>
      </c>
      <c r="H79" s="19">
        <v>10620</v>
      </c>
      <c r="I79" s="19">
        <v>0</v>
      </c>
      <c r="J79" s="19">
        <v>0</v>
      </c>
      <c r="K79" s="19">
        <v>0</v>
      </c>
      <c r="L79" s="19"/>
      <c r="M79" s="19">
        <f t="shared" si="9"/>
        <v>759189.3</v>
      </c>
      <c r="N79" s="19">
        <f t="shared" si="9"/>
        <v>638368.19999999995</v>
      </c>
      <c r="O79" s="19">
        <f t="shared" si="9"/>
        <v>0</v>
      </c>
      <c r="P79" s="19">
        <f t="shared" si="9"/>
        <v>0</v>
      </c>
      <c r="Q79" s="19">
        <f t="shared" si="9"/>
        <v>0</v>
      </c>
      <c r="R79" s="20">
        <f t="shared" si="12"/>
        <v>0</v>
      </c>
      <c r="S79" s="20">
        <f t="shared" si="10"/>
        <v>0</v>
      </c>
      <c r="T79" s="19">
        <v>103</v>
      </c>
      <c r="U79" s="15" t="s">
        <v>144</v>
      </c>
      <c r="V79" s="15" t="s">
        <v>28</v>
      </c>
    </row>
    <row r="80" spans="1:22" hidden="1" x14ac:dyDescent="0.25">
      <c r="A80" s="15">
        <v>1500127</v>
      </c>
      <c r="B80" s="15" t="s">
        <v>145</v>
      </c>
      <c r="C80" s="15" t="s">
        <v>127</v>
      </c>
      <c r="D80" s="16"/>
      <c r="E80" s="17">
        <v>206245</v>
      </c>
      <c r="F80" s="18">
        <v>47714780.75</v>
      </c>
      <c r="G80" s="19">
        <v>145270</v>
      </c>
      <c r="H80" s="19">
        <v>60975</v>
      </c>
      <c r="I80" s="19">
        <v>0</v>
      </c>
      <c r="J80" s="19">
        <v>0</v>
      </c>
      <c r="K80" s="19">
        <v>0</v>
      </c>
      <c r="L80" s="19"/>
      <c r="M80" s="19">
        <f t="shared" si="9"/>
        <v>33608214.5</v>
      </c>
      <c r="N80" s="19">
        <f t="shared" si="9"/>
        <v>14106566.25</v>
      </c>
      <c r="O80" s="19">
        <f t="shared" si="9"/>
        <v>0</v>
      </c>
      <c r="P80" s="19">
        <f t="shared" si="9"/>
        <v>0</v>
      </c>
      <c r="Q80" s="19">
        <f t="shared" si="9"/>
        <v>0</v>
      </c>
      <c r="R80" s="20">
        <f t="shared" si="12"/>
        <v>0</v>
      </c>
      <c r="S80" s="20">
        <f t="shared" si="10"/>
        <v>0</v>
      </c>
      <c r="T80" s="19">
        <v>103</v>
      </c>
      <c r="U80" s="15" t="s">
        <v>27</v>
      </c>
      <c r="V80" s="15" t="s">
        <v>28</v>
      </c>
    </row>
    <row r="81" spans="1:22" hidden="1" x14ac:dyDescent="0.25">
      <c r="A81" s="15">
        <v>1500130</v>
      </c>
      <c r="B81" s="15" t="s">
        <v>146</v>
      </c>
      <c r="C81" s="15" t="s">
        <v>127</v>
      </c>
      <c r="D81" s="16"/>
      <c r="E81" s="17">
        <v>720707</v>
      </c>
      <c r="F81" s="18">
        <v>39501950.670000002</v>
      </c>
      <c r="G81" s="19">
        <v>150678</v>
      </c>
      <c r="H81" s="19">
        <v>338427</v>
      </c>
      <c r="I81" s="19">
        <v>231602</v>
      </c>
      <c r="J81" s="19">
        <v>0</v>
      </c>
      <c r="K81" s="19">
        <v>0</v>
      </c>
      <c r="L81" s="19"/>
      <c r="M81" s="19">
        <f t="shared" si="9"/>
        <v>8258661.1800000006</v>
      </c>
      <c r="N81" s="19">
        <f t="shared" si="9"/>
        <v>18549183.870000001</v>
      </c>
      <c r="O81" s="19">
        <f t="shared" si="9"/>
        <v>12694105.620000001</v>
      </c>
      <c r="P81" s="19">
        <f t="shared" si="9"/>
        <v>0</v>
      </c>
      <c r="Q81" s="19">
        <f t="shared" si="9"/>
        <v>0</v>
      </c>
      <c r="R81" s="20">
        <f t="shared" si="12"/>
        <v>231.602</v>
      </c>
      <c r="S81" s="20">
        <f t="shared" si="10"/>
        <v>126.94105620000001</v>
      </c>
      <c r="T81" s="19">
        <v>103</v>
      </c>
      <c r="U81" s="15" t="s">
        <v>131</v>
      </c>
      <c r="V81" s="15" t="s">
        <v>25</v>
      </c>
    </row>
    <row r="82" spans="1:22" hidden="1" x14ac:dyDescent="0.25">
      <c r="A82" s="15">
        <v>1500135</v>
      </c>
      <c r="B82" s="15" t="s">
        <v>147</v>
      </c>
      <c r="C82" s="15" t="s">
        <v>127</v>
      </c>
      <c r="D82" s="16"/>
      <c r="E82" s="17">
        <v>28990</v>
      </c>
      <c r="F82" s="18">
        <v>1588941.9</v>
      </c>
      <c r="G82" s="19">
        <v>28990</v>
      </c>
      <c r="H82" s="19">
        <v>0</v>
      </c>
      <c r="I82" s="19">
        <v>0</v>
      </c>
      <c r="J82" s="19">
        <v>0</v>
      </c>
      <c r="K82" s="19">
        <v>0</v>
      </c>
      <c r="L82" s="19"/>
      <c r="M82" s="19">
        <f t="shared" si="9"/>
        <v>1588941.9</v>
      </c>
      <c r="N82" s="19">
        <f t="shared" si="9"/>
        <v>0</v>
      </c>
      <c r="O82" s="19">
        <f t="shared" si="9"/>
        <v>0</v>
      </c>
      <c r="P82" s="19">
        <f t="shared" si="9"/>
        <v>0</v>
      </c>
      <c r="Q82" s="19">
        <f t="shared" si="9"/>
        <v>0</v>
      </c>
      <c r="R82" s="20">
        <f t="shared" si="12"/>
        <v>0</v>
      </c>
      <c r="S82" s="20">
        <f t="shared" si="10"/>
        <v>0</v>
      </c>
      <c r="T82" s="19">
        <v>103</v>
      </c>
      <c r="U82" s="15" t="s">
        <v>148</v>
      </c>
      <c r="V82" s="15" t="s">
        <v>25</v>
      </c>
    </row>
    <row r="83" spans="1:22" hidden="1" x14ac:dyDescent="0.25">
      <c r="A83" s="15">
        <v>1500159</v>
      </c>
      <c r="B83" s="15" t="s">
        <v>149</v>
      </c>
      <c r="C83" s="15" t="s">
        <v>127</v>
      </c>
      <c r="D83" s="16"/>
      <c r="E83" s="17">
        <v>8930</v>
      </c>
      <c r="F83" s="18">
        <v>1084280.6000000001</v>
      </c>
      <c r="G83" s="19">
        <v>8930</v>
      </c>
      <c r="H83" s="19">
        <v>0</v>
      </c>
      <c r="I83" s="19">
        <v>0</v>
      </c>
      <c r="J83" s="19">
        <v>0</v>
      </c>
      <c r="K83" s="19">
        <v>0</v>
      </c>
      <c r="L83" s="19"/>
      <c r="M83" s="19">
        <f t="shared" si="9"/>
        <v>1084280.6000000001</v>
      </c>
      <c r="N83" s="19">
        <f t="shared" si="9"/>
        <v>0</v>
      </c>
      <c r="O83" s="19">
        <f t="shared" si="9"/>
        <v>0</v>
      </c>
      <c r="P83" s="19">
        <f t="shared" si="9"/>
        <v>0</v>
      </c>
      <c r="Q83" s="19">
        <f t="shared" si="9"/>
        <v>0</v>
      </c>
      <c r="R83" s="20">
        <f t="shared" si="12"/>
        <v>0</v>
      </c>
      <c r="S83" s="20">
        <f t="shared" si="10"/>
        <v>0</v>
      </c>
      <c r="T83" s="19">
        <v>103</v>
      </c>
      <c r="U83" s="15" t="s">
        <v>38</v>
      </c>
      <c r="V83" s="15" t="s">
        <v>28</v>
      </c>
    </row>
    <row r="84" spans="1:22" hidden="1" x14ac:dyDescent="0.25">
      <c r="A84" s="15">
        <v>1500161</v>
      </c>
      <c r="B84" s="15" t="s">
        <v>150</v>
      </c>
      <c r="C84" s="15" t="s">
        <v>127</v>
      </c>
      <c r="D84" s="16"/>
      <c r="E84" s="17">
        <v>26552</v>
      </c>
      <c r="F84" s="18">
        <v>3223943.84</v>
      </c>
      <c r="G84" s="19">
        <v>26552</v>
      </c>
      <c r="H84" s="19">
        <v>0</v>
      </c>
      <c r="I84" s="19">
        <v>0</v>
      </c>
      <c r="J84" s="19">
        <v>0</v>
      </c>
      <c r="K84" s="19">
        <v>0</v>
      </c>
      <c r="L84" s="19"/>
      <c r="M84" s="19">
        <f t="shared" si="9"/>
        <v>3223943.84</v>
      </c>
      <c r="N84" s="19">
        <f t="shared" si="9"/>
        <v>0</v>
      </c>
      <c r="O84" s="19">
        <f t="shared" si="9"/>
        <v>0</v>
      </c>
      <c r="P84" s="19">
        <f t="shared" si="9"/>
        <v>0</v>
      </c>
      <c r="Q84" s="19">
        <f t="shared" si="9"/>
        <v>0</v>
      </c>
      <c r="R84" s="20">
        <f t="shared" si="12"/>
        <v>0</v>
      </c>
      <c r="S84" s="20">
        <f t="shared" si="10"/>
        <v>0</v>
      </c>
      <c r="T84" s="19">
        <v>103</v>
      </c>
      <c r="U84" s="15" t="s">
        <v>38</v>
      </c>
      <c r="V84" s="15" t="s">
        <v>28</v>
      </c>
    </row>
    <row r="85" spans="1:22" hidden="1" x14ac:dyDescent="0.25">
      <c r="A85" s="15">
        <v>1500166</v>
      </c>
      <c r="B85" s="15" t="s">
        <v>102</v>
      </c>
      <c r="C85" s="15" t="s">
        <v>127</v>
      </c>
      <c r="D85" s="16" t="s">
        <v>41</v>
      </c>
      <c r="E85" s="17">
        <v>1189839</v>
      </c>
      <c r="F85" s="18">
        <v>180581865.03</v>
      </c>
      <c r="G85" s="19">
        <v>1189839</v>
      </c>
      <c r="H85" s="19">
        <v>0</v>
      </c>
      <c r="I85" s="19">
        <v>0</v>
      </c>
      <c r="J85" s="19">
        <v>0</v>
      </c>
      <c r="K85" s="19">
        <v>0</v>
      </c>
      <c r="L85" s="19"/>
      <c r="M85" s="19">
        <f t="shared" si="9"/>
        <v>180581865.03</v>
      </c>
      <c r="N85" s="19">
        <f t="shared" si="9"/>
        <v>0</v>
      </c>
      <c r="O85" s="19">
        <f t="shared" si="9"/>
        <v>0</v>
      </c>
      <c r="P85" s="19">
        <f t="shared" si="9"/>
        <v>0</v>
      </c>
      <c r="Q85" s="19">
        <f t="shared" si="9"/>
        <v>0</v>
      </c>
      <c r="R85" s="20">
        <f t="shared" si="12"/>
        <v>0</v>
      </c>
      <c r="S85" s="20">
        <f t="shared" si="10"/>
        <v>0</v>
      </c>
      <c r="T85" s="19">
        <v>103</v>
      </c>
      <c r="U85" s="15" t="s">
        <v>64</v>
      </c>
      <c r="V85" s="15" t="s">
        <v>43</v>
      </c>
    </row>
    <row r="86" spans="1:22" hidden="1" x14ac:dyDescent="0.25">
      <c r="A86" s="15">
        <v>1500168</v>
      </c>
      <c r="B86" s="15" t="s">
        <v>151</v>
      </c>
      <c r="C86" s="15" t="s">
        <v>127</v>
      </c>
      <c r="D86" s="16" t="s">
        <v>41</v>
      </c>
      <c r="E86" s="17">
        <v>49420</v>
      </c>
      <c r="F86" s="18">
        <v>6798215.2000000002</v>
      </c>
      <c r="G86" s="19">
        <v>49420</v>
      </c>
      <c r="H86" s="19">
        <v>0</v>
      </c>
      <c r="I86" s="19">
        <v>0</v>
      </c>
      <c r="J86" s="19">
        <v>0</v>
      </c>
      <c r="K86" s="19">
        <v>0</v>
      </c>
      <c r="L86" s="19"/>
      <c r="M86" s="19">
        <f t="shared" si="9"/>
        <v>6798215.2000000002</v>
      </c>
      <c r="N86" s="19">
        <f t="shared" si="9"/>
        <v>0</v>
      </c>
      <c r="O86" s="19">
        <f t="shared" si="9"/>
        <v>0</v>
      </c>
      <c r="P86" s="19">
        <f t="shared" si="9"/>
        <v>0</v>
      </c>
      <c r="Q86" s="19">
        <f t="shared" si="9"/>
        <v>0</v>
      </c>
      <c r="R86" s="20">
        <f t="shared" si="12"/>
        <v>0</v>
      </c>
      <c r="S86" s="20">
        <f t="shared" si="10"/>
        <v>0</v>
      </c>
      <c r="T86" s="19">
        <v>103</v>
      </c>
      <c r="U86" s="15" t="s">
        <v>152</v>
      </c>
      <c r="V86" s="15" t="s">
        <v>43</v>
      </c>
    </row>
    <row r="87" spans="1:22" hidden="1" x14ac:dyDescent="0.25">
      <c r="A87" s="15">
        <v>1500169</v>
      </c>
      <c r="B87" s="15" t="s">
        <v>153</v>
      </c>
      <c r="C87" s="15" t="s">
        <v>127</v>
      </c>
      <c r="D87" s="16" t="s">
        <v>41</v>
      </c>
      <c r="E87" s="17">
        <v>158541</v>
      </c>
      <c r="F87" s="18">
        <v>12537422.279999999</v>
      </c>
      <c r="G87" s="19">
        <v>158541</v>
      </c>
      <c r="H87" s="19">
        <v>0</v>
      </c>
      <c r="I87" s="19">
        <v>0</v>
      </c>
      <c r="J87" s="19">
        <v>0</v>
      </c>
      <c r="K87" s="19">
        <v>0</v>
      </c>
      <c r="L87" s="19"/>
      <c r="M87" s="19">
        <f t="shared" si="9"/>
        <v>12537422.279999999</v>
      </c>
      <c r="N87" s="19">
        <f t="shared" si="9"/>
        <v>0</v>
      </c>
      <c r="O87" s="19">
        <f t="shared" si="9"/>
        <v>0</v>
      </c>
      <c r="P87" s="19">
        <f t="shared" si="9"/>
        <v>0</v>
      </c>
      <c r="Q87" s="19">
        <f t="shared" si="9"/>
        <v>0</v>
      </c>
      <c r="R87" s="20">
        <f t="shared" si="12"/>
        <v>0</v>
      </c>
      <c r="S87" s="20">
        <f t="shared" si="10"/>
        <v>0</v>
      </c>
      <c r="T87" s="19">
        <v>103</v>
      </c>
      <c r="U87" s="15" t="s">
        <v>45</v>
      </c>
      <c r="V87" s="15" t="s">
        <v>43</v>
      </c>
    </row>
    <row r="88" spans="1:22" hidden="1" x14ac:dyDescent="0.25">
      <c r="A88" s="15">
        <v>1500171</v>
      </c>
      <c r="B88" s="15" t="s">
        <v>154</v>
      </c>
      <c r="C88" s="15" t="s">
        <v>127</v>
      </c>
      <c r="D88" s="16" t="s">
        <v>41</v>
      </c>
      <c r="E88" s="17">
        <v>62625</v>
      </c>
      <c r="F88" s="18">
        <v>5028787.5</v>
      </c>
      <c r="G88" s="19">
        <v>62625</v>
      </c>
      <c r="H88" s="19">
        <v>0</v>
      </c>
      <c r="I88" s="19">
        <v>0</v>
      </c>
      <c r="J88" s="19">
        <v>0</v>
      </c>
      <c r="K88" s="19">
        <v>0</v>
      </c>
      <c r="L88" s="19"/>
      <c r="M88" s="19">
        <f t="shared" si="9"/>
        <v>5028787.5</v>
      </c>
      <c r="N88" s="19">
        <f t="shared" si="9"/>
        <v>0</v>
      </c>
      <c r="O88" s="19">
        <f t="shared" si="9"/>
        <v>0</v>
      </c>
      <c r="P88" s="19">
        <f t="shared" si="9"/>
        <v>0</v>
      </c>
      <c r="Q88" s="19">
        <f t="shared" si="9"/>
        <v>0</v>
      </c>
      <c r="R88" s="20">
        <f t="shared" si="12"/>
        <v>0</v>
      </c>
      <c r="S88" s="20">
        <f t="shared" si="10"/>
        <v>0</v>
      </c>
      <c r="T88" s="19">
        <v>103</v>
      </c>
      <c r="U88" s="15" t="s">
        <v>45</v>
      </c>
      <c r="V88" s="15" t="s">
        <v>43</v>
      </c>
    </row>
    <row r="89" spans="1:22" hidden="1" x14ac:dyDescent="0.25">
      <c r="A89" s="15">
        <v>1500172</v>
      </c>
      <c r="B89" s="15" t="s">
        <v>155</v>
      </c>
      <c r="C89" s="15" t="s">
        <v>127</v>
      </c>
      <c r="D89" s="16" t="s">
        <v>41</v>
      </c>
      <c r="E89" s="15">
        <v>771</v>
      </c>
      <c r="F89" s="18">
        <v>60970.68</v>
      </c>
      <c r="G89" s="19">
        <v>771</v>
      </c>
      <c r="H89" s="19">
        <v>0</v>
      </c>
      <c r="I89" s="19">
        <v>0</v>
      </c>
      <c r="J89" s="19">
        <v>0</v>
      </c>
      <c r="K89" s="19">
        <v>0</v>
      </c>
      <c r="L89" s="19"/>
      <c r="M89" s="19">
        <f t="shared" si="9"/>
        <v>60970.68</v>
      </c>
      <c r="N89" s="19">
        <f t="shared" si="9"/>
        <v>0</v>
      </c>
      <c r="O89" s="19">
        <f t="shared" si="9"/>
        <v>0</v>
      </c>
      <c r="P89" s="19">
        <f t="shared" si="9"/>
        <v>0</v>
      </c>
      <c r="Q89" s="19">
        <f t="shared" si="9"/>
        <v>0</v>
      </c>
      <c r="R89" s="20">
        <f t="shared" si="12"/>
        <v>0</v>
      </c>
      <c r="S89" s="20">
        <f t="shared" si="10"/>
        <v>0</v>
      </c>
      <c r="T89" s="19">
        <v>103</v>
      </c>
      <c r="U89" s="15" t="s">
        <v>45</v>
      </c>
      <c r="V89" s="15" t="s">
        <v>43</v>
      </c>
    </row>
    <row r="90" spans="1:22" hidden="1" x14ac:dyDescent="0.25">
      <c r="A90" s="15">
        <v>1500175</v>
      </c>
      <c r="B90" s="15" t="s">
        <v>156</v>
      </c>
      <c r="C90" s="15" t="s">
        <v>127</v>
      </c>
      <c r="D90" s="16" t="s">
        <v>41</v>
      </c>
      <c r="E90" s="17">
        <v>485117</v>
      </c>
      <c r="F90" s="18">
        <v>46217096.590000004</v>
      </c>
      <c r="G90" s="19">
        <v>485117</v>
      </c>
      <c r="H90" s="19">
        <v>0</v>
      </c>
      <c r="I90" s="19">
        <v>0</v>
      </c>
      <c r="J90" s="19">
        <v>0</v>
      </c>
      <c r="K90" s="19">
        <v>0</v>
      </c>
      <c r="L90" s="19"/>
      <c r="M90" s="19">
        <f t="shared" si="9"/>
        <v>46217096.590000004</v>
      </c>
      <c r="N90" s="19">
        <f t="shared" si="9"/>
        <v>0</v>
      </c>
      <c r="O90" s="19">
        <f t="shared" si="9"/>
        <v>0</v>
      </c>
      <c r="P90" s="19">
        <f t="shared" si="9"/>
        <v>0</v>
      </c>
      <c r="Q90" s="19">
        <f t="shared" si="9"/>
        <v>0</v>
      </c>
      <c r="R90" s="20">
        <f t="shared" si="12"/>
        <v>0</v>
      </c>
      <c r="S90" s="20">
        <f t="shared" si="10"/>
        <v>0</v>
      </c>
      <c r="T90" s="19">
        <v>103</v>
      </c>
      <c r="U90" s="15" t="s">
        <v>157</v>
      </c>
      <c r="V90" s="15" t="s">
        <v>43</v>
      </c>
    </row>
    <row r="91" spans="1:22" hidden="1" x14ac:dyDescent="0.25">
      <c r="A91" s="15">
        <v>1500177</v>
      </c>
      <c r="B91" s="15" t="s">
        <v>158</v>
      </c>
      <c r="C91" s="15" t="s">
        <v>127</v>
      </c>
      <c r="D91" s="16" t="s">
        <v>41</v>
      </c>
      <c r="E91" s="17">
        <v>88150</v>
      </c>
      <c r="F91" s="18">
        <v>8917254</v>
      </c>
      <c r="G91" s="19">
        <v>88150</v>
      </c>
      <c r="H91" s="19">
        <v>0</v>
      </c>
      <c r="I91" s="19">
        <v>0</v>
      </c>
      <c r="J91" s="19">
        <v>0</v>
      </c>
      <c r="K91" s="19">
        <v>0</v>
      </c>
      <c r="L91" s="19"/>
      <c r="M91" s="19">
        <f t="shared" si="9"/>
        <v>8917254</v>
      </c>
      <c r="N91" s="19">
        <f t="shared" si="9"/>
        <v>0</v>
      </c>
      <c r="O91" s="19">
        <f t="shared" si="9"/>
        <v>0</v>
      </c>
      <c r="P91" s="19">
        <f t="shared" si="9"/>
        <v>0</v>
      </c>
      <c r="Q91" s="19">
        <f t="shared" si="9"/>
        <v>0</v>
      </c>
      <c r="R91" s="20">
        <f t="shared" si="12"/>
        <v>0</v>
      </c>
      <c r="S91" s="20">
        <f t="shared" si="10"/>
        <v>0</v>
      </c>
      <c r="T91" s="19">
        <v>103</v>
      </c>
      <c r="U91" s="15" t="s">
        <v>157</v>
      </c>
      <c r="V91" s="15" t="s">
        <v>43</v>
      </c>
    </row>
    <row r="92" spans="1:22" hidden="1" x14ac:dyDescent="0.25">
      <c r="A92" s="15">
        <v>1500178</v>
      </c>
      <c r="B92" s="15" t="s">
        <v>159</v>
      </c>
      <c r="C92" s="15" t="s">
        <v>127</v>
      </c>
      <c r="D92" s="16" t="s">
        <v>41</v>
      </c>
      <c r="E92" s="17">
        <v>1926</v>
      </c>
      <c r="F92" s="18">
        <v>194834.16</v>
      </c>
      <c r="G92" s="19">
        <v>1926</v>
      </c>
      <c r="H92" s="19">
        <v>0</v>
      </c>
      <c r="I92" s="19">
        <v>0</v>
      </c>
      <c r="J92" s="19">
        <v>0</v>
      </c>
      <c r="K92" s="19">
        <v>0</v>
      </c>
      <c r="L92" s="19"/>
      <c r="M92" s="19">
        <f t="shared" ref="M92:Q107" si="13">+$F92/$E92*G92</f>
        <v>194834.16</v>
      </c>
      <c r="N92" s="19">
        <f t="shared" si="13"/>
        <v>0</v>
      </c>
      <c r="O92" s="19">
        <f t="shared" si="13"/>
        <v>0</v>
      </c>
      <c r="P92" s="19">
        <f t="shared" si="13"/>
        <v>0</v>
      </c>
      <c r="Q92" s="19">
        <f t="shared" si="13"/>
        <v>0</v>
      </c>
      <c r="R92" s="20">
        <f t="shared" si="12"/>
        <v>0</v>
      </c>
      <c r="S92" s="20">
        <f t="shared" si="10"/>
        <v>0</v>
      </c>
      <c r="T92" s="19">
        <v>103</v>
      </c>
      <c r="U92" s="15" t="s">
        <v>157</v>
      </c>
      <c r="V92" s="15" t="s">
        <v>43</v>
      </c>
    </row>
    <row r="93" spans="1:22" hidden="1" x14ac:dyDescent="0.25">
      <c r="A93" s="15">
        <v>1500182</v>
      </c>
      <c r="B93" s="15" t="s">
        <v>160</v>
      </c>
      <c r="C93" s="15" t="s">
        <v>127</v>
      </c>
      <c r="D93" s="16" t="s">
        <v>41</v>
      </c>
      <c r="E93" s="17">
        <v>904582</v>
      </c>
      <c r="F93" s="18">
        <v>68422582.480000004</v>
      </c>
      <c r="G93" s="19">
        <v>904582</v>
      </c>
      <c r="H93" s="19">
        <v>0</v>
      </c>
      <c r="I93" s="19">
        <v>0</v>
      </c>
      <c r="J93" s="19">
        <v>0</v>
      </c>
      <c r="K93" s="19">
        <v>0</v>
      </c>
      <c r="L93" s="19"/>
      <c r="M93" s="19">
        <f t="shared" si="13"/>
        <v>68422582.480000004</v>
      </c>
      <c r="N93" s="19">
        <f t="shared" si="13"/>
        <v>0</v>
      </c>
      <c r="O93" s="19">
        <f t="shared" si="13"/>
        <v>0</v>
      </c>
      <c r="P93" s="19">
        <f t="shared" si="13"/>
        <v>0</v>
      </c>
      <c r="Q93" s="19">
        <f t="shared" si="13"/>
        <v>0</v>
      </c>
      <c r="R93" s="20">
        <f t="shared" si="12"/>
        <v>0</v>
      </c>
      <c r="S93" s="20">
        <f t="shared" si="10"/>
        <v>0</v>
      </c>
      <c r="T93" s="19">
        <v>103</v>
      </c>
      <c r="U93" s="15" t="s">
        <v>69</v>
      </c>
      <c r="V93" s="15" t="s">
        <v>43</v>
      </c>
    </row>
    <row r="94" spans="1:22" hidden="1" x14ac:dyDescent="0.25">
      <c r="A94" s="15">
        <v>1500184</v>
      </c>
      <c r="B94" s="15" t="s">
        <v>161</v>
      </c>
      <c r="C94" s="15" t="s">
        <v>127</v>
      </c>
      <c r="D94" s="16" t="s">
        <v>41</v>
      </c>
      <c r="E94" s="17">
        <v>357875</v>
      </c>
      <c r="F94" s="18">
        <v>29009347.5</v>
      </c>
      <c r="G94" s="19">
        <v>357875</v>
      </c>
      <c r="H94" s="19">
        <v>0</v>
      </c>
      <c r="I94" s="19">
        <v>0</v>
      </c>
      <c r="J94" s="19">
        <v>0</v>
      </c>
      <c r="K94" s="19">
        <v>0</v>
      </c>
      <c r="L94" s="19"/>
      <c r="M94" s="19">
        <f t="shared" si="13"/>
        <v>29009347.5</v>
      </c>
      <c r="N94" s="19">
        <f t="shared" si="13"/>
        <v>0</v>
      </c>
      <c r="O94" s="19">
        <f t="shared" si="13"/>
        <v>0</v>
      </c>
      <c r="P94" s="19">
        <f t="shared" si="13"/>
        <v>0</v>
      </c>
      <c r="Q94" s="19">
        <f t="shared" si="13"/>
        <v>0</v>
      </c>
      <c r="R94" s="20">
        <f t="shared" si="12"/>
        <v>0</v>
      </c>
      <c r="S94" s="20">
        <f t="shared" si="10"/>
        <v>0</v>
      </c>
      <c r="T94" s="19">
        <v>103</v>
      </c>
      <c r="U94" s="15" t="s">
        <v>69</v>
      </c>
      <c r="V94" s="15" t="s">
        <v>43</v>
      </c>
    </row>
    <row r="95" spans="1:22" hidden="1" x14ac:dyDescent="0.25">
      <c r="A95" s="15">
        <v>1500185</v>
      </c>
      <c r="B95" s="15" t="s">
        <v>162</v>
      </c>
      <c r="C95" s="15" t="s">
        <v>127</v>
      </c>
      <c r="D95" s="16" t="s">
        <v>41</v>
      </c>
      <c r="E95" s="17">
        <v>1338</v>
      </c>
      <c r="F95" s="18">
        <v>109140.66</v>
      </c>
      <c r="G95" s="19">
        <v>1338</v>
      </c>
      <c r="H95" s="19">
        <v>0</v>
      </c>
      <c r="I95" s="19">
        <v>0</v>
      </c>
      <c r="J95" s="19">
        <v>0</v>
      </c>
      <c r="K95" s="19">
        <v>0</v>
      </c>
      <c r="L95" s="19"/>
      <c r="M95" s="19">
        <f t="shared" si="13"/>
        <v>109140.66</v>
      </c>
      <c r="N95" s="19">
        <f t="shared" si="13"/>
        <v>0</v>
      </c>
      <c r="O95" s="19">
        <f t="shared" si="13"/>
        <v>0</v>
      </c>
      <c r="P95" s="19">
        <f t="shared" si="13"/>
        <v>0</v>
      </c>
      <c r="Q95" s="19">
        <f t="shared" si="13"/>
        <v>0</v>
      </c>
      <c r="R95" s="20">
        <f t="shared" si="12"/>
        <v>0</v>
      </c>
      <c r="S95" s="20">
        <f t="shared" si="10"/>
        <v>0</v>
      </c>
      <c r="T95" s="19">
        <v>103</v>
      </c>
      <c r="U95" s="15" t="s">
        <v>69</v>
      </c>
      <c r="V95" s="15" t="s">
        <v>43</v>
      </c>
    </row>
    <row r="96" spans="1:22" hidden="1" x14ac:dyDescent="0.25">
      <c r="A96" s="15">
        <v>1500187</v>
      </c>
      <c r="B96" s="15" t="s">
        <v>163</v>
      </c>
      <c r="C96" s="15" t="s">
        <v>127</v>
      </c>
      <c r="D96" s="16" t="s">
        <v>41</v>
      </c>
      <c r="E96" s="17">
        <v>189830</v>
      </c>
      <c r="F96" s="18">
        <v>16507616.800000001</v>
      </c>
      <c r="G96" s="19">
        <v>189830</v>
      </c>
      <c r="H96" s="19">
        <v>0</v>
      </c>
      <c r="I96" s="19">
        <v>0</v>
      </c>
      <c r="J96" s="19">
        <v>0</v>
      </c>
      <c r="K96" s="19">
        <v>0</v>
      </c>
      <c r="L96" s="19"/>
      <c r="M96" s="19">
        <f t="shared" si="13"/>
        <v>16507616.800000001</v>
      </c>
      <c r="N96" s="19">
        <f t="shared" si="13"/>
        <v>0</v>
      </c>
      <c r="O96" s="19">
        <f t="shared" si="13"/>
        <v>0</v>
      </c>
      <c r="P96" s="19">
        <f t="shared" si="13"/>
        <v>0</v>
      </c>
      <c r="Q96" s="19">
        <f t="shared" si="13"/>
        <v>0</v>
      </c>
      <c r="R96" s="20">
        <f t="shared" si="12"/>
        <v>0</v>
      </c>
      <c r="S96" s="20">
        <f t="shared" si="10"/>
        <v>0</v>
      </c>
      <c r="T96" s="19">
        <v>103</v>
      </c>
      <c r="U96" s="15" t="s">
        <v>47</v>
      </c>
      <c r="V96" s="15" t="s">
        <v>43</v>
      </c>
    </row>
    <row r="97" spans="1:22" hidden="1" x14ac:dyDescent="0.25">
      <c r="A97" s="15">
        <v>1500188</v>
      </c>
      <c r="B97" s="15" t="s">
        <v>164</v>
      </c>
      <c r="C97" s="15" t="s">
        <v>127</v>
      </c>
      <c r="D97" s="16" t="s">
        <v>41</v>
      </c>
      <c r="E97" s="17">
        <v>17800</v>
      </c>
      <c r="F97" s="18">
        <v>1621224</v>
      </c>
      <c r="G97" s="19">
        <v>17800</v>
      </c>
      <c r="H97" s="19">
        <v>0</v>
      </c>
      <c r="I97" s="19">
        <v>0</v>
      </c>
      <c r="J97" s="19">
        <v>0</v>
      </c>
      <c r="K97" s="19">
        <v>0</v>
      </c>
      <c r="L97" s="19"/>
      <c r="M97" s="19">
        <f t="shared" si="13"/>
        <v>1621224</v>
      </c>
      <c r="N97" s="19">
        <f t="shared" si="13"/>
        <v>0</v>
      </c>
      <c r="O97" s="19">
        <f t="shared" si="13"/>
        <v>0</v>
      </c>
      <c r="P97" s="19">
        <f t="shared" si="13"/>
        <v>0</v>
      </c>
      <c r="Q97" s="19">
        <f t="shared" si="13"/>
        <v>0</v>
      </c>
      <c r="R97" s="20">
        <f t="shared" si="12"/>
        <v>0</v>
      </c>
      <c r="S97" s="20">
        <f t="shared" si="10"/>
        <v>0</v>
      </c>
      <c r="T97" s="19">
        <v>103</v>
      </c>
      <c r="U97" s="15" t="s">
        <v>47</v>
      </c>
      <c r="V97" s="15" t="s">
        <v>43</v>
      </c>
    </row>
    <row r="98" spans="1:22" hidden="1" x14ac:dyDescent="0.25">
      <c r="A98" s="15">
        <v>1500189</v>
      </c>
      <c r="B98" s="15" t="s">
        <v>165</v>
      </c>
      <c r="C98" s="15" t="s">
        <v>127</v>
      </c>
      <c r="D98" s="16" t="s">
        <v>41</v>
      </c>
      <c r="E98" s="15">
        <v>272</v>
      </c>
      <c r="F98" s="18">
        <v>24983.200000000001</v>
      </c>
      <c r="G98" s="19">
        <v>0</v>
      </c>
      <c r="H98" s="19">
        <v>272</v>
      </c>
      <c r="I98" s="19">
        <v>0</v>
      </c>
      <c r="J98" s="19">
        <v>0</v>
      </c>
      <c r="K98" s="19">
        <v>0</v>
      </c>
      <c r="L98" s="19"/>
      <c r="M98" s="19">
        <f t="shared" si="13"/>
        <v>0</v>
      </c>
      <c r="N98" s="19">
        <f t="shared" si="13"/>
        <v>24983.200000000001</v>
      </c>
      <c r="O98" s="19">
        <f t="shared" si="13"/>
        <v>0</v>
      </c>
      <c r="P98" s="19">
        <f t="shared" si="13"/>
        <v>0</v>
      </c>
      <c r="Q98" s="19">
        <f t="shared" si="13"/>
        <v>0</v>
      </c>
      <c r="R98" s="20">
        <f t="shared" si="12"/>
        <v>0</v>
      </c>
      <c r="S98" s="20">
        <f t="shared" si="10"/>
        <v>0</v>
      </c>
      <c r="T98" s="19">
        <v>103</v>
      </c>
      <c r="U98" s="15" t="s">
        <v>47</v>
      </c>
      <c r="V98" s="15" t="s">
        <v>43</v>
      </c>
    </row>
    <row r="99" spans="1:22" x14ac:dyDescent="0.25">
      <c r="A99" s="15">
        <v>1500194</v>
      </c>
      <c r="B99" s="15" t="s">
        <v>166</v>
      </c>
      <c r="C99" s="15" t="s">
        <v>127</v>
      </c>
      <c r="D99" s="16" t="s">
        <v>41</v>
      </c>
      <c r="E99" s="17">
        <v>35325</v>
      </c>
      <c r="F99" s="18">
        <v>7037799.75</v>
      </c>
      <c r="G99" s="19">
        <v>0</v>
      </c>
      <c r="H99" s="19">
        <v>0</v>
      </c>
      <c r="I99" s="19">
        <v>0</v>
      </c>
      <c r="J99" s="19">
        <v>35325</v>
      </c>
      <c r="K99" s="19">
        <v>0</v>
      </c>
      <c r="L99" s="19"/>
      <c r="M99" s="19">
        <f t="shared" si="13"/>
        <v>0</v>
      </c>
      <c r="N99" s="19">
        <f t="shared" si="13"/>
        <v>0</v>
      </c>
      <c r="O99" s="19">
        <f t="shared" si="13"/>
        <v>0</v>
      </c>
      <c r="P99" s="19">
        <f t="shared" si="13"/>
        <v>7037799.75</v>
      </c>
      <c r="Q99" s="19">
        <f t="shared" si="13"/>
        <v>0</v>
      </c>
      <c r="R99" s="20">
        <f t="shared" si="12"/>
        <v>35.325000000000003</v>
      </c>
      <c r="S99" s="20">
        <f t="shared" si="10"/>
        <v>70.377997500000006</v>
      </c>
      <c r="T99" s="19">
        <v>103</v>
      </c>
      <c r="U99" s="15" t="s">
        <v>71</v>
      </c>
      <c r="V99" s="15" t="s">
        <v>43</v>
      </c>
    </row>
    <row r="100" spans="1:22" hidden="1" x14ac:dyDescent="0.25">
      <c r="A100" s="15">
        <v>1500195</v>
      </c>
      <c r="B100" s="15" t="s">
        <v>167</v>
      </c>
      <c r="C100" s="15" t="s">
        <v>127</v>
      </c>
      <c r="D100" s="16" t="s">
        <v>41</v>
      </c>
      <c r="E100" s="17">
        <v>3855</v>
      </c>
      <c r="F100" s="18">
        <v>691972.5</v>
      </c>
      <c r="G100" s="19">
        <v>3855</v>
      </c>
      <c r="H100" s="19">
        <v>0</v>
      </c>
      <c r="I100" s="19">
        <v>0</v>
      </c>
      <c r="J100" s="19">
        <v>0</v>
      </c>
      <c r="K100" s="19">
        <v>0</v>
      </c>
      <c r="L100" s="19"/>
      <c r="M100" s="19">
        <f t="shared" si="13"/>
        <v>691972.5</v>
      </c>
      <c r="N100" s="19">
        <f t="shared" si="13"/>
        <v>0</v>
      </c>
      <c r="O100" s="19">
        <f t="shared" si="13"/>
        <v>0</v>
      </c>
      <c r="P100" s="19">
        <f t="shared" si="13"/>
        <v>0</v>
      </c>
      <c r="Q100" s="19">
        <f t="shared" si="13"/>
        <v>0</v>
      </c>
      <c r="R100" s="20">
        <f t="shared" si="12"/>
        <v>0</v>
      </c>
      <c r="S100" s="20">
        <f t="shared" si="10"/>
        <v>0</v>
      </c>
      <c r="T100" s="19">
        <v>103</v>
      </c>
      <c r="U100" s="15" t="s">
        <v>71</v>
      </c>
      <c r="V100" s="15" t="s">
        <v>43</v>
      </c>
    </row>
    <row r="101" spans="1:22" hidden="1" x14ac:dyDescent="0.25">
      <c r="A101" s="15">
        <v>1500199</v>
      </c>
      <c r="B101" s="15" t="s">
        <v>168</v>
      </c>
      <c r="C101" s="15" t="s">
        <v>127</v>
      </c>
      <c r="D101" s="16" t="s">
        <v>41</v>
      </c>
      <c r="E101" s="17">
        <v>66775</v>
      </c>
      <c r="F101" s="18">
        <v>10644602.75</v>
      </c>
      <c r="G101" s="19">
        <v>66775</v>
      </c>
      <c r="H101" s="19">
        <v>0</v>
      </c>
      <c r="I101" s="19">
        <v>0</v>
      </c>
      <c r="J101" s="19">
        <v>0</v>
      </c>
      <c r="K101" s="19">
        <v>0</v>
      </c>
      <c r="L101" s="19"/>
      <c r="M101" s="19">
        <f t="shared" si="13"/>
        <v>10644602.75</v>
      </c>
      <c r="N101" s="19">
        <f t="shared" si="13"/>
        <v>0</v>
      </c>
      <c r="O101" s="19">
        <f t="shared" si="13"/>
        <v>0</v>
      </c>
      <c r="P101" s="19">
        <f t="shared" si="13"/>
        <v>0</v>
      </c>
      <c r="Q101" s="19">
        <f t="shared" si="13"/>
        <v>0</v>
      </c>
      <c r="R101" s="20">
        <f t="shared" si="12"/>
        <v>0</v>
      </c>
      <c r="S101" s="20">
        <f t="shared" si="10"/>
        <v>0</v>
      </c>
      <c r="T101" s="19">
        <v>103</v>
      </c>
      <c r="U101" s="15" t="s">
        <v>71</v>
      </c>
      <c r="V101" s="15" t="s">
        <v>43</v>
      </c>
    </row>
    <row r="102" spans="1:22" hidden="1" x14ac:dyDescent="0.25">
      <c r="A102" s="15">
        <v>1500200</v>
      </c>
      <c r="B102" s="15" t="s">
        <v>169</v>
      </c>
      <c r="C102" s="15" t="s">
        <v>127</v>
      </c>
      <c r="D102" s="16" t="s">
        <v>41</v>
      </c>
      <c r="E102" s="17">
        <v>1270</v>
      </c>
      <c r="F102" s="18">
        <v>203098.4</v>
      </c>
      <c r="G102" s="19">
        <v>1270</v>
      </c>
      <c r="H102" s="19">
        <v>0</v>
      </c>
      <c r="I102" s="19">
        <v>0</v>
      </c>
      <c r="J102" s="19">
        <v>0</v>
      </c>
      <c r="K102" s="19">
        <v>0</v>
      </c>
      <c r="L102" s="19"/>
      <c r="M102" s="19">
        <f t="shared" si="13"/>
        <v>203098.4</v>
      </c>
      <c r="N102" s="19">
        <f t="shared" si="13"/>
        <v>0</v>
      </c>
      <c r="O102" s="19">
        <f t="shared" si="13"/>
        <v>0</v>
      </c>
      <c r="P102" s="19">
        <f t="shared" si="13"/>
        <v>0</v>
      </c>
      <c r="Q102" s="19">
        <f t="shared" si="13"/>
        <v>0</v>
      </c>
      <c r="R102" s="20">
        <f t="shared" si="12"/>
        <v>0</v>
      </c>
      <c r="S102" s="20">
        <f t="shared" si="10"/>
        <v>0</v>
      </c>
      <c r="T102" s="19">
        <v>103</v>
      </c>
      <c r="U102" s="15" t="s">
        <v>71</v>
      </c>
      <c r="V102" s="15" t="s">
        <v>43</v>
      </c>
    </row>
    <row r="103" spans="1:22" x14ac:dyDescent="0.25">
      <c r="A103" s="15">
        <v>1500202</v>
      </c>
      <c r="B103" s="15" t="s">
        <v>170</v>
      </c>
      <c r="C103" s="15" t="s">
        <v>127</v>
      </c>
      <c r="D103" s="16" t="s">
        <v>41</v>
      </c>
      <c r="E103" s="17">
        <v>16525</v>
      </c>
      <c r="F103" s="18">
        <v>2733235</v>
      </c>
      <c r="G103" s="19">
        <v>0</v>
      </c>
      <c r="H103" s="19">
        <v>0</v>
      </c>
      <c r="I103" s="19">
        <v>0</v>
      </c>
      <c r="J103" s="19">
        <v>16525</v>
      </c>
      <c r="K103" s="19">
        <v>0</v>
      </c>
      <c r="L103" s="19"/>
      <c r="M103" s="19">
        <f t="shared" si="13"/>
        <v>0</v>
      </c>
      <c r="N103" s="19">
        <f t="shared" si="13"/>
        <v>0</v>
      </c>
      <c r="O103" s="19">
        <f t="shared" si="13"/>
        <v>0</v>
      </c>
      <c r="P103" s="19">
        <f t="shared" si="13"/>
        <v>2733235</v>
      </c>
      <c r="Q103" s="19">
        <f t="shared" si="13"/>
        <v>0</v>
      </c>
      <c r="R103" s="20">
        <f t="shared" si="12"/>
        <v>16.524999999999999</v>
      </c>
      <c r="S103" s="20">
        <f t="shared" si="10"/>
        <v>27.332350000000002</v>
      </c>
      <c r="T103" s="19">
        <v>103</v>
      </c>
      <c r="U103" s="15" t="s">
        <v>71</v>
      </c>
      <c r="V103" s="15" t="s">
        <v>43</v>
      </c>
    </row>
    <row r="104" spans="1:22" hidden="1" x14ac:dyDescent="0.25">
      <c r="A104" s="15">
        <v>1500205</v>
      </c>
      <c r="B104" s="15" t="s">
        <v>171</v>
      </c>
      <c r="C104" s="15" t="s">
        <v>127</v>
      </c>
      <c r="D104" s="16" t="s">
        <v>41</v>
      </c>
      <c r="E104" s="17">
        <v>241697</v>
      </c>
      <c r="F104" s="18">
        <v>38669103.030000001</v>
      </c>
      <c r="G104" s="19">
        <v>0</v>
      </c>
      <c r="H104" s="19">
        <v>0</v>
      </c>
      <c r="I104" s="19">
        <v>241697</v>
      </c>
      <c r="J104" s="19">
        <v>0</v>
      </c>
      <c r="K104" s="19">
        <v>0</v>
      </c>
      <c r="L104" s="19"/>
      <c r="M104" s="19">
        <f t="shared" si="13"/>
        <v>0</v>
      </c>
      <c r="N104" s="19">
        <f t="shared" si="13"/>
        <v>0</v>
      </c>
      <c r="O104" s="19">
        <f t="shared" si="13"/>
        <v>38669103.030000001</v>
      </c>
      <c r="P104" s="19">
        <f t="shared" si="13"/>
        <v>0</v>
      </c>
      <c r="Q104" s="19">
        <f t="shared" si="13"/>
        <v>0</v>
      </c>
      <c r="R104" s="20">
        <f t="shared" si="12"/>
        <v>241.697</v>
      </c>
      <c r="S104" s="20">
        <f t="shared" si="10"/>
        <v>386.69103030000002</v>
      </c>
      <c r="T104" s="19">
        <v>103</v>
      </c>
      <c r="U104" s="15" t="s">
        <v>71</v>
      </c>
      <c r="V104" s="15" t="s">
        <v>43</v>
      </c>
    </row>
    <row r="105" spans="1:22" hidden="1" x14ac:dyDescent="0.25">
      <c r="A105" s="15">
        <v>1500208</v>
      </c>
      <c r="B105" s="15" t="s">
        <v>22</v>
      </c>
      <c r="C105" s="15" t="s">
        <v>127</v>
      </c>
      <c r="D105" s="16"/>
      <c r="E105" s="17">
        <v>200690</v>
      </c>
      <c r="F105" s="18">
        <v>7939296.4000000004</v>
      </c>
      <c r="G105" s="19">
        <v>200690</v>
      </c>
      <c r="H105" s="19">
        <v>0</v>
      </c>
      <c r="I105" s="19">
        <v>0</v>
      </c>
      <c r="J105" s="19">
        <v>0</v>
      </c>
      <c r="K105" s="19">
        <v>0</v>
      </c>
      <c r="L105" s="19"/>
      <c r="M105" s="19">
        <f t="shared" si="13"/>
        <v>7939296.4000000004</v>
      </c>
      <c r="N105" s="19">
        <f t="shared" si="13"/>
        <v>0</v>
      </c>
      <c r="O105" s="19">
        <f t="shared" si="13"/>
        <v>0</v>
      </c>
      <c r="P105" s="19">
        <f t="shared" si="13"/>
        <v>0</v>
      </c>
      <c r="Q105" s="19">
        <f t="shared" si="13"/>
        <v>0</v>
      </c>
      <c r="R105" s="20">
        <f t="shared" si="12"/>
        <v>0</v>
      </c>
      <c r="S105" s="20">
        <f t="shared" si="10"/>
        <v>0</v>
      </c>
      <c r="T105" s="19">
        <v>103</v>
      </c>
      <c r="U105" s="15" t="s">
        <v>24</v>
      </c>
      <c r="V105" s="15" t="s">
        <v>25</v>
      </c>
    </row>
    <row r="106" spans="1:22" hidden="1" x14ac:dyDescent="0.25">
      <c r="A106" s="15">
        <v>1500219</v>
      </c>
      <c r="B106" s="15" t="s">
        <v>172</v>
      </c>
      <c r="C106" s="15" t="s">
        <v>127</v>
      </c>
      <c r="D106" s="16"/>
      <c r="E106" s="17">
        <v>391003</v>
      </c>
      <c r="F106" s="18">
        <v>23984124.02</v>
      </c>
      <c r="G106" s="19">
        <v>391003</v>
      </c>
      <c r="H106" s="19">
        <v>0</v>
      </c>
      <c r="I106" s="19">
        <v>0</v>
      </c>
      <c r="J106" s="19">
        <v>0</v>
      </c>
      <c r="K106" s="19">
        <v>0</v>
      </c>
      <c r="L106" s="19"/>
      <c r="M106" s="19">
        <f t="shared" si="13"/>
        <v>23984124.02</v>
      </c>
      <c r="N106" s="19">
        <f t="shared" si="13"/>
        <v>0</v>
      </c>
      <c r="O106" s="19">
        <f t="shared" si="13"/>
        <v>0</v>
      </c>
      <c r="P106" s="19">
        <f t="shared" si="13"/>
        <v>0</v>
      </c>
      <c r="Q106" s="19">
        <f t="shared" si="13"/>
        <v>0</v>
      </c>
      <c r="R106" s="20">
        <f t="shared" si="12"/>
        <v>0</v>
      </c>
      <c r="S106" s="20">
        <f t="shared" si="10"/>
        <v>0</v>
      </c>
      <c r="T106" s="19">
        <v>103</v>
      </c>
      <c r="U106" s="15" t="s">
        <v>148</v>
      </c>
      <c r="V106" s="15" t="s">
        <v>25</v>
      </c>
    </row>
    <row r="107" spans="1:22" hidden="1" x14ac:dyDescent="0.25">
      <c r="A107" s="15">
        <v>1500226</v>
      </c>
      <c r="B107" s="15" t="s">
        <v>173</v>
      </c>
      <c r="C107" s="15" t="s">
        <v>127</v>
      </c>
      <c r="D107" s="16" t="s">
        <v>174</v>
      </c>
      <c r="E107" s="17">
        <v>163351</v>
      </c>
      <c r="F107" s="18">
        <v>2255877.31</v>
      </c>
      <c r="G107" s="19">
        <v>117882</v>
      </c>
      <c r="H107" s="19">
        <v>45469</v>
      </c>
      <c r="I107" s="19">
        <v>0</v>
      </c>
      <c r="J107" s="19">
        <v>0</v>
      </c>
      <c r="K107" s="19">
        <v>0</v>
      </c>
      <c r="L107" s="19"/>
      <c r="M107" s="19">
        <f t="shared" si="13"/>
        <v>1627950.4200000002</v>
      </c>
      <c r="N107" s="19">
        <f t="shared" si="13"/>
        <v>627926.89</v>
      </c>
      <c r="O107" s="19">
        <f t="shared" si="13"/>
        <v>0</v>
      </c>
      <c r="P107" s="19">
        <f t="shared" si="13"/>
        <v>0</v>
      </c>
      <c r="Q107" s="19">
        <f t="shared" si="13"/>
        <v>0</v>
      </c>
      <c r="R107" s="20">
        <f t="shared" si="12"/>
        <v>0</v>
      </c>
      <c r="S107" s="20">
        <f t="shared" si="10"/>
        <v>0</v>
      </c>
      <c r="T107" s="19">
        <v>103</v>
      </c>
      <c r="U107" s="15" t="s">
        <v>42</v>
      </c>
      <c r="V107" s="15" t="s">
        <v>43</v>
      </c>
    </row>
    <row r="108" spans="1:22" hidden="1" x14ac:dyDescent="0.25">
      <c r="A108" s="15">
        <v>1500229</v>
      </c>
      <c r="B108" s="15" t="s">
        <v>175</v>
      </c>
      <c r="C108" s="15" t="s">
        <v>127</v>
      </c>
      <c r="D108" s="16"/>
      <c r="E108" s="18">
        <v>600462.61499999999</v>
      </c>
      <c r="F108" s="18">
        <v>29068395.190000001</v>
      </c>
      <c r="G108" s="19">
        <v>238160</v>
      </c>
      <c r="H108" s="19">
        <v>272583</v>
      </c>
      <c r="I108" s="19">
        <v>89719.615000000005</v>
      </c>
      <c r="J108" s="19">
        <v>0</v>
      </c>
      <c r="K108" s="19">
        <v>0</v>
      </c>
      <c r="L108" s="19">
        <f>+E108</f>
        <v>600462.61499999999</v>
      </c>
      <c r="M108" s="19">
        <f t="shared" ref="M108:Q123" si="14">+$F108/$E108*G108</f>
        <v>11529325.599147251</v>
      </c>
      <c r="N108" s="19">
        <f t="shared" si="14"/>
        <v>13195743.029023997</v>
      </c>
      <c r="O108" s="19">
        <f t="shared" si="14"/>
        <v>4343326.561828753</v>
      </c>
      <c r="P108" s="19">
        <f t="shared" si="14"/>
        <v>0</v>
      </c>
      <c r="Q108" s="19">
        <f t="shared" si="14"/>
        <v>0</v>
      </c>
      <c r="R108" s="20">
        <f t="shared" si="12"/>
        <v>89.719615000000005</v>
      </c>
      <c r="S108" s="20">
        <f t="shared" si="10"/>
        <v>43.433265618287528</v>
      </c>
      <c r="T108" s="19">
        <v>103</v>
      </c>
      <c r="U108" s="15" t="s">
        <v>176</v>
      </c>
      <c r="V108" s="15" t="s">
        <v>25</v>
      </c>
    </row>
    <row r="109" spans="1:22" hidden="1" x14ac:dyDescent="0.25">
      <c r="A109" s="15">
        <v>1500230</v>
      </c>
      <c r="B109" s="15" t="s">
        <v>177</v>
      </c>
      <c r="C109" s="15" t="s">
        <v>127</v>
      </c>
      <c r="D109" s="16"/>
      <c r="E109" s="18">
        <v>168551.42</v>
      </c>
      <c r="F109" s="18">
        <v>14963995.07</v>
      </c>
      <c r="G109" s="19">
        <v>0</v>
      </c>
      <c r="H109" s="19">
        <v>157700</v>
      </c>
      <c r="I109" s="19">
        <v>10851.42</v>
      </c>
      <c r="J109" s="19">
        <v>0</v>
      </c>
      <c r="K109" s="19">
        <v>0</v>
      </c>
      <c r="L109" s="19">
        <f>+E109</f>
        <v>168551.42</v>
      </c>
      <c r="M109" s="19">
        <f t="shared" si="14"/>
        <v>0</v>
      </c>
      <c r="N109" s="19">
        <f t="shared" si="14"/>
        <v>14000606.002245488</v>
      </c>
      <c r="O109" s="19">
        <f t="shared" si="14"/>
        <v>963389.06775451312</v>
      </c>
      <c r="P109" s="19">
        <f t="shared" si="14"/>
        <v>0</v>
      </c>
      <c r="Q109" s="19">
        <f t="shared" si="14"/>
        <v>0</v>
      </c>
      <c r="R109" s="20">
        <f t="shared" si="12"/>
        <v>10.851420000000001</v>
      </c>
      <c r="S109" s="20">
        <f t="shared" si="10"/>
        <v>9.6338906775451321</v>
      </c>
      <c r="T109" s="19">
        <v>103</v>
      </c>
      <c r="U109" s="15" t="s">
        <v>178</v>
      </c>
      <c r="V109" s="15" t="s">
        <v>25</v>
      </c>
    </row>
    <row r="110" spans="1:22" hidden="1" x14ac:dyDescent="0.25">
      <c r="A110" s="15">
        <v>1500231</v>
      </c>
      <c r="B110" s="15" t="s">
        <v>179</v>
      </c>
      <c r="C110" s="15" t="s">
        <v>127</v>
      </c>
      <c r="D110" s="16"/>
      <c r="E110" s="17">
        <v>276490</v>
      </c>
      <c r="F110" s="18">
        <v>12433755.300000001</v>
      </c>
      <c r="G110" s="19">
        <v>276490</v>
      </c>
      <c r="H110" s="19">
        <v>0</v>
      </c>
      <c r="I110" s="19">
        <v>0</v>
      </c>
      <c r="J110" s="19">
        <v>0</v>
      </c>
      <c r="K110" s="19">
        <v>0</v>
      </c>
      <c r="L110" s="19"/>
      <c r="M110" s="19">
        <f t="shared" si="14"/>
        <v>12433755.300000001</v>
      </c>
      <c r="N110" s="19">
        <f t="shared" si="14"/>
        <v>0</v>
      </c>
      <c r="O110" s="19">
        <f t="shared" si="14"/>
        <v>0</v>
      </c>
      <c r="P110" s="19">
        <f t="shared" si="14"/>
        <v>0</v>
      </c>
      <c r="Q110" s="19">
        <f t="shared" si="14"/>
        <v>0</v>
      </c>
      <c r="R110" s="20">
        <f t="shared" si="12"/>
        <v>0</v>
      </c>
      <c r="S110" s="20">
        <f t="shared" si="10"/>
        <v>0</v>
      </c>
      <c r="T110" s="19">
        <v>103</v>
      </c>
      <c r="U110" s="15" t="s">
        <v>180</v>
      </c>
      <c r="V110" s="15" t="s">
        <v>25</v>
      </c>
    </row>
    <row r="111" spans="1:22" hidden="1" x14ac:dyDescent="0.25">
      <c r="A111" s="15">
        <v>1500287</v>
      </c>
      <c r="B111" s="15" t="s">
        <v>181</v>
      </c>
      <c r="C111" s="15" t="s">
        <v>127</v>
      </c>
      <c r="D111" s="16"/>
      <c r="E111" s="17">
        <v>48643</v>
      </c>
      <c r="F111" s="18">
        <v>2983761.62</v>
      </c>
      <c r="G111" s="19">
        <v>48643</v>
      </c>
      <c r="H111" s="19">
        <v>0</v>
      </c>
      <c r="I111" s="19">
        <v>0</v>
      </c>
      <c r="J111" s="19">
        <v>0</v>
      </c>
      <c r="K111" s="19">
        <v>0</v>
      </c>
      <c r="L111" s="19"/>
      <c r="M111" s="19">
        <f t="shared" si="14"/>
        <v>2983761.62</v>
      </c>
      <c r="N111" s="19">
        <f t="shared" si="14"/>
        <v>0</v>
      </c>
      <c r="O111" s="19">
        <f t="shared" si="14"/>
        <v>0</v>
      </c>
      <c r="P111" s="19">
        <f t="shared" si="14"/>
        <v>0</v>
      </c>
      <c r="Q111" s="19">
        <f t="shared" si="14"/>
        <v>0</v>
      </c>
      <c r="R111" s="20">
        <f t="shared" si="12"/>
        <v>0</v>
      </c>
      <c r="S111" s="20">
        <f t="shared" si="10"/>
        <v>0</v>
      </c>
      <c r="T111" s="19">
        <v>103</v>
      </c>
      <c r="U111" s="15" t="s">
        <v>131</v>
      </c>
      <c r="V111" s="15" t="s">
        <v>25</v>
      </c>
    </row>
    <row r="112" spans="1:22" hidden="1" x14ac:dyDescent="0.25">
      <c r="A112" s="15">
        <v>1500288</v>
      </c>
      <c r="B112" s="15" t="s">
        <v>182</v>
      </c>
      <c r="C112" s="15" t="s">
        <v>127</v>
      </c>
      <c r="D112" s="16"/>
      <c r="E112" s="17">
        <v>33170</v>
      </c>
      <c r="F112" s="18">
        <v>6980626.5</v>
      </c>
      <c r="G112" s="19">
        <v>33170</v>
      </c>
      <c r="H112" s="19">
        <v>0</v>
      </c>
      <c r="I112" s="19">
        <v>0</v>
      </c>
      <c r="J112" s="19">
        <v>0</v>
      </c>
      <c r="K112" s="19">
        <v>0</v>
      </c>
      <c r="L112" s="19"/>
      <c r="M112" s="19">
        <f t="shared" si="14"/>
        <v>6980626.5</v>
      </c>
      <c r="N112" s="19">
        <f t="shared" si="14"/>
        <v>0</v>
      </c>
      <c r="O112" s="19">
        <f t="shared" si="14"/>
        <v>0</v>
      </c>
      <c r="P112" s="19">
        <f t="shared" si="14"/>
        <v>0</v>
      </c>
      <c r="Q112" s="19">
        <f t="shared" si="14"/>
        <v>0</v>
      </c>
      <c r="R112" s="20">
        <f t="shared" si="12"/>
        <v>0</v>
      </c>
      <c r="S112" s="20">
        <f t="shared" si="10"/>
        <v>0</v>
      </c>
      <c r="T112" s="19">
        <v>103</v>
      </c>
      <c r="U112" s="15" t="s">
        <v>129</v>
      </c>
      <c r="V112" s="15" t="s">
        <v>25</v>
      </c>
    </row>
    <row r="113" spans="1:22" hidden="1" x14ac:dyDescent="0.25">
      <c r="A113" s="15">
        <v>1500291</v>
      </c>
      <c r="B113" s="15" t="s">
        <v>183</v>
      </c>
      <c r="C113" s="15" t="s">
        <v>127</v>
      </c>
      <c r="D113" s="16"/>
      <c r="E113" s="17">
        <v>240408</v>
      </c>
      <c r="F113" s="18">
        <v>10476980.640000001</v>
      </c>
      <c r="G113" s="19">
        <v>240408</v>
      </c>
      <c r="H113" s="19">
        <v>0</v>
      </c>
      <c r="I113" s="19">
        <v>0</v>
      </c>
      <c r="J113" s="19">
        <v>0</v>
      </c>
      <c r="K113" s="19">
        <v>0</v>
      </c>
      <c r="L113" s="19"/>
      <c r="M113" s="19">
        <f t="shared" si="14"/>
        <v>10476980.640000001</v>
      </c>
      <c r="N113" s="19">
        <f t="shared" si="14"/>
        <v>0</v>
      </c>
      <c r="O113" s="19">
        <f t="shared" si="14"/>
        <v>0</v>
      </c>
      <c r="P113" s="19">
        <f t="shared" si="14"/>
        <v>0</v>
      </c>
      <c r="Q113" s="19">
        <f t="shared" si="14"/>
        <v>0</v>
      </c>
      <c r="R113" s="20">
        <f t="shared" si="12"/>
        <v>0</v>
      </c>
      <c r="S113" s="20">
        <f t="shared" si="10"/>
        <v>0</v>
      </c>
      <c r="T113" s="19">
        <v>103</v>
      </c>
      <c r="U113" s="15" t="s">
        <v>148</v>
      </c>
      <c r="V113" s="15" t="s">
        <v>25</v>
      </c>
    </row>
    <row r="114" spans="1:22" hidden="1" x14ac:dyDescent="0.25">
      <c r="A114" s="15">
        <v>1500292</v>
      </c>
      <c r="B114" s="15" t="s">
        <v>184</v>
      </c>
      <c r="C114" s="15" t="s">
        <v>127</v>
      </c>
      <c r="D114" s="16"/>
      <c r="E114" s="17">
        <v>219201</v>
      </c>
      <c r="F114" s="18">
        <v>3248558.82</v>
      </c>
      <c r="G114" s="19">
        <v>219201</v>
      </c>
      <c r="H114" s="19">
        <v>0</v>
      </c>
      <c r="I114" s="19">
        <v>0</v>
      </c>
      <c r="J114" s="19">
        <v>0</v>
      </c>
      <c r="K114" s="19">
        <v>0</v>
      </c>
      <c r="L114" s="19"/>
      <c r="M114" s="19">
        <f t="shared" si="14"/>
        <v>3248558.82</v>
      </c>
      <c r="N114" s="19">
        <f t="shared" si="14"/>
        <v>0</v>
      </c>
      <c r="O114" s="19">
        <f t="shared" si="14"/>
        <v>0</v>
      </c>
      <c r="P114" s="19">
        <f t="shared" si="14"/>
        <v>0</v>
      </c>
      <c r="Q114" s="19">
        <f t="shared" si="14"/>
        <v>0</v>
      </c>
      <c r="R114" s="20">
        <f t="shared" si="12"/>
        <v>0</v>
      </c>
      <c r="S114" s="20">
        <f t="shared" si="10"/>
        <v>0</v>
      </c>
      <c r="T114" s="19">
        <v>103</v>
      </c>
      <c r="U114" s="15" t="s">
        <v>84</v>
      </c>
      <c r="V114" s="15" t="s">
        <v>28</v>
      </c>
    </row>
    <row r="115" spans="1:22" hidden="1" x14ac:dyDescent="0.25">
      <c r="A115" s="15">
        <v>1500293</v>
      </c>
      <c r="B115" s="15" t="s">
        <v>185</v>
      </c>
      <c r="C115" s="15" t="s">
        <v>127</v>
      </c>
      <c r="D115" s="16" t="s">
        <v>41</v>
      </c>
      <c r="E115" s="17">
        <v>166942</v>
      </c>
      <c r="F115" s="18">
        <v>2310477.2799999998</v>
      </c>
      <c r="G115" s="19">
        <v>166942</v>
      </c>
      <c r="H115" s="19">
        <v>0</v>
      </c>
      <c r="I115" s="19">
        <v>0</v>
      </c>
      <c r="J115" s="19">
        <v>0</v>
      </c>
      <c r="K115" s="19">
        <v>0</v>
      </c>
      <c r="L115" s="19"/>
      <c r="M115" s="19">
        <f t="shared" si="14"/>
        <v>2310477.2799999998</v>
      </c>
      <c r="N115" s="19">
        <f t="shared" si="14"/>
        <v>0</v>
      </c>
      <c r="O115" s="19">
        <f t="shared" si="14"/>
        <v>0</v>
      </c>
      <c r="P115" s="19">
        <f t="shared" si="14"/>
        <v>0</v>
      </c>
      <c r="Q115" s="19">
        <f t="shared" si="14"/>
        <v>0</v>
      </c>
      <c r="R115" s="20">
        <f t="shared" si="12"/>
        <v>0</v>
      </c>
      <c r="S115" s="20">
        <f t="shared" si="10"/>
        <v>0</v>
      </c>
      <c r="T115" s="19">
        <v>103</v>
      </c>
      <c r="U115" s="15" t="s">
        <v>74</v>
      </c>
      <c r="V115" s="15" t="s">
        <v>43</v>
      </c>
    </row>
    <row r="116" spans="1:22" hidden="1" x14ac:dyDescent="0.25">
      <c r="A116" s="15">
        <v>1500312</v>
      </c>
      <c r="B116" s="15" t="s">
        <v>186</v>
      </c>
      <c r="C116" s="15" t="s">
        <v>127</v>
      </c>
      <c r="D116" s="16"/>
      <c r="E116" s="17">
        <v>482332</v>
      </c>
      <c r="F116" s="18">
        <v>21338367.68</v>
      </c>
      <c r="G116" s="19">
        <v>310544</v>
      </c>
      <c r="H116" s="19">
        <v>171788</v>
      </c>
      <c r="I116" s="19">
        <v>0</v>
      </c>
      <c r="J116" s="19">
        <v>0</v>
      </c>
      <c r="K116" s="19">
        <v>0</v>
      </c>
      <c r="L116" s="19"/>
      <c r="M116" s="19">
        <f t="shared" si="14"/>
        <v>13738466.560000001</v>
      </c>
      <c r="N116" s="19">
        <f t="shared" si="14"/>
        <v>7599901.1200000001</v>
      </c>
      <c r="O116" s="19">
        <f t="shared" si="14"/>
        <v>0</v>
      </c>
      <c r="P116" s="19">
        <f t="shared" si="14"/>
        <v>0</v>
      </c>
      <c r="Q116" s="19">
        <f t="shared" si="14"/>
        <v>0</v>
      </c>
      <c r="R116" s="20">
        <f t="shared" si="12"/>
        <v>0</v>
      </c>
      <c r="S116" s="20">
        <f t="shared" si="10"/>
        <v>0</v>
      </c>
      <c r="T116" s="19">
        <v>103</v>
      </c>
      <c r="U116" s="15" t="s">
        <v>131</v>
      </c>
      <c r="V116" s="15" t="s">
        <v>25</v>
      </c>
    </row>
    <row r="117" spans="1:22" x14ac:dyDescent="0.25">
      <c r="A117" s="15">
        <v>1500330</v>
      </c>
      <c r="B117" s="15" t="s">
        <v>187</v>
      </c>
      <c r="C117" s="15" t="s">
        <v>127</v>
      </c>
      <c r="D117" s="16" t="s">
        <v>41</v>
      </c>
      <c r="E117" s="17">
        <v>9669</v>
      </c>
      <c r="F117" s="18">
        <v>133818.96</v>
      </c>
      <c r="G117" s="19">
        <v>9609</v>
      </c>
      <c r="H117" s="19">
        <v>0</v>
      </c>
      <c r="I117" s="19">
        <v>0</v>
      </c>
      <c r="J117" s="19">
        <v>60</v>
      </c>
      <c r="K117" s="19">
        <v>0</v>
      </c>
      <c r="L117" s="19"/>
      <c r="M117" s="19">
        <f t="shared" si="14"/>
        <v>132988.56</v>
      </c>
      <c r="N117" s="19">
        <f t="shared" si="14"/>
        <v>0</v>
      </c>
      <c r="O117" s="19">
        <f t="shared" si="14"/>
        <v>0</v>
      </c>
      <c r="P117" s="19">
        <f t="shared" si="14"/>
        <v>830.4</v>
      </c>
      <c r="Q117" s="19">
        <f t="shared" si="14"/>
        <v>0</v>
      </c>
      <c r="R117" s="20">
        <f t="shared" si="12"/>
        <v>0.06</v>
      </c>
      <c r="S117" s="20">
        <f t="shared" si="10"/>
        <v>8.3040000000000006E-3</v>
      </c>
      <c r="T117" s="19">
        <v>103</v>
      </c>
      <c r="U117" s="15" t="s">
        <v>74</v>
      </c>
      <c r="V117" s="15" t="s">
        <v>43</v>
      </c>
    </row>
    <row r="118" spans="1:22" x14ac:dyDescent="0.25">
      <c r="A118" s="15">
        <v>1500340</v>
      </c>
      <c r="B118" s="15" t="s">
        <v>76</v>
      </c>
      <c r="C118" s="15" t="s">
        <v>127</v>
      </c>
      <c r="D118" s="16"/>
      <c r="E118" s="17">
        <v>1011293</v>
      </c>
      <c r="F118" s="18">
        <v>384291.34</v>
      </c>
      <c r="G118" s="19">
        <v>69163</v>
      </c>
      <c r="H118" s="19">
        <v>72467</v>
      </c>
      <c r="I118" s="19">
        <v>33158</v>
      </c>
      <c r="J118" s="19">
        <v>146682</v>
      </c>
      <c r="K118" s="19">
        <v>689823</v>
      </c>
      <c r="L118" s="19">
        <f>+E118</f>
        <v>1011293</v>
      </c>
      <c r="M118" s="19">
        <f t="shared" si="14"/>
        <v>26281.94</v>
      </c>
      <c r="N118" s="19">
        <f t="shared" si="14"/>
        <v>27537.46</v>
      </c>
      <c r="O118" s="19">
        <f t="shared" si="14"/>
        <v>12600.04</v>
      </c>
      <c r="P118" s="19">
        <f t="shared" si="14"/>
        <v>55739.16</v>
      </c>
      <c r="Q118" s="19">
        <f t="shared" si="14"/>
        <v>262132.74</v>
      </c>
      <c r="R118" s="20">
        <f t="shared" si="12"/>
        <v>869.66300000000001</v>
      </c>
      <c r="S118" s="20">
        <f t="shared" si="10"/>
        <v>3.3047194000000002</v>
      </c>
      <c r="T118" s="19">
        <v>103</v>
      </c>
      <c r="U118" s="15" t="s">
        <v>77</v>
      </c>
      <c r="V118" s="15" t="s">
        <v>50</v>
      </c>
    </row>
    <row r="119" spans="1:22" hidden="1" x14ac:dyDescent="0.25">
      <c r="A119" s="15">
        <v>1500347</v>
      </c>
      <c r="B119" s="15" t="s">
        <v>188</v>
      </c>
      <c r="C119" s="15" t="s">
        <v>127</v>
      </c>
      <c r="D119" s="16"/>
      <c r="E119" s="15">
        <v>220</v>
      </c>
      <c r="F119" s="18">
        <v>10091.4</v>
      </c>
      <c r="G119" s="19">
        <v>220</v>
      </c>
      <c r="H119" s="19">
        <v>0</v>
      </c>
      <c r="I119" s="19">
        <v>0</v>
      </c>
      <c r="J119" s="19">
        <v>0</v>
      </c>
      <c r="K119" s="19">
        <v>0</v>
      </c>
      <c r="L119" s="19"/>
      <c r="M119" s="19">
        <f t="shared" si="14"/>
        <v>10091.4</v>
      </c>
      <c r="N119" s="19">
        <f t="shared" si="14"/>
        <v>0</v>
      </c>
      <c r="O119" s="19">
        <f t="shared" si="14"/>
        <v>0</v>
      </c>
      <c r="P119" s="19">
        <f t="shared" si="14"/>
        <v>0</v>
      </c>
      <c r="Q119" s="19">
        <f t="shared" si="14"/>
        <v>0</v>
      </c>
      <c r="R119" s="20">
        <f t="shared" si="12"/>
        <v>0</v>
      </c>
      <c r="S119" s="20">
        <f t="shared" si="10"/>
        <v>0</v>
      </c>
      <c r="T119" s="19">
        <v>103</v>
      </c>
      <c r="U119" s="15" t="s">
        <v>81</v>
      </c>
      <c r="V119" s="15" t="s">
        <v>50</v>
      </c>
    </row>
    <row r="120" spans="1:22" hidden="1" x14ac:dyDescent="0.25">
      <c r="A120" s="15">
        <v>1500348</v>
      </c>
      <c r="B120" s="15" t="s">
        <v>189</v>
      </c>
      <c r="C120" s="15" t="s">
        <v>127</v>
      </c>
      <c r="D120" s="16"/>
      <c r="E120" s="17">
        <v>145962</v>
      </c>
      <c r="F120" s="18">
        <v>5774256.7199999997</v>
      </c>
      <c r="G120" s="19">
        <v>145962</v>
      </c>
      <c r="H120" s="19">
        <v>0</v>
      </c>
      <c r="I120" s="19">
        <v>0</v>
      </c>
      <c r="J120" s="19">
        <v>0</v>
      </c>
      <c r="K120" s="19">
        <v>0</v>
      </c>
      <c r="L120" s="19"/>
      <c r="M120" s="19">
        <f t="shared" si="14"/>
        <v>5774256.7199999997</v>
      </c>
      <c r="N120" s="19">
        <f t="shared" si="14"/>
        <v>0</v>
      </c>
      <c r="O120" s="19">
        <f t="shared" si="14"/>
        <v>0</v>
      </c>
      <c r="P120" s="19">
        <f t="shared" si="14"/>
        <v>0</v>
      </c>
      <c r="Q120" s="19">
        <f t="shared" si="14"/>
        <v>0</v>
      </c>
      <c r="R120" s="20">
        <f t="shared" si="12"/>
        <v>0</v>
      </c>
      <c r="S120" s="20">
        <f t="shared" si="10"/>
        <v>0</v>
      </c>
      <c r="T120" s="19">
        <v>103</v>
      </c>
      <c r="U120" s="15" t="s">
        <v>81</v>
      </c>
      <c r="V120" s="15" t="s">
        <v>50</v>
      </c>
    </row>
    <row r="121" spans="1:22" hidden="1" x14ac:dyDescent="0.25">
      <c r="A121" s="15">
        <v>1500365</v>
      </c>
      <c r="B121" s="15" t="s">
        <v>190</v>
      </c>
      <c r="C121" s="15" t="s">
        <v>127</v>
      </c>
      <c r="D121" s="16"/>
      <c r="E121" s="17">
        <v>135409</v>
      </c>
      <c r="F121" s="18">
        <v>7592382.6299999999</v>
      </c>
      <c r="G121" s="19">
        <v>135409</v>
      </c>
      <c r="H121" s="19">
        <v>0</v>
      </c>
      <c r="I121" s="19">
        <v>0</v>
      </c>
      <c r="J121" s="19">
        <v>0</v>
      </c>
      <c r="K121" s="19">
        <v>0</v>
      </c>
      <c r="L121" s="19"/>
      <c r="M121" s="19">
        <f t="shared" si="14"/>
        <v>7592382.6299999999</v>
      </c>
      <c r="N121" s="19">
        <f t="shared" si="14"/>
        <v>0</v>
      </c>
      <c r="O121" s="19">
        <f t="shared" si="14"/>
        <v>0</v>
      </c>
      <c r="P121" s="19">
        <f t="shared" si="14"/>
        <v>0</v>
      </c>
      <c r="Q121" s="19">
        <f t="shared" si="14"/>
        <v>0</v>
      </c>
      <c r="R121" s="20">
        <f t="shared" si="12"/>
        <v>0</v>
      </c>
      <c r="S121" s="20">
        <f t="shared" si="10"/>
        <v>0</v>
      </c>
      <c r="T121" s="19">
        <v>103</v>
      </c>
      <c r="U121" s="15" t="s">
        <v>118</v>
      </c>
      <c r="V121" s="15" t="s">
        <v>25</v>
      </c>
    </row>
    <row r="122" spans="1:22" hidden="1" x14ac:dyDescent="0.25">
      <c r="A122" s="15">
        <v>1500368</v>
      </c>
      <c r="B122" s="15" t="s">
        <v>191</v>
      </c>
      <c r="C122" s="15" t="s">
        <v>127</v>
      </c>
      <c r="D122" s="16"/>
      <c r="E122" s="17">
        <v>18716</v>
      </c>
      <c r="F122" s="18">
        <v>2305249.7200000002</v>
      </c>
      <c r="G122" s="19">
        <v>18716</v>
      </c>
      <c r="H122" s="19">
        <v>0</v>
      </c>
      <c r="I122" s="19">
        <v>0</v>
      </c>
      <c r="J122" s="19">
        <v>0</v>
      </c>
      <c r="K122" s="19">
        <v>0</v>
      </c>
      <c r="L122" s="19"/>
      <c r="M122" s="19">
        <f t="shared" si="14"/>
        <v>2305249.7200000002</v>
      </c>
      <c r="N122" s="19">
        <f t="shared" si="14"/>
        <v>0</v>
      </c>
      <c r="O122" s="19">
        <f t="shared" si="14"/>
        <v>0</v>
      </c>
      <c r="P122" s="19">
        <f t="shared" si="14"/>
        <v>0</v>
      </c>
      <c r="Q122" s="19">
        <f t="shared" si="14"/>
        <v>0</v>
      </c>
      <c r="R122" s="20">
        <f t="shared" si="12"/>
        <v>0</v>
      </c>
      <c r="S122" s="20">
        <f t="shared" si="10"/>
        <v>0</v>
      </c>
      <c r="T122" s="19">
        <v>103</v>
      </c>
      <c r="U122" s="15" t="s">
        <v>116</v>
      </c>
      <c r="V122" s="15" t="s">
        <v>25</v>
      </c>
    </row>
    <row r="123" spans="1:22" hidden="1" x14ac:dyDescent="0.25">
      <c r="A123" s="15">
        <v>1500375</v>
      </c>
      <c r="B123" s="15" t="s">
        <v>192</v>
      </c>
      <c r="C123" s="15" t="s">
        <v>127</v>
      </c>
      <c r="D123" s="16"/>
      <c r="E123" s="17">
        <v>383468</v>
      </c>
      <c r="F123" s="18">
        <v>17432455.280000001</v>
      </c>
      <c r="G123" s="19">
        <v>383468</v>
      </c>
      <c r="H123" s="19">
        <v>0</v>
      </c>
      <c r="I123" s="19">
        <v>0</v>
      </c>
      <c r="J123" s="19">
        <v>0</v>
      </c>
      <c r="K123" s="19">
        <v>0</v>
      </c>
      <c r="L123" s="19"/>
      <c r="M123" s="19">
        <f t="shared" si="14"/>
        <v>17432455.280000001</v>
      </c>
      <c r="N123" s="19">
        <f t="shared" si="14"/>
        <v>0</v>
      </c>
      <c r="O123" s="19">
        <f t="shared" si="14"/>
        <v>0</v>
      </c>
      <c r="P123" s="19">
        <f t="shared" si="14"/>
        <v>0</v>
      </c>
      <c r="Q123" s="19">
        <f t="shared" si="14"/>
        <v>0</v>
      </c>
      <c r="R123" s="20">
        <f t="shared" si="12"/>
        <v>0</v>
      </c>
      <c r="S123" s="20">
        <f t="shared" si="10"/>
        <v>0</v>
      </c>
      <c r="T123" s="19">
        <v>103</v>
      </c>
      <c r="U123" s="15" t="s">
        <v>148</v>
      </c>
      <c r="V123" s="15" t="s">
        <v>25</v>
      </c>
    </row>
    <row r="124" spans="1:22" hidden="1" x14ac:dyDescent="0.25">
      <c r="A124" s="15">
        <v>1500377</v>
      </c>
      <c r="B124" s="15" t="s">
        <v>193</v>
      </c>
      <c r="C124" s="15" t="s">
        <v>127</v>
      </c>
      <c r="D124" s="16"/>
      <c r="E124" s="17">
        <v>26117</v>
      </c>
      <c r="F124" s="18">
        <v>2137937.62</v>
      </c>
      <c r="G124" s="19">
        <v>26117</v>
      </c>
      <c r="H124" s="19">
        <v>0</v>
      </c>
      <c r="I124" s="19">
        <v>0</v>
      </c>
      <c r="J124" s="19">
        <v>0</v>
      </c>
      <c r="K124" s="19">
        <v>0</v>
      </c>
      <c r="L124" s="19"/>
      <c r="M124" s="19">
        <f t="shared" ref="M124:Q139" si="15">+$F124/$E124*G124</f>
        <v>2137937.62</v>
      </c>
      <c r="N124" s="19">
        <f t="shared" si="15"/>
        <v>0</v>
      </c>
      <c r="O124" s="19">
        <f t="shared" si="15"/>
        <v>0</v>
      </c>
      <c r="P124" s="19">
        <f t="shared" si="15"/>
        <v>0</v>
      </c>
      <c r="Q124" s="19">
        <f t="shared" si="15"/>
        <v>0</v>
      </c>
      <c r="R124" s="20">
        <f t="shared" si="12"/>
        <v>0</v>
      </c>
      <c r="S124" s="20">
        <f t="shared" si="10"/>
        <v>0</v>
      </c>
      <c r="T124" s="19">
        <v>103</v>
      </c>
      <c r="U124" s="15" t="s">
        <v>122</v>
      </c>
      <c r="V124" s="15" t="s">
        <v>25</v>
      </c>
    </row>
    <row r="125" spans="1:22" hidden="1" x14ac:dyDescent="0.25">
      <c r="A125" s="15">
        <v>1500381</v>
      </c>
      <c r="B125" s="15" t="s">
        <v>194</v>
      </c>
      <c r="C125" s="15" t="s">
        <v>127</v>
      </c>
      <c r="D125" s="16"/>
      <c r="E125" s="17">
        <v>289863</v>
      </c>
      <c r="F125" s="18">
        <v>17771500.530000001</v>
      </c>
      <c r="G125" s="19">
        <v>289863</v>
      </c>
      <c r="H125" s="19">
        <v>0</v>
      </c>
      <c r="I125" s="19">
        <v>0</v>
      </c>
      <c r="J125" s="19">
        <v>0</v>
      </c>
      <c r="K125" s="19">
        <v>0</v>
      </c>
      <c r="L125" s="19"/>
      <c r="M125" s="19">
        <f t="shared" si="15"/>
        <v>17771500.530000001</v>
      </c>
      <c r="N125" s="19">
        <f t="shared" si="15"/>
        <v>0</v>
      </c>
      <c r="O125" s="19">
        <f t="shared" si="15"/>
        <v>0</v>
      </c>
      <c r="P125" s="19">
        <f t="shared" si="15"/>
        <v>0</v>
      </c>
      <c r="Q125" s="19">
        <f t="shared" si="15"/>
        <v>0</v>
      </c>
      <c r="R125" s="20">
        <f t="shared" si="12"/>
        <v>0</v>
      </c>
      <c r="S125" s="20">
        <f t="shared" si="10"/>
        <v>0</v>
      </c>
      <c r="T125" s="19">
        <v>103</v>
      </c>
      <c r="U125" s="15" t="s">
        <v>120</v>
      </c>
      <c r="V125" s="15" t="s">
        <v>25</v>
      </c>
    </row>
    <row r="126" spans="1:22" hidden="1" x14ac:dyDescent="0.25">
      <c r="A126" s="15">
        <v>1500384</v>
      </c>
      <c r="B126" s="15" t="s">
        <v>195</v>
      </c>
      <c r="C126" s="15" t="s">
        <v>127</v>
      </c>
      <c r="D126" s="16"/>
      <c r="E126" s="17">
        <v>113880</v>
      </c>
      <c r="F126" s="18">
        <v>7276932</v>
      </c>
      <c r="G126" s="19">
        <v>113880</v>
      </c>
      <c r="H126" s="19">
        <v>0</v>
      </c>
      <c r="I126" s="19">
        <v>0</v>
      </c>
      <c r="J126" s="19">
        <v>0</v>
      </c>
      <c r="K126" s="19">
        <v>0</v>
      </c>
      <c r="L126" s="19"/>
      <c r="M126" s="19">
        <f t="shared" si="15"/>
        <v>7276932</v>
      </c>
      <c r="N126" s="19">
        <f t="shared" si="15"/>
        <v>0</v>
      </c>
      <c r="O126" s="19">
        <f t="shared" si="15"/>
        <v>0</v>
      </c>
      <c r="P126" s="19">
        <f t="shared" si="15"/>
        <v>0</v>
      </c>
      <c r="Q126" s="19">
        <f t="shared" si="15"/>
        <v>0</v>
      </c>
      <c r="R126" s="20">
        <f t="shared" si="12"/>
        <v>0</v>
      </c>
      <c r="S126" s="20">
        <f t="shared" si="10"/>
        <v>0</v>
      </c>
      <c r="T126" s="19">
        <v>103</v>
      </c>
      <c r="U126" s="15" t="s">
        <v>104</v>
      </c>
      <c r="V126" s="15" t="s">
        <v>28</v>
      </c>
    </row>
    <row r="127" spans="1:22" hidden="1" x14ac:dyDescent="0.25">
      <c r="A127" s="15">
        <v>1500392</v>
      </c>
      <c r="B127" s="15" t="s">
        <v>196</v>
      </c>
      <c r="C127" s="15" t="s">
        <v>127</v>
      </c>
      <c r="D127" s="16"/>
      <c r="E127" s="17">
        <v>25610</v>
      </c>
      <c r="F127" s="18">
        <v>5435466.4000000004</v>
      </c>
      <c r="G127" s="19">
        <v>25610</v>
      </c>
      <c r="H127" s="19">
        <v>0</v>
      </c>
      <c r="I127" s="19">
        <v>0</v>
      </c>
      <c r="J127" s="19">
        <v>0</v>
      </c>
      <c r="K127" s="19">
        <v>0</v>
      </c>
      <c r="L127" s="19"/>
      <c r="M127" s="19">
        <f t="shared" si="15"/>
        <v>5435466.4000000004</v>
      </c>
      <c r="N127" s="19">
        <f t="shared" si="15"/>
        <v>0</v>
      </c>
      <c r="O127" s="19">
        <f t="shared" si="15"/>
        <v>0</v>
      </c>
      <c r="P127" s="19">
        <f t="shared" si="15"/>
        <v>0</v>
      </c>
      <c r="Q127" s="19">
        <f t="shared" si="15"/>
        <v>0</v>
      </c>
      <c r="R127" s="20">
        <f t="shared" si="12"/>
        <v>0</v>
      </c>
      <c r="S127" s="20">
        <f t="shared" si="10"/>
        <v>0</v>
      </c>
      <c r="T127" s="19">
        <v>103</v>
      </c>
      <c r="U127" s="15" t="s">
        <v>53</v>
      </c>
      <c r="V127" s="15" t="s">
        <v>28</v>
      </c>
    </row>
    <row r="128" spans="1:22" hidden="1" x14ac:dyDescent="0.25">
      <c r="A128" s="15">
        <v>1500396</v>
      </c>
      <c r="B128" s="15" t="s">
        <v>197</v>
      </c>
      <c r="C128" s="15" t="s">
        <v>127</v>
      </c>
      <c r="D128" s="16"/>
      <c r="E128" s="17">
        <v>444304</v>
      </c>
      <c r="F128" s="18">
        <v>55720164.640000001</v>
      </c>
      <c r="G128" s="19">
        <v>444304</v>
      </c>
      <c r="H128" s="19">
        <v>0</v>
      </c>
      <c r="I128" s="19">
        <v>0</v>
      </c>
      <c r="J128" s="19">
        <v>0</v>
      </c>
      <c r="K128" s="19">
        <v>0</v>
      </c>
      <c r="L128" s="19"/>
      <c r="M128" s="19">
        <f t="shared" si="15"/>
        <v>55720164.640000001</v>
      </c>
      <c r="N128" s="19">
        <f t="shared" si="15"/>
        <v>0</v>
      </c>
      <c r="O128" s="19">
        <f t="shared" si="15"/>
        <v>0</v>
      </c>
      <c r="P128" s="19">
        <f t="shared" si="15"/>
        <v>0</v>
      </c>
      <c r="Q128" s="19">
        <f t="shared" si="15"/>
        <v>0</v>
      </c>
      <c r="R128" s="20">
        <f t="shared" si="12"/>
        <v>0</v>
      </c>
      <c r="S128" s="20">
        <f t="shared" si="10"/>
        <v>0</v>
      </c>
      <c r="T128" s="19">
        <v>103</v>
      </c>
      <c r="U128" s="15" t="s">
        <v>116</v>
      </c>
      <c r="V128" s="15" t="s">
        <v>25</v>
      </c>
    </row>
    <row r="129" spans="1:22" hidden="1" x14ac:dyDescent="0.25">
      <c r="A129" s="15">
        <v>1500398</v>
      </c>
      <c r="B129" s="15" t="s">
        <v>58</v>
      </c>
      <c r="C129" s="15" t="s">
        <v>127</v>
      </c>
      <c r="D129" s="16"/>
      <c r="E129" s="17">
        <v>735219</v>
      </c>
      <c r="F129" s="18">
        <v>48303888.299999997</v>
      </c>
      <c r="G129" s="19">
        <v>488849</v>
      </c>
      <c r="H129" s="19">
        <v>246370</v>
      </c>
      <c r="I129" s="19">
        <v>0</v>
      </c>
      <c r="J129" s="19">
        <v>0</v>
      </c>
      <c r="K129" s="19">
        <v>0</v>
      </c>
      <c r="L129" s="19"/>
      <c r="M129" s="19">
        <f t="shared" si="15"/>
        <v>32117379.300000001</v>
      </c>
      <c r="N129" s="19">
        <f t="shared" si="15"/>
        <v>16186509</v>
      </c>
      <c r="O129" s="19">
        <f t="shared" si="15"/>
        <v>0</v>
      </c>
      <c r="P129" s="19">
        <f t="shared" si="15"/>
        <v>0</v>
      </c>
      <c r="Q129" s="19">
        <f t="shared" si="15"/>
        <v>0</v>
      </c>
      <c r="R129" s="20">
        <f t="shared" si="12"/>
        <v>0</v>
      </c>
      <c r="S129" s="20">
        <f t="shared" si="10"/>
        <v>0</v>
      </c>
      <c r="T129" s="19">
        <v>103</v>
      </c>
      <c r="U129" s="15" t="s">
        <v>59</v>
      </c>
      <c r="V129" s="15" t="s">
        <v>28</v>
      </c>
    </row>
    <row r="130" spans="1:22" hidden="1" x14ac:dyDescent="0.25">
      <c r="A130" s="15">
        <v>1500466</v>
      </c>
      <c r="B130" s="15" t="s">
        <v>198</v>
      </c>
      <c r="C130" s="15" t="s">
        <v>127</v>
      </c>
      <c r="D130" s="16"/>
      <c r="E130" s="17">
        <v>216332</v>
      </c>
      <c r="F130" s="18">
        <v>10472632.119999999</v>
      </c>
      <c r="G130" s="19">
        <v>34650</v>
      </c>
      <c r="H130" s="19">
        <v>181682</v>
      </c>
      <c r="I130" s="19">
        <v>0</v>
      </c>
      <c r="J130" s="19">
        <v>0</v>
      </c>
      <c r="K130" s="19">
        <v>0</v>
      </c>
      <c r="L130" s="19">
        <f>+E130</f>
        <v>216332</v>
      </c>
      <c r="M130" s="19">
        <f t="shared" si="15"/>
        <v>1677406.4999999998</v>
      </c>
      <c r="N130" s="19">
        <f t="shared" si="15"/>
        <v>8795225.6199999992</v>
      </c>
      <c r="O130" s="19">
        <f t="shared" si="15"/>
        <v>0</v>
      </c>
      <c r="P130" s="19">
        <f t="shared" si="15"/>
        <v>0</v>
      </c>
      <c r="Q130" s="19">
        <f t="shared" si="15"/>
        <v>0</v>
      </c>
      <c r="R130" s="20">
        <f t="shared" si="12"/>
        <v>0</v>
      </c>
      <c r="S130" s="20">
        <f t="shared" si="10"/>
        <v>0</v>
      </c>
      <c r="T130" s="19">
        <v>103</v>
      </c>
      <c r="U130" s="15" t="s">
        <v>176</v>
      </c>
      <c r="V130" s="15" t="s">
        <v>25</v>
      </c>
    </row>
    <row r="131" spans="1:22" x14ac:dyDescent="0.25">
      <c r="A131" s="15">
        <v>1500467</v>
      </c>
      <c r="B131" s="15" t="s">
        <v>199</v>
      </c>
      <c r="C131" s="15" t="s">
        <v>127</v>
      </c>
      <c r="D131" s="16"/>
      <c r="E131" s="17">
        <v>467573</v>
      </c>
      <c r="F131" s="18">
        <v>22635208.93</v>
      </c>
      <c r="G131" s="19">
        <v>180330</v>
      </c>
      <c r="H131" s="19">
        <v>0</v>
      </c>
      <c r="I131" s="19">
        <v>159626</v>
      </c>
      <c r="J131" s="19">
        <v>127617</v>
      </c>
      <c r="K131" s="19">
        <v>0</v>
      </c>
      <c r="L131" s="19">
        <f>+E131</f>
        <v>467573</v>
      </c>
      <c r="M131" s="19">
        <f t="shared" si="15"/>
        <v>8729775.2999999989</v>
      </c>
      <c r="N131" s="19">
        <f t="shared" si="15"/>
        <v>0</v>
      </c>
      <c r="O131" s="19">
        <f t="shared" si="15"/>
        <v>7727494.6599999992</v>
      </c>
      <c r="P131" s="19">
        <f t="shared" si="15"/>
        <v>6177938.9699999997</v>
      </c>
      <c r="Q131" s="19">
        <f t="shared" si="15"/>
        <v>0</v>
      </c>
      <c r="R131" s="20">
        <f t="shared" si="12"/>
        <v>287.24299999999999</v>
      </c>
      <c r="S131" s="20">
        <f t="shared" si="10"/>
        <v>139.05433629999999</v>
      </c>
      <c r="T131" s="19">
        <v>103</v>
      </c>
      <c r="U131" s="15" t="s">
        <v>200</v>
      </c>
      <c r="V131" s="15" t="s">
        <v>25</v>
      </c>
    </row>
    <row r="132" spans="1:22" hidden="1" x14ac:dyDescent="0.25">
      <c r="A132" s="15">
        <v>1500494</v>
      </c>
      <c r="B132" s="15" t="s">
        <v>201</v>
      </c>
      <c r="C132" s="15" t="s">
        <v>127</v>
      </c>
      <c r="D132" s="16" t="s">
        <v>41</v>
      </c>
      <c r="E132" s="17">
        <v>27325</v>
      </c>
      <c r="F132" s="18">
        <v>4469823.5</v>
      </c>
      <c r="G132" s="19">
        <v>0</v>
      </c>
      <c r="H132" s="19">
        <v>0</v>
      </c>
      <c r="I132" s="19">
        <v>0</v>
      </c>
      <c r="J132" s="19">
        <v>0</v>
      </c>
      <c r="K132" s="19">
        <v>27325</v>
      </c>
      <c r="L132" s="19">
        <f>+K132</f>
        <v>27325</v>
      </c>
      <c r="M132" s="19">
        <f t="shared" si="15"/>
        <v>0</v>
      </c>
      <c r="N132" s="19">
        <f t="shared" si="15"/>
        <v>0</v>
      </c>
      <c r="O132" s="19">
        <f t="shared" si="15"/>
        <v>0</v>
      </c>
      <c r="P132" s="19">
        <f t="shared" si="15"/>
        <v>0</v>
      </c>
      <c r="Q132" s="19">
        <f t="shared" si="15"/>
        <v>4469823.5</v>
      </c>
      <c r="R132" s="20">
        <f t="shared" si="12"/>
        <v>27.324999999999999</v>
      </c>
      <c r="S132" s="20">
        <f t="shared" si="10"/>
        <v>44.698234999999997</v>
      </c>
      <c r="T132" s="19">
        <v>103</v>
      </c>
      <c r="U132" s="15" t="s">
        <v>71</v>
      </c>
      <c r="V132" s="15" t="s">
        <v>43</v>
      </c>
    </row>
    <row r="133" spans="1:22" x14ac:dyDescent="0.25">
      <c r="A133" s="15">
        <v>1500591</v>
      </c>
      <c r="B133" s="15" t="s">
        <v>202</v>
      </c>
      <c r="C133" s="15" t="s">
        <v>127</v>
      </c>
      <c r="D133" s="16"/>
      <c r="E133" s="17">
        <v>223190</v>
      </c>
      <c r="F133" s="18">
        <v>19814808.199999999</v>
      </c>
      <c r="G133" s="19">
        <v>0</v>
      </c>
      <c r="H133" s="19">
        <v>0</v>
      </c>
      <c r="I133" s="19">
        <v>0</v>
      </c>
      <c r="J133" s="19">
        <v>223190</v>
      </c>
      <c r="K133" s="19">
        <v>0</v>
      </c>
      <c r="L133" s="19">
        <f>+E133</f>
        <v>223190</v>
      </c>
      <c r="M133" s="19">
        <f t="shared" si="15"/>
        <v>0</v>
      </c>
      <c r="N133" s="19">
        <f t="shared" si="15"/>
        <v>0</v>
      </c>
      <c r="O133" s="19">
        <f t="shared" si="15"/>
        <v>0</v>
      </c>
      <c r="P133" s="19">
        <f t="shared" si="15"/>
        <v>19814808.199999999</v>
      </c>
      <c r="Q133" s="19">
        <f t="shared" si="15"/>
        <v>0</v>
      </c>
      <c r="R133" s="20">
        <f t="shared" si="12"/>
        <v>223.19</v>
      </c>
      <c r="S133" s="20">
        <f t="shared" ref="S133:S151" si="16">+SUM(O133:Q133)/100000</f>
        <v>198.14808199999999</v>
      </c>
      <c r="T133" s="19">
        <v>103</v>
      </c>
      <c r="U133" s="15" t="s">
        <v>178</v>
      </c>
      <c r="V133" s="15" t="s">
        <v>25</v>
      </c>
    </row>
    <row r="134" spans="1:22" hidden="1" x14ac:dyDescent="0.25">
      <c r="A134" s="15">
        <v>1500594</v>
      </c>
      <c r="B134" s="15" t="s">
        <v>78</v>
      </c>
      <c r="C134" s="15" t="s">
        <v>127</v>
      </c>
      <c r="D134" s="16"/>
      <c r="E134" s="17">
        <v>70875</v>
      </c>
      <c r="F134" s="18">
        <v>3784016.25</v>
      </c>
      <c r="G134" s="19">
        <v>70875</v>
      </c>
      <c r="H134" s="19">
        <v>0</v>
      </c>
      <c r="I134" s="19">
        <v>0</v>
      </c>
      <c r="J134" s="19">
        <v>0</v>
      </c>
      <c r="K134" s="19">
        <v>0</v>
      </c>
      <c r="L134" s="19"/>
      <c r="M134" s="19">
        <f t="shared" si="15"/>
        <v>3784016.25</v>
      </c>
      <c r="N134" s="19">
        <f t="shared" si="15"/>
        <v>0</v>
      </c>
      <c r="O134" s="19">
        <f t="shared" si="15"/>
        <v>0</v>
      </c>
      <c r="P134" s="19">
        <f t="shared" si="15"/>
        <v>0</v>
      </c>
      <c r="Q134" s="19">
        <f t="shared" si="15"/>
        <v>0</v>
      </c>
      <c r="R134" s="20">
        <f t="shared" si="12"/>
        <v>0</v>
      </c>
      <c r="S134" s="20">
        <f t="shared" si="16"/>
        <v>0</v>
      </c>
      <c r="T134" s="19">
        <v>103</v>
      </c>
      <c r="U134" s="15" t="s">
        <v>79</v>
      </c>
      <c r="V134" s="15" t="s">
        <v>28</v>
      </c>
    </row>
    <row r="135" spans="1:22" hidden="1" x14ac:dyDescent="0.25">
      <c r="A135" s="15">
        <v>1500600</v>
      </c>
      <c r="B135" s="15" t="s">
        <v>203</v>
      </c>
      <c r="C135" s="15" t="s">
        <v>127</v>
      </c>
      <c r="D135" s="16" t="s">
        <v>41</v>
      </c>
      <c r="E135" s="17">
        <v>3060</v>
      </c>
      <c r="F135" s="18">
        <v>488957.4</v>
      </c>
      <c r="G135" s="19">
        <v>3060</v>
      </c>
      <c r="H135" s="19">
        <v>0</v>
      </c>
      <c r="I135" s="19">
        <v>0</v>
      </c>
      <c r="J135" s="19">
        <v>0</v>
      </c>
      <c r="K135" s="19">
        <v>0</v>
      </c>
      <c r="L135" s="19"/>
      <c r="M135" s="19">
        <f t="shared" si="15"/>
        <v>488957.40000000008</v>
      </c>
      <c r="N135" s="19">
        <f t="shared" si="15"/>
        <v>0</v>
      </c>
      <c r="O135" s="19">
        <f t="shared" si="15"/>
        <v>0</v>
      </c>
      <c r="P135" s="19">
        <f t="shared" si="15"/>
        <v>0</v>
      </c>
      <c r="Q135" s="19">
        <f t="shared" si="15"/>
        <v>0</v>
      </c>
      <c r="R135" s="20">
        <f t="shared" si="12"/>
        <v>0</v>
      </c>
      <c r="S135" s="20">
        <f t="shared" si="16"/>
        <v>0</v>
      </c>
      <c r="T135" s="19">
        <v>103</v>
      </c>
      <c r="U135" s="15" t="s">
        <v>64</v>
      </c>
      <c r="V135" s="15" t="s">
        <v>43</v>
      </c>
    </row>
    <row r="136" spans="1:22" hidden="1" x14ac:dyDescent="0.25">
      <c r="A136" s="15">
        <v>1500610</v>
      </c>
      <c r="B136" s="15" t="s">
        <v>204</v>
      </c>
      <c r="C136" s="15" t="s">
        <v>127</v>
      </c>
      <c r="D136" s="16" t="s">
        <v>41</v>
      </c>
      <c r="E136" s="15">
        <v>750</v>
      </c>
      <c r="F136" s="18">
        <v>113790</v>
      </c>
      <c r="G136" s="19">
        <v>0</v>
      </c>
      <c r="H136" s="19">
        <v>0</v>
      </c>
      <c r="I136" s="19">
        <v>0</v>
      </c>
      <c r="J136" s="19">
        <v>0</v>
      </c>
      <c r="K136" s="19">
        <v>750</v>
      </c>
      <c r="L136" s="19">
        <f>+K136</f>
        <v>750</v>
      </c>
      <c r="M136" s="19">
        <f t="shared" si="15"/>
        <v>0</v>
      </c>
      <c r="N136" s="19">
        <f t="shared" si="15"/>
        <v>0</v>
      </c>
      <c r="O136" s="19">
        <f t="shared" si="15"/>
        <v>0</v>
      </c>
      <c r="P136" s="19">
        <f t="shared" si="15"/>
        <v>0</v>
      </c>
      <c r="Q136" s="19">
        <f t="shared" si="15"/>
        <v>113790</v>
      </c>
      <c r="R136" s="20">
        <f t="shared" si="12"/>
        <v>0.75</v>
      </c>
      <c r="S136" s="20">
        <f t="shared" si="16"/>
        <v>1.1378999999999999</v>
      </c>
      <c r="T136" s="19">
        <v>103</v>
      </c>
      <c r="U136" s="15" t="s">
        <v>71</v>
      </c>
      <c r="V136" s="15" t="s">
        <v>43</v>
      </c>
    </row>
    <row r="137" spans="1:22" hidden="1" x14ac:dyDescent="0.25">
      <c r="A137" s="15">
        <v>1500622</v>
      </c>
      <c r="B137" s="15" t="s">
        <v>205</v>
      </c>
      <c r="C137" s="15" t="s">
        <v>127</v>
      </c>
      <c r="D137" s="16" t="s">
        <v>41</v>
      </c>
      <c r="E137" s="17">
        <v>12975</v>
      </c>
      <c r="F137" s="18">
        <v>1403635.5</v>
      </c>
      <c r="G137" s="19">
        <v>0</v>
      </c>
      <c r="H137" s="19">
        <v>12975</v>
      </c>
      <c r="I137" s="19">
        <v>0</v>
      </c>
      <c r="J137" s="19">
        <v>0</v>
      </c>
      <c r="K137" s="19">
        <v>0</v>
      </c>
      <c r="L137" s="19"/>
      <c r="M137" s="19">
        <f t="shared" si="15"/>
        <v>0</v>
      </c>
      <c r="N137" s="19">
        <f t="shared" si="15"/>
        <v>1403635.5</v>
      </c>
      <c r="O137" s="19">
        <f t="shared" si="15"/>
        <v>0</v>
      </c>
      <c r="P137" s="19">
        <f t="shared" si="15"/>
        <v>0</v>
      </c>
      <c r="Q137" s="19">
        <f t="shared" si="15"/>
        <v>0</v>
      </c>
      <c r="R137" s="20">
        <f t="shared" si="12"/>
        <v>0</v>
      </c>
      <c r="S137" s="20">
        <f t="shared" si="16"/>
        <v>0</v>
      </c>
      <c r="T137" s="19">
        <v>103</v>
      </c>
      <c r="U137" s="15" t="s">
        <v>91</v>
      </c>
      <c r="V137" s="15" t="s">
        <v>43</v>
      </c>
    </row>
    <row r="138" spans="1:22" hidden="1" x14ac:dyDescent="0.25">
      <c r="A138" s="15">
        <v>1500623</v>
      </c>
      <c r="B138" s="15" t="s">
        <v>206</v>
      </c>
      <c r="C138" s="15" t="s">
        <v>127</v>
      </c>
      <c r="D138" s="16" t="s">
        <v>41</v>
      </c>
      <c r="E138" s="17">
        <v>16175</v>
      </c>
      <c r="F138" s="18">
        <v>1749811.5</v>
      </c>
      <c r="G138" s="19">
        <v>14675</v>
      </c>
      <c r="H138" s="19">
        <v>1500</v>
      </c>
      <c r="I138" s="19">
        <v>0</v>
      </c>
      <c r="J138" s="19">
        <v>0</v>
      </c>
      <c r="K138" s="19">
        <v>0</v>
      </c>
      <c r="L138" s="19"/>
      <c r="M138" s="19">
        <f t="shared" si="15"/>
        <v>1587541.5</v>
      </c>
      <c r="N138" s="19">
        <f t="shared" si="15"/>
        <v>162270</v>
      </c>
      <c r="O138" s="19">
        <f t="shared" si="15"/>
        <v>0</v>
      </c>
      <c r="P138" s="19">
        <f t="shared" si="15"/>
        <v>0</v>
      </c>
      <c r="Q138" s="19">
        <f t="shared" si="15"/>
        <v>0</v>
      </c>
      <c r="R138" s="20">
        <f t="shared" si="12"/>
        <v>0</v>
      </c>
      <c r="S138" s="20">
        <f t="shared" si="16"/>
        <v>0</v>
      </c>
      <c r="T138" s="19">
        <v>103</v>
      </c>
      <c r="U138" s="15" t="s">
        <v>91</v>
      </c>
      <c r="V138" s="15" t="s">
        <v>43</v>
      </c>
    </row>
    <row r="139" spans="1:22" hidden="1" x14ac:dyDescent="0.25">
      <c r="A139" s="15">
        <v>1500668</v>
      </c>
      <c r="B139" s="15" t="s">
        <v>207</v>
      </c>
      <c r="C139" s="15" t="s">
        <v>127</v>
      </c>
      <c r="D139" s="16"/>
      <c r="E139" s="17">
        <v>143208</v>
      </c>
      <c r="F139" s="18">
        <v>24872365.440000001</v>
      </c>
      <c r="G139" s="19">
        <v>143208</v>
      </c>
      <c r="H139" s="19">
        <v>0</v>
      </c>
      <c r="I139" s="19">
        <v>0</v>
      </c>
      <c r="J139" s="19">
        <v>0</v>
      </c>
      <c r="K139" s="19">
        <v>0</v>
      </c>
      <c r="L139" s="19"/>
      <c r="M139" s="19">
        <f t="shared" si="15"/>
        <v>24872365.440000001</v>
      </c>
      <c r="N139" s="19">
        <f t="shared" si="15"/>
        <v>0</v>
      </c>
      <c r="O139" s="19">
        <f t="shared" si="15"/>
        <v>0</v>
      </c>
      <c r="P139" s="19">
        <f t="shared" si="15"/>
        <v>0</v>
      </c>
      <c r="Q139" s="19">
        <f t="shared" si="15"/>
        <v>0</v>
      </c>
      <c r="R139" s="20">
        <f t="shared" si="12"/>
        <v>0</v>
      </c>
      <c r="S139" s="20">
        <f t="shared" si="16"/>
        <v>0</v>
      </c>
      <c r="T139" s="19">
        <v>103</v>
      </c>
      <c r="U139" s="15" t="s">
        <v>129</v>
      </c>
      <c r="V139" s="15" t="s">
        <v>25</v>
      </c>
    </row>
    <row r="140" spans="1:22" hidden="1" x14ac:dyDescent="0.25">
      <c r="A140" s="15">
        <v>1500669</v>
      </c>
      <c r="B140" s="15" t="s">
        <v>208</v>
      </c>
      <c r="C140" s="15" t="s">
        <v>127</v>
      </c>
      <c r="D140" s="16"/>
      <c r="E140" s="17">
        <v>88700</v>
      </c>
      <c r="F140" s="18">
        <v>15384128</v>
      </c>
      <c r="G140" s="19">
        <v>88700</v>
      </c>
      <c r="H140" s="19">
        <v>0</v>
      </c>
      <c r="I140" s="19">
        <v>0</v>
      </c>
      <c r="J140" s="19">
        <v>0</v>
      </c>
      <c r="K140" s="19">
        <v>0</v>
      </c>
      <c r="L140" s="19"/>
      <c r="M140" s="19">
        <f t="shared" ref="M140:Q151" si="17">+$F140/$E140*G140</f>
        <v>15384128</v>
      </c>
      <c r="N140" s="19">
        <f t="shared" si="17"/>
        <v>0</v>
      </c>
      <c r="O140" s="19">
        <f t="shared" si="17"/>
        <v>0</v>
      </c>
      <c r="P140" s="19">
        <f t="shared" si="17"/>
        <v>0</v>
      </c>
      <c r="Q140" s="19">
        <f t="shared" si="17"/>
        <v>0</v>
      </c>
      <c r="R140" s="20">
        <f t="shared" si="12"/>
        <v>0</v>
      </c>
      <c r="S140" s="20">
        <f t="shared" si="16"/>
        <v>0</v>
      </c>
      <c r="T140" s="19">
        <v>103</v>
      </c>
      <c r="U140" s="15" t="s">
        <v>129</v>
      </c>
      <c r="V140" s="15" t="s">
        <v>25</v>
      </c>
    </row>
    <row r="141" spans="1:22" hidden="1" x14ac:dyDescent="0.25">
      <c r="A141" s="15">
        <v>1500671</v>
      </c>
      <c r="B141" s="15" t="s">
        <v>209</v>
      </c>
      <c r="C141" s="15" t="s">
        <v>127</v>
      </c>
      <c r="D141" s="16"/>
      <c r="E141" s="17">
        <v>296880</v>
      </c>
      <c r="F141" s="18">
        <v>16491684</v>
      </c>
      <c r="G141" s="19">
        <v>296880</v>
      </c>
      <c r="H141" s="19">
        <v>0</v>
      </c>
      <c r="I141" s="19">
        <v>0</v>
      </c>
      <c r="J141" s="19">
        <v>0</v>
      </c>
      <c r="K141" s="19">
        <v>0</v>
      </c>
      <c r="L141" s="19"/>
      <c r="M141" s="19">
        <f t="shared" si="17"/>
        <v>16491684</v>
      </c>
      <c r="N141" s="19">
        <f t="shared" si="17"/>
        <v>0</v>
      </c>
      <c r="O141" s="19">
        <f t="shared" si="17"/>
        <v>0</v>
      </c>
      <c r="P141" s="19">
        <f t="shared" si="17"/>
        <v>0</v>
      </c>
      <c r="Q141" s="19">
        <f t="shared" si="17"/>
        <v>0</v>
      </c>
      <c r="R141" s="20">
        <f t="shared" si="12"/>
        <v>0</v>
      </c>
      <c r="S141" s="20">
        <f t="shared" si="16"/>
        <v>0</v>
      </c>
      <c r="T141" s="19">
        <v>103</v>
      </c>
      <c r="U141" s="15" t="s">
        <v>33</v>
      </c>
      <c r="V141" s="15" t="s">
        <v>28</v>
      </c>
    </row>
    <row r="142" spans="1:22" hidden="1" x14ac:dyDescent="0.25">
      <c r="A142" s="15">
        <v>1500701</v>
      </c>
      <c r="B142" s="15" t="s">
        <v>95</v>
      </c>
      <c r="C142" s="15" t="s">
        <v>127</v>
      </c>
      <c r="D142" s="16"/>
      <c r="E142" s="17">
        <v>22300</v>
      </c>
      <c r="F142" s="18">
        <v>2676223</v>
      </c>
      <c r="G142" s="19">
        <v>22300</v>
      </c>
      <c r="H142" s="19">
        <v>0</v>
      </c>
      <c r="I142" s="19">
        <v>0</v>
      </c>
      <c r="J142" s="19">
        <v>0</v>
      </c>
      <c r="K142" s="19">
        <v>0</v>
      </c>
      <c r="L142" s="19"/>
      <c r="M142" s="19">
        <f t="shared" si="17"/>
        <v>2676223</v>
      </c>
      <c r="N142" s="19">
        <f t="shared" si="17"/>
        <v>0</v>
      </c>
      <c r="O142" s="19">
        <f t="shared" si="17"/>
        <v>0</v>
      </c>
      <c r="P142" s="19">
        <f t="shared" si="17"/>
        <v>0</v>
      </c>
      <c r="Q142" s="19">
        <f t="shared" si="17"/>
        <v>0</v>
      </c>
      <c r="R142" s="20">
        <f>+SUM(I142:K142)/1000</f>
        <v>0</v>
      </c>
      <c r="S142" s="20">
        <f t="shared" si="16"/>
        <v>0</v>
      </c>
      <c r="T142" s="19">
        <v>103</v>
      </c>
      <c r="U142" s="15" t="s">
        <v>33</v>
      </c>
      <c r="V142" s="15" t="s">
        <v>28</v>
      </c>
    </row>
    <row r="143" spans="1:22" hidden="1" x14ac:dyDescent="0.25">
      <c r="A143" s="15">
        <v>1500717</v>
      </c>
      <c r="B143" s="15" t="s">
        <v>210</v>
      </c>
      <c r="C143" s="15" t="s">
        <v>127</v>
      </c>
      <c r="D143" s="16"/>
      <c r="E143" s="17">
        <v>129956</v>
      </c>
      <c r="F143" s="18">
        <v>16114544</v>
      </c>
      <c r="G143" s="19">
        <v>0</v>
      </c>
      <c r="H143" s="19">
        <v>0</v>
      </c>
      <c r="I143" s="19">
        <v>0</v>
      </c>
      <c r="J143" s="19">
        <v>0</v>
      </c>
      <c r="K143" s="19">
        <v>129956</v>
      </c>
      <c r="L143" s="19">
        <f>+K143</f>
        <v>129956</v>
      </c>
      <c r="M143" s="19">
        <f t="shared" si="17"/>
        <v>0</v>
      </c>
      <c r="N143" s="19">
        <f t="shared" si="17"/>
        <v>0</v>
      </c>
      <c r="O143" s="19">
        <f t="shared" si="17"/>
        <v>0</v>
      </c>
      <c r="P143" s="19">
        <f t="shared" si="17"/>
        <v>0</v>
      </c>
      <c r="Q143" s="19">
        <f t="shared" si="17"/>
        <v>16114544</v>
      </c>
      <c r="R143" s="20">
        <f>+SUM(I143:K143)/1000</f>
        <v>129.95599999999999</v>
      </c>
      <c r="S143" s="20">
        <f t="shared" si="16"/>
        <v>161.14544000000001</v>
      </c>
      <c r="T143" s="19">
        <v>103</v>
      </c>
      <c r="U143" s="15" t="s">
        <v>122</v>
      </c>
      <c r="V143" s="15" t="s">
        <v>25</v>
      </c>
    </row>
    <row r="144" spans="1:22" hidden="1" x14ac:dyDescent="0.25">
      <c r="A144" s="15">
        <v>1500726</v>
      </c>
      <c r="B144" s="15" t="s">
        <v>211</v>
      </c>
      <c r="C144" s="15" t="s">
        <v>127</v>
      </c>
      <c r="D144" s="16" t="s">
        <v>41</v>
      </c>
      <c r="E144" s="17">
        <v>2130</v>
      </c>
      <c r="F144" s="18">
        <v>196535.1</v>
      </c>
      <c r="G144" s="19">
        <v>0</v>
      </c>
      <c r="H144" s="19">
        <v>2130</v>
      </c>
      <c r="I144" s="19">
        <v>0</v>
      </c>
      <c r="J144" s="19">
        <v>0</v>
      </c>
      <c r="K144" s="19">
        <v>0</v>
      </c>
      <c r="L144" s="19"/>
      <c r="M144" s="19">
        <f t="shared" si="17"/>
        <v>0</v>
      </c>
      <c r="N144" s="19">
        <f t="shared" si="17"/>
        <v>196535.1</v>
      </c>
      <c r="O144" s="19">
        <f t="shared" si="17"/>
        <v>0</v>
      </c>
      <c r="P144" s="19">
        <f t="shared" si="17"/>
        <v>0</v>
      </c>
      <c r="Q144" s="19">
        <f t="shared" si="17"/>
        <v>0</v>
      </c>
      <c r="R144" s="20">
        <f>+SUM(I144:K144)/1000</f>
        <v>0</v>
      </c>
      <c r="S144" s="20">
        <f t="shared" si="16"/>
        <v>0</v>
      </c>
      <c r="T144" s="19">
        <v>103</v>
      </c>
      <c r="U144" s="15" t="s">
        <v>47</v>
      </c>
      <c r="V144" s="15" t="s">
        <v>43</v>
      </c>
    </row>
    <row r="145" spans="1:22" hidden="1" x14ac:dyDescent="0.25">
      <c r="A145" s="15">
        <v>1500920</v>
      </c>
      <c r="B145" s="15" t="s">
        <v>212</v>
      </c>
      <c r="C145" s="15" t="s">
        <v>127</v>
      </c>
      <c r="D145" s="16"/>
      <c r="E145" s="15">
        <v>150</v>
      </c>
      <c r="F145" s="18">
        <v>8368.5</v>
      </c>
      <c r="G145" s="19">
        <v>0</v>
      </c>
      <c r="H145" s="19">
        <v>0</v>
      </c>
      <c r="I145" s="19">
        <v>0</v>
      </c>
      <c r="J145" s="19">
        <v>0</v>
      </c>
      <c r="K145" s="19">
        <v>150</v>
      </c>
      <c r="L145" s="19">
        <f>+K145</f>
        <v>150</v>
      </c>
      <c r="M145" s="19">
        <f t="shared" si="17"/>
        <v>0</v>
      </c>
      <c r="N145" s="19">
        <f t="shared" si="17"/>
        <v>0</v>
      </c>
      <c r="O145" s="19">
        <f t="shared" si="17"/>
        <v>0</v>
      </c>
      <c r="P145" s="19">
        <f t="shared" si="17"/>
        <v>0</v>
      </c>
      <c r="Q145" s="19">
        <f t="shared" si="17"/>
        <v>8368.5</v>
      </c>
      <c r="R145" s="20">
        <f>+SUM(I145:K145)/1000</f>
        <v>0.15</v>
      </c>
      <c r="S145" s="20">
        <f t="shared" si="16"/>
        <v>8.3684999999999996E-2</v>
      </c>
      <c r="T145" s="19">
        <v>103</v>
      </c>
      <c r="U145" s="15" t="s">
        <v>104</v>
      </c>
      <c r="V145" s="15" t="s">
        <v>28</v>
      </c>
    </row>
    <row r="146" spans="1:22" hidden="1" x14ac:dyDescent="0.25">
      <c r="A146" s="15">
        <v>1500921</v>
      </c>
      <c r="B146" s="15" t="s">
        <v>213</v>
      </c>
      <c r="C146" s="15" t="s">
        <v>127</v>
      </c>
      <c r="D146" s="16"/>
      <c r="E146" s="17">
        <v>1250</v>
      </c>
      <c r="F146" s="18">
        <v>65587.5</v>
      </c>
      <c r="G146" s="19">
        <v>0</v>
      </c>
      <c r="H146" s="19">
        <v>1250</v>
      </c>
      <c r="I146" s="19">
        <v>0</v>
      </c>
      <c r="J146" s="19">
        <v>0</v>
      </c>
      <c r="K146" s="19">
        <v>0</v>
      </c>
      <c r="L146" s="19"/>
      <c r="M146" s="19">
        <f t="shared" si="17"/>
        <v>0</v>
      </c>
      <c r="N146" s="19">
        <f t="shared" si="17"/>
        <v>65587.5</v>
      </c>
      <c r="O146" s="19">
        <f t="shared" si="17"/>
        <v>0</v>
      </c>
      <c r="P146" s="19">
        <f t="shared" si="17"/>
        <v>0</v>
      </c>
      <c r="Q146" s="19">
        <f t="shared" si="17"/>
        <v>0</v>
      </c>
      <c r="R146" s="20">
        <f t="shared" ref="R146:R209" si="18">+SUM(I146:K146)/1000</f>
        <v>0</v>
      </c>
      <c r="S146" s="20">
        <f t="shared" si="16"/>
        <v>0</v>
      </c>
      <c r="T146" s="19">
        <v>103</v>
      </c>
      <c r="U146" s="15" t="s">
        <v>214</v>
      </c>
      <c r="V146" s="15" t="s">
        <v>50</v>
      </c>
    </row>
    <row r="147" spans="1:22" hidden="1" x14ac:dyDescent="0.25">
      <c r="A147" s="15">
        <v>1500990</v>
      </c>
      <c r="B147" s="15" t="s">
        <v>215</v>
      </c>
      <c r="C147" s="15" t="s">
        <v>127</v>
      </c>
      <c r="D147" s="16"/>
      <c r="E147" s="17">
        <v>8850</v>
      </c>
      <c r="F147" s="18">
        <v>535248</v>
      </c>
      <c r="G147" s="19">
        <v>0</v>
      </c>
      <c r="H147" s="19">
        <v>0</v>
      </c>
      <c r="I147" s="19">
        <v>0</v>
      </c>
      <c r="J147" s="19">
        <v>0</v>
      </c>
      <c r="K147" s="19">
        <v>8850</v>
      </c>
      <c r="L147" s="19">
        <f>+K147</f>
        <v>8850</v>
      </c>
      <c r="M147" s="19">
        <f t="shared" si="17"/>
        <v>0</v>
      </c>
      <c r="N147" s="19">
        <f t="shared" si="17"/>
        <v>0</v>
      </c>
      <c r="O147" s="19">
        <f t="shared" si="17"/>
        <v>0</v>
      </c>
      <c r="P147" s="19">
        <f t="shared" si="17"/>
        <v>0</v>
      </c>
      <c r="Q147" s="19">
        <f t="shared" si="17"/>
        <v>535248</v>
      </c>
      <c r="R147" s="20">
        <f t="shared" si="18"/>
        <v>8.85</v>
      </c>
      <c r="S147" s="20">
        <f t="shared" si="16"/>
        <v>5.3524799999999999</v>
      </c>
      <c r="T147" s="19">
        <v>103</v>
      </c>
      <c r="U147" s="15" t="s">
        <v>104</v>
      </c>
      <c r="V147" s="15" t="s">
        <v>28</v>
      </c>
    </row>
    <row r="148" spans="1:22" hidden="1" x14ac:dyDescent="0.25">
      <c r="A148" s="15">
        <v>1501035</v>
      </c>
      <c r="B148" s="15" t="s">
        <v>216</v>
      </c>
      <c r="C148" s="15" t="s">
        <v>127</v>
      </c>
      <c r="D148" s="16" t="s">
        <v>41</v>
      </c>
      <c r="E148" s="17">
        <v>20525</v>
      </c>
      <c r="F148" s="18">
        <v>1721226.5</v>
      </c>
      <c r="G148" s="19">
        <v>18975</v>
      </c>
      <c r="H148" s="19">
        <v>1550</v>
      </c>
      <c r="I148" s="19">
        <v>0</v>
      </c>
      <c r="J148" s="19">
        <v>0</v>
      </c>
      <c r="K148" s="19">
        <v>0</v>
      </c>
      <c r="L148" s="19"/>
      <c r="M148" s="19">
        <f t="shared" si="17"/>
        <v>1591243.5</v>
      </c>
      <c r="N148" s="19">
        <f t="shared" si="17"/>
        <v>129983</v>
      </c>
      <c r="O148" s="19">
        <f t="shared" si="17"/>
        <v>0</v>
      </c>
      <c r="P148" s="19">
        <f t="shared" si="17"/>
        <v>0</v>
      </c>
      <c r="Q148" s="19">
        <f t="shared" si="17"/>
        <v>0</v>
      </c>
      <c r="R148" s="20">
        <f t="shared" si="18"/>
        <v>0</v>
      </c>
      <c r="S148" s="20">
        <f t="shared" si="16"/>
        <v>0</v>
      </c>
      <c r="T148" s="19">
        <v>103</v>
      </c>
      <c r="U148" s="15" t="s">
        <v>69</v>
      </c>
      <c r="V148" s="15" t="s">
        <v>43</v>
      </c>
    </row>
    <row r="149" spans="1:22" hidden="1" x14ac:dyDescent="0.25">
      <c r="A149" s="15">
        <v>1501106</v>
      </c>
      <c r="B149" s="15" t="s">
        <v>217</v>
      </c>
      <c r="C149" s="15" t="s">
        <v>127</v>
      </c>
      <c r="D149" s="16"/>
      <c r="E149" s="17">
        <v>4775</v>
      </c>
      <c r="F149" s="18">
        <v>450807.75</v>
      </c>
      <c r="G149" s="19">
        <v>0</v>
      </c>
      <c r="H149" s="19">
        <v>0</v>
      </c>
      <c r="I149" s="19">
        <v>4775</v>
      </c>
      <c r="J149" s="19">
        <v>0</v>
      </c>
      <c r="K149" s="19">
        <v>0</v>
      </c>
      <c r="L149" s="19"/>
      <c r="M149" s="19">
        <f t="shared" si="17"/>
        <v>0</v>
      </c>
      <c r="N149" s="19">
        <f t="shared" si="17"/>
        <v>0</v>
      </c>
      <c r="O149" s="19">
        <f t="shared" si="17"/>
        <v>450807.75</v>
      </c>
      <c r="P149" s="19">
        <f t="shared" si="17"/>
        <v>0</v>
      </c>
      <c r="Q149" s="19">
        <f t="shared" si="17"/>
        <v>0</v>
      </c>
      <c r="R149" s="20">
        <f t="shared" si="18"/>
        <v>4.7750000000000004</v>
      </c>
      <c r="S149" s="20">
        <f t="shared" si="16"/>
        <v>4.5080774999999997</v>
      </c>
      <c r="T149" s="19">
        <v>103</v>
      </c>
      <c r="U149" s="15" t="s">
        <v>33</v>
      </c>
      <c r="V149" s="15" t="s">
        <v>28</v>
      </c>
    </row>
    <row r="150" spans="1:22" hidden="1" x14ac:dyDescent="0.25">
      <c r="A150" s="15">
        <v>1501156</v>
      </c>
      <c r="B150" s="15" t="s">
        <v>218</v>
      </c>
      <c r="C150" s="15" t="s">
        <v>127</v>
      </c>
      <c r="D150" s="16"/>
      <c r="E150" s="17">
        <v>125420</v>
      </c>
      <c r="F150" s="18">
        <v>9056578.1999999993</v>
      </c>
      <c r="G150" s="19">
        <v>125420</v>
      </c>
      <c r="H150" s="19">
        <v>0</v>
      </c>
      <c r="I150" s="19">
        <v>0</v>
      </c>
      <c r="J150" s="19">
        <v>0</v>
      </c>
      <c r="K150" s="19">
        <v>0</v>
      </c>
      <c r="L150" s="19"/>
      <c r="M150" s="19">
        <f t="shared" si="17"/>
        <v>9056578.1999999993</v>
      </c>
      <c r="N150" s="19">
        <f t="shared" si="17"/>
        <v>0</v>
      </c>
      <c r="O150" s="19">
        <f t="shared" si="17"/>
        <v>0</v>
      </c>
      <c r="P150" s="19">
        <f t="shared" si="17"/>
        <v>0</v>
      </c>
      <c r="Q150" s="19">
        <f t="shared" si="17"/>
        <v>0</v>
      </c>
      <c r="R150" s="20">
        <f t="shared" si="18"/>
        <v>0</v>
      </c>
      <c r="S150" s="20">
        <f t="shared" si="16"/>
        <v>0</v>
      </c>
      <c r="T150" s="19">
        <v>103</v>
      </c>
      <c r="U150" s="15" t="s">
        <v>219</v>
      </c>
      <c r="V150" s="15" t="s">
        <v>25</v>
      </c>
    </row>
    <row r="151" spans="1:22" hidden="1" x14ac:dyDescent="0.25">
      <c r="A151" s="15">
        <v>1501158</v>
      </c>
      <c r="B151" s="15" t="s">
        <v>220</v>
      </c>
      <c r="C151" s="15" t="s">
        <v>127</v>
      </c>
      <c r="D151" s="16"/>
      <c r="E151" s="17">
        <v>1300</v>
      </c>
      <c r="F151" s="18">
        <v>86177</v>
      </c>
      <c r="G151" s="19">
        <v>1300</v>
      </c>
      <c r="H151" s="19">
        <v>0</v>
      </c>
      <c r="I151" s="19">
        <v>0</v>
      </c>
      <c r="J151" s="19">
        <v>0</v>
      </c>
      <c r="K151" s="19">
        <v>0</v>
      </c>
      <c r="L151" s="19"/>
      <c r="M151" s="19">
        <f t="shared" si="17"/>
        <v>86177.000000000015</v>
      </c>
      <c r="N151" s="19">
        <f t="shared" si="17"/>
        <v>0</v>
      </c>
      <c r="O151" s="19">
        <f t="shared" si="17"/>
        <v>0</v>
      </c>
      <c r="P151" s="19">
        <f t="shared" si="17"/>
        <v>0</v>
      </c>
      <c r="Q151" s="19">
        <f t="shared" si="17"/>
        <v>0</v>
      </c>
      <c r="R151" s="20">
        <f t="shared" si="18"/>
        <v>0</v>
      </c>
      <c r="S151" s="20">
        <f t="shared" si="16"/>
        <v>0</v>
      </c>
      <c r="T151" s="19">
        <v>103</v>
      </c>
      <c r="U151" s="15" t="s">
        <v>104</v>
      </c>
      <c r="V151" s="15" t="s">
        <v>28</v>
      </c>
    </row>
    <row r="152" spans="1:22" x14ac:dyDescent="0.25">
      <c r="A152" s="22"/>
      <c r="B152" s="22"/>
      <c r="C152" s="22"/>
      <c r="D152" s="22"/>
      <c r="E152" s="23">
        <f t="shared" ref="E152:S152" si="19">SUM(E4:E151)</f>
        <v>19109558.035</v>
      </c>
      <c r="F152" s="23">
        <f t="shared" si="19"/>
        <v>1528509158.3600001</v>
      </c>
      <c r="G152" s="23">
        <f t="shared" si="19"/>
        <v>14977281</v>
      </c>
      <c r="H152" s="23">
        <f t="shared" si="19"/>
        <v>1713366</v>
      </c>
      <c r="I152" s="23">
        <f t="shared" si="19"/>
        <v>771899.03500000003</v>
      </c>
      <c r="J152" s="23">
        <f t="shared" si="19"/>
        <v>595749</v>
      </c>
      <c r="K152" s="23">
        <f t="shared" si="19"/>
        <v>1051263</v>
      </c>
      <c r="L152" s="23">
        <f t="shared" si="19"/>
        <v>3057722.0350000001</v>
      </c>
      <c r="M152" s="23">
        <f t="shared" si="19"/>
        <v>1268307003.8191473</v>
      </c>
      <c r="N152" s="23">
        <f t="shared" si="19"/>
        <v>118628374.07639287</v>
      </c>
      <c r="O152" s="23">
        <f t="shared" si="19"/>
        <v>64897994.329583265</v>
      </c>
      <c r="P152" s="23">
        <f t="shared" si="19"/>
        <v>40888919.314876616</v>
      </c>
      <c r="Q152" s="23">
        <f t="shared" si="19"/>
        <v>35786866.82</v>
      </c>
      <c r="R152" s="23">
        <f t="shared" si="19"/>
        <v>2418.9110350000001</v>
      </c>
      <c r="S152" s="23">
        <f t="shared" si="19"/>
        <v>1415.7378046445986</v>
      </c>
      <c r="T152" s="24"/>
      <c r="U152" s="24"/>
      <c r="V152" s="24"/>
    </row>
    <row r="153" spans="1:22" x14ac:dyDescent="0.25">
      <c r="A153" s="15"/>
      <c r="B153" s="15"/>
      <c r="C153" s="15"/>
      <c r="D153" s="15"/>
      <c r="E153" s="25">
        <f>+E152/1000</f>
        <v>19109.558035000002</v>
      </c>
      <c r="F153" s="25">
        <f>+F152/10000000</f>
        <v>152.85091583600001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6"/>
      <c r="U153" s="26"/>
      <c r="V153" s="26"/>
    </row>
    <row r="154" spans="1:22" x14ac:dyDescent="0.25">
      <c r="A154" s="15"/>
      <c r="B154" s="15"/>
      <c r="C154" s="15"/>
      <c r="D154" s="15"/>
      <c r="E154" s="26">
        <v>19109.558035000002</v>
      </c>
      <c r="F154" s="26">
        <v>152.85091583600001</v>
      </c>
      <c r="G154" s="27"/>
      <c r="H154" s="27"/>
      <c r="I154" s="27"/>
      <c r="J154" s="27"/>
      <c r="K154" s="27"/>
      <c r="L154" s="27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1:22" x14ac:dyDescent="0.25">
      <c r="A155" s="15"/>
      <c r="B155" s="15"/>
      <c r="C155" s="15"/>
      <c r="D155" s="15"/>
      <c r="E155" s="26">
        <f>+E153-E154</f>
        <v>0</v>
      </c>
      <c r="F155" s="26">
        <f>+F153-F154</f>
        <v>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7" spans="1:22" x14ac:dyDescent="0.25">
      <c r="A157" s="15">
        <v>1600290</v>
      </c>
      <c r="B157" s="15" t="s">
        <v>221</v>
      </c>
      <c r="D157" s="28"/>
      <c r="E157" s="29">
        <f>+SUMIF($A$3:$A$146,A157,$E$3:$E$146)</f>
        <v>0</v>
      </c>
    </row>
    <row r="158" spans="1:22" x14ac:dyDescent="0.25">
      <c r="A158" s="15">
        <v>1100222</v>
      </c>
      <c r="B158" s="15" t="s">
        <v>221</v>
      </c>
      <c r="D158" s="28"/>
      <c r="E158" s="29">
        <f>+SUMIF($A$3:$A$146,A158,$E$3:$E$146)</f>
        <v>0</v>
      </c>
    </row>
    <row r="159" spans="1:22" x14ac:dyDescent="0.25">
      <c r="A159" s="9">
        <v>1500227</v>
      </c>
      <c r="B159" s="9" t="s">
        <v>221</v>
      </c>
      <c r="D159" s="28"/>
      <c r="E159" s="30">
        <f>+SUMIF($A$3:$A$146,A159,$E$3:$E$146)</f>
        <v>0</v>
      </c>
    </row>
    <row r="160" spans="1:22" x14ac:dyDescent="0.25">
      <c r="A160" s="15"/>
      <c r="B160" s="31" t="s">
        <v>222</v>
      </c>
      <c r="C160" s="28"/>
      <c r="D160" s="28"/>
      <c r="E160" s="32">
        <f>SUM(E157:E159)</f>
        <v>0</v>
      </c>
    </row>
  </sheetData>
  <autoFilter ref="A3:V155">
    <filterColumn colId="9">
      <filters blank="1">
        <filter val="1,27,617"/>
        <filter val="1,46,682"/>
        <filter val="16,525"/>
        <filter val="18,660"/>
        <filter val="19,630"/>
        <filter val="2,000"/>
        <filter val="2,160"/>
        <filter val="2,23,190"/>
        <filter val="25"/>
        <filter val="3,550"/>
        <filter val="325"/>
        <filter val="35,325"/>
        <filter val="5,95,749"/>
        <filter val="60"/>
      </filters>
    </filterColumn>
  </autoFilter>
  <mergeCells count="3">
    <mergeCell ref="G2:K2"/>
    <mergeCell ref="M2:Q2"/>
    <mergeCell ref="R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Ageing Report Oleo 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Jalkote</dc:creator>
  <cp:lastModifiedBy>Abhijeet Jalkote</cp:lastModifiedBy>
  <dcterms:created xsi:type="dcterms:W3CDTF">2017-04-13T06:39:03Z</dcterms:created>
  <dcterms:modified xsi:type="dcterms:W3CDTF">2017-04-13T06:39:37Z</dcterms:modified>
</cp:coreProperties>
</file>