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1472" windowHeight="5448"/>
  </bookViews>
  <sheets>
    <sheet name="Annex" sheetId="3" r:id="rId1"/>
    <sheet name="QTR Details" sheetId="1" r:id="rId2"/>
    <sheet name="Sheet1" sheetId="4" r:id="rId3"/>
  </sheets>
  <definedNames>
    <definedName name="_xlnm._FilterDatabase" localSheetId="1" hidden="1">'QTR Details'!$A$2:$I$71</definedName>
  </definedName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D34" i="3" l="1"/>
  <c r="C34" i="3"/>
  <c r="C35" i="3" s="1"/>
  <c r="G73" i="1"/>
  <c r="F73" i="1"/>
  <c r="K68" i="1"/>
  <c r="J54" i="1"/>
  <c r="J53" i="1"/>
  <c r="J48" i="1"/>
  <c r="K10" i="1"/>
  <c r="J19" i="1"/>
  <c r="J14" i="1"/>
  <c r="K15" i="1"/>
  <c r="J12" i="1"/>
  <c r="J7" i="1"/>
  <c r="K4" i="1"/>
  <c r="J4" i="1"/>
  <c r="J16" i="1"/>
  <c r="J51" i="1"/>
  <c r="J50" i="1"/>
  <c r="J36" i="1"/>
  <c r="J17" i="1"/>
  <c r="K3" i="1"/>
  <c r="J33" i="1"/>
  <c r="J32" i="1"/>
  <c r="J20" i="1"/>
  <c r="J18" i="1"/>
  <c r="J52" i="1"/>
  <c r="J24" i="1"/>
  <c r="J21" i="1"/>
  <c r="K9" i="1"/>
  <c r="K8" i="1"/>
  <c r="K52" i="1" l="1"/>
  <c r="J35" i="1"/>
  <c r="I73" i="1" l="1"/>
  <c r="J73" i="1"/>
  <c r="J74" i="1" l="1"/>
</calcChain>
</file>

<file path=xl/sharedStrings.xml><?xml version="1.0" encoding="utf-8"?>
<sst xmlns="http://schemas.openxmlformats.org/spreadsheetml/2006/main" count="466" uniqueCount="146">
  <si>
    <t>Material</t>
  </si>
  <si>
    <t>order Qty</t>
  </si>
  <si>
    <t>UOM</t>
  </si>
  <si>
    <t>Saving/Unit INR</t>
  </si>
  <si>
    <t>Last Year Savings INR</t>
  </si>
  <si>
    <t>Supplier &amp; the detail of Savings</t>
  </si>
  <si>
    <t>BU</t>
  </si>
  <si>
    <t>DOYCARE CARTON</t>
  </si>
  <si>
    <t>NO</t>
  </si>
  <si>
    <t xml:space="preserve">0.072,0.078, 0.005, 0.01,0.02, .05 </t>
  </si>
  <si>
    <t xml:space="preserve"> NPP , Improvement in Cost Sheet </t>
  </si>
  <si>
    <t>CPD</t>
  </si>
  <si>
    <t>JO Wrapper 14GSM</t>
  </si>
  <si>
    <t>kg</t>
  </si>
  <si>
    <t xml:space="preserve">0.9, 0.6 &amp;1.9 Yield </t>
  </si>
  <si>
    <t xml:space="preserve"> Modern</t>
  </si>
  <si>
    <t xml:space="preserve">11.4 &amp; Yield </t>
  </si>
  <si>
    <t xml:space="preserve"> M/s. Adhunik </t>
  </si>
  <si>
    <t>JO Shrink Film</t>
  </si>
  <si>
    <t xml:space="preserve"> Jayanti Polymer </t>
  </si>
  <si>
    <t>5.8,7.8</t>
  </si>
  <si>
    <t xml:space="preserve"> M/s. Ujwal Cost Sheet </t>
  </si>
  <si>
    <t>BOPP Film 20micron</t>
  </si>
  <si>
    <t>Yield/MT Savings 1.6kg, 1.4kg &amp; 1.1kg</t>
  </si>
  <si>
    <t>BOPP Tape, Banding Tape</t>
  </si>
  <si>
    <t>M</t>
  </si>
  <si>
    <t>2.08,4.92 &amp;6.14/Roll</t>
  </si>
  <si>
    <t xml:space="preserve"> M/s. SATUGURU ENGR </t>
  </si>
  <si>
    <t xml:space="preserve">Stiffener </t>
  </si>
  <si>
    <t>1.4, 1.45 &amp; 5.81</t>
  </si>
  <si>
    <t xml:space="preserve"> M/s. SATUGURU ENGRE </t>
  </si>
  <si>
    <t>COB</t>
  </si>
  <si>
    <t>Label DOY Face Wash</t>
  </si>
  <si>
    <t>0.11, 0.27 &amp; 0.32</t>
  </si>
  <si>
    <t xml:space="preserve"> M/s. Laxmi Pharmapack </t>
  </si>
  <si>
    <t xml:space="preserve">JO, DOY, GADERAMA, Shrink  Sleeve </t>
  </si>
  <si>
    <t>No</t>
  </si>
  <si>
    <t>0.27,0.15, 0.17, 0.42</t>
  </si>
  <si>
    <t xml:space="preserve"> M/s. Griptight </t>
  </si>
  <si>
    <t xml:space="preserve">Label BSHW 215ml </t>
  </si>
  <si>
    <t xml:space="preserve"> Laxmi Pharma pack alternate vendor </t>
  </si>
  <si>
    <t>Online Printing Oriflame carton</t>
  </si>
  <si>
    <t>44.6/1000</t>
  </si>
  <si>
    <t>CMB</t>
  </si>
  <si>
    <t>MT</t>
  </si>
  <si>
    <t>561/1000</t>
  </si>
  <si>
    <t xml:space="preserve"> Label M/s. Laxmi Pharma </t>
  </si>
  <si>
    <t>DOY Temperproof Sticker</t>
  </si>
  <si>
    <t>34/1000</t>
  </si>
  <si>
    <t xml:space="preserve"> M/s. Encana </t>
  </si>
  <si>
    <t>CFB Forward Cover</t>
  </si>
  <si>
    <t xml:space="preserve"> RIYA &amp; Shree Bhagvati </t>
  </si>
  <si>
    <t xml:space="preserve"> Adhunik &amp; Arihant </t>
  </si>
  <si>
    <t>CFB</t>
  </si>
  <si>
    <t xml:space="preserve"> Volume Discount Riya </t>
  </si>
  <si>
    <t>Banding Tape</t>
  </si>
  <si>
    <t xml:space="preserve"> Volume Discount D.K </t>
  </si>
  <si>
    <t>16 &amp; Yield Save</t>
  </si>
  <si>
    <t xml:space="preserve">74,58,839 </t>
  </si>
  <si>
    <t xml:space="preserve"> M/s. SATUGURU ENGRAURE </t>
  </si>
  <si>
    <t xml:space="preserve">33,97,870 </t>
  </si>
  <si>
    <t>3.8, 3.0 /Roll</t>
  </si>
  <si>
    <t xml:space="preserve"> Adhunik </t>
  </si>
  <si>
    <t>5.8,7.3</t>
  </si>
  <si>
    <t xml:space="preserve"> M/s. Ujwal Cost Sheet Imrovement </t>
  </si>
  <si>
    <t>205/1000, 561/1000</t>
  </si>
  <si>
    <t xml:space="preserve">1,64,600 </t>
  </si>
  <si>
    <t>34/1000, 19/1000</t>
  </si>
  <si>
    <t xml:space="preserve"> Volume Discount Shree Bhagvati </t>
  </si>
  <si>
    <t>CFB Keefe</t>
  </si>
  <si>
    <t>14.18 INR/no.</t>
  </si>
  <si>
    <t xml:space="preserve"> M/s. Pioneer </t>
  </si>
  <si>
    <t>Containerisation</t>
  </si>
  <si>
    <t>container</t>
  </si>
  <si>
    <t>8 Pallets/Container</t>
  </si>
  <si>
    <t xml:space="preserve"> More stuffing/Pallet </t>
  </si>
  <si>
    <t xml:space="preserve">7,02,818 </t>
  </si>
  <si>
    <r>
      <t>Shrink Sleeve DOYCARE, Candid 25µ</t>
    </r>
    <r>
      <rPr>
        <sz val="9.5"/>
        <color rgb="FF000000"/>
        <rFont val="Calibri"/>
      </rPr>
      <t xml:space="preserve"> &amp; 30µ</t>
    </r>
  </si>
  <si>
    <t xml:space="preserve">8,73,650 </t>
  </si>
  <si>
    <t>07,08,09</t>
  </si>
  <si>
    <t>DCFW Tube, DOY Care at Bhandora</t>
  </si>
  <si>
    <t xml:space="preserve">1,89,000 </t>
  </si>
  <si>
    <t>485/1000</t>
  </si>
  <si>
    <t xml:space="preserve"> M/s. Essel Ajanta Label </t>
  </si>
  <si>
    <t>3,16,000</t>
  </si>
  <si>
    <t>Q2</t>
  </si>
  <si>
    <t>Q1</t>
  </si>
  <si>
    <t xml:space="preserve">         36,26,560 </t>
  </si>
  <si>
    <t>Banding Tape 650M Roll</t>
  </si>
  <si>
    <t xml:space="preserve">         33,38,400 </t>
  </si>
  <si>
    <t>3, 3.8 INR/Roll</t>
  </si>
  <si>
    <t xml:space="preserve">1,24,500 </t>
  </si>
  <si>
    <t>9,71,370</t>
  </si>
  <si>
    <t>7,81,130</t>
  </si>
  <si>
    <t xml:space="preserve">0.04,0.09 </t>
  </si>
  <si>
    <t xml:space="preserve">2,42,000 </t>
  </si>
  <si>
    <t xml:space="preserve"> M/s. Creative Compare to M/s. Essel </t>
  </si>
  <si>
    <t>3000/MT</t>
  </si>
  <si>
    <t>Special 1%  Discount on Margin</t>
  </si>
  <si>
    <t>41,53,646</t>
  </si>
  <si>
    <t>8.62, 17.5, 12 INR/1000</t>
  </si>
  <si>
    <t xml:space="preserve"> NPP for Carton of Volume 2.5Lac</t>
  </si>
  <si>
    <t>15,57,750</t>
  </si>
  <si>
    <t>DOY Assorted Carton 75gX3</t>
  </si>
  <si>
    <t>0.98 INR/Carton</t>
  </si>
  <si>
    <t xml:space="preserve"> NPP </t>
  </si>
  <si>
    <t>DOY Jungle pack Carton/BOOK</t>
  </si>
  <si>
    <t>16, 0.8 INR</t>
  </si>
  <si>
    <t xml:space="preserve"> NPP from Special Colours </t>
  </si>
  <si>
    <t>BSHW Label 215ml</t>
  </si>
  <si>
    <t>0.25 INR/Label</t>
  </si>
  <si>
    <t xml:space="preserve"> Ajanta Packaging </t>
  </si>
  <si>
    <t>Paper Tray Bacter Shield</t>
  </si>
  <si>
    <t>2.67/Carton</t>
  </si>
  <si>
    <t xml:space="preserve"> B.PLepids </t>
  </si>
  <si>
    <t xml:space="preserve"> GLS  </t>
  </si>
  <si>
    <t>Q3</t>
  </si>
  <si>
    <t>Q4</t>
  </si>
  <si>
    <t xml:space="preserve">15,61,445 </t>
  </si>
  <si>
    <t xml:space="preserve">23,62,250 </t>
  </si>
  <si>
    <t>1,59,845</t>
  </si>
  <si>
    <t>16,48,500.0</t>
  </si>
  <si>
    <t>Wrapper 1.7ink &amp; Yash Paper</t>
  </si>
  <si>
    <t>7,34,790</t>
  </si>
  <si>
    <t>485/1000, 1191/1000</t>
  </si>
  <si>
    <r>
      <t>CPD</t>
    </r>
    <r>
      <rPr>
        <sz val="11"/>
        <color rgb="FF000000"/>
        <rFont val="Calibri"/>
      </rPr>
      <t> </t>
    </r>
  </si>
  <si>
    <t>1341/1000</t>
  </si>
  <si>
    <t>Wrapper Forward Cover</t>
  </si>
  <si>
    <t xml:space="preserve"> M/s. Modern </t>
  </si>
  <si>
    <t>Stiffener Forward Cover</t>
  </si>
  <si>
    <t xml:space="preserve"> M/s. Adhunik </t>
  </si>
  <si>
    <t> M/s. Satguru</t>
  </si>
  <si>
    <t>DCFW Tube, Neem M&amp;C,DOYCARE</t>
  </si>
  <si>
    <t>NEKO Online Packing &amp; Printing</t>
  </si>
  <si>
    <t>Vikas</t>
  </si>
  <si>
    <t>Qtr</t>
  </si>
  <si>
    <t>Shrink Sleeve DOYCARE, Candid 25µ &amp; 30µ</t>
  </si>
  <si>
    <t>Grand Total</t>
  </si>
  <si>
    <t>Total Savings /SKU INR</t>
  </si>
  <si>
    <t>Sum of Total Savings /SKU INR</t>
  </si>
  <si>
    <t>Values</t>
  </si>
  <si>
    <t>Sum of Last Year Savings INR</t>
  </si>
  <si>
    <t>Savings Current yr</t>
  </si>
  <si>
    <t>Savings Last year</t>
  </si>
  <si>
    <t>Saving details for FY-2016-17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</si>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</sst>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Franklin Gothic Book"/>
    </font>
    <font>
      <b/>
      <sz val="11"/>
      <color rgb="FF000000"/>
      <name val="Franklin Gothic Book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Franklin Gothic Book"/>
    </font>
    <font>
      <sz val="9.5"/>
      <color rgb="FF000000"/>
      <name val="Calibri"/>
    </font>
    <font>
      <sz val="11"/>
      <color rgb="FF000000"/>
      <name val="Franklin Gothic Book"/>
    </font>
    <font>
      <b/>
      <sz val="11"/>
      <color theme="1"/>
      <name val="Calibri"/>
      <family val="2"/>
      <scheme val="minor"/>
    </font>
    <font>
      <b/>
      <sz val="11"/>
      <color rgb="FF000000"/>
      <name val="Franklin Gothic Book"/>
      <family val="2"/>
    </font>
    <font>
      <sz val="10"/>
      <color rgb="FF000000"/>
      <name val="Franklin Gothic Book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readingOrder="1"/>
    </xf>
    <xf numFmtId="3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9" fontId="5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right"/>
    </xf>
    <xf numFmtId="41" fontId="3" fillId="2" borderId="1" xfId="0" applyNumberFormat="1" applyFont="1" applyFill="1" applyBorder="1" applyAlignment="1">
      <alignment horizontal="center" wrapText="1" readingOrder="1"/>
    </xf>
    <xf numFmtId="41" fontId="3" fillId="2" borderId="1" xfId="0" applyNumberFormat="1" applyFont="1" applyFill="1" applyBorder="1" applyAlignment="1">
      <alignment horizontal="center" vertical="center" wrapText="1"/>
    </xf>
    <xf numFmtId="41" fontId="5" fillId="2" borderId="1" xfId="0" applyNumberFormat="1" applyFont="1" applyFill="1" applyBorder="1" applyAlignment="1">
      <alignment horizontal="center" wrapText="1" readingOrder="1"/>
    </xf>
    <xf numFmtId="164" fontId="5" fillId="2" borderId="1" xfId="0" applyNumberFormat="1" applyFont="1" applyFill="1" applyBorder="1" applyAlignment="1">
      <alignment horizontal="center" wrapText="1" readingOrder="1"/>
    </xf>
    <xf numFmtId="164" fontId="3" fillId="2" borderId="1" xfId="0" applyNumberFormat="1" applyFont="1" applyFill="1" applyBorder="1" applyAlignment="1">
      <alignment horizontal="center" wrapText="1" readingOrder="1"/>
    </xf>
    <xf numFmtId="164" fontId="3" fillId="2" borderId="1" xfId="0" applyNumberFormat="1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164" fontId="10" fillId="2" borderId="2" xfId="0" applyNumberFormat="1" applyFont="1" applyFill="1" applyBorder="1" applyAlignment="1">
      <alignment horizontal="center" wrapText="1" readingOrder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pivotButton="1" applyBorder="1"/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1" fontId="0" fillId="0" borderId="1" xfId="0" applyNumberFormat="1" applyBorder="1"/>
    <xf numFmtId="0" fontId="8" fillId="0" borderId="1" xfId="0" applyFont="1" applyBorder="1"/>
    <xf numFmtId="0" fontId="11" fillId="0" borderId="1" xfId="0" applyFont="1" applyBorder="1"/>
    <xf numFmtId="0" fontId="11" fillId="0" borderId="0" xfId="0" applyFont="1"/>
    <xf numFmtId="41" fontId="0" fillId="3" borderId="1" xfId="0" applyNumberFormat="1" applyFill="1" applyBorder="1"/>
    <xf numFmtId="41" fontId="11" fillId="3" borderId="1" xfId="0" applyNumberFormat="1" applyFont="1" applyFill="1" applyBorder="1"/>
    <xf numFmtId="0" fontId="8" fillId="0" borderId="1" xfId="0" applyFont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(* #,##0_);_(* \(#,##0\);_(* &quot;-&quot;_);_(@_)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numFmt numFmtId="33" formatCode="_(* #,##0_);_(* \(#,##0\);_(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kas  Gaikwad" refreshedDate="42826.565454050928" createdVersion="4" refreshedVersion="4" minRefreshableVersion="3" recordCount="69">
  <cacheSource type="worksheet">
    <worksheetSource ref="B2:G71" sheet="QTR Details"/>
  </cacheSource>
  <cacheFields count="6">
    <cacheField name="Material" numFmtId="0">
      <sharedItems count="33">
        <s v="DOYCARE CARTON"/>
        <s v="JO Wrapper 14GSM"/>
        <s v="JO Shrink Film"/>
        <s v="BOPP Film 20micron"/>
        <s v="BOPP Tape, Banding Tape"/>
        <s v="Stiffener "/>
        <s v="Label DOY Face Wash"/>
        <s v="JO, DOY, GADERAMA, Shrink  Sleeve "/>
        <s v="Label BSHW 215ml "/>
        <s v="Online Printing Oriflame carton"/>
        <s v="NEKO Online Packing &amp; Printing"/>
        <s v="DCFW Tube, Neem M&amp;C,DOYCARE"/>
        <s v="DOY Temperproof Sticker"/>
        <s v="CFB Forward Cover"/>
        <s v="Stiffener Forward Cover"/>
        <s v="CFB"/>
        <s v="Banding Tape"/>
        <s v="Banding Tape 650M Roll"/>
        <s v="CFB Keefe"/>
        <s v="Containerisation"/>
        <s v="Shrink Sleeve DOYCARE, Candid 25µ &amp; 30µ"/>
        <s v="DCFW Tube, DOY Care at Bhandora"/>
        <s v="Special 1%  Discount on Margin"/>
        <s v="DOY Assorted Carton 75gX3"/>
        <s v="DOY Jungle pack Carton/BOOK"/>
        <s v="BSHW Label 215ml"/>
        <s v="Paper Tray Bacter Shield"/>
        <s v="Wrapper 1.7ink &amp; Yash Paper"/>
        <s v="Wrapper Forward Cover"/>
        <s v="TOTAL PM SAVINGS -Q-4" u="1"/>
        <s v="TOTAL PM SAVINGS-Q3" u="1"/>
        <s v="TOTAL PM SAVINGS-Q1" u="1"/>
        <s v="TOTAL PM SAVINGS-Q2" u="1"/>
      </sharedItems>
    </cacheField>
    <cacheField name="order Qty" numFmtId="0">
      <sharedItems containsBlank="1" containsMixedTypes="1" containsNumber="1" containsInteger="1" minValue="6" maxValue="5767930"/>
    </cacheField>
    <cacheField name="UOM" numFmtId="0">
      <sharedItems containsBlank="1"/>
    </cacheField>
    <cacheField name="Saving/Unit INR" numFmtId="0">
      <sharedItems containsBlank="1" containsMixedTypes="1" containsNumber="1" minValue="0.01" maxValue="3000"/>
    </cacheField>
    <cacheField name="Total Savings /SKU INR" numFmtId="0">
      <sharedItems containsSemiMixedTypes="0" containsString="0" containsNumber="1" containsInteger="1" minValue="0" maxValue="438041"/>
    </cacheField>
    <cacheField name="Last Year Savings INR" numFmtId="0">
      <sharedItems containsSemiMixedTypes="0" containsString="0" containsNumber="1" containsInteger="1" minValue="0" maxValue="6757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">
  <r>
    <x v="0"/>
    <n v="499955"/>
    <s v="NO"/>
    <s v="0.072,0.078, 0.005, 0.01,0.02, .05 "/>
    <n v="0"/>
    <n v="30281"/>
  </r>
  <r>
    <x v="1"/>
    <n v="95421"/>
    <s v="kg"/>
    <s v="0.9, 0.6 &amp;1.9 Yield "/>
    <n v="182867"/>
    <n v="675769"/>
  </r>
  <r>
    <x v="1"/>
    <n v="23087"/>
    <s v="kg"/>
    <s v="11.4 &amp; Yield "/>
    <n v="56562"/>
    <n v="507411"/>
  </r>
  <r>
    <x v="2"/>
    <m/>
    <s v="kg"/>
    <n v="26.8"/>
    <n v="0"/>
    <n v="0"/>
  </r>
  <r>
    <x v="2"/>
    <n v="2004"/>
    <s v="kg"/>
    <s v="5.8,7.8"/>
    <n v="13134"/>
    <n v="0"/>
  </r>
  <r>
    <x v="3"/>
    <n v="606"/>
    <s v="kg"/>
    <s v="Yield/MT Savings 1.6kg, 1.4kg &amp; 1.1kg"/>
    <n v="0"/>
    <n v="26126"/>
  </r>
  <r>
    <x v="4"/>
    <n v="5767930"/>
    <s v="M"/>
    <s v="2.08,4.92 &amp;6.14/Roll"/>
    <n v="0"/>
    <n v="95367"/>
  </r>
  <r>
    <x v="5"/>
    <n v="55523"/>
    <s v="kg"/>
    <s v="1.4, 1.45 &amp; 5.81"/>
    <n v="0"/>
    <n v="139430"/>
  </r>
  <r>
    <x v="6"/>
    <m/>
    <s v="kg"/>
    <s v="0.11, 0.27 &amp; 0.32"/>
    <n v="0"/>
    <n v="0"/>
  </r>
  <r>
    <x v="7"/>
    <n v="301850"/>
    <s v="NO"/>
    <s v="0.27,0.15, 0.17, 0.42"/>
    <n v="9806"/>
    <n v="48178"/>
  </r>
  <r>
    <x v="8"/>
    <m/>
    <s v="NO"/>
    <n v="0.38"/>
    <n v="0"/>
    <n v="0"/>
  </r>
  <r>
    <x v="9"/>
    <n v="1811700"/>
    <s v="NO"/>
    <s v="44.6/1000"/>
    <n v="80879"/>
    <n v="0"/>
  </r>
  <r>
    <x v="10"/>
    <n v="1236240"/>
    <s v="MT"/>
    <n v="3000"/>
    <n v="0"/>
    <n v="278154"/>
  </r>
  <r>
    <x v="11"/>
    <n v="37260"/>
    <s v="NO"/>
    <s v="561/1000"/>
    <n v="20903"/>
    <n v="0"/>
  </r>
  <r>
    <x v="12"/>
    <n v="207900"/>
    <s v="NO"/>
    <s v="34/1000"/>
    <n v="70686"/>
    <n v="0"/>
  </r>
  <r>
    <x v="13"/>
    <n v="332729"/>
    <s v="NO"/>
    <m/>
    <n v="438041"/>
    <n v="0"/>
  </r>
  <r>
    <x v="14"/>
    <n v="116979"/>
    <s v="kg"/>
    <m/>
    <n v="151350"/>
    <n v="0"/>
  </r>
  <r>
    <x v="15"/>
    <m/>
    <m/>
    <n v="0.01"/>
    <n v="224896"/>
    <n v="0"/>
  </r>
  <r>
    <x v="16"/>
    <m/>
    <m/>
    <n v="0.01"/>
    <n v="62708"/>
    <n v="0"/>
  </r>
  <r>
    <x v="1"/>
    <n v="23505"/>
    <s v="kg"/>
    <s v="16 &amp; Yield Save"/>
    <n v="0"/>
    <n v="603928"/>
  </r>
  <r>
    <x v="4"/>
    <s v="74,58,839 "/>
    <s v="M"/>
    <s v="2.08,4.92 &amp;6.14/Roll"/>
    <n v="0"/>
    <n v="116371"/>
  </r>
  <r>
    <x v="17"/>
    <s v="33,97,870 "/>
    <m/>
    <s v="3.8, 3.0 /Roll"/>
    <n v="17270"/>
    <n v="0"/>
  </r>
  <r>
    <x v="5"/>
    <n v="56043"/>
    <s v="kg"/>
    <s v="1.4, 1.45 &amp; 5.81"/>
    <n v="0"/>
    <n v="147209"/>
  </r>
  <r>
    <x v="14"/>
    <n v="4549"/>
    <m/>
    <m/>
    <n v="4879"/>
    <n v="0"/>
  </r>
  <r>
    <x v="2"/>
    <n v="3267"/>
    <s v="kg"/>
    <s v="5.8,7.3"/>
    <n v="21455"/>
    <n v="0"/>
  </r>
  <r>
    <x v="11"/>
    <n v="88934"/>
    <s v="NO"/>
    <s v="205/1000, 561/1000"/>
    <n v="34836"/>
    <n v="0"/>
  </r>
  <r>
    <x v="12"/>
    <s v="1,64,600 "/>
    <s v="NO"/>
    <s v="34/1000, 19/1000"/>
    <n v="45044"/>
    <n v="0"/>
  </r>
  <r>
    <x v="3"/>
    <n v="2832"/>
    <s v="kg"/>
    <s v="Yield/MT Savings 1.6kg, 1.4kg &amp; 1.1kg"/>
    <n v="0"/>
    <n v="115862"/>
  </r>
  <r>
    <x v="15"/>
    <m/>
    <m/>
    <n v="0.01"/>
    <n v="141626"/>
    <n v="0"/>
  </r>
  <r>
    <x v="18"/>
    <n v="8820"/>
    <s v="NO"/>
    <s v="14.18 INR/no."/>
    <n v="125068"/>
    <n v="0"/>
  </r>
  <r>
    <x v="19"/>
    <n v="6"/>
    <s v="container"/>
    <s v="8 Pallets/Container"/>
    <n v="58080"/>
    <n v="0"/>
  </r>
  <r>
    <x v="7"/>
    <s v="7,02,818 "/>
    <s v="NO"/>
    <s v="0.27,0.15, 0.17, 0.42"/>
    <n v="126792"/>
    <n v="0"/>
  </r>
  <r>
    <x v="20"/>
    <s v="8,73,650 "/>
    <s v="NO"/>
    <s v="07,08,09"/>
    <n v="67679"/>
    <n v="0"/>
  </r>
  <r>
    <x v="21"/>
    <s v="1,89,000 "/>
    <s v="NO"/>
    <s v="485/1000"/>
    <n v="91665"/>
    <n v="0"/>
  </r>
  <r>
    <x v="9"/>
    <s v="3,16,000"/>
    <s v="NO"/>
    <s v="44.6/1000"/>
    <n v="14062"/>
    <n v="0"/>
  </r>
  <r>
    <x v="4"/>
    <s v="         36,26,560 "/>
    <s v="M"/>
    <s v="2.08,4.92 &amp;6.14/Roll"/>
    <n v="0"/>
    <n v="56984"/>
  </r>
  <r>
    <x v="17"/>
    <s v="         33,38,400 "/>
    <s v="M"/>
    <s v="3, 3.8 INR/Roll"/>
    <n v="16241"/>
    <n v="0"/>
  </r>
  <r>
    <x v="5"/>
    <n v="39124"/>
    <s v="kg"/>
    <s v="1.4, 1.45 &amp; 5.81"/>
    <n v="0"/>
    <n v="98265"/>
  </r>
  <r>
    <x v="11"/>
    <s v="1,24,500 "/>
    <s v="NO"/>
    <s v="205/1000, 561/1000"/>
    <n v="52508"/>
    <n v="0"/>
  </r>
  <r>
    <x v="2"/>
    <n v="1665"/>
    <s v="kg"/>
    <s v="5.8,7.3"/>
    <n v="11843"/>
    <n v="0"/>
  </r>
  <r>
    <x v="7"/>
    <s v="9,71,370"/>
    <s v="NO"/>
    <s v="0.27,0.15, 0.17, 0.42"/>
    <n v="131068"/>
    <n v="0"/>
  </r>
  <r>
    <x v="20"/>
    <s v="7,81,130"/>
    <s v="NO"/>
    <s v="0.04,0.09 "/>
    <n v="70390"/>
    <n v="0"/>
  </r>
  <r>
    <x v="11"/>
    <n v="48840"/>
    <s v="NO"/>
    <s v="485/1000"/>
    <n v="10012"/>
    <n v="0"/>
  </r>
  <r>
    <x v="21"/>
    <s v="2,42,000 "/>
    <s v="NO"/>
    <s v="485/1000"/>
    <n v="318404"/>
    <n v="0"/>
  </r>
  <r>
    <x v="10"/>
    <n v="169"/>
    <s v="MT"/>
    <s v="3000/MT"/>
    <n v="0"/>
    <n v="507105"/>
  </r>
  <r>
    <x v="22"/>
    <s v="41,53,646"/>
    <s v="NO"/>
    <s v="8.62, 17.5, 12 INR/1000"/>
    <n v="38632"/>
    <n v="0"/>
  </r>
  <r>
    <x v="9"/>
    <s v="15,57,750"/>
    <s v="NO"/>
    <s v="44.6/1000"/>
    <n v="54764"/>
    <n v="0"/>
  </r>
  <r>
    <x v="23"/>
    <n v="25000"/>
    <s v="NO"/>
    <s v="0.98 INR/Carton"/>
    <n v="24575"/>
    <n v="0"/>
  </r>
  <r>
    <x v="24"/>
    <n v="3037"/>
    <s v="NO"/>
    <s v="16, 0.8 INR"/>
    <n v="51038"/>
    <n v="0"/>
  </r>
  <r>
    <x v="25"/>
    <n v="51000"/>
    <m/>
    <s v="0.25 INR/Label"/>
    <n v="12750"/>
    <n v="19380"/>
  </r>
  <r>
    <x v="26"/>
    <n v="2700"/>
    <m/>
    <s v="2.67/Carton"/>
    <n v="7218"/>
    <n v="0"/>
  </r>
  <r>
    <x v="27"/>
    <n v="3438"/>
    <m/>
    <n v="8.64"/>
    <n v="29707"/>
    <n v="0"/>
  </r>
  <r>
    <x v="4"/>
    <s v="15,61,445 "/>
    <s v="M"/>
    <s v="2.08,4.92 &amp;6.14/Roll"/>
    <n v="0"/>
    <n v="24077"/>
  </r>
  <r>
    <x v="17"/>
    <s v="23,62,250 "/>
    <s v="M"/>
    <s v="3, 3.8 INR/Roll"/>
    <n v="11738"/>
    <n v="0"/>
  </r>
  <r>
    <x v="5"/>
    <n v="15605"/>
    <s v="kg"/>
    <s v="1.4, 1.45 &amp; 5.81"/>
    <n v="0"/>
    <n v="44110"/>
  </r>
  <r>
    <x v="7"/>
    <s v="1,59,845"/>
    <s v="NO"/>
    <s v="0.27,0.15, 0.17, 0.42"/>
    <n v="27126"/>
    <n v="0"/>
  </r>
  <r>
    <x v="11"/>
    <n v="52500"/>
    <s v="NO"/>
    <s v="205/1000, 561/1000"/>
    <n v="24623"/>
    <n v="0"/>
  </r>
  <r>
    <x v="20"/>
    <n v="98845"/>
    <s v="NO"/>
    <s v="0.04,0.09 "/>
    <n v="8404"/>
    <n v="0"/>
  </r>
  <r>
    <x v="10"/>
    <s v="16,48,500.0"/>
    <s v="NO"/>
    <s v="3000/MT"/>
    <n v="0"/>
    <n v="370913"/>
  </r>
  <r>
    <x v="27"/>
    <n v="480"/>
    <m/>
    <n v="8.64"/>
    <n v="4143"/>
    <n v="0"/>
  </r>
  <r>
    <x v="27"/>
    <n v="14282"/>
    <m/>
    <n v="4.7"/>
    <n v="67125"/>
    <n v="0"/>
  </r>
  <r>
    <x v="22"/>
    <s v="7,34,790"/>
    <s v="NO"/>
    <s v="8.62, 17.5, 12 INR/1000"/>
    <n v="6885"/>
    <n v="0"/>
  </r>
  <r>
    <x v="11"/>
    <n v="68398"/>
    <s v="NO"/>
    <s v="485/1000, 1191/1000"/>
    <n v="44496"/>
    <n v="0"/>
  </r>
  <r>
    <x v="21"/>
    <n v="69000"/>
    <s v="NO"/>
    <s v="1341/1000"/>
    <n v="92492"/>
    <n v="0"/>
  </r>
  <r>
    <x v="2"/>
    <n v="1662"/>
    <s v="kg"/>
    <s v="5.8,7.3"/>
    <n v="13086"/>
    <n v="0"/>
  </r>
  <r>
    <x v="28"/>
    <n v="27319"/>
    <m/>
    <m/>
    <n v="79838"/>
    <n v="0"/>
  </r>
  <r>
    <x v="28"/>
    <n v="24071"/>
    <m/>
    <m/>
    <n v="58451"/>
    <n v="0"/>
  </r>
  <r>
    <x v="14"/>
    <n v="2635"/>
    <m/>
    <m/>
    <n v="841"/>
    <n v="0"/>
  </r>
  <r>
    <x v="14"/>
    <n v="26874"/>
    <m/>
    <m/>
    <n v="6323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C34" firstHeaderRow="1" firstDataRow="2" firstDataCol="1"/>
  <pivotFields count="6">
    <pivotField axis="axisRow" compact="0" outline="0" showAll="0" defaultSubtotal="0">
      <items count="33">
        <item x="16"/>
        <item x="17"/>
        <item x="3"/>
        <item x="4"/>
        <item x="25"/>
        <item x="15"/>
        <item x="13"/>
        <item x="18"/>
        <item x="19"/>
        <item x="21"/>
        <item x="11"/>
        <item x="23"/>
        <item x="24"/>
        <item x="12"/>
        <item x="0"/>
        <item x="2"/>
        <item x="1"/>
        <item x="7"/>
        <item x="8"/>
        <item x="6"/>
        <item x="10"/>
        <item x="9"/>
        <item x="26"/>
        <item x="20"/>
        <item x="22"/>
        <item x="5"/>
        <item x="14"/>
        <item m="1" x="29"/>
        <item m="1" x="31"/>
        <item m="1" x="32"/>
        <item m="1" x="30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vings /SKU INR" fld="4" baseField="0" baseItem="0"/>
    <dataField name="Sum of Last Year Savings INR" fld="5" baseField="0" baseItem="0"/>
  </dataFields>
  <formats count="8">
    <format dxfId="7">
      <pivotArea outline="0" collapsedLevelsAreSubtotals="1" fieldPosition="0">
        <references count="1">
          <reference field="0" count="0" selected="0"/>
        </references>
      </pivotArea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grandRow="1" outline="0" collapsedLevelsAreSubtotals="1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workbookViewId="0">
      <selection activeCell="F39" sqref="F39"/>
    </sheetView>
  </sheetViews>
  <sheetFormatPr defaultRowHeight="14.4" x14ac:dyDescent="0.3"/>
  <cols>
    <col min="1" max="1" width="5.77734375" customWidth="1"/>
    <col min="2" max="2" width="37.21875" bestFit="1" customWidth="1"/>
    <col min="3" max="3" width="11.77734375" customWidth="1"/>
    <col min="4" max="4" width="11.109375" customWidth="1"/>
  </cols>
  <sheetData>
    <row r="1" spans="2:4" x14ac:dyDescent="0.3">
      <c r="B1" t="s">
        <v>144</v>
      </c>
    </row>
    <row r="3" spans="2:4" x14ac:dyDescent="0.3">
      <c r="B3" s="30"/>
      <c r="C3" s="43" t="s">
        <v>134</v>
      </c>
      <c r="D3" s="43"/>
    </row>
    <row r="4" spans="2:4" ht="28.8" x14ac:dyDescent="0.3">
      <c r="B4" s="40" t="s">
        <v>0</v>
      </c>
      <c r="C4" s="41" t="s">
        <v>142</v>
      </c>
      <c r="D4" s="41" t="s">
        <v>143</v>
      </c>
    </row>
    <row r="5" spans="2:4" x14ac:dyDescent="0.3">
      <c r="B5" s="30" t="s">
        <v>55</v>
      </c>
      <c r="C5" s="38">
        <v>0</v>
      </c>
      <c r="D5" s="38">
        <v>0</v>
      </c>
    </row>
    <row r="6" spans="2:4" x14ac:dyDescent="0.3">
      <c r="B6" s="30" t="s">
        <v>88</v>
      </c>
      <c r="C6" s="38">
        <v>0</v>
      </c>
      <c r="D6" s="38">
        <v>0</v>
      </c>
    </row>
    <row r="7" spans="2:4" x14ac:dyDescent="0.3">
      <c r="B7" s="30" t="s">
        <v>22</v>
      </c>
      <c r="C7" s="38">
        <v>0</v>
      </c>
      <c r="D7" s="38">
        <v>0</v>
      </c>
    </row>
    <row r="8" spans="2:4" x14ac:dyDescent="0.3">
      <c r="B8" s="30" t="s">
        <v>24</v>
      </c>
      <c r="C8" s="38">
        <v>0</v>
      </c>
      <c r="D8" s="38">
        <v>0</v>
      </c>
    </row>
    <row r="9" spans="2:4" x14ac:dyDescent="0.3">
      <c r="B9" s="30" t="s">
        <v>109</v>
      </c>
      <c r="C9" s="38">
        <v>0</v>
      </c>
      <c r="D9" s="38">
        <v>0</v>
      </c>
    </row>
    <row r="10" spans="2:4" x14ac:dyDescent="0.3">
      <c r="B10" s="30" t="s">
        <v>53</v>
      </c>
      <c r="C10" s="38">
        <v>0</v>
      </c>
      <c r="D10" s="38">
        <v>0</v>
      </c>
    </row>
    <row r="11" spans="2:4" x14ac:dyDescent="0.3">
      <c r="B11" s="30" t="s">
        <v>50</v>
      </c>
      <c r="C11" s="38">
        <v>0</v>
      </c>
      <c r="D11" s="38">
        <v>0</v>
      </c>
    </row>
    <row r="12" spans="2:4" x14ac:dyDescent="0.3">
      <c r="B12" s="30" t="s">
        <v>69</v>
      </c>
      <c r="C12" s="38">
        <v>0</v>
      </c>
      <c r="D12" s="38">
        <v>0</v>
      </c>
    </row>
    <row r="13" spans="2:4" x14ac:dyDescent="0.3">
      <c r="B13" s="30" t="s">
        <v>72</v>
      </c>
      <c r="C13" s="38">
        <v>0</v>
      </c>
      <c r="D13" s="38">
        <v>0</v>
      </c>
    </row>
    <row r="14" spans="2:4" x14ac:dyDescent="0.3">
      <c r="B14" s="30" t="s">
        <v>80</v>
      </c>
      <c r="C14" s="38">
        <v>0</v>
      </c>
      <c r="D14" s="38">
        <v>0</v>
      </c>
    </row>
    <row r="15" spans="2:4" x14ac:dyDescent="0.3">
      <c r="B15" s="30" t="s">
        <v>132</v>
      </c>
      <c r="C15" s="38">
        <v>0</v>
      </c>
      <c r="D15" s="38">
        <v>0</v>
      </c>
    </row>
    <row r="16" spans="2:4" x14ac:dyDescent="0.3">
      <c r="B16" s="30" t="s">
        <v>103</v>
      </c>
      <c r="C16" s="38">
        <v>0</v>
      </c>
      <c r="D16" s="38">
        <v>0</v>
      </c>
    </row>
    <row r="17" spans="2:4" x14ac:dyDescent="0.3">
      <c r="B17" s="30" t="s">
        <v>106</v>
      </c>
      <c r="C17" s="38">
        <v>0</v>
      </c>
      <c r="D17" s="38">
        <v>0</v>
      </c>
    </row>
    <row r="18" spans="2:4" x14ac:dyDescent="0.3">
      <c r="B18" s="30" t="s">
        <v>47</v>
      </c>
      <c r="C18" s="38">
        <v>0</v>
      </c>
      <c r="D18" s="38">
        <v>0</v>
      </c>
    </row>
    <row r="19" spans="2:4" x14ac:dyDescent="0.3">
      <c r="B19" s="30" t="s">
        <v>7</v>
      </c>
      <c r="C19" s="38">
        <v>0</v>
      </c>
      <c r="D19" s="38">
        <v>0</v>
      </c>
    </row>
    <row r="20" spans="2:4" x14ac:dyDescent="0.3">
      <c r="B20" s="35" t="s">
        <v>18</v>
      </c>
      <c r="C20" s="38">
        <v>0</v>
      </c>
      <c r="D20" s="38">
        <v>0</v>
      </c>
    </row>
    <row r="21" spans="2:4" x14ac:dyDescent="0.3">
      <c r="B21" s="35" t="s">
        <v>12</v>
      </c>
      <c r="C21" s="38">
        <v>0</v>
      </c>
      <c r="D21" s="38">
        <v>0</v>
      </c>
    </row>
    <row r="22" spans="2:4" x14ac:dyDescent="0.3">
      <c r="B22" s="35" t="s">
        <v>35</v>
      </c>
      <c r="C22" s="38">
        <v>0</v>
      </c>
      <c r="D22" s="38">
        <v>0</v>
      </c>
    </row>
    <row r="23" spans="2:4" x14ac:dyDescent="0.3">
      <c r="B23" s="35" t="s">
        <v>39</v>
      </c>
      <c r="C23" s="38">
        <v>0</v>
      </c>
      <c r="D23" s="38">
        <v>0</v>
      </c>
    </row>
    <row r="24" spans="2:4" x14ac:dyDescent="0.3">
      <c r="B24" s="35" t="s">
        <v>32</v>
      </c>
      <c r="C24" s="38">
        <v>0</v>
      </c>
      <c r="D24" s="38">
        <v>0</v>
      </c>
    </row>
    <row r="25" spans="2:4" x14ac:dyDescent="0.3">
      <c r="B25" s="35" t="s">
        <v>133</v>
      </c>
      <c r="C25" s="38">
        <v>0</v>
      </c>
      <c r="D25" s="38">
        <v>1156172</v>
      </c>
    </row>
    <row r="26" spans="2:4" x14ac:dyDescent="0.3">
      <c r="B26" s="35" t="s">
        <v>41</v>
      </c>
      <c r="C26" s="38">
        <v>149705</v>
      </c>
      <c r="D26" s="38">
        <v>0</v>
      </c>
    </row>
    <row r="27" spans="2:4" x14ac:dyDescent="0.3">
      <c r="B27" s="35" t="s">
        <v>112</v>
      </c>
      <c r="C27" s="38">
        <v>0</v>
      </c>
      <c r="D27" s="38">
        <v>0</v>
      </c>
    </row>
    <row r="28" spans="2:4" x14ac:dyDescent="0.3">
      <c r="B28" s="35" t="s">
        <v>136</v>
      </c>
      <c r="C28" s="38">
        <v>0</v>
      </c>
      <c r="D28" s="38">
        <v>0</v>
      </c>
    </row>
    <row r="29" spans="2:4" x14ac:dyDescent="0.3">
      <c r="B29" s="35" t="s">
        <v>98</v>
      </c>
      <c r="C29" s="38">
        <v>0</v>
      </c>
      <c r="D29" s="38">
        <v>0</v>
      </c>
    </row>
    <row r="30" spans="2:4" x14ac:dyDescent="0.3">
      <c r="B30" s="35" t="s">
        <v>28</v>
      </c>
      <c r="C30" s="38">
        <v>0</v>
      </c>
      <c r="D30" s="38">
        <v>0</v>
      </c>
    </row>
    <row r="31" spans="2:4" x14ac:dyDescent="0.3">
      <c r="B31" s="35" t="s">
        <v>129</v>
      </c>
      <c r="C31" s="38">
        <v>0</v>
      </c>
      <c r="D31" s="38">
        <v>0</v>
      </c>
    </row>
    <row r="32" spans="2:4" x14ac:dyDescent="0.3">
      <c r="B32" s="35" t="s">
        <v>122</v>
      </c>
      <c r="C32" s="38">
        <v>0</v>
      </c>
      <c r="D32" s="38">
        <v>0</v>
      </c>
    </row>
    <row r="33" spans="2:4" x14ac:dyDescent="0.3">
      <c r="B33" s="35" t="s">
        <v>127</v>
      </c>
      <c r="C33" s="38">
        <v>0</v>
      </c>
      <c r="D33" s="38">
        <v>0</v>
      </c>
    </row>
    <row r="34" spans="2:4" s="37" customFormat="1" ht="15.6" x14ac:dyDescent="0.3">
      <c r="B34" s="36" t="s">
        <v>145</v>
      </c>
      <c r="C34" s="39">
        <f t="shared" ref="C34:D34" si="0">SUM(C5:C33)</f>
        <v>149705</v>
      </c>
      <c r="D34" s="39">
        <f t="shared" si="0"/>
        <v>1156172</v>
      </c>
    </row>
    <row r="35" spans="2:4" ht="15.6" x14ac:dyDescent="0.3">
      <c r="B35" s="42" t="s">
        <v>137</v>
      </c>
      <c r="C35" s="39">
        <f>C34+D34</f>
        <v>1305877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4"/>
  <sheetViews>
    <sheetView zoomScale="90" zoomScaleNormal="90" workbookViewId="0">
      <selection activeCell="G73" sqref="G73"/>
    </sheetView>
  </sheetViews>
  <sheetFormatPr defaultRowHeight="14.4" x14ac:dyDescent="0.3"/>
  <cols>
    <col min="1" max="1" width="11.6640625" customWidth="1"/>
    <col min="2" max="2" width="36" customWidth="1"/>
    <col min="3" max="4" width="12.44140625" hidden="1" customWidth="1"/>
    <col min="5" max="5" width="33.6640625" hidden="1" customWidth="1"/>
    <col min="6" max="6" width="19.21875" customWidth="1"/>
    <col min="7" max="7" width="17.5546875" bestFit="1" customWidth="1"/>
    <col min="8" max="8" width="33.6640625" bestFit="1" customWidth="1"/>
    <col min="9" max="10" width="12.44140625" customWidth="1"/>
    <col min="11" max="11" width="10.5546875" bestFit="1" customWidth="1"/>
  </cols>
  <sheetData>
    <row r="2" spans="1:11" ht="32.4" x14ac:dyDescent="0.35">
      <c r="A2" t="s">
        <v>135</v>
      </c>
      <c r="B2" s="3" t="s">
        <v>0</v>
      </c>
      <c r="C2" s="3" t="s">
        <v>1</v>
      </c>
      <c r="D2" s="3" t="s">
        <v>2</v>
      </c>
      <c r="E2" s="4" t="s">
        <v>3</v>
      </c>
      <c r="F2" s="27" t="s">
        <v>138</v>
      </c>
      <c r="G2" s="4" t="s">
        <v>4</v>
      </c>
      <c r="H2" s="3" t="s">
        <v>5</v>
      </c>
      <c r="I2" s="5" t="s">
        <v>6</v>
      </c>
    </row>
    <row r="3" spans="1:11" x14ac:dyDescent="0.3">
      <c r="A3" t="s">
        <v>86</v>
      </c>
      <c r="B3" s="6" t="s">
        <v>7</v>
      </c>
      <c r="C3" s="7">
        <v>499955</v>
      </c>
      <c r="D3" s="8" t="s">
        <v>8</v>
      </c>
      <c r="E3" s="8" t="s">
        <v>9</v>
      </c>
      <c r="F3" s="21">
        <v>0</v>
      </c>
      <c r="G3" s="21">
        <v>30281</v>
      </c>
      <c r="H3" s="6" t="s">
        <v>10</v>
      </c>
      <c r="I3" s="9" t="s">
        <v>11</v>
      </c>
      <c r="K3" s="1">
        <f>G3</f>
        <v>30281</v>
      </c>
    </row>
    <row r="4" spans="1:11" x14ac:dyDescent="0.3">
      <c r="A4" t="s">
        <v>86</v>
      </c>
      <c r="B4" s="6" t="s">
        <v>12</v>
      </c>
      <c r="C4" s="7">
        <v>95421</v>
      </c>
      <c r="D4" s="8" t="s">
        <v>13</v>
      </c>
      <c r="E4" s="8" t="s">
        <v>14</v>
      </c>
      <c r="F4" s="21">
        <v>182867</v>
      </c>
      <c r="G4" s="21">
        <v>675769</v>
      </c>
      <c r="H4" s="6" t="s">
        <v>15</v>
      </c>
      <c r="I4" s="9" t="s">
        <v>11</v>
      </c>
      <c r="J4" s="1">
        <f>F4+F5+F22</f>
        <v>239429</v>
      </c>
      <c r="K4" s="1">
        <f>G4+G5+G22</f>
        <v>1787108</v>
      </c>
    </row>
    <row r="5" spans="1:11" x14ac:dyDescent="0.3">
      <c r="A5" t="s">
        <v>86</v>
      </c>
      <c r="B5" s="6" t="s">
        <v>12</v>
      </c>
      <c r="C5" s="7">
        <v>23087</v>
      </c>
      <c r="D5" s="8" t="s">
        <v>13</v>
      </c>
      <c r="E5" s="8" t="s">
        <v>16</v>
      </c>
      <c r="F5" s="21">
        <v>56562</v>
      </c>
      <c r="G5" s="21">
        <v>507411</v>
      </c>
      <c r="H5" s="6" t="s">
        <v>17</v>
      </c>
      <c r="I5" s="9" t="s">
        <v>11</v>
      </c>
    </row>
    <row r="6" spans="1:11" x14ac:dyDescent="0.3">
      <c r="A6" t="s">
        <v>86</v>
      </c>
      <c r="B6" s="6" t="s">
        <v>18</v>
      </c>
      <c r="C6" s="8"/>
      <c r="D6" s="8" t="s">
        <v>13</v>
      </c>
      <c r="E6" s="8">
        <v>26.8</v>
      </c>
      <c r="F6" s="21">
        <v>0</v>
      </c>
      <c r="G6" s="21">
        <v>0</v>
      </c>
      <c r="H6" s="6" t="s">
        <v>19</v>
      </c>
      <c r="I6" s="9" t="s">
        <v>11</v>
      </c>
    </row>
    <row r="7" spans="1:11" x14ac:dyDescent="0.3">
      <c r="A7" t="s">
        <v>86</v>
      </c>
      <c r="B7" s="6" t="s">
        <v>18</v>
      </c>
      <c r="C7" s="7">
        <v>2004</v>
      </c>
      <c r="D7" s="8" t="s">
        <v>13</v>
      </c>
      <c r="E7" s="8" t="s">
        <v>20</v>
      </c>
      <c r="F7" s="21">
        <v>13134</v>
      </c>
      <c r="G7" s="21">
        <v>0</v>
      </c>
      <c r="H7" s="6" t="s">
        <v>21</v>
      </c>
      <c r="I7" s="9" t="s">
        <v>11</v>
      </c>
      <c r="J7" s="1">
        <f>F7+F27+F42+F67</f>
        <v>59518</v>
      </c>
    </row>
    <row r="8" spans="1:11" s="2" customFormat="1" x14ac:dyDescent="0.3">
      <c r="A8" t="s">
        <v>86</v>
      </c>
      <c r="B8" s="10" t="s">
        <v>22</v>
      </c>
      <c r="C8" s="11">
        <v>606</v>
      </c>
      <c r="D8" s="11" t="s">
        <v>13</v>
      </c>
      <c r="E8" s="11" t="s">
        <v>23</v>
      </c>
      <c r="F8" s="22">
        <v>0</v>
      </c>
      <c r="G8" s="22">
        <v>26126</v>
      </c>
      <c r="H8" s="10" t="s">
        <v>17</v>
      </c>
      <c r="I8" s="12" t="s">
        <v>11</v>
      </c>
      <c r="K8" s="19">
        <f>G8+G30</f>
        <v>141988</v>
      </c>
    </row>
    <row r="9" spans="1:11" x14ac:dyDescent="0.3">
      <c r="A9" t="s">
        <v>86</v>
      </c>
      <c r="B9" s="6" t="s">
        <v>24</v>
      </c>
      <c r="C9" s="7">
        <v>5767930</v>
      </c>
      <c r="D9" s="8" t="s">
        <v>25</v>
      </c>
      <c r="E9" s="8" t="s">
        <v>26</v>
      </c>
      <c r="F9" s="21">
        <v>0</v>
      </c>
      <c r="G9" s="21">
        <v>95367</v>
      </c>
      <c r="H9" s="6" t="s">
        <v>27</v>
      </c>
      <c r="I9" s="9" t="s">
        <v>11</v>
      </c>
      <c r="K9" s="1">
        <f>G9+G23+G38+G55</f>
        <v>292799</v>
      </c>
    </row>
    <row r="10" spans="1:11" x14ac:dyDescent="0.3">
      <c r="A10" t="s">
        <v>86</v>
      </c>
      <c r="B10" s="6" t="s">
        <v>28</v>
      </c>
      <c r="C10" s="7">
        <v>55523</v>
      </c>
      <c r="D10" s="8" t="s">
        <v>13</v>
      </c>
      <c r="E10" s="8" t="s">
        <v>29</v>
      </c>
      <c r="F10" s="21">
        <v>0</v>
      </c>
      <c r="G10" s="21">
        <v>139430</v>
      </c>
      <c r="H10" s="6" t="s">
        <v>30</v>
      </c>
      <c r="I10" s="9" t="s">
        <v>31</v>
      </c>
      <c r="K10" s="1">
        <f>G10+G25+G40+G57</f>
        <v>429014</v>
      </c>
    </row>
    <row r="11" spans="1:11" x14ac:dyDescent="0.3">
      <c r="A11" t="s">
        <v>86</v>
      </c>
      <c r="B11" s="6" t="s">
        <v>32</v>
      </c>
      <c r="C11" s="8"/>
      <c r="D11" s="8" t="s">
        <v>13</v>
      </c>
      <c r="E11" s="8" t="s">
        <v>33</v>
      </c>
      <c r="F11" s="21">
        <v>0</v>
      </c>
      <c r="G11" s="21">
        <v>0</v>
      </c>
      <c r="H11" s="6" t="s">
        <v>34</v>
      </c>
      <c r="I11" s="9" t="s">
        <v>11</v>
      </c>
    </row>
    <row r="12" spans="1:11" x14ac:dyDescent="0.3">
      <c r="A12" t="s">
        <v>86</v>
      </c>
      <c r="B12" s="6" t="s">
        <v>35</v>
      </c>
      <c r="C12" s="7">
        <v>301850</v>
      </c>
      <c r="D12" s="8" t="s">
        <v>36</v>
      </c>
      <c r="E12" s="8" t="s">
        <v>37</v>
      </c>
      <c r="F12" s="21">
        <v>9806</v>
      </c>
      <c r="G12" s="21">
        <v>48178</v>
      </c>
      <c r="H12" s="6" t="s">
        <v>38</v>
      </c>
      <c r="I12" s="9" t="s">
        <v>11</v>
      </c>
      <c r="J12" s="1">
        <f>F12+F34+F43+F58</f>
        <v>294792</v>
      </c>
    </row>
    <row r="13" spans="1:11" x14ac:dyDescent="0.3">
      <c r="A13" t="s">
        <v>86</v>
      </c>
      <c r="B13" s="6" t="s">
        <v>39</v>
      </c>
      <c r="C13" s="8"/>
      <c r="D13" s="8" t="s">
        <v>8</v>
      </c>
      <c r="E13" s="8">
        <v>0.38</v>
      </c>
      <c r="F13" s="21">
        <v>0</v>
      </c>
      <c r="G13" s="21">
        <v>0</v>
      </c>
      <c r="H13" s="6" t="s">
        <v>40</v>
      </c>
      <c r="I13" s="9" t="s">
        <v>11</v>
      </c>
    </row>
    <row r="14" spans="1:11" x14ac:dyDescent="0.3">
      <c r="A14" t="s">
        <v>86</v>
      </c>
      <c r="B14" s="6" t="s">
        <v>41</v>
      </c>
      <c r="C14" s="7">
        <v>1811700</v>
      </c>
      <c r="D14" s="8" t="s">
        <v>8</v>
      </c>
      <c r="E14" s="8" t="s">
        <v>42</v>
      </c>
      <c r="F14" s="21">
        <v>80879</v>
      </c>
      <c r="G14" s="21">
        <v>0</v>
      </c>
      <c r="H14" s="6"/>
      <c r="I14" s="9" t="s">
        <v>43</v>
      </c>
      <c r="J14" s="1">
        <f>F14+F49+F37</f>
        <v>149705</v>
      </c>
      <c r="K14" s="1"/>
    </row>
    <row r="15" spans="1:11" x14ac:dyDescent="0.3">
      <c r="A15" t="s">
        <v>86</v>
      </c>
      <c r="B15" s="6" t="s">
        <v>133</v>
      </c>
      <c r="C15" s="7">
        <v>1236240</v>
      </c>
      <c r="D15" s="8" t="s">
        <v>44</v>
      </c>
      <c r="E15" s="8">
        <v>3000</v>
      </c>
      <c r="F15" s="21">
        <v>0</v>
      </c>
      <c r="G15" s="21">
        <v>278154</v>
      </c>
      <c r="H15" s="6"/>
      <c r="I15" s="9" t="s">
        <v>43</v>
      </c>
      <c r="K15" s="1">
        <f>G15+G47+G61</f>
        <v>1156172</v>
      </c>
    </row>
    <row r="16" spans="1:11" x14ac:dyDescent="0.3">
      <c r="A16" t="s">
        <v>86</v>
      </c>
      <c r="B16" s="13" t="s">
        <v>132</v>
      </c>
      <c r="C16" s="14">
        <v>37260</v>
      </c>
      <c r="D16" s="15" t="s">
        <v>36</v>
      </c>
      <c r="E16" s="15" t="s">
        <v>45</v>
      </c>
      <c r="F16" s="23">
        <v>20903</v>
      </c>
      <c r="G16" s="23">
        <v>0</v>
      </c>
      <c r="H16" s="13" t="s">
        <v>46</v>
      </c>
      <c r="I16" s="15"/>
      <c r="J16" s="1">
        <f>F16+F28+F41+F45+F59+F65</f>
        <v>187378</v>
      </c>
    </row>
    <row r="17" spans="1:10" x14ac:dyDescent="0.3">
      <c r="A17" t="s">
        <v>86</v>
      </c>
      <c r="B17" s="13" t="s">
        <v>47</v>
      </c>
      <c r="C17" s="14">
        <v>207900</v>
      </c>
      <c r="D17" s="15" t="s">
        <v>36</v>
      </c>
      <c r="E17" s="15" t="s">
        <v>48</v>
      </c>
      <c r="F17" s="23">
        <v>70686</v>
      </c>
      <c r="G17" s="23">
        <v>0</v>
      </c>
      <c r="H17" s="13" t="s">
        <v>49</v>
      </c>
      <c r="I17" s="15"/>
      <c r="J17" s="1">
        <f>F17+F29</f>
        <v>115730</v>
      </c>
    </row>
    <row r="18" spans="1:10" x14ac:dyDescent="0.3">
      <c r="A18" t="s">
        <v>86</v>
      </c>
      <c r="B18" s="6" t="s">
        <v>50</v>
      </c>
      <c r="C18" s="7">
        <v>332729</v>
      </c>
      <c r="D18" s="8" t="s">
        <v>36</v>
      </c>
      <c r="E18" s="8"/>
      <c r="F18" s="21">
        <v>438041</v>
      </c>
      <c r="G18" s="21">
        <v>0</v>
      </c>
      <c r="H18" s="6" t="s">
        <v>51</v>
      </c>
      <c r="I18" s="9" t="s">
        <v>11</v>
      </c>
      <c r="J18" s="1">
        <f>F18</f>
        <v>438041</v>
      </c>
    </row>
    <row r="19" spans="1:10" x14ac:dyDescent="0.3">
      <c r="A19" t="s">
        <v>86</v>
      </c>
      <c r="B19" s="13" t="s">
        <v>129</v>
      </c>
      <c r="C19" s="7">
        <v>116979</v>
      </c>
      <c r="D19" s="8" t="s">
        <v>13</v>
      </c>
      <c r="E19" s="8"/>
      <c r="F19" s="21">
        <v>151350</v>
      </c>
      <c r="G19" s="21">
        <v>0</v>
      </c>
      <c r="H19" s="6" t="s">
        <v>52</v>
      </c>
      <c r="I19" s="9" t="s">
        <v>11</v>
      </c>
      <c r="J19" s="1">
        <f>F19+F26+F70+F71</f>
        <v>220304</v>
      </c>
    </row>
    <row r="20" spans="1:10" x14ac:dyDescent="0.3">
      <c r="A20" t="s">
        <v>86</v>
      </c>
      <c r="B20" s="13" t="s">
        <v>53</v>
      </c>
      <c r="C20" s="15"/>
      <c r="D20" s="15"/>
      <c r="E20" s="16">
        <v>0.01</v>
      </c>
      <c r="F20" s="23">
        <v>224896</v>
      </c>
      <c r="G20" s="23">
        <v>0</v>
      </c>
      <c r="H20" s="13" t="s">
        <v>54</v>
      </c>
      <c r="I20" s="9" t="s">
        <v>11</v>
      </c>
      <c r="J20" s="1">
        <f>F20+F31</f>
        <v>366522</v>
      </c>
    </row>
    <row r="21" spans="1:10" x14ac:dyDescent="0.3">
      <c r="A21" t="s">
        <v>86</v>
      </c>
      <c r="B21" s="13" t="s">
        <v>55</v>
      </c>
      <c r="C21" s="15"/>
      <c r="D21" s="15"/>
      <c r="E21" s="16">
        <v>0.01</v>
      </c>
      <c r="F21" s="23">
        <v>62708</v>
      </c>
      <c r="G21" s="23">
        <v>0</v>
      </c>
      <c r="H21" s="13" t="s">
        <v>56</v>
      </c>
      <c r="I21" s="9" t="s">
        <v>11</v>
      </c>
      <c r="J21" s="1">
        <f>F21</f>
        <v>62708</v>
      </c>
    </row>
    <row r="22" spans="1:10" x14ac:dyDescent="0.3">
      <c r="A22" t="s">
        <v>85</v>
      </c>
      <c r="B22" s="13" t="s">
        <v>12</v>
      </c>
      <c r="C22" s="14">
        <v>23505</v>
      </c>
      <c r="D22" s="15" t="s">
        <v>13</v>
      </c>
      <c r="E22" s="15" t="s">
        <v>57</v>
      </c>
      <c r="F22" s="24">
        <v>0</v>
      </c>
      <c r="G22" s="24">
        <v>603928</v>
      </c>
      <c r="H22" s="13" t="s">
        <v>17</v>
      </c>
      <c r="I22" s="15" t="s">
        <v>11</v>
      </c>
    </row>
    <row r="23" spans="1:10" x14ac:dyDescent="0.3">
      <c r="A23" t="s">
        <v>85</v>
      </c>
      <c r="B23" s="13" t="s">
        <v>24</v>
      </c>
      <c r="C23" s="15" t="s">
        <v>58</v>
      </c>
      <c r="D23" s="15" t="s">
        <v>25</v>
      </c>
      <c r="E23" s="15" t="s">
        <v>26</v>
      </c>
      <c r="F23" s="24">
        <v>0</v>
      </c>
      <c r="G23" s="24">
        <v>116371</v>
      </c>
      <c r="H23" s="13" t="s">
        <v>59</v>
      </c>
      <c r="I23" s="15" t="s">
        <v>11</v>
      </c>
    </row>
    <row r="24" spans="1:10" x14ac:dyDescent="0.3">
      <c r="A24" t="s">
        <v>85</v>
      </c>
      <c r="B24" s="13" t="s">
        <v>88</v>
      </c>
      <c r="C24" s="15" t="s">
        <v>60</v>
      </c>
      <c r="D24" s="15"/>
      <c r="E24" s="15" t="s">
        <v>61</v>
      </c>
      <c r="F24" s="24">
        <v>17270</v>
      </c>
      <c r="G24" s="24">
        <v>0</v>
      </c>
      <c r="H24" s="13"/>
      <c r="I24" s="15"/>
      <c r="J24" s="1">
        <f>F24+F39+F56</f>
        <v>45249</v>
      </c>
    </row>
    <row r="25" spans="1:10" x14ac:dyDescent="0.3">
      <c r="A25" t="s">
        <v>85</v>
      </c>
      <c r="B25" s="13" t="s">
        <v>28</v>
      </c>
      <c r="C25" s="14">
        <v>56043</v>
      </c>
      <c r="D25" s="15" t="s">
        <v>13</v>
      </c>
      <c r="E25" s="15" t="s">
        <v>29</v>
      </c>
      <c r="F25" s="24">
        <v>0</v>
      </c>
      <c r="G25" s="24">
        <v>147209</v>
      </c>
      <c r="H25" s="13" t="s">
        <v>59</v>
      </c>
      <c r="I25" s="15" t="s">
        <v>11</v>
      </c>
    </row>
    <row r="26" spans="1:10" x14ac:dyDescent="0.3">
      <c r="A26" t="s">
        <v>85</v>
      </c>
      <c r="B26" s="13" t="s">
        <v>129</v>
      </c>
      <c r="C26" s="14">
        <v>4549</v>
      </c>
      <c r="D26" s="15"/>
      <c r="E26" s="15"/>
      <c r="F26" s="24">
        <v>4879</v>
      </c>
      <c r="G26" s="24">
        <v>0</v>
      </c>
      <c r="H26" s="13" t="s">
        <v>62</v>
      </c>
      <c r="I26" s="15" t="s">
        <v>11</v>
      </c>
    </row>
    <row r="27" spans="1:10" x14ac:dyDescent="0.3">
      <c r="A27" t="s">
        <v>85</v>
      </c>
      <c r="B27" s="13" t="s">
        <v>18</v>
      </c>
      <c r="C27" s="14">
        <v>3267</v>
      </c>
      <c r="D27" s="15" t="s">
        <v>13</v>
      </c>
      <c r="E27" s="15" t="s">
        <v>63</v>
      </c>
      <c r="F27" s="24">
        <v>21455</v>
      </c>
      <c r="G27" s="24">
        <v>0</v>
      </c>
      <c r="H27" s="13" t="s">
        <v>64</v>
      </c>
      <c r="I27" s="15" t="s">
        <v>11</v>
      </c>
    </row>
    <row r="28" spans="1:10" x14ac:dyDescent="0.3">
      <c r="A28" t="s">
        <v>85</v>
      </c>
      <c r="B28" s="13" t="s">
        <v>132</v>
      </c>
      <c r="C28" s="14">
        <v>88934</v>
      </c>
      <c r="D28" s="15" t="s">
        <v>36</v>
      </c>
      <c r="E28" s="15" t="s">
        <v>65</v>
      </c>
      <c r="F28" s="24">
        <v>34836</v>
      </c>
      <c r="G28" s="24">
        <v>0</v>
      </c>
      <c r="H28" s="13" t="s">
        <v>46</v>
      </c>
      <c r="I28" s="15" t="s">
        <v>11</v>
      </c>
    </row>
    <row r="29" spans="1:10" x14ac:dyDescent="0.3">
      <c r="A29" t="s">
        <v>85</v>
      </c>
      <c r="B29" s="13" t="s">
        <v>47</v>
      </c>
      <c r="C29" s="15" t="s">
        <v>66</v>
      </c>
      <c r="D29" s="15" t="s">
        <v>36</v>
      </c>
      <c r="E29" s="15" t="s">
        <v>67</v>
      </c>
      <c r="F29" s="24">
        <v>45044</v>
      </c>
      <c r="G29" s="24">
        <v>0</v>
      </c>
      <c r="H29" s="13" t="s">
        <v>49</v>
      </c>
      <c r="I29" s="15" t="s">
        <v>11</v>
      </c>
    </row>
    <row r="30" spans="1:10" x14ac:dyDescent="0.3">
      <c r="A30" t="s">
        <v>85</v>
      </c>
      <c r="B30" s="10" t="s">
        <v>22</v>
      </c>
      <c r="C30" s="7">
        <v>2832</v>
      </c>
      <c r="D30" s="8" t="s">
        <v>13</v>
      </c>
      <c r="E30" s="8" t="s">
        <v>23</v>
      </c>
      <c r="F30" s="25">
        <v>0</v>
      </c>
      <c r="G30" s="25">
        <v>115862</v>
      </c>
      <c r="H30" s="6" t="s">
        <v>17</v>
      </c>
      <c r="I30" s="8" t="s">
        <v>11</v>
      </c>
    </row>
    <row r="31" spans="1:10" x14ac:dyDescent="0.3">
      <c r="A31" t="s">
        <v>85</v>
      </c>
      <c r="B31" s="13" t="s">
        <v>53</v>
      </c>
      <c r="C31" s="15"/>
      <c r="D31" s="15"/>
      <c r="E31" s="16">
        <v>0.01</v>
      </c>
      <c r="F31" s="24">
        <v>141626</v>
      </c>
      <c r="G31" s="24">
        <v>0</v>
      </c>
      <c r="H31" s="13" t="s">
        <v>68</v>
      </c>
      <c r="I31" s="15" t="s">
        <v>11</v>
      </c>
    </row>
    <row r="32" spans="1:10" x14ac:dyDescent="0.3">
      <c r="A32" t="s">
        <v>85</v>
      </c>
      <c r="B32" s="6" t="s">
        <v>69</v>
      </c>
      <c r="C32" s="7">
        <v>8820</v>
      </c>
      <c r="D32" s="8" t="s">
        <v>36</v>
      </c>
      <c r="E32" s="8" t="s">
        <v>70</v>
      </c>
      <c r="F32" s="24">
        <v>125068</v>
      </c>
      <c r="G32" s="26">
        <v>0</v>
      </c>
      <c r="H32" s="6" t="s">
        <v>71</v>
      </c>
      <c r="I32" s="8" t="s">
        <v>43</v>
      </c>
      <c r="J32" s="20">
        <f>F32</f>
        <v>125068</v>
      </c>
    </row>
    <row r="33" spans="1:10" x14ac:dyDescent="0.3">
      <c r="A33" t="s">
        <v>85</v>
      </c>
      <c r="B33" s="6" t="s">
        <v>72</v>
      </c>
      <c r="C33" s="8">
        <v>6</v>
      </c>
      <c r="D33" s="8" t="s">
        <v>73</v>
      </c>
      <c r="E33" s="8" t="s">
        <v>74</v>
      </c>
      <c r="F33" s="26">
        <v>58080</v>
      </c>
      <c r="G33" s="26">
        <v>0</v>
      </c>
      <c r="H33" s="6" t="s">
        <v>75</v>
      </c>
      <c r="I33" s="8" t="s">
        <v>43</v>
      </c>
      <c r="J33" s="1">
        <f>F33</f>
        <v>58080</v>
      </c>
    </row>
    <row r="34" spans="1:10" x14ac:dyDescent="0.3">
      <c r="A34" t="s">
        <v>85</v>
      </c>
      <c r="B34" s="6" t="s">
        <v>35</v>
      </c>
      <c r="C34" s="8" t="s">
        <v>76</v>
      </c>
      <c r="D34" s="8" t="s">
        <v>36</v>
      </c>
      <c r="E34" s="8" t="s">
        <v>37</v>
      </c>
      <c r="F34" s="26">
        <v>126792</v>
      </c>
      <c r="G34" s="26">
        <v>0</v>
      </c>
      <c r="H34" s="6" t="s">
        <v>38</v>
      </c>
      <c r="I34" s="8" t="s">
        <v>11</v>
      </c>
    </row>
    <row r="35" spans="1:10" x14ac:dyDescent="0.3">
      <c r="A35" t="s">
        <v>85</v>
      </c>
      <c r="B35" s="6" t="s">
        <v>77</v>
      </c>
      <c r="C35" s="8" t="s">
        <v>78</v>
      </c>
      <c r="D35" s="8" t="s">
        <v>36</v>
      </c>
      <c r="E35" s="8" t="s">
        <v>79</v>
      </c>
      <c r="F35" s="26">
        <v>67679</v>
      </c>
      <c r="G35" s="26">
        <v>0</v>
      </c>
      <c r="H35" s="6" t="s">
        <v>38</v>
      </c>
      <c r="I35" s="8" t="s">
        <v>11</v>
      </c>
      <c r="J35" s="1">
        <f>F35+F44+F60</f>
        <v>146473</v>
      </c>
    </row>
    <row r="36" spans="1:10" x14ac:dyDescent="0.3">
      <c r="A36" t="s">
        <v>85</v>
      </c>
      <c r="B36" s="6" t="s">
        <v>80</v>
      </c>
      <c r="C36" s="8" t="s">
        <v>81</v>
      </c>
      <c r="D36" s="8" t="s">
        <v>8</v>
      </c>
      <c r="E36" s="8" t="s">
        <v>82</v>
      </c>
      <c r="F36" s="26">
        <v>91665</v>
      </c>
      <c r="G36" s="26">
        <v>0</v>
      </c>
      <c r="H36" s="6" t="s">
        <v>83</v>
      </c>
      <c r="I36" s="8"/>
      <c r="J36" s="1">
        <f>F36+F46+F66</f>
        <v>502561</v>
      </c>
    </row>
    <row r="37" spans="1:10" x14ac:dyDescent="0.3">
      <c r="A37" t="s">
        <v>85</v>
      </c>
      <c r="B37" s="6" t="s">
        <v>41</v>
      </c>
      <c r="C37" s="8" t="s">
        <v>84</v>
      </c>
      <c r="D37" s="8" t="s">
        <v>8</v>
      </c>
      <c r="E37" s="8" t="s">
        <v>42</v>
      </c>
      <c r="F37" s="25">
        <v>14062</v>
      </c>
      <c r="G37" s="25">
        <v>0</v>
      </c>
      <c r="H37" s="6"/>
      <c r="I37" s="8" t="s">
        <v>43</v>
      </c>
    </row>
    <row r="38" spans="1:10" ht="27.6" x14ac:dyDescent="0.3">
      <c r="A38" t="s">
        <v>116</v>
      </c>
      <c r="B38" s="13" t="s">
        <v>24</v>
      </c>
      <c r="C38" s="15" t="s">
        <v>87</v>
      </c>
      <c r="D38" s="15" t="s">
        <v>25</v>
      </c>
      <c r="E38" s="15" t="s">
        <v>26</v>
      </c>
      <c r="F38" s="24">
        <v>0</v>
      </c>
      <c r="G38" s="24">
        <v>56984</v>
      </c>
      <c r="H38" s="13" t="s">
        <v>59</v>
      </c>
      <c r="I38" s="15"/>
    </row>
    <row r="39" spans="1:10" ht="27.6" x14ac:dyDescent="0.3">
      <c r="A39" t="s">
        <v>116</v>
      </c>
      <c r="B39" s="13" t="s">
        <v>88</v>
      </c>
      <c r="C39" s="15" t="s">
        <v>89</v>
      </c>
      <c r="D39" s="15" t="s">
        <v>25</v>
      </c>
      <c r="E39" s="15" t="s">
        <v>90</v>
      </c>
      <c r="F39" s="24">
        <v>16241</v>
      </c>
      <c r="G39" s="24">
        <v>0</v>
      </c>
      <c r="H39" s="13" t="s">
        <v>59</v>
      </c>
      <c r="I39" s="15" t="s">
        <v>11</v>
      </c>
    </row>
    <row r="40" spans="1:10" x14ac:dyDescent="0.3">
      <c r="A40" t="s">
        <v>116</v>
      </c>
      <c r="B40" s="13" t="s">
        <v>28</v>
      </c>
      <c r="C40" s="14">
        <v>39124</v>
      </c>
      <c r="D40" s="15" t="s">
        <v>13</v>
      </c>
      <c r="E40" s="15" t="s">
        <v>29</v>
      </c>
      <c r="F40" s="24">
        <v>0</v>
      </c>
      <c r="G40" s="24">
        <v>98265</v>
      </c>
      <c r="H40" s="13" t="s">
        <v>59</v>
      </c>
      <c r="I40" s="15" t="s">
        <v>11</v>
      </c>
    </row>
    <row r="41" spans="1:10" x14ac:dyDescent="0.3">
      <c r="A41" t="s">
        <v>116</v>
      </c>
      <c r="B41" s="13" t="s">
        <v>132</v>
      </c>
      <c r="C41" s="15" t="s">
        <v>91</v>
      </c>
      <c r="D41" s="15" t="s">
        <v>36</v>
      </c>
      <c r="E41" s="15" t="s">
        <v>65</v>
      </c>
      <c r="F41" s="24">
        <v>52508</v>
      </c>
      <c r="G41" s="24">
        <v>0</v>
      </c>
      <c r="H41" s="13" t="s">
        <v>46</v>
      </c>
      <c r="I41" s="15" t="s">
        <v>11</v>
      </c>
    </row>
    <row r="42" spans="1:10" x14ac:dyDescent="0.3">
      <c r="A42" t="s">
        <v>116</v>
      </c>
      <c r="B42" s="13" t="s">
        <v>18</v>
      </c>
      <c r="C42" s="14">
        <v>1665</v>
      </c>
      <c r="D42" s="15" t="s">
        <v>13</v>
      </c>
      <c r="E42" s="15" t="s">
        <v>63</v>
      </c>
      <c r="F42" s="24">
        <v>11843</v>
      </c>
      <c r="G42" s="24">
        <v>0</v>
      </c>
      <c r="H42" s="13" t="s">
        <v>64</v>
      </c>
      <c r="I42" s="15" t="s">
        <v>11</v>
      </c>
    </row>
    <row r="43" spans="1:10" x14ac:dyDescent="0.3">
      <c r="A43" t="s">
        <v>116</v>
      </c>
      <c r="B43" s="6" t="s">
        <v>35</v>
      </c>
      <c r="C43" s="8" t="s">
        <v>92</v>
      </c>
      <c r="D43" s="8" t="s">
        <v>36</v>
      </c>
      <c r="E43" s="8" t="s">
        <v>37</v>
      </c>
      <c r="F43" s="25">
        <v>131068</v>
      </c>
      <c r="G43" s="25">
        <v>0</v>
      </c>
      <c r="H43" s="6" t="s">
        <v>38</v>
      </c>
      <c r="I43" s="8" t="s">
        <v>11</v>
      </c>
    </row>
    <row r="44" spans="1:10" x14ac:dyDescent="0.3">
      <c r="A44" t="s">
        <v>116</v>
      </c>
      <c r="B44" s="6" t="s">
        <v>77</v>
      </c>
      <c r="C44" s="8" t="s">
        <v>93</v>
      </c>
      <c r="D44" s="8" t="s">
        <v>36</v>
      </c>
      <c r="E44" s="8" t="s">
        <v>94</v>
      </c>
      <c r="F44" s="25">
        <v>70390</v>
      </c>
      <c r="G44" s="25">
        <v>0</v>
      </c>
      <c r="H44" s="6" t="s">
        <v>38</v>
      </c>
      <c r="I44" s="8"/>
    </row>
    <row r="45" spans="1:10" x14ac:dyDescent="0.3">
      <c r="A45" t="s">
        <v>116</v>
      </c>
      <c r="B45" s="13" t="s">
        <v>132</v>
      </c>
      <c r="C45" s="7">
        <v>48840</v>
      </c>
      <c r="D45" s="8" t="s">
        <v>8</v>
      </c>
      <c r="E45" s="8" t="s">
        <v>82</v>
      </c>
      <c r="F45" s="26">
        <v>10012</v>
      </c>
      <c r="G45" s="26">
        <v>0</v>
      </c>
      <c r="H45" s="6" t="s">
        <v>83</v>
      </c>
      <c r="I45" s="8"/>
    </row>
    <row r="46" spans="1:10" x14ac:dyDescent="0.3">
      <c r="A46" t="s">
        <v>116</v>
      </c>
      <c r="B46" s="6" t="s">
        <v>80</v>
      </c>
      <c r="C46" s="8" t="s">
        <v>95</v>
      </c>
      <c r="D46" s="8" t="s">
        <v>8</v>
      </c>
      <c r="E46" s="8" t="s">
        <v>82</v>
      </c>
      <c r="F46" s="26">
        <v>318404</v>
      </c>
      <c r="G46" s="26">
        <v>0</v>
      </c>
      <c r="H46" s="6" t="s">
        <v>96</v>
      </c>
      <c r="I46" s="8"/>
    </row>
    <row r="47" spans="1:10" x14ac:dyDescent="0.3">
      <c r="A47" t="s">
        <v>116</v>
      </c>
      <c r="B47" s="6" t="s">
        <v>133</v>
      </c>
      <c r="C47" s="8">
        <v>169</v>
      </c>
      <c r="D47" s="8" t="s">
        <v>44</v>
      </c>
      <c r="E47" s="8" t="s">
        <v>97</v>
      </c>
      <c r="F47" s="25">
        <v>0</v>
      </c>
      <c r="G47" s="25">
        <v>507105</v>
      </c>
      <c r="H47" s="6"/>
      <c r="I47" s="8" t="s">
        <v>43</v>
      </c>
    </row>
    <row r="48" spans="1:10" x14ac:dyDescent="0.3">
      <c r="A48" t="s">
        <v>116</v>
      </c>
      <c r="B48" s="6" t="s">
        <v>98</v>
      </c>
      <c r="C48" s="8" t="s">
        <v>99</v>
      </c>
      <c r="D48" s="8" t="s">
        <v>8</v>
      </c>
      <c r="E48" s="8" t="s">
        <v>100</v>
      </c>
      <c r="F48" s="25">
        <v>38632</v>
      </c>
      <c r="G48" s="25">
        <v>0</v>
      </c>
      <c r="H48" s="6" t="s">
        <v>101</v>
      </c>
      <c r="I48" s="8" t="s">
        <v>11</v>
      </c>
      <c r="J48" s="1">
        <f>F48+F64</f>
        <v>45517</v>
      </c>
    </row>
    <row r="49" spans="1:11" x14ac:dyDescent="0.3">
      <c r="A49" t="s">
        <v>116</v>
      </c>
      <c r="B49" s="6" t="s">
        <v>41</v>
      </c>
      <c r="C49" s="8" t="s">
        <v>102</v>
      </c>
      <c r="D49" s="8" t="s">
        <v>8</v>
      </c>
      <c r="E49" s="8" t="s">
        <v>42</v>
      </c>
      <c r="F49" s="25">
        <v>54764</v>
      </c>
      <c r="G49" s="25">
        <v>0</v>
      </c>
      <c r="H49" s="6"/>
      <c r="I49" s="8" t="s">
        <v>43</v>
      </c>
    </row>
    <row r="50" spans="1:11" x14ac:dyDescent="0.3">
      <c r="A50" t="s">
        <v>116</v>
      </c>
      <c r="B50" s="6" t="s">
        <v>103</v>
      </c>
      <c r="C50" s="7">
        <v>25000</v>
      </c>
      <c r="D50" s="8" t="s">
        <v>8</v>
      </c>
      <c r="E50" s="8" t="s">
        <v>104</v>
      </c>
      <c r="F50" s="25">
        <v>24575</v>
      </c>
      <c r="G50" s="25">
        <v>0</v>
      </c>
      <c r="H50" s="6" t="s">
        <v>105</v>
      </c>
      <c r="I50" s="8" t="s">
        <v>11</v>
      </c>
      <c r="J50" s="1">
        <f>F50</f>
        <v>24575</v>
      </c>
    </row>
    <row r="51" spans="1:11" x14ac:dyDescent="0.3">
      <c r="A51" t="s">
        <v>116</v>
      </c>
      <c r="B51" s="6" t="s">
        <v>106</v>
      </c>
      <c r="C51" s="7">
        <v>3037</v>
      </c>
      <c r="D51" s="8" t="s">
        <v>8</v>
      </c>
      <c r="E51" s="8" t="s">
        <v>107</v>
      </c>
      <c r="F51" s="25">
        <v>51038</v>
      </c>
      <c r="G51" s="25">
        <v>0</v>
      </c>
      <c r="H51" s="6" t="s">
        <v>108</v>
      </c>
      <c r="I51" s="8" t="s">
        <v>11</v>
      </c>
      <c r="J51" s="1">
        <f>F51</f>
        <v>51038</v>
      </c>
    </row>
    <row r="52" spans="1:11" x14ac:dyDescent="0.3">
      <c r="A52" t="s">
        <v>116</v>
      </c>
      <c r="B52" s="6" t="s">
        <v>109</v>
      </c>
      <c r="C52" s="7">
        <v>51000</v>
      </c>
      <c r="D52" s="8"/>
      <c r="E52" s="8" t="s">
        <v>110</v>
      </c>
      <c r="F52" s="25">
        <v>12750</v>
      </c>
      <c r="G52" s="25">
        <v>19380</v>
      </c>
      <c r="H52" s="6" t="s">
        <v>111</v>
      </c>
      <c r="I52" s="8" t="s">
        <v>11</v>
      </c>
      <c r="J52" s="1">
        <f>F52</f>
        <v>12750</v>
      </c>
      <c r="K52" s="1">
        <f>G52</f>
        <v>19380</v>
      </c>
    </row>
    <row r="53" spans="1:11" x14ac:dyDescent="0.3">
      <c r="A53" t="s">
        <v>116</v>
      </c>
      <c r="B53" s="6" t="s">
        <v>112</v>
      </c>
      <c r="C53" s="7">
        <v>2700</v>
      </c>
      <c r="D53" s="8"/>
      <c r="E53" s="8" t="s">
        <v>113</v>
      </c>
      <c r="F53" s="25">
        <v>7218</v>
      </c>
      <c r="G53" s="25">
        <v>0</v>
      </c>
      <c r="H53" s="6" t="s">
        <v>114</v>
      </c>
      <c r="I53" s="8" t="s">
        <v>11</v>
      </c>
      <c r="J53" s="1">
        <f>F53</f>
        <v>7218</v>
      </c>
    </row>
    <row r="54" spans="1:11" x14ac:dyDescent="0.3">
      <c r="A54" t="s">
        <v>116</v>
      </c>
      <c r="B54" s="6" t="s">
        <v>122</v>
      </c>
      <c r="C54" s="7">
        <v>3438</v>
      </c>
      <c r="D54" s="8"/>
      <c r="E54" s="8">
        <v>8.64</v>
      </c>
      <c r="F54" s="25">
        <v>29707</v>
      </c>
      <c r="G54" s="25">
        <v>0</v>
      </c>
      <c r="H54" s="6" t="s">
        <v>115</v>
      </c>
      <c r="I54" s="8" t="s">
        <v>11</v>
      </c>
      <c r="J54" s="1">
        <f>F54+F62+F63</f>
        <v>100975</v>
      </c>
    </row>
    <row r="55" spans="1:11" x14ac:dyDescent="0.3">
      <c r="A55" t="s">
        <v>117</v>
      </c>
      <c r="B55" s="13" t="s">
        <v>24</v>
      </c>
      <c r="C55" s="15" t="s">
        <v>118</v>
      </c>
      <c r="D55" s="15" t="s">
        <v>25</v>
      </c>
      <c r="E55" s="15" t="s">
        <v>26</v>
      </c>
      <c r="F55" s="24">
        <v>0</v>
      </c>
      <c r="G55" s="24">
        <v>24077</v>
      </c>
      <c r="H55" s="13" t="s">
        <v>59</v>
      </c>
      <c r="I55" s="17"/>
    </row>
    <row r="56" spans="1:11" x14ac:dyDescent="0.3">
      <c r="A56" t="s">
        <v>117</v>
      </c>
      <c r="B56" s="13" t="s">
        <v>88</v>
      </c>
      <c r="C56" s="15" t="s">
        <v>119</v>
      </c>
      <c r="D56" s="15" t="s">
        <v>25</v>
      </c>
      <c r="E56" s="15" t="s">
        <v>90</v>
      </c>
      <c r="F56" s="24">
        <v>11738</v>
      </c>
      <c r="G56" s="24">
        <v>0</v>
      </c>
      <c r="H56" s="13" t="s">
        <v>59</v>
      </c>
      <c r="I56" s="15" t="s">
        <v>11</v>
      </c>
    </row>
    <row r="57" spans="1:11" x14ac:dyDescent="0.3">
      <c r="A57" t="s">
        <v>117</v>
      </c>
      <c r="B57" s="13" t="s">
        <v>28</v>
      </c>
      <c r="C57" s="14">
        <v>15605</v>
      </c>
      <c r="D57" s="15" t="s">
        <v>13</v>
      </c>
      <c r="E57" s="15" t="s">
        <v>29</v>
      </c>
      <c r="F57" s="24">
        <v>0</v>
      </c>
      <c r="G57" s="24">
        <v>44110</v>
      </c>
      <c r="H57" s="13" t="s">
        <v>59</v>
      </c>
      <c r="I57" s="15" t="s">
        <v>11</v>
      </c>
    </row>
    <row r="58" spans="1:11" x14ac:dyDescent="0.3">
      <c r="A58" t="s">
        <v>117</v>
      </c>
      <c r="B58" s="6" t="s">
        <v>35</v>
      </c>
      <c r="C58" s="8" t="s">
        <v>120</v>
      </c>
      <c r="D58" s="8" t="s">
        <v>36</v>
      </c>
      <c r="E58" s="8" t="s">
        <v>37</v>
      </c>
      <c r="F58" s="25">
        <v>27126</v>
      </c>
      <c r="G58" s="25">
        <v>0</v>
      </c>
      <c r="H58" s="6" t="s">
        <v>38</v>
      </c>
      <c r="I58" s="8" t="s">
        <v>11</v>
      </c>
    </row>
    <row r="59" spans="1:11" x14ac:dyDescent="0.3">
      <c r="A59" t="s">
        <v>117</v>
      </c>
      <c r="B59" s="13" t="s">
        <v>132</v>
      </c>
      <c r="C59" s="14">
        <v>52500</v>
      </c>
      <c r="D59" s="15" t="s">
        <v>36</v>
      </c>
      <c r="E59" s="15" t="s">
        <v>65</v>
      </c>
      <c r="F59" s="24">
        <v>24623</v>
      </c>
      <c r="G59" s="24">
        <v>0</v>
      </c>
      <c r="H59" s="13" t="s">
        <v>46</v>
      </c>
      <c r="I59" s="15" t="s">
        <v>11</v>
      </c>
    </row>
    <row r="60" spans="1:11" x14ac:dyDescent="0.3">
      <c r="A60" t="s">
        <v>117</v>
      </c>
      <c r="B60" s="6" t="s">
        <v>77</v>
      </c>
      <c r="C60" s="7">
        <v>98845</v>
      </c>
      <c r="D60" s="8" t="s">
        <v>36</v>
      </c>
      <c r="E60" s="8" t="s">
        <v>94</v>
      </c>
      <c r="F60" s="25">
        <v>8404</v>
      </c>
      <c r="G60" s="25">
        <v>0</v>
      </c>
      <c r="H60" s="6" t="s">
        <v>38</v>
      </c>
      <c r="I60" s="8"/>
    </row>
    <row r="61" spans="1:11" x14ac:dyDescent="0.3">
      <c r="A61" t="s">
        <v>117</v>
      </c>
      <c r="B61" s="6" t="s">
        <v>133</v>
      </c>
      <c r="C61" s="8" t="s">
        <v>121</v>
      </c>
      <c r="D61" s="8" t="s">
        <v>8</v>
      </c>
      <c r="E61" s="8" t="s">
        <v>97</v>
      </c>
      <c r="F61" s="25">
        <v>0</v>
      </c>
      <c r="G61" s="25">
        <v>370913</v>
      </c>
      <c r="H61" s="6"/>
      <c r="I61" s="8" t="s">
        <v>43</v>
      </c>
    </row>
    <row r="62" spans="1:11" x14ac:dyDescent="0.3">
      <c r="A62" t="s">
        <v>117</v>
      </c>
      <c r="B62" s="6" t="s">
        <v>122</v>
      </c>
      <c r="C62" s="8">
        <v>480</v>
      </c>
      <c r="D62" s="8"/>
      <c r="E62" s="8">
        <v>8.64</v>
      </c>
      <c r="F62" s="25">
        <v>4143</v>
      </c>
      <c r="G62" s="25">
        <v>0</v>
      </c>
      <c r="H62" s="6" t="s">
        <v>115</v>
      </c>
      <c r="I62" s="8" t="s">
        <v>11</v>
      </c>
    </row>
    <row r="63" spans="1:11" x14ac:dyDescent="0.3">
      <c r="A63" t="s">
        <v>117</v>
      </c>
      <c r="B63" s="6" t="s">
        <v>122</v>
      </c>
      <c r="C63" s="7">
        <v>14282</v>
      </c>
      <c r="D63" s="8"/>
      <c r="E63" s="8">
        <v>4.7</v>
      </c>
      <c r="F63" s="25">
        <v>67125</v>
      </c>
      <c r="G63" s="25">
        <v>0</v>
      </c>
      <c r="H63" s="6" t="s">
        <v>62</v>
      </c>
      <c r="I63" s="8" t="s">
        <v>11</v>
      </c>
    </row>
    <row r="64" spans="1:11" x14ac:dyDescent="0.3">
      <c r="A64" t="s">
        <v>117</v>
      </c>
      <c r="B64" s="6" t="s">
        <v>98</v>
      </c>
      <c r="C64" s="8" t="s">
        <v>123</v>
      </c>
      <c r="D64" s="8" t="s">
        <v>8</v>
      </c>
      <c r="E64" s="8" t="s">
        <v>100</v>
      </c>
      <c r="F64" s="25">
        <v>6885</v>
      </c>
      <c r="G64" s="25">
        <v>0</v>
      </c>
      <c r="H64" s="6" t="s">
        <v>105</v>
      </c>
      <c r="I64" s="8" t="s">
        <v>11</v>
      </c>
    </row>
    <row r="65" spans="1:11" ht="15" x14ac:dyDescent="0.3">
      <c r="A65" t="s">
        <v>117</v>
      </c>
      <c r="B65" s="13" t="s">
        <v>132</v>
      </c>
      <c r="C65" s="7">
        <v>68398</v>
      </c>
      <c r="D65" s="8" t="s">
        <v>8</v>
      </c>
      <c r="E65" s="8" t="s">
        <v>124</v>
      </c>
      <c r="F65" s="26">
        <v>44496</v>
      </c>
      <c r="G65" s="26">
        <v>0</v>
      </c>
      <c r="H65" s="6" t="s">
        <v>83</v>
      </c>
      <c r="I65" s="18" t="s">
        <v>125</v>
      </c>
    </row>
    <row r="66" spans="1:11" ht="15" x14ac:dyDescent="0.3">
      <c r="A66" t="s">
        <v>117</v>
      </c>
      <c r="B66" s="6" t="s">
        <v>80</v>
      </c>
      <c r="C66" s="7">
        <v>69000</v>
      </c>
      <c r="D66" s="8" t="s">
        <v>8</v>
      </c>
      <c r="E66" s="8" t="s">
        <v>126</v>
      </c>
      <c r="F66" s="26">
        <v>92492</v>
      </c>
      <c r="G66" s="26">
        <v>0</v>
      </c>
      <c r="H66" s="6" t="s">
        <v>96</v>
      </c>
      <c r="I66" s="18" t="s">
        <v>125</v>
      </c>
    </row>
    <row r="67" spans="1:11" x14ac:dyDescent="0.3">
      <c r="A67" t="s">
        <v>117</v>
      </c>
      <c r="B67" s="13" t="s">
        <v>18</v>
      </c>
      <c r="C67" s="14">
        <v>1662</v>
      </c>
      <c r="D67" s="15" t="s">
        <v>13</v>
      </c>
      <c r="E67" s="15" t="s">
        <v>63</v>
      </c>
      <c r="F67" s="24">
        <v>13086</v>
      </c>
      <c r="G67" s="24">
        <v>0</v>
      </c>
      <c r="H67" s="13" t="s">
        <v>64</v>
      </c>
      <c r="I67" s="15" t="s">
        <v>11</v>
      </c>
    </row>
    <row r="68" spans="1:11" x14ac:dyDescent="0.3">
      <c r="A68" t="s">
        <v>117</v>
      </c>
      <c r="B68" s="13" t="s">
        <v>127</v>
      </c>
      <c r="C68" s="14">
        <v>27319</v>
      </c>
      <c r="D68" s="15"/>
      <c r="E68" s="15"/>
      <c r="F68" s="24">
        <v>79838</v>
      </c>
      <c r="G68" s="24">
        <v>0</v>
      </c>
      <c r="H68" s="13" t="s">
        <v>128</v>
      </c>
      <c r="I68" s="15" t="s">
        <v>11</v>
      </c>
      <c r="K68" s="1">
        <f>F68+F69</f>
        <v>138289</v>
      </c>
    </row>
    <row r="69" spans="1:11" x14ac:dyDescent="0.3">
      <c r="A69" t="s">
        <v>117</v>
      </c>
      <c r="B69" s="13" t="s">
        <v>127</v>
      </c>
      <c r="C69" s="14">
        <v>24071</v>
      </c>
      <c r="D69" s="15"/>
      <c r="E69" s="15"/>
      <c r="F69" s="24">
        <v>58451</v>
      </c>
      <c r="G69" s="24">
        <v>0</v>
      </c>
      <c r="H69" s="13" t="s">
        <v>17</v>
      </c>
      <c r="I69" s="15" t="s">
        <v>11</v>
      </c>
    </row>
    <row r="70" spans="1:11" x14ac:dyDescent="0.3">
      <c r="A70" t="s">
        <v>117</v>
      </c>
      <c r="B70" s="13" t="s">
        <v>129</v>
      </c>
      <c r="C70" s="14">
        <v>2635</v>
      </c>
      <c r="D70" s="15"/>
      <c r="E70" s="15"/>
      <c r="F70" s="24">
        <v>841</v>
      </c>
      <c r="G70" s="24">
        <v>0</v>
      </c>
      <c r="H70" s="13" t="s">
        <v>130</v>
      </c>
      <c r="I70" s="15" t="s">
        <v>11</v>
      </c>
    </row>
    <row r="71" spans="1:11" x14ac:dyDescent="0.3">
      <c r="A71" t="s">
        <v>117</v>
      </c>
      <c r="B71" s="13" t="s">
        <v>129</v>
      </c>
      <c r="C71" s="14">
        <v>26874</v>
      </c>
      <c r="D71" s="15"/>
      <c r="E71" s="15"/>
      <c r="F71" s="24">
        <v>63234</v>
      </c>
      <c r="G71" s="24">
        <v>0</v>
      </c>
      <c r="H71" s="13" t="s">
        <v>131</v>
      </c>
      <c r="I71" s="15" t="s">
        <v>11</v>
      </c>
    </row>
    <row r="72" spans="1:11" x14ac:dyDescent="0.3">
      <c r="G72" s="28"/>
    </row>
    <row r="73" spans="1:11" x14ac:dyDescent="0.3">
      <c r="F73" s="1">
        <f>SUM(F3:F72)</f>
        <v>3391920</v>
      </c>
      <c r="G73" s="1">
        <f>SUM(G3:G72)</f>
        <v>3904920</v>
      </c>
      <c r="I73" s="1">
        <f>G73+F73</f>
        <v>7296840</v>
      </c>
      <c r="J73">
        <f>SUM(J1:K71)</f>
        <v>7248662</v>
      </c>
    </row>
    <row r="74" spans="1:11" x14ac:dyDescent="0.3">
      <c r="J74" s="1">
        <f>I73-J73</f>
        <v>48178</v>
      </c>
    </row>
  </sheetData>
  <autoFilter ref="A2:I7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workbookViewId="0">
      <selection activeCell="E6" sqref="E6"/>
    </sheetView>
  </sheetViews>
  <sheetFormatPr defaultRowHeight="14.4" x14ac:dyDescent="0.3"/>
  <cols>
    <col min="1" max="1" width="35.88671875" customWidth="1"/>
    <col min="2" max="2" width="17.33203125" customWidth="1"/>
    <col min="3" max="3" width="15.44140625" customWidth="1"/>
    <col min="4" max="4" width="21.109375" bestFit="1" customWidth="1"/>
    <col min="5" max="5" width="21.109375" customWidth="1"/>
    <col min="6" max="6" width="21.109375" bestFit="1" customWidth="1"/>
  </cols>
  <sheetData>
    <row r="3" spans="1:3" x14ac:dyDescent="0.3">
      <c r="A3" s="30"/>
      <c r="B3" s="31" t="s">
        <v>140</v>
      </c>
      <c r="C3" s="30"/>
    </row>
    <row r="4" spans="1:3" s="29" customFormat="1" ht="28.8" x14ac:dyDescent="0.3">
      <c r="A4" s="32" t="s">
        <v>0</v>
      </c>
      <c r="B4" s="33" t="s">
        <v>139</v>
      </c>
      <c r="C4" s="33" t="s">
        <v>141</v>
      </c>
    </row>
    <row r="5" spans="1:3" x14ac:dyDescent="0.3">
      <c r="A5" s="30" t="s">
        <v>55</v>
      </c>
      <c r="B5" s="34">
        <v>62708</v>
      </c>
      <c r="C5" s="34">
        <v>0</v>
      </c>
    </row>
    <row r="6" spans="1:3" x14ac:dyDescent="0.3">
      <c r="A6" s="30" t="s">
        <v>88</v>
      </c>
      <c r="B6" s="34">
        <v>45249</v>
      </c>
      <c r="C6" s="34">
        <v>0</v>
      </c>
    </row>
    <row r="7" spans="1:3" x14ac:dyDescent="0.3">
      <c r="A7" s="30" t="s">
        <v>22</v>
      </c>
      <c r="B7" s="34">
        <v>0</v>
      </c>
      <c r="C7" s="34">
        <v>141988</v>
      </c>
    </row>
    <row r="8" spans="1:3" x14ac:dyDescent="0.3">
      <c r="A8" s="30" t="s">
        <v>24</v>
      </c>
      <c r="B8" s="34">
        <v>0</v>
      </c>
      <c r="C8" s="34">
        <v>292799</v>
      </c>
    </row>
    <row r="9" spans="1:3" x14ac:dyDescent="0.3">
      <c r="A9" s="30" t="s">
        <v>109</v>
      </c>
      <c r="B9" s="34">
        <v>12750</v>
      </c>
      <c r="C9" s="34">
        <v>19380</v>
      </c>
    </row>
    <row r="10" spans="1:3" x14ac:dyDescent="0.3">
      <c r="A10" s="30" t="s">
        <v>53</v>
      </c>
      <c r="B10" s="34">
        <v>366522</v>
      </c>
      <c r="C10" s="34">
        <v>0</v>
      </c>
    </row>
    <row r="11" spans="1:3" x14ac:dyDescent="0.3">
      <c r="A11" s="30" t="s">
        <v>50</v>
      </c>
      <c r="B11" s="34">
        <v>438041</v>
      </c>
      <c r="C11" s="34">
        <v>0</v>
      </c>
    </row>
    <row r="12" spans="1:3" x14ac:dyDescent="0.3">
      <c r="A12" s="30" t="s">
        <v>69</v>
      </c>
      <c r="B12" s="34">
        <v>125068</v>
      </c>
      <c r="C12" s="34">
        <v>0</v>
      </c>
    </row>
    <row r="13" spans="1:3" x14ac:dyDescent="0.3">
      <c r="A13" s="30" t="s">
        <v>72</v>
      </c>
      <c r="B13" s="34">
        <v>58080</v>
      </c>
      <c r="C13" s="34">
        <v>0</v>
      </c>
    </row>
    <row r="14" spans="1:3" x14ac:dyDescent="0.3">
      <c r="A14" s="30" t="s">
        <v>80</v>
      </c>
      <c r="B14" s="34">
        <v>502561</v>
      </c>
      <c r="C14" s="34">
        <v>0</v>
      </c>
    </row>
    <row r="15" spans="1:3" x14ac:dyDescent="0.3">
      <c r="A15" s="30" t="s">
        <v>132</v>
      </c>
      <c r="B15" s="34">
        <v>187378</v>
      </c>
      <c r="C15" s="34">
        <v>0</v>
      </c>
    </row>
    <row r="16" spans="1:3" x14ac:dyDescent="0.3">
      <c r="A16" s="30" t="s">
        <v>103</v>
      </c>
      <c r="B16" s="34">
        <v>24575</v>
      </c>
      <c r="C16" s="34">
        <v>0</v>
      </c>
    </row>
    <row r="17" spans="1:3" x14ac:dyDescent="0.3">
      <c r="A17" s="30" t="s">
        <v>106</v>
      </c>
      <c r="B17" s="34">
        <v>51038</v>
      </c>
      <c r="C17" s="34">
        <v>0</v>
      </c>
    </row>
    <row r="18" spans="1:3" x14ac:dyDescent="0.3">
      <c r="A18" s="30" t="s">
        <v>47</v>
      </c>
      <c r="B18" s="34">
        <v>115730</v>
      </c>
      <c r="C18" s="34">
        <v>0</v>
      </c>
    </row>
    <row r="19" spans="1:3" x14ac:dyDescent="0.3">
      <c r="A19" s="30" t="s">
        <v>7</v>
      </c>
      <c r="B19" s="34">
        <v>0</v>
      </c>
      <c r="C19" s="34">
        <v>30281</v>
      </c>
    </row>
    <row r="20" spans="1:3" x14ac:dyDescent="0.3">
      <c r="A20" s="30" t="s">
        <v>18</v>
      </c>
      <c r="B20" s="34">
        <v>59518</v>
      </c>
      <c r="C20" s="34">
        <v>0</v>
      </c>
    </row>
    <row r="21" spans="1:3" x14ac:dyDescent="0.3">
      <c r="A21" s="30" t="s">
        <v>12</v>
      </c>
      <c r="B21" s="34">
        <v>239429</v>
      </c>
      <c r="C21" s="34">
        <v>1787108</v>
      </c>
    </row>
    <row r="22" spans="1:3" x14ac:dyDescent="0.3">
      <c r="A22" s="30" t="s">
        <v>35</v>
      </c>
      <c r="B22" s="34">
        <v>294792</v>
      </c>
      <c r="C22" s="34">
        <v>48178</v>
      </c>
    </row>
    <row r="23" spans="1:3" x14ac:dyDescent="0.3">
      <c r="A23" s="30" t="s">
        <v>39</v>
      </c>
      <c r="B23" s="34">
        <v>0</v>
      </c>
      <c r="C23" s="34">
        <v>0</v>
      </c>
    </row>
    <row r="24" spans="1:3" x14ac:dyDescent="0.3">
      <c r="A24" s="30" t="s">
        <v>32</v>
      </c>
      <c r="B24" s="34">
        <v>0</v>
      </c>
      <c r="C24" s="34">
        <v>0</v>
      </c>
    </row>
    <row r="25" spans="1:3" x14ac:dyDescent="0.3">
      <c r="A25" s="30" t="s">
        <v>133</v>
      </c>
      <c r="B25" s="34">
        <v>0</v>
      </c>
      <c r="C25" s="34">
        <v>1156172</v>
      </c>
    </row>
    <row r="26" spans="1:3" x14ac:dyDescent="0.3">
      <c r="A26" s="30" t="s">
        <v>41</v>
      </c>
      <c r="B26" s="34">
        <v>149705</v>
      </c>
      <c r="C26" s="34">
        <v>0</v>
      </c>
    </row>
    <row r="27" spans="1:3" x14ac:dyDescent="0.3">
      <c r="A27" s="30" t="s">
        <v>112</v>
      </c>
      <c r="B27" s="34">
        <v>7218</v>
      </c>
      <c r="C27" s="34">
        <v>0</v>
      </c>
    </row>
    <row r="28" spans="1:3" x14ac:dyDescent="0.3">
      <c r="A28" s="30" t="s">
        <v>136</v>
      </c>
      <c r="B28" s="34">
        <v>146473</v>
      </c>
      <c r="C28" s="34">
        <v>0</v>
      </c>
    </row>
    <row r="29" spans="1:3" x14ac:dyDescent="0.3">
      <c r="A29" s="30" t="s">
        <v>98</v>
      </c>
      <c r="B29" s="34">
        <v>45517</v>
      </c>
      <c r="C29" s="34">
        <v>0</v>
      </c>
    </row>
    <row r="30" spans="1:3" x14ac:dyDescent="0.3">
      <c r="A30" s="30" t="s">
        <v>28</v>
      </c>
      <c r="B30" s="34">
        <v>0</v>
      </c>
      <c r="C30" s="34">
        <v>429014</v>
      </c>
    </row>
    <row r="31" spans="1:3" x14ac:dyDescent="0.3">
      <c r="A31" s="30" t="s">
        <v>129</v>
      </c>
      <c r="B31" s="34">
        <v>220304</v>
      </c>
      <c r="C31" s="34">
        <v>0</v>
      </c>
    </row>
    <row r="32" spans="1:3" x14ac:dyDescent="0.3">
      <c r="A32" s="30" t="s">
        <v>122</v>
      </c>
      <c r="B32" s="34">
        <v>100975</v>
      </c>
      <c r="C32" s="34">
        <v>0</v>
      </c>
    </row>
    <row r="33" spans="1:3" x14ac:dyDescent="0.3">
      <c r="A33" s="30" t="s">
        <v>127</v>
      </c>
      <c r="B33" s="34">
        <v>138289</v>
      </c>
      <c r="C33" s="34">
        <v>0</v>
      </c>
    </row>
    <row r="34" spans="1:3" x14ac:dyDescent="0.3">
      <c r="A34" s="30" t="s">
        <v>137</v>
      </c>
      <c r="B34" s="34">
        <v>3391920</v>
      </c>
      <c r="C34" s="34">
        <v>3904920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</vt:lpstr>
      <vt:lpstr>QTR 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Viraf  Boywala</dc:creator>
  <cp:lastModifiedBy>Vikas  Gaikwad</cp:lastModifiedBy>
  <dcterms:created xsi:type="dcterms:W3CDTF">2017-03-31T13:45:40Z</dcterms:created>
  <dcterms:modified xsi:type="dcterms:W3CDTF">2017-04-11T13:20:47Z</dcterms:modified>
</cp:coreProperties>
</file>