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5" i="2" l="1"/>
  <c r="G15" i="2"/>
  <c r="H15" i="2" s="1"/>
  <c r="E15" i="2"/>
  <c r="I14" i="2"/>
  <c r="H14" i="2"/>
  <c r="F14" i="2"/>
  <c r="I13" i="2"/>
  <c r="F13" i="2"/>
  <c r="H13" i="2" s="1"/>
  <c r="I12" i="2"/>
  <c r="H12" i="2"/>
  <c r="F12" i="2"/>
  <c r="I11" i="2"/>
  <c r="H11" i="2"/>
  <c r="F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F4" i="2"/>
  <c r="I3" i="2"/>
  <c r="H3" i="2"/>
  <c r="F3" i="2"/>
  <c r="F15" i="2" s="1"/>
  <c r="H15" i="1" l="1"/>
  <c r="B15" i="1"/>
  <c r="C15" i="1"/>
  <c r="F15" i="1"/>
  <c r="G15" i="1"/>
  <c r="D15" i="1"/>
</calcChain>
</file>

<file path=xl/sharedStrings.xml><?xml version="1.0" encoding="utf-8"?>
<sst xmlns="http://schemas.openxmlformats.org/spreadsheetml/2006/main" count="20" uniqueCount="16">
  <si>
    <t>Month</t>
  </si>
  <si>
    <t>Condensate Recovery in MT</t>
  </si>
  <si>
    <t>Steam Generation in KG</t>
  </si>
  <si>
    <t>Condensate recovery in % 2016-17</t>
  </si>
  <si>
    <t>Condensate recovery in % 2015-16</t>
  </si>
  <si>
    <t>Yearly pet coke fuel to MP Steam Ratio 2016-17</t>
  </si>
  <si>
    <t>Diesel/ FO CONS. in LTRS.</t>
  </si>
  <si>
    <t>Steam gen. by Diesel/FO</t>
  </si>
  <si>
    <t>Pet Coke Cons.</t>
  </si>
  <si>
    <t>Total Steam Gen.</t>
  </si>
  <si>
    <t xml:space="preserve">Pet Coke Steam Generation  </t>
  </si>
  <si>
    <t>Pet Coke Fuel to Steam Ratio</t>
  </si>
  <si>
    <t>Diesel Steam Generation Ratio</t>
  </si>
  <si>
    <t>MP Steam cost/KG</t>
  </si>
  <si>
    <t>Condensate Recovery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</si>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</sst>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opLeftCell="A7" workbookViewId="0">
      <selection activeCell="H15" sqref="H15"/>
    </sheetView>
  </sheetViews>
  <sheetFormatPr defaultRowHeight="15" x14ac:dyDescent="0.25"/>
  <cols>
    <col min="2" max="2" width="14.42578125" customWidth="1"/>
    <col min="3" max="3" width="14.5703125" customWidth="1"/>
    <col min="4" max="4" width="11.28515625" customWidth="1"/>
    <col min="6" max="6" width="19" customWidth="1"/>
    <col min="7" max="7" width="14.28515625" customWidth="1"/>
    <col min="8" max="8" width="17.85546875" customWidth="1"/>
  </cols>
  <sheetData>
    <row r="2" spans="1:8" ht="60" x14ac:dyDescent="0.25">
      <c r="A2" s="3" t="s">
        <v>0</v>
      </c>
      <c r="B2" s="4" t="s">
        <v>2</v>
      </c>
      <c r="C2" s="4" t="s">
        <v>1</v>
      </c>
      <c r="D2" s="4" t="s">
        <v>4</v>
      </c>
      <c r="E2" s="3" t="s">
        <v>0</v>
      </c>
      <c r="F2" s="4" t="s">
        <v>2</v>
      </c>
      <c r="G2" s="4" t="s">
        <v>1</v>
      </c>
      <c r="H2" s="4" t="s">
        <v>3</v>
      </c>
    </row>
    <row r="3" spans="1:8" x14ac:dyDescent="0.25">
      <c r="A3" s="1">
        <v>42095</v>
      </c>
      <c r="B3" s="2">
        <v>4549741</v>
      </c>
      <c r="C3" s="5">
        <v>2243.0890400000003</v>
      </c>
      <c r="D3" s="3"/>
      <c r="E3" s="1">
        <v>42475</v>
      </c>
      <c r="F3" s="2">
        <v>4237560</v>
      </c>
      <c r="G3" s="2">
        <v>1953</v>
      </c>
      <c r="H3" s="3"/>
    </row>
    <row r="4" spans="1:8" x14ac:dyDescent="0.25">
      <c r="A4" s="1">
        <v>42125</v>
      </c>
      <c r="B4" s="2">
        <v>4958750</v>
      </c>
      <c r="C4" s="5">
        <v>1882.000319999999</v>
      </c>
      <c r="D4" s="3"/>
      <c r="E4" s="1">
        <v>42505</v>
      </c>
      <c r="F4" s="2">
        <v>4262081</v>
      </c>
      <c r="G4" s="2">
        <v>2055</v>
      </c>
      <c r="H4" s="3"/>
    </row>
    <row r="5" spans="1:8" x14ac:dyDescent="0.25">
      <c r="A5" s="1">
        <v>42156</v>
      </c>
      <c r="B5" s="2">
        <v>5056250</v>
      </c>
      <c r="C5" s="5">
        <v>2236</v>
      </c>
      <c r="D5" s="3"/>
      <c r="E5" s="1">
        <v>42536</v>
      </c>
      <c r="F5" s="2">
        <v>4560229</v>
      </c>
      <c r="G5" s="2">
        <v>2054</v>
      </c>
      <c r="H5" s="3"/>
    </row>
    <row r="6" spans="1:8" x14ac:dyDescent="0.25">
      <c r="A6" s="1">
        <v>42186</v>
      </c>
      <c r="B6" s="2">
        <v>4967616</v>
      </c>
      <c r="C6" s="5">
        <v>2230</v>
      </c>
      <c r="D6" s="3"/>
      <c r="E6" s="1">
        <v>42566</v>
      </c>
      <c r="F6" s="2">
        <v>4290713</v>
      </c>
      <c r="G6" s="2">
        <v>2082</v>
      </c>
      <c r="H6" s="3"/>
    </row>
    <row r="7" spans="1:8" x14ac:dyDescent="0.25">
      <c r="A7" s="1">
        <v>42217</v>
      </c>
      <c r="B7" s="2">
        <v>4491396</v>
      </c>
      <c r="C7" s="5">
        <v>1776</v>
      </c>
      <c r="D7" s="3"/>
      <c r="E7" s="1">
        <v>42597</v>
      </c>
      <c r="F7" s="2">
        <v>3060666</v>
      </c>
      <c r="G7" s="2">
        <v>1463</v>
      </c>
      <c r="H7" s="3"/>
    </row>
    <row r="8" spans="1:8" x14ac:dyDescent="0.25">
      <c r="A8" s="1">
        <v>42248</v>
      </c>
      <c r="B8" s="2">
        <v>2887807</v>
      </c>
      <c r="C8" s="5">
        <v>930.88034000000005</v>
      </c>
      <c r="D8" s="3"/>
      <c r="E8" s="1">
        <v>42628</v>
      </c>
      <c r="F8" s="2">
        <v>3291174</v>
      </c>
      <c r="G8" s="2">
        <v>1608</v>
      </c>
      <c r="H8" s="3"/>
    </row>
    <row r="9" spans="1:8" x14ac:dyDescent="0.25">
      <c r="A9" s="1">
        <v>42278</v>
      </c>
      <c r="B9" s="2">
        <v>3946287</v>
      </c>
      <c r="C9" s="5">
        <v>1820</v>
      </c>
      <c r="D9" s="3"/>
      <c r="E9" s="1">
        <v>42658</v>
      </c>
      <c r="F9" s="2">
        <v>2898282.0000000005</v>
      </c>
      <c r="G9" s="5">
        <v>1308.1242</v>
      </c>
      <c r="H9" s="3"/>
    </row>
    <row r="10" spans="1:8" x14ac:dyDescent="0.25">
      <c r="A10" s="1">
        <v>42309</v>
      </c>
      <c r="B10" s="2">
        <v>4434127</v>
      </c>
      <c r="C10" s="5">
        <v>1846</v>
      </c>
      <c r="D10" s="3"/>
      <c r="E10" s="1">
        <v>42689</v>
      </c>
      <c r="F10" s="2">
        <v>3777571</v>
      </c>
      <c r="G10" s="2">
        <v>1758</v>
      </c>
      <c r="H10" s="3"/>
    </row>
    <row r="11" spans="1:8" x14ac:dyDescent="0.25">
      <c r="A11" s="1">
        <v>42339</v>
      </c>
      <c r="B11" s="2">
        <v>5303885</v>
      </c>
      <c r="C11" s="5">
        <v>2220</v>
      </c>
      <c r="D11" s="3"/>
      <c r="E11" s="1">
        <v>42719</v>
      </c>
      <c r="F11" s="2">
        <v>3386504</v>
      </c>
      <c r="G11" s="2">
        <v>1541</v>
      </c>
      <c r="H11" s="3"/>
    </row>
    <row r="12" spans="1:8" x14ac:dyDescent="0.25">
      <c r="A12" s="1">
        <v>42370</v>
      </c>
      <c r="B12" s="2">
        <v>4602102.0000000009</v>
      </c>
      <c r="C12" s="5">
        <v>1352.4971199999993</v>
      </c>
      <c r="D12" s="3"/>
      <c r="E12" s="1">
        <v>42750</v>
      </c>
      <c r="F12" s="2">
        <v>4104527</v>
      </c>
      <c r="G12" s="2">
        <v>1966</v>
      </c>
      <c r="H12" s="3"/>
    </row>
    <row r="13" spans="1:8" x14ac:dyDescent="0.25">
      <c r="A13" s="1">
        <v>42401</v>
      </c>
      <c r="B13" s="2">
        <v>4913752</v>
      </c>
      <c r="C13" s="5">
        <v>1914</v>
      </c>
      <c r="D13" s="3"/>
      <c r="E13" s="1">
        <v>42781</v>
      </c>
      <c r="F13" s="2">
        <v>4236116</v>
      </c>
      <c r="G13" s="2">
        <v>1996</v>
      </c>
      <c r="H13" s="3"/>
    </row>
    <row r="14" spans="1:8" x14ac:dyDescent="0.25">
      <c r="A14" s="1">
        <v>42430</v>
      </c>
      <c r="B14" s="2">
        <v>5024184</v>
      </c>
      <c r="C14" s="5">
        <v>2020</v>
      </c>
      <c r="D14" s="3"/>
      <c r="E14" s="1">
        <v>42809</v>
      </c>
      <c r="F14" s="2">
        <v>4208021</v>
      </c>
      <c r="G14" s="2">
        <v>1993</v>
      </c>
      <c r="H14" s="3"/>
    </row>
    <row r="15" spans="1:8" x14ac:dyDescent="0.25">
      <c r="A15" s="3"/>
      <c r="B15" s="6">
        <f>SUM(B3:B14)</f>
        <v>55135897</v>
      </c>
      <c r="C15" s="6">
        <f>SUM(C3:C14)</f>
        <v>22470.466819999998</v>
      </c>
      <c r="D15" s="6">
        <f>C15/55135*100</f>
        <v>40.755358338623374</v>
      </c>
      <c r="E15" s="6"/>
      <c r="F15" s="6">
        <f>SUM(F3:F14)</f>
        <v>46313444</v>
      </c>
      <c r="G15" s="6">
        <f>SUM(G3:G14)</f>
        <v>21777.124199999998</v>
      </c>
      <c r="H15" s="6">
        <f>G15/46313*100</f>
        <v>47.021622870468335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I17" sqref="I17"/>
    </sheetView>
  </sheetViews>
  <sheetFormatPr defaultRowHeight="15" x14ac:dyDescent="0.25"/>
  <cols>
    <col min="11" max="11" width="14.85546875" customWidth="1"/>
  </cols>
  <sheetData>
    <row r="1" spans="1:11" ht="17.25" x14ac:dyDescent="0.3">
      <c r="A1" s="7" t="s">
        <v>5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78.75" x14ac:dyDescent="0.25">
      <c r="A2" s="10"/>
      <c r="B2" s="11" t="s">
        <v>0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3" t="s">
        <v>13</v>
      </c>
      <c r="K2" s="14" t="s">
        <v>14</v>
      </c>
    </row>
    <row r="3" spans="1:11" x14ac:dyDescent="0.25">
      <c r="A3" s="15"/>
      <c r="B3" s="1">
        <v>42475</v>
      </c>
      <c r="C3" s="16">
        <v>0</v>
      </c>
      <c r="D3" s="16">
        <v>0</v>
      </c>
      <c r="E3" s="17">
        <v>423756</v>
      </c>
      <c r="F3" s="18">
        <f t="shared" ref="F3:F14" si="0">+G3+D3</f>
        <v>4237560</v>
      </c>
      <c r="G3" s="15">
        <v>4237560</v>
      </c>
      <c r="H3" s="19">
        <f>+G3/E3</f>
        <v>10</v>
      </c>
      <c r="I3" s="19" t="e">
        <f t="shared" ref="I3:I6" si="1">+D3/C3</f>
        <v>#DIV/0!</v>
      </c>
      <c r="J3" s="20">
        <v>0.91</v>
      </c>
      <c r="K3" s="21">
        <v>1953</v>
      </c>
    </row>
    <row r="4" spans="1:11" x14ac:dyDescent="0.25">
      <c r="A4" s="15"/>
      <c r="B4" s="1">
        <v>42505</v>
      </c>
      <c r="C4" s="16">
        <v>0</v>
      </c>
      <c r="D4" s="16">
        <v>0</v>
      </c>
      <c r="E4" s="17">
        <v>419109.07843137247</v>
      </c>
      <c r="F4" s="18">
        <f t="shared" si="0"/>
        <v>4262081</v>
      </c>
      <c r="G4" s="15">
        <v>4262081</v>
      </c>
      <c r="H4" s="19">
        <f t="shared" ref="H4:H12" si="2">+G4/E4</f>
        <v>10.169383626696838</v>
      </c>
      <c r="I4" s="19" t="e">
        <f t="shared" si="1"/>
        <v>#DIV/0!</v>
      </c>
      <c r="J4" s="20">
        <v>0.95</v>
      </c>
      <c r="K4" s="21">
        <v>2055</v>
      </c>
    </row>
    <row r="5" spans="1:11" x14ac:dyDescent="0.25">
      <c r="A5" s="15"/>
      <c r="B5" s="1">
        <v>42536</v>
      </c>
      <c r="C5" s="16">
        <v>0</v>
      </c>
      <c r="D5" s="16">
        <v>0</v>
      </c>
      <c r="E5" s="17">
        <v>442740.5825242718</v>
      </c>
      <c r="F5" s="18">
        <v>4560229</v>
      </c>
      <c r="G5" s="15">
        <v>4560228</v>
      </c>
      <c r="H5" s="19">
        <f t="shared" si="2"/>
        <v>10.3</v>
      </c>
      <c r="I5" s="19" t="e">
        <f t="shared" si="1"/>
        <v>#DIV/0!</v>
      </c>
      <c r="J5" s="20">
        <v>0.98</v>
      </c>
      <c r="K5" s="22">
        <v>2054</v>
      </c>
    </row>
    <row r="6" spans="1:11" x14ac:dyDescent="0.25">
      <c r="A6" s="23"/>
      <c r="B6" s="1">
        <v>42566</v>
      </c>
      <c r="C6" s="16">
        <v>0</v>
      </c>
      <c r="D6" s="16">
        <v>0</v>
      </c>
      <c r="E6" s="17">
        <v>451651.89473684219</v>
      </c>
      <c r="F6" s="18">
        <v>4290713</v>
      </c>
      <c r="G6" s="17">
        <v>4290713</v>
      </c>
      <c r="H6" s="19">
        <f t="shared" si="2"/>
        <v>9.5000442818910589</v>
      </c>
      <c r="I6" s="19" t="e">
        <f t="shared" si="1"/>
        <v>#DIV/0!</v>
      </c>
      <c r="J6" s="20">
        <v>1.1299999999999999</v>
      </c>
      <c r="K6" s="22">
        <v>2082</v>
      </c>
    </row>
    <row r="7" spans="1:11" x14ac:dyDescent="0.25">
      <c r="A7" s="23"/>
      <c r="B7" s="1">
        <v>42597</v>
      </c>
      <c r="C7" s="16">
        <v>0</v>
      </c>
      <c r="D7" s="16">
        <v>0</v>
      </c>
      <c r="E7" s="17">
        <v>322174.73684210522</v>
      </c>
      <c r="F7" s="18">
        <v>3060666</v>
      </c>
      <c r="G7" s="17">
        <v>3060666</v>
      </c>
      <c r="H7" s="19">
        <f t="shared" si="2"/>
        <v>9.5000186234341619</v>
      </c>
      <c r="I7" s="19" t="e">
        <f>+D7/(C7*0.836)</f>
        <v>#DIV/0!</v>
      </c>
      <c r="J7" s="20">
        <v>1.24</v>
      </c>
      <c r="K7" s="22">
        <v>1463</v>
      </c>
    </row>
    <row r="8" spans="1:11" x14ac:dyDescent="0.25">
      <c r="A8" s="23"/>
      <c r="B8" s="1">
        <v>42628</v>
      </c>
      <c r="C8" s="16">
        <v>0</v>
      </c>
      <c r="D8" s="16">
        <v>0</v>
      </c>
      <c r="E8" s="17">
        <v>347031.13450292393</v>
      </c>
      <c r="F8" s="18">
        <v>3291174</v>
      </c>
      <c r="G8" s="17">
        <v>3291174</v>
      </c>
      <c r="H8" s="19">
        <f t="shared" si="2"/>
        <v>9.4838003648121383</v>
      </c>
      <c r="I8" s="19" t="e">
        <f t="shared" ref="I8:I14" si="3">+D8/(C8*0.836)</f>
        <v>#DIV/0!</v>
      </c>
      <c r="J8" s="20">
        <v>1.21</v>
      </c>
      <c r="K8" s="22">
        <v>1608</v>
      </c>
    </row>
    <row r="9" spans="1:11" x14ac:dyDescent="0.25">
      <c r="A9" s="23"/>
      <c r="B9" s="1">
        <v>42658</v>
      </c>
      <c r="C9" s="16">
        <v>0</v>
      </c>
      <c r="D9" s="16">
        <v>0</v>
      </c>
      <c r="E9" s="17">
        <v>322031.33333333331</v>
      </c>
      <c r="F9" s="18">
        <v>2898282.0000000005</v>
      </c>
      <c r="G9" s="17">
        <v>2898282.0000000005</v>
      </c>
      <c r="H9" s="19">
        <f t="shared" si="2"/>
        <v>9.0000000000000018</v>
      </c>
      <c r="I9" s="19" t="e">
        <f t="shared" si="3"/>
        <v>#DIV/0!</v>
      </c>
      <c r="J9" s="20">
        <v>1.32</v>
      </c>
      <c r="K9" s="21">
        <v>1308.1242</v>
      </c>
    </row>
    <row r="10" spans="1:11" x14ac:dyDescent="0.25">
      <c r="A10" s="15"/>
      <c r="B10" s="1">
        <v>42689</v>
      </c>
      <c r="C10" s="16">
        <v>0</v>
      </c>
      <c r="D10" s="16">
        <v>0</v>
      </c>
      <c r="E10" s="17">
        <v>444423</v>
      </c>
      <c r="F10" s="18">
        <v>3777571</v>
      </c>
      <c r="G10" s="15">
        <v>3777571</v>
      </c>
      <c r="H10" s="19">
        <f t="shared" si="2"/>
        <v>8.499944872340091</v>
      </c>
      <c r="I10" s="19" t="e">
        <f t="shared" si="3"/>
        <v>#DIV/0!</v>
      </c>
      <c r="J10" s="20">
        <v>1.34</v>
      </c>
      <c r="K10" s="22">
        <v>1758</v>
      </c>
    </row>
    <row r="11" spans="1:11" x14ac:dyDescent="0.25">
      <c r="A11" s="16"/>
      <c r="B11" s="1">
        <v>42719</v>
      </c>
      <c r="C11" s="16">
        <v>0</v>
      </c>
      <c r="D11" s="16">
        <v>0</v>
      </c>
      <c r="E11" s="17">
        <v>376795.86928104574</v>
      </c>
      <c r="F11" s="18">
        <f t="shared" si="0"/>
        <v>3386504</v>
      </c>
      <c r="G11" s="15">
        <v>3386504</v>
      </c>
      <c r="H11" s="19">
        <f t="shared" si="2"/>
        <v>8.9876356831132433</v>
      </c>
      <c r="I11" s="19" t="e">
        <f t="shared" si="3"/>
        <v>#DIV/0!</v>
      </c>
      <c r="J11" s="20">
        <v>1.29</v>
      </c>
      <c r="K11" s="22">
        <v>1541</v>
      </c>
    </row>
    <row r="12" spans="1:11" x14ac:dyDescent="0.25">
      <c r="A12" s="24"/>
      <c r="B12" s="1">
        <v>42750</v>
      </c>
      <c r="C12" s="16">
        <v>0</v>
      </c>
      <c r="D12" s="16">
        <v>0</v>
      </c>
      <c r="E12" s="17">
        <v>483275.5588235294</v>
      </c>
      <c r="F12" s="18">
        <f t="shared" si="0"/>
        <v>4104527</v>
      </c>
      <c r="G12" s="15">
        <v>4104527</v>
      </c>
      <c r="H12" s="19">
        <f t="shared" si="2"/>
        <v>8.4931400420744012</v>
      </c>
      <c r="I12" s="19" t="e">
        <f t="shared" si="3"/>
        <v>#DIV/0!</v>
      </c>
      <c r="J12" s="20">
        <v>1.28</v>
      </c>
      <c r="K12" s="22">
        <v>1966</v>
      </c>
    </row>
    <row r="13" spans="1:11" x14ac:dyDescent="0.25">
      <c r="A13" s="15"/>
      <c r="B13" s="1">
        <v>42781</v>
      </c>
      <c r="C13" s="16">
        <v>0</v>
      </c>
      <c r="D13" s="16">
        <v>0</v>
      </c>
      <c r="E13" s="17">
        <v>470679.5555555555</v>
      </c>
      <c r="F13" s="18">
        <f t="shared" si="0"/>
        <v>4236116</v>
      </c>
      <c r="G13" s="15">
        <v>4236116</v>
      </c>
      <c r="H13" s="19">
        <f t="shared" ref="H13:H14" si="4">F13/E13</f>
        <v>9.0000000000000018</v>
      </c>
      <c r="I13" s="19" t="e">
        <f t="shared" si="3"/>
        <v>#DIV/0!</v>
      </c>
      <c r="J13" s="20">
        <v>1.18</v>
      </c>
      <c r="K13" s="22">
        <v>1996</v>
      </c>
    </row>
    <row r="14" spans="1:11" x14ac:dyDescent="0.25">
      <c r="A14" s="25"/>
      <c r="B14" s="1">
        <v>42809</v>
      </c>
      <c r="C14" s="16">
        <v>0</v>
      </c>
      <c r="D14" s="16">
        <v>0</v>
      </c>
      <c r="E14" s="17">
        <v>431591.89743589744</v>
      </c>
      <c r="F14" s="18">
        <f t="shared" si="0"/>
        <v>4208021</v>
      </c>
      <c r="G14" s="15">
        <v>4208021</v>
      </c>
      <c r="H14" s="16">
        <f t="shared" si="4"/>
        <v>9.75</v>
      </c>
      <c r="I14" s="19" t="e">
        <f t="shared" si="3"/>
        <v>#DIV/0!</v>
      </c>
      <c r="J14" s="20">
        <v>1.1000000000000001</v>
      </c>
      <c r="K14" s="21">
        <v>1993</v>
      </c>
    </row>
    <row r="15" spans="1:11" x14ac:dyDescent="0.25">
      <c r="A15" s="26"/>
      <c r="B15" s="26" t="s">
        <v>15</v>
      </c>
      <c r="C15" s="26"/>
      <c r="D15" s="26"/>
      <c r="E15" s="18">
        <f>SUM(E3:E14)</f>
        <v>4935260.6414668774</v>
      </c>
      <c r="F15" s="26">
        <f>SUM(F3:F14)/1000</f>
        <v>46313.444000000003</v>
      </c>
      <c r="G15" s="26">
        <f t="shared" ref="G15" si="5">SUM(G3:G14)</f>
        <v>46313443</v>
      </c>
      <c r="H15" s="27">
        <f>+G15/E15</f>
        <v>9.3841939391947768</v>
      </c>
      <c r="I15" s="28"/>
      <c r="J15" s="29"/>
      <c r="K15" s="30">
        <f>+SUM(K3:K14)</f>
        <v>21777.124199999998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2017-04-08T09:49:18Z</dcterms:modified>
</cp:coreProperties>
</file>