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7770" activeTab="5"/>
  </bookViews>
  <sheets>
    <sheet name="Data" sheetId="1" r:id="rId1"/>
    <sheet name="JST CT sketch" sheetId="2" r:id="rId2"/>
    <sheet name="C-303 CT sketch" sheetId="3" r:id="rId3"/>
    <sheet name="Postcon CT sketch" sheetId="4" r:id="rId4"/>
    <sheet name="GDP CT sketch" sheetId="6" r:id="rId5"/>
    <sheet name="GDP CT to SPD, MCT, PRECON prop" sheetId="7" r:id="rId6"/>
  </sheets>
  <calcPr calcId="145621"/>
</workbook>
</file>

<file path=xl/calcChain.xml><?xml version="1.0" encoding="utf-8"?>
<calcChain xmlns="http://schemas.openxmlformats.org/spreadsheetml/2006/main">
  <c r="E80" i="7" l="1"/>
  <c r="G80" i="7" s="1"/>
  <c r="E78" i="7"/>
  <c r="G78" i="7" s="1"/>
  <c r="E77" i="7"/>
  <c r="G77" i="7" s="1"/>
  <c r="G68" i="7"/>
  <c r="G67" i="7"/>
  <c r="G66" i="7"/>
  <c r="G65" i="7"/>
  <c r="G63" i="7"/>
  <c r="G62" i="7"/>
  <c r="G61" i="7"/>
  <c r="G60" i="7"/>
  <c r="G59" i="7"/>
  <c r="G69" i="7" s="1"/>
  <c r="D50" i="7"/>
  <c r="E38" i="7"/>
  <c r="E26" i="7"/>
  <c r="E27" i="7" s="1"/>
  <c r="E28" i="7" s="1"/>
  <c r="E30" i="7" s="1"/>
  <c r="E22" i="7"/>
  <c r="D15" i="7"/>
  <c r="G71" i="7" l="1"/>
  <c r="G70" i="7"/>
  <c r="G81" i="7"/>
  <c r="E79" i="7"/>
  <c r="G79" i="7" s="1"/>
  <c r="O65" i="6"/>
  <c r="R65" i="6" s="1"/>
  <c r="O64" i="6"/>
  <c r="R64" i="6"/>
  <c r="R61" i="6"/>
  <c r="O61" i="6"/>
  <c r="R59" i="6"/>
  <c r="R58" i="6"/>
  <c r="R56" i="6"/>
  <c r="G82" i="7" l="1"/>
  <c r="G83" i="7" s="1"/>
  <c r="G86" i="7" s="1"/>
  <c r="G87" i="7" s="1"/>
  <c r="F27" i="4"/>
  <c r="G44" i="2"/>
  <c r="G43" i="2"/>
  <c r="G42" i="2"/>
  <c r="D6" i="1" l="1"/>
  <c r="E5" i="1" l="1"/>
  <c r="E7" i="1" s="1"/>
  <c r="F7" i="1"/>
  <c r="G7" i="1"/>
  <c r="D7" i="1"/>
</calcChain>
</file>

<file path=xl/sharedStrings.xml><?xml version="1.0" encoding="utf-8"?>
<sst xmlns="http://schemas.openxmlformats.org/spreadsheetml/2006/main" count="225" uniqueCount="167">
  <si>
    <t>JST and C-303 CT</t>
  </si>
  <si>
    <t>Fatty Acid CT</t>
  </si>
  <si>
    <t>Postcon CT</t>
  </si>
  <si>
    <t>GDP CT</t>
  </si>
  <si>
    <t>No. of Fans</t>
  </si>
  <si>
    <t>Fans KW</t>
  </si>
  <si>
    <t>Heat Load</t>
  </si>
  <si>
    <t>Circulation rate</t>
  </si>
  <si>
    <t>CT Delta T</t>
  </si>
  <si>
    <t>TR</t>
  </si>
  <si>
    <t>m3/hr</t>
  </si>
  <si>
    <t>°C</t>
  </si>
  <si>
    <t>2+2</t>
  </si>
  <si>
    <t>3+1</t>
  </si>
  <si>
    <t>No of Pumps (op+sb)</t>
  </si>
  <si>
    <t>1+1</t>
  </si>
  <si>
    <t>Pumps Tag No.</t>
  </si>
  <si>
    <t>P-364 A/B</t>
  </si>
  <si>
    <t>Rated head (One pump)</t>
  </si>
  <si>
    <t>Rated Flow (One pump)</t>
  </si>
  <si>
    <t>P-362 A/B/C/D</t>
  </si>
  <si>
    <t>P-903 A/B/C/D</t>
  </si>
  <si>
    <t>90,90,45,75</t>
  </si>
  <si>
    <t xml:space="preserve">P-362 A Current </t>
  </si>
  <si>
    <t>86 Amp</t>
  </si>
  <si>
    <t>Full load current of motor</t>
  </si>
  <si>
    <t>150 Amp</t>
  </si>
  <si>
    <t>JST</t>
  </si>
  <si>
    <t>C-303</t>
  </si>
  <si>
    <t>New SPD</t>
  </si>
  <si>
    <t>C-301</t>
  </si>
  <si>
    <t>C-302</t>
  </si>
  <si>
    <t>Section 4</t>
  </si>
  <si>
    <t>Section 5</t>
  </si>
  <si>
    <t>Loop reactor</t>
  </si>
  <si>
    <t>Lurgi</t>
  </si>
  <si>
    <t>Postcon</t>
  </si>
  <si>
    <t>GDP</t>
  </si>
  <si>
    <t>Precon</t>
  </si>
  <si>
    <t>Old SPD</t>
  </si>
  <si>
    <t>MCT Bleacher</t>
  </si>
  <si>
    <t>GDU</t>
  </si>
  <si>
    <t>CT fan Tag No.</t>
  </si>
  <si>
    <t>K3 CT fan</t>
  </si>
  <si>
    <t>CT fan 3</t>
  </si>
  <si>
    <t>CT fan 1, 2</t>
  </si>
  <si>
    <t>CT fan</t>
  </si>
  <si>
    <t>m</t>
  </si>
  <si>
    <t>KW</t>
  </si>
  <si>
    <t>Motor power (One pump)</t>
  </si>
  <si>
    <t>Postcon condenser</t>
  </si>
  <si>
    <t>GDU condenser</t>
  </si>
  <si>
    <t>P-9002 A/B, 20P03B</t>
  </si>
  <si>
    <t>90,80,110</t>
  </si>
  <si>
    <t>450,450,200,?</t>
  </si>
  <si>
    <t>45,45,60</t>
  </si>
  <si>
    <t>Cooling water user sections</t>
  </si>
  <si>
    <t>K4 vent condenser</t>
  </si>
  <si>
    <t>50,50,50,?</t>
  </si>
  <si>
    <t>E-103</t>
  </si>
  <si>
    <t>CW flow rate</t>
  </si>
  <si>
    <t xml:space="preserve">CW Tin </t>
  </si>
  <si>
    <t>CW Tout</t>
  </si>
  <si>
    <t>Cooling water side details of users</t>
  </si>
  <si>
    <t>E-104</t>
  </si>
  <si>
    <t>Kg/hr</t>
  </si>
  <si>
    <t>HTA</t>
  </si>
  <si>
    <t>m2</t>
  </si>
  <si>
    <t>E-105</t>
  </si>
  <si>
    <t>PHE</t>
  </si>
  <si>
    <t>Precon Surface condenser</t>
  </si>
  <si>
    <t>Not in use + data not available</t>
  </si>
  <si>
    <t>Old SPD PHE</t>
  </si>
  <si>
    <t>Bleacher condenser</t>
  </si>
  <si>
    <t>E-106</t>
  </si>
  <si>
    <t>E-114</t>
  </si>
  <si>
    <t>E-115</t>
  </si>
  <si>
    <t>Inlet Line Size</t>
  </si>
  <si>
    <t>2"</t>
  </si>
  <si>
    <t>3"</t>
  </si>
  <si>
    <t>Proposal</t>
  </si>
  <si>
    <t>Use of fatty acid cooling tower for Old SPD, MCT Bleacher and Precon inplace of GDP cooling when GDP is not running and load on fatty acid cooling tower is low</t>
  </si>
  <si>
    <t>Benefit</t>
  </si>
  <si>
    <t>GDP cooling tower will not be required to run when GDP is not running</t>
  </si>
  <si>
    <t>Cooling tower fan power saving</t>
  </si>
  <si>
    <t>Cooling tower pumps power saving</t>
  </si>
  <si>
    <t>Savings</t>
  </si>
  <si>
    <t>No of days in year for saving</t>
  </si>
  <si>
    <t>Days</t>
  </si>
  <si>
    <t>(assumed)</t>
  </si>
  <si>
    <t>Pump power saving</t>
  </si>
  <si>
    <t xml:space="preserve">KW </t>
  </si>
  <si>
    <t>Total yearly saving</t>
  </si>
  <si>
    <t>Rs/year</t>
  </si>
  <si>
    <t>Data Analysis</t>
  </si>
  <si>
    <t>Precon heat Load (When only Lurgi is running)</t>
  </si>
  <si>
    <t>Lurgi feed rate</t>
  </si>
  <si>
    <t>MT/hr</t>
  </si>
  <si>
    <t>Sweet water inlet to precon</t>
  </si>
  <si>
    <t>Precon inlet concentration</t>
  </si>
  <si>
    <t>%</t>
  </si>
  <si>
    <t>Precon outlet concentration</t>
  </si>
  <si>
    <t>Total water removed in precon</t>
  </si>
  <si>
    <t>Water removed in last effect</t>
  </si>
  <si>
    <t>Heat load on last effect</t>
  </si>
  <si>
    <t>Kcal/hr</t>
  </si>
  <si>
    <t>Delta T in cooling tower</t>
  </si>
  <si>
    <t xml:space="preserve">Cooling water flow requirment </t>
  </si>
  <si>
    <t>MCT Bleacher heat load</t>
  </si>
  <si>
    <t>For E-763 (Vapour condenser)</t>
  </si>
  <si>
    <t>Cooling water inlet</t>
  </si>
  <si>
    <t>inch</t>
  </si>
  <si>
    <t>Max flow rate of water through 2" line</t>
  </si>
  <si>
    <t>Assuming 5°C DeltaT</t>
  </si>
  <si>
    <t>Heat load of E-763</t>
  </si>
  <si>
    <t>Old SPD heat load</t>
  </si>
  <si>
    <t>PHE detail:</t>
  </si>
  <si>
    <t>Make</t>
  </si>
  <si>
    <t>Alfa Laval</t>
  </si>
  <si>
    <t>Type</t>
  </si>
  <si>
    <t>M10 MFM</t>
  </si>
  <si>
    <t>Serial no.</t>
  </si>
  <si>
    <t>30112-95-896</t>
  </si>
  <si>
    <t>Year</t>
  </si>
  <si>
    <t>Inlet and outlet nozzle size</t>
  </si>
  <si>
    <t>4"</t>
  </si>
  <si>
    <t>Approx heat load</t>
  </si>
  <si>
    <t>Kcal</t>
  </si>
  <si>
    <t xml:space="preserve">For All three </t>
  </si>
  <si>
    <t>Total Flow required</t>
  </si>
  <si>
    <t>Costing</t>
  </si>
  <si>
    <t>Mechanical material cost</t>
  </si>
  <si>
    <t>Unit</t>
  </si>
  <si>
    <t>quantity</t>
  </si>
  <si>
    <t>Unit price</t>
  </si>
  <si>
    <t>Cost</t>
  </si>
  <si>
    <t>Pipe 10", CS, Sch 40</t>
  </si>
  <si>
    <t>Valve, Gate, 10", CS, 150#, FE</t>
  </si>
  <si>
    <t>Nos</t>
  </si>
  <si>
    <t>10" Tee, CS, sch 40</t>
  </si>
  <si>
    <t>10 X6" tee, CS, sch 40</t>
  </si>
  <si>
    <t>Elbow 10", CS, sch 40</t>
  </si>
  <si>
    <t>Pipe 6" CS, sch 40</t>
  </si>
  <si>
    <t>Elbow 6", CS, sch 40</t>
  </si>
  <si>
    <t>Tee 6 X6", CS, sch 40</t>
  </si>
  <si>
    <t>Valve Gate, 6", CS, 150#, FE</t>
  </si>
  <si>
    <t>Total</t>
  </si>
  <si>
    <t>Tax</t>
  </si>
  <si>
    <t>(@25%)</t>
  </si>
  <si>
    <t>Total cost including tax</t>
  </si>
  <si>
    <t>Mechanical service cost</t>
  </si>
  <si>
    <t>B. Mechanical Service Cost</t>
  </si>
  <si>
    <t>Description</t>
  </si>
  <si>
    <t>QTY</t>
  </si>
  <si>
    <t>Unit Rate</t>
  </si>
  <si>
    <t>Total rate</t>
  </si>
  <si>
    <t>Pipe erection</t>
  </si>
  <si>
    <t>INM</t>
  </si>
  <si>
    <t>SS Welding Joint</t>
  </si>
  <si>
    <t>IND</t>
  </si>
  <si>
    <t>DP test</t>
  </si>
  <si>
    <t>valve erection</t>
  </si>
  <si>
    <t>Total material cost</t>
  </si>
  <si>
    <t>@25%)</t>
  </si>
  <si>
    <t>Total Investment</t>
  </si>
  <si>
    <t>ROI</t>
  </si>
  <si>
    <t>(In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</si>
</sst>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1"/>
      <color rgb="FFFF0000"/>
      <name val="Calibri"/>
      <family val="2"/>
      <scheme val="minor"/>
    </font>
    <font>
      <b/>
      <sz val="12"/>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1" fontId="0" fillId="0" borderId="1" xfId="0" applyNumberFormat="1" applyBorder="1" applyAlignment="1">
      <alignment horizontal="center"/>
    </xf>
    <xf numFmtId="3" fontId="0" fillId="0" borderId="1" xfId="0" applyNumberFormat="1" applyBorder="1" applyAlignment="1">
      <alignment horizontal="center"/>
    </xf>
    <xf numFmtId="0" fontId="0" fillId="0" borderId="1" xfId="0" applyBorder="1" applyAlignment="1">
      <alignment horizontal="center" wrapText="1"/>
    </xf>
    <xf numFmtId="1" fontId="1" fillId="0" borderId="1" xfId="0" applyNumberFormat="1" applyFont="1" applyBorder="1" applyAlignment="1">
      <alignment horizontal="center"/>
    </xf>
    <xf numFmtId="0" fontId="1" fillId="0" borderId="1" xfId="0" applyFont="1" applyBorder="1" applyAlignment="1">
      <alignment horizontal="center" wrapText="1"/>
    </xf>
    <xf numFmtId="0" fontId="0" fillId="0" borderId="0" xfId="0" applyAlignment="1"/>
    <xf numFmtId="0" fontId="0" fillId="0" borderId="1" xfId="0" applyBorder="1" applyAlignment="1">
      <alignment horizontal="center"/>
    </xf>
    <xf numFmtId="0" fontId="0" fillId="0" borderId="1" xfId="0" applyFill="1" applyBorder="1" applyAlignment="1">
      <alignment horizont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2" borderId="0" xfId="0" applyFill="1"/>
    <xf numFmtId="0" fontId="0" fillId="0" borderId="0" xfId="0" applyAlignment="1">
      <alignment horizontal="left" vertical="top" wrapText="1"/>
    </xf>
    <xf numFmtId="1" fontId="0" fillId="0" borderId="1" xfId="0" applyNumberFormat="1" applyBorder="1"/>
    <xf numFmtId="0" fontId="0" fillId="3" borderId="0" xfId="0" applyFill="1" applyAlignment="1">
      <alignment horizontal="center"/>
    </xf>
    <xf numFmtId="0" fontId="0" fillId="0" borderId="1" xfId="0" applyBorder="1" applyAlignment="1">
      <alignment horizontal="left"/>
    </xf>
    <xf numFmtId="2" fontId="0" fillId="0" borderId="1" xfId="0" applyNumberFormat="1" applyBorder="1" applyAlignment="1">
      <alignment horizontal="center"/>
    </xf>
    <xf numFmtId="0" fontId="0" fillId="4" borderId="1" xfId="0" applyFill="1" applyBorder="1" applyAlignment="1">
      <alignment horizontal="left"/>
    </xf>
    <xf numFmtId="0" fontId="0" fillId="4" borderId="1" xfId="0" applyFill="1" applyBorder="1" applyAlignment="1">
      <alignment horizontal="center"/>
    </xf>
    <xf numFmtId="1" fontId="0" fillId="4" borderId="1" xfId="0" applyNumberFormat="1" applyFill="1" applyBorder="1" applyAlignment="1">
      <alignment horizontal="center"/>
    </xf>
    <xf numFmtId="0" fontId="0" fillId="3" borderId="1" xfId="0" applyFill="1" applyBorder="1" applyAlignment="1">
      <alignment horizontal="left"/>
    </xf>
    <xf numFmtId="0" fontId="0" fillId="3" borderId="1" xfId="0" applyFill="1" applyBorder="1"/>
    <xf numFmtId="0" fontId="0" fillId="3" borderId="0" xfId="0" applyFill="1"/>
    <xf numFmtId="0" fontId="0" fillId="0" borderId="1" xfId="0" applyFill="1" applyBorder="1"/>
    <xf numFmtId="0" fontId="3" fillId="0" borderId="1" xfId="0" applyFont="1" applyBorder="1" applyAlignment="1">
      <alignment horizontal="center"/>
    </xf>
    <xf numFmtId="0" fontId="4" fillId="0" borderId="1"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1" fontId="4" fillId="0" borderId="1" xfId="0" applyNumberFormat="1" applyFont="1" applyBorder="1"/>
    <xf numFmtId="0" fontId="0" fillId="0" borderId="1" xfId="0" quotePrefix="1" applyBorder="1"/>
    <xf numFmtId="1" fontId="0" fillId="0" borderId="1" xfId="0" applyNumberFormat="1" applyFill="1" applyBorder="1"/>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164" fontId="0" fillId="0" borderId="1"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446180</xdr:colOff>
      <xdr:row>2</xdr:row>
      <xdr:rowOff>166594</xdr:rowOff>
    </xdr:from>
    <xdr:to>
      <xdr:col>20</xdr:col>
      <xdr:colOff>345111</xdr:colOff>
      <xdr:row>38</xdr:row>
      <xdr:rowOff>10635</xdr:rowOff>
    </xdr:to>
    <xdr:grpSp>
      <xdr:nvGrpSpPr>
        <xdr:cNvPr id="2" name="Group 1"/>
        <xdr:cNvGrpSpPr/>
      </xdr:nvGrpSpPr>
      <xdr:grpSpPr>
        <a:xfrm>
          <a:off x="446180" y="547594"/>
          <a:ext cx="12145360" cy="6702041"/>
          <a:chOff x="180975" y="495300"/>
          <a:chExt cx="12001284" cy="6702041"/>
        </a:xfrm>
      </xdr:grpSpPr>
      <xdr:sp macro="" textlink="">
        <xdr:nvSpPr>
          <xdr:cNvPr id="3" name="Rectangle 2"/>
          <xdr:cNvSpPr/>
        </xdr:nvSpPr>
        <xdr:spPr>
          <a:xfrm>
            <a:off x="180975" y="495300"/>
            <a:ext cx="3082738" cy="8953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2000"/>
              <a:t>JST + C-303</a:t>
            </a:r>
          </a:p>
          <a:p>
            <a:pPr algn="ctr"/>
            <a:r>
              <a:rPr lang="en-US" sz="2000"/>
              <a:t> Cooling Tower</a:t>
            </a:r>
          </a:p>
          <a:p>
            <a:pPr algn="ctr"/>
            <a:endParaRPr lang="en-US" sz="2000"/>
          </a:p>
        </xdr:txBody>
      </xdr:sp>
      <xdr:grpSp>
        <xdr:nvGrpSpPr>
          <xdr:cNvPr id="4" name="Group 3"/>
          <xdr:cNvGrpSpPr/>
        </xdr:nvGrpSpPr>
        <xdr:grpSpPr>
          <a:xfrm>
            <a:off x="1859315" y="2032488"/>
            <a:ext cx="620967" cy="708572"/>
            <a:chOff x="2495614" y="2032488"/>
            <a:chExt cx="628762" cy="708572"/>
          </a:xfrm>
        </xdr:grpSpPr>
        <xdr:grpSp>
          <xdr:nvGrpSpPr>
            <xdr:cNvPr id="124" name="Group 123"/>
            <xdr:cNvGrpSpPr/>
          </xdr:nvGrpSpPr>
          <xdr:grpSpPr>
            <a:xfrm>
              <a:off x="2579141" y="2032488"/>
              <a:ext cx="455735" cy="485775"/>
              <a:chOff x="1343025" y="1104900"/>
              <a:chExt cx="571500" cy="628650"/>
            </a:xfrm>
          </xdr:grpSpPr>
          <xdr:sp macro="" textlink="">
            <xdr:nvSpPr>
              <xdr:cNvPr id="126" name="Isosceles Triangle 125"/>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27" name="Oval 126"/>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125" name="TextBox 124"/>
            <xdr:cNvSpPr txBox="1"/>
          </xdr:nvSpPr>
          <xdr:spPr>
            <a:xfrm>
              <a:off x="2495614" y="2476500"/>
              <a:ext cx="6287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A</a:t>
              </a:r>
            </a:p>
          </xdr:txBody>
        </xdr:sp>
      </xdr:grpSp>
      <xdr:grpSp>
        <xdr:nvGrpSpPr>
          <xdr:cNvPr id="5" name="Group 4"/>
          <xdr:cNvGrpSpPr/>
        </xdr:nvGrpSpPr>
        <xdr:grpSpPr>
          <a:xfrm>
            <a:off x="1850523" y="2779834"/>
            <a:ext cx="616094" cy="699780"/>
            <a:chOff x="2486822" y="2779834"/>
            <a:chExt cx="623889" cy="699780"/>
          </a:xfrm>
        </xdr:grpSpPr>
        <xdr:grpSp>
          <xdr:nvGrpSpPr>
            <xdr:cNvPr id="120" name="Group 119"/>
            <xdr:cNvGrpSpPr/>
          </xdr:nvGrpSpPr>
          <xdr:grpSpPr>
            <a:xfrm>
              <a:off x="2566685" y="2779834"/>
              <a:ext cx="455735" cy="485775"/>
              <a:chOff x="1343025" y="1104900"/>
              <a:chExt cx="571500" cy="628650"/>
            </a:xfrm>
          </xdr:grpSpPr>
          <xdr:sp macro="" textlink="">
            <xdr:nvSpPr>
              <xdr:cNvPr id="122" name="Isosceles Triangle 121"/>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23" name="Oval 122"/>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121" name="TextBox 120"/>
            <xdr:cNvSpPr txBox="1"/>
          </xdr:nvSpPr>
          <xdr:spPr>
            <a:xfrm>
              <a:off x="2486822" y="3215054"/>
              <a:ext cx="6238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B</a:t>
              </a:r>
            </a:p>
          </xdr:txBody>
        </xdr:sp>
      </xdr:grpSp>
      <xdr:grpSp>
        <xdr:nvGrpSpPr>
          <xdr:cNvPr id="6" name="Group 5"/>
          <xdr:cNvGrpSpPr/>
        </xdr:nvGrpSpPr>
        <xdr:grpSpPr>
          <a:xfrm>
            <a:off x="1850013" y="3849024"/>
            <a:ext cx="614555" cy="712235"/>
            <a:chOff x="2436616" y="3542567"/>
            <a:chExt cx="622350" cy="712235"/>
          </a:xfrm>
        </xdr:grpSpPr>
        <xdr:grpSp>
          <xdr:nvGrpSpPr>
            <xdr:cNvPr id="116" name="Group 115"/>
            <xdr:cNvGrpSpPr/>
          </xdr:nvGrpSpPr>
          <xdr:grpSpPr>
            <a:xfrm>
              <a:off x="2535179" y="3542567"/>
              <a:ext cx="455735" cy="485775"/>
              <a:chOff x="1343025" y="1104900"/>
              <a:chExt cx="571500" cy="628650"/>
            </a:xfrm>
          </xdr:grpSpPr>
          <xdr:sp macro="" textlink="">
            <xdr:nvSpPr>
              <xdr:cNvPr id="118" name="Isosceles Triangle 117"/>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19" name="Oval 118"/>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117" name="TextBox 116"/>
            <xdr:cNvSpPr txBox="1"/>
          </xdr:nvSpPr>
          <xdr:spPr>
            <a:xfrm>
              <a:off x="2436616" y="3990242"/>
              <a:ext cx="622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C</a:t>
              </a:r>
            </a:p>
          </xdr:txBody>
        </xdr:sp>
      </xdr:grpSp>
      <xdr:grpSp>
        <xdr:nvGrpSpPr>
          <xdr:cNvPr id="7" name="Group 6"/>
          <xdr:cNvGrpSpPr/>
        </xdr:nvGrpSpPr>
        <xdr:grpSpPr>
          <a:xfrm>
            <a:off x="1843131" y="4664541"/>
            <a:ext cx="626161" cy="709816"/>
            <a:chOff x="2446300" y="4465759"/>
            <a:chExt cx="633956" cy="709816"/>
          </a:xfrm>
        </xdr:grpSpPr>
        <xdr:grpSp>
          <xdr:nvGrpSpPr>
            <xdr:cNvPr id="112" name="Group 111"/>
            <xdr:cNvGrpSpPr/>
          </xdr:nvGrpSpPr>
          <xdr:grpSpPr>
            <a:xfrm>
              <a:off x="2532248" y="4465759"/>
              <a:ext cx="455735" cy="485775"/>
              <a:chOff x="1343025" y="1104900"/>
              <a:chExt cx="571500" cy="628650"/>
            </a:xfrm>
          </xdr:grpSpPr>
          <xdr:sp macro="" textlink="">
            <xdr:nvSpPr>
              <xdr:cNvPr id="114" name="Isosceles Triangle 113"/>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15" name="Oval 114"/>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113" name="TextBox 112"/>
            <xdr:cNvSpPr txBox="1"/>
          </xdr:nvSpPr>
          <xdr:spPr>
            <a:xfrm>
              <a:off x="2446300" y="4911015"/>
              <a:ext cx="633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D</a:t>
              </a:r>
            </a:p>
          </xdr:txBody>
        </xdr:sp>
      </xdr:grpSp>
      <xdr:cxnSp macro="">
        <xdr:nvCxnSpPr>
          <xdr:cNvPr id="8" name="Elbow Connector 7"/>
          <xdr:cNvCxnSpPr>
            <a:stCxn id="127" idx="0"/>
          </xdr:cNvCxnSpPr>
        </xdr:nvCxnSpPr>
        <xdr:spPr>
          <a:xfrm rot="5400000" flipH="1" flipV="1">
            <a:off x="3408709" y="782959"/>
            <a:ext cx="11531" cy="2487527"/>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9" name="Elbow Connector 8"/>
          <xdr:cNvCxnSpPr>
            <a:stCxn id="123" idx="0"/>
          </xdr:cNvCxnSpPr>
        </xdr:nvCxnSpPr>
        <xdr:spPr>
          <a:xfrm rot="5400000" flipH="1" flipV="1">
            <a:off x="3401525" y="1523121"/>
            <a:ext cx="13443" cy="2499986"/>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sp macro="" textlink="">
        <xdr:nvSpPr>
          <xdr:cNvPr id="10" name="Flowchart: Collate 9"/>
          <xdr:cNvSpPr/>
        </xdr:nvSpPr>
        <xdr:spPr>
          <a:xfrm rot="16200000">
            <a:off x="3602908" y="1869874"/>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11" name="Group 10"/>
          <xdr:cNvGrpSpPr/>
        </xdr:nvGrpSpPr>
        <xdr:grpSpPr>
          <a:xfrm>
            <a:off x="2830779" y="1897674"/>
            <a:ext cx="356002" cy="227134"/>
            <a:chOff x="4637942" y="2483828"/>
            <a:chExt cx="359020" cy="227134"/>
          </a:xfrm>
        </xdr:grpSpPr>
        <xdr:sp macro="" textlink="">
          <xdr:nvSpPr>
            <xdr:cNvPr id="110" name="Rectangle 109"/>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111" name="Straight Arrow Connector 110"/>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grpSp>
        <xdr:nvGrpSpPr>
          <xdr:cNvPr id="12" name="Group 11"/>
          <xdr:cNvGrpSpPr/>
        </xdr:nvGrpSpPr>
        <xdr:grpSpPr>
          <a:xfrm>
            <a:off x="4575411" y="1424610"/>
            <a:ext cx="853596" cy="1549091"/>
            <a:chOff x="5897217" y="1515718"/>
            <a:chExt cx="861392" cy="1549091"/>
          </a:xfrm>
        </xdr:grpSpPr>
        <xdr:cxnSp macro="">
          <xdr:nvCxnSpPr>
            <xdr:cNvPr id="107" name="Elbow Connector 106"/>
            <xdr:cNvCxnSpPr/>
          </xdr:nvCxnSpPr>
          <xdr:spPr>
            <a:xfrm rot="5400000" flipH="1" flipV="1">
              <a:off x="5613059" y="1880471"/>
              <a:ext cx="1510303" cy="780797"/>
            </a:xfrm>
            <a:prstGeom prst="bentConnector3">
              <a:avLst>
                <a:gd name="adj1" fmla="val 99905"/>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108" name="Straight Connector 107"/>
            <xdr:cNvCxnSpPr/>
          </xdr:nvCxnSpPr>
          <xdr:spPr>
            <a:xfrm>
              <a:off x="5898940" y="3033346"/>
              <a:ext cx="168520" cy="0"/>
            </a:xfrm>
            <a:prstGeom prst="line">
              <a:avLst/>
            </a:prstGeom>
          </xdr:spPr>
          <xdr:style>
            <a:lnRef idx="2">
              <a:schemeClr val="accent5"/>
            </a:lnRef>
            <a:fillRef idx="1">
              <a:schemeClr val="lt1"/>
            </a:fillRef>
            <a:effectRef idx="0">
              <a:schemeClr val="accent5"/>
            </a:effectRef>
            <a:fontRef idx="minor">
              <a:schemeClr val="dk1"/>
            </a:fontRef>
          </xdr:style>
        </xdr:cxnSp>
        <xdr:cxnSp macro="">
          <xdr:nvCxnSpPr>
            <xdr:cNvPr id="109" name="Straight Connector 108"/>
            <xdr:cNvCxnSpPr/>
          </xdr:nvCxnSpPr>
          <xdr:spPr>
            <a:xfrm>
              <a:off x="5897217" y="3064809"/>
              <a:ext cx="168520" cy="0"/>
            </a:xfrm>
            <a:prstGeom prst="line">
              <a:avLst/>
            </a:prstGeom>
          </xdr:spPr>
          <xdr:style>
            <a:lnRef idx="2">
              <a:schemeClr val="accent5"/>
            </a:lnRef>
            <a:fillRef idx="1">
              <a:schemeClr val="lt1"/>
            </a:fillRef>
            <a:effectRef idx="0">
              <a:schemeClr val="accent5"/>
            </a:effectRef>
            <a:fontRef idx="minor">
              <a:schemeClr val="dk1"/>
            </a:fontRef>
          </xdr:style>
        </xdr:cxnSp>
      </xdr:grpSp>
      <xdr:sp macro="" textlink="">
        <xdr:nvSpPr>
          <xdr:cNvPr id="13" name="Flowchart: Collate 12"/>
          <xdr:cNvSpPr/>
        </xdr:nvSpPr>
        <xdr:spPr>
          <a:xfrm rot="16200000">
            <a:off x="3623295" y="2622635"/>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14" name="Group 13"/>
          <xdr:cNvGrpSpPr/>
        </xdr:nvGrpSpPr>
        <xdr:grpSpPr>
          <a:xfrm>
            <a:off x="2851166" y="2650435"/>
            <a:ext cx="356002" cy="227134"/>
            <a:chOff x="4637942" y="2483828"/>
            <a:chExt cx="359020" cy="227134"/>
          </a:xfrm>
        </xdr:grpSpPr>
        <xdr:sp macro="" textlink="">
          <xdr:nvSpPr>
            <xdr:cNvPr id="105" name="Rectangle 104"/>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106" name="Straight Arrow Connector 105"/>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sp macro="" textlink="">
        <xdr:nvSpPr>
          <xdr:cNvPr id="15" name="TextBox 14"/>
          <xdr:cNvSpPr txBox="1"/>
        </xdr:nvSpPr>
        <xdr:spPr>
          <a:xfrm>
            <a:off x="4857507" y="1490869"/>
            <a:ext cx="86292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a:t>To</a:t>
            </a:r>
            <a:r>
              <a:rPr lang="en-US" sz="1100" baseline="0"/>
              <a:t> </a:t>
            </a:r>
            <a:r>
              <a:rPr lang="en-US" sz="1100"/>
              <a:t>C-303 </a:t>
            </a:r>
          </a:p>
          <a:p>
            <a:pPr algn="ctr"/>
            <a:r>
              <a:rPr lang="en-US" sz="1100"/>
              <a:t>Heat</a:t>
            </a:r>
          </a:p>
          <a:p>
            <a:pPr algn="ctr"/>
            <a:r>
              <a:rPr lang="en-US" sz="1100"/>
              <a:t> Exchangers</a:t>
            </a:r>
          </a:p>
        </xdr:txBody>
      </xdr:sp>
      <xdr:cxnSp macro="">
        <xdr:nvCxnSpPr>
          <xdr:cNvPr id="16" name="Elbow Connector 15"/>
          <xdr:cNvCxnSpPr/>
        </xdr:nvCxnSpPr>
        <xdr:spPr>
          <a:xfrm rot="16200000" flipH="1">
            <a:off x="-540347" y="2232864"/>
            <a:ext cx="3514059" cy="1876521"/>
          </a:xfrm>
          <a:prstGeom prst="bentConnector3">
            <a:avLst>
              <a:gd name="adj1" fmla="val 99968"/>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17" name="Straight Arrow Connector 16"/>
          <xdr:cNvCxnSpPr/>
        </xdr:nvCxnSpPr>
        <xdr:spPr>
          <a:xfrm>
            <a:off x="285750" y="4095112"/>
            <a:ext cx="1902321" cy="0"/>
          </a:xfrm>
          <a:prstGeom prst="straightConnector1">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18" name="Elbow Connector 17"/>
          <xdr:cNvCxnSpPr/>
        </xdr:nvCxnSpPr>
        <xdr:spPr>
          <a:xfrm rot="5400000" flipH="1" flipV="1">
            <a:off x="3747565" y="2255411"/>
            <a:ext cx="17584" cy="3151610"/>
          </a:xfrm>
          <a:prstGeom prst="bentConnector2">
            <a:avLst/>
          </a:prstGeom>
          <a:ln>
            <a:tailEnd type="arrow"/>
          </a:ln>
        </xdr:spPr>
        <xdr:style>
          <a:lnRef idx="2">
            <a:schemeClr val="accent1"/>
          </a:lnRef>
          <a:fillRef idx="1">
            <a:schemeClr val="lt1"/>
          </a:fillRef>
          <a:effectRef idx="0">
            <a:schemeClr val="accent1"/>
          </a:effectRef>
          <a:fontRef idx="minor">
            <a:schemeClr val="dk1"/>
          </a:fontRef>
        </xdr:style>
      </xdr:cxnSp>
      <xdr:sp macro="" textlink="">
        <xdr:nvSpPr>
          <xdr:cNvPr id="19" name="Flowchart: Collate 18"/>
          <xdr:cNvSpPr/>
        </xdr:nvSpPr>
        <xdr:spPr>
          <a:xfrm rot="16200000">
            <a:off x="3645593" y="3682809"/>
            <a:ext cx="197827" cy="282734"/>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20" name="Group 19"/>
          <xdr:cNvGrpSpPr/>
        </xdr:nvGrpSpPr>
        <xdr:grpSpPr>
          <a:xfrm>
            <a:off x="2873464" y="3710609"/>
            <a:ext cx="356002" cy="227134"/>
            <a:chOff x="4637942" y="2483828"/>
            <a:chExt cx="359020" cy="227134"/>
          </a:xfrm>
        </xdr:grpSpPr>
        <xdr:sp macro="" textlink="">
          <xdr:nvSpPr>
            <xdr:cNvPr id="103" name="Rectangle 102"/>
            <xdr:cNvSpPr/>
          </xdr:nvSpPr>
          <xdr:spPr>
            <a:xfrm>
              <a:off x="4637942" y="2491154"/>
              <a:ext cx="359020" cy="21980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104" name="Straight Arrow Connector 103"/>
            <xdr:cNvCxnSpPr/>
          </xdr:nvCxnSpPr>
          <xdr:spPr>
            <a:xfrm>
              <a:off x="4703884" y="2483828"/>
              <a:ext cx="285750" cy="227134"/>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xnSp macro="">
        <xdr:nvCxnSpPr>
          <xdr:cNvPr id="21" name="Elbow Connector 20"/>
          <xdr:cNvCxnSpPr/>
        </xdr:nvCxnSpPr>
        <xdr:spPr>
          <a:xfrm flipV="1">
            <a:off x="2150735" y="4654826"/>
            <a:ext cx="3178883" cy="16755"/>
          </a:xfrm>
          <a:prstGeom prst="bentConnector3">
            <a:avLst>
              <a:gd name="adj1" fmla="val 50000"/>
            </a:avLst>
          </a:prstGeom>
          <a:ln>
            <a:tailEnd type="arrow"/>
          </a:ln>
        </xdr:spPr>
        <xdr:style>
          <a:lnRef idx="2">
            <a:schemeClr val="accent1"/>
          </a:lnRef>
          <a:fillRef idx="1">
            <a:schemeClr val="lt1"/>
          </a:fillRef>
          <a:effectRef idx="0">
            <a:schemeClr val="accent1"/>
          </a:effectRef>
          <a:fontRef idx="minor">
            <a:schemeClr val="dk1"/>
          </a:fontRef>
        </xdr:style>
      </xdr:cxnSp>
      <xdr:sp macro="" textlink="">
        <xdr:nvSpPr>
          <xdr:cNvPr id="22" name="Flowchart: Collate 21"/>
          <xdr:cNvSpPr/>
        </xdr:nvSpPr>
        <xdr:spPr>
          <a:xfrm rot="16200000">
            <a:off x="3615776" y="4514382"/>
            <a:ext cx="197827" cy="282734"/>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23" name="Group 22"/>
          <xdr:cNvGrpSpPr/>
        </xdr:nvGrpSpPr>
        <xdr:grpSpPr>
          <a:xfrm>
            <a:off x="2843647" y="4542182"/>
            <a:ext cx="356002" cy="227134"/>
            <a:chOff x="4637942" y="2483828"/>
            <a:chExt cx="359020" cy="227134"/>
          </a:xfrm>
        </xdr:grpSpPr>
        <xdr:sp macro="" textlink="">
          <xdr:nvSpPr>
            <xdr:cNvPr id="101" name="Rectangle 100"/>
            <xdr:cNvSpPr/>
          </xdr:nvSpPr>
          <xdr:spPr>
            <a:xfrm>
              <a:off x="4637942" y="2491154"/>
              <a:ext cx="359020" cy="21980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102" name="Straight Arrow Connector 101"/>
            <xdr:cNvCxnSpPr/>
          </xdr:nvCxnSpPr>
          <xdr:spPr>
            <a:xfrm>
              <a:off x="4703884" y="2483828"/>
              <a:ext cx="285750" cy="227134"/>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grpSp>
        <xdr:nvGrpSpPr>
          <xdr:cNvPr id="24" name="Group 23"/>
          <xdr:cNvGrpSpPr/>
        </xdr:nvGrpSpPr>
        <xdr:grpSpPr>
          <a:xfrm>
            <a:off x="5238506" y="3360964"/>
            <a:ext cx="3987937" cy="1527612"/>
            <a:chOff x="5897217" y="1537197"/>
            <a:chExt cx="4042637" cy="1527612"/>
          </a:xfrm>
        </xdr:grpSpPr>
        <xdr:cxnSp macro="">
          <xdr:nvCxnSpPr>
            <xdr:cNvPr id="98" name="Elbow Connector 97"/>
            <xdr:cNvCxnSpPr/>
          </xdr:nvCxnSpPr>
          <xdr:spPr>
            <a:xfrm flipV="1">
              <a:off x="5977810" y="1537197"/>
              <a:ext cx="3962044" cy="1488826"/>
            </a:xfrm>
            <a:prstGeom prst="bentConnector3">
              <a:avLst>
                <a:gd name="adj1" fmla="val -195"/>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cxnSp>
        <xdr:cxnSp macro="">
          <xdr:nvCxnSpPr>
            <xdr:cNvPr id="99" name="Straight Connector 98"/>
            <xdr:cNvCxnSpPr/>
          </xdr:nvCxnSpPr>
          <xdr:spPr>
            <a:xfrm>
              <a:off x="5898940" y="3033346"/>
              <a:ext cx="168520" cy="0"/>
            </a:xfrm>
            <a:prstGeom prst="line">
              <a:avLst/>
            </a:prstGeom>
          </xdr:spPr>
          <xdr:style>
            <a:lnRef idx="2">
              <a:schemeClr val="accent1"/>
            </a:lnRef>
            <a:fillRef idx="1">
              <a:schemeClr val="lt1"/>
            </a:fillRef>
            <a:effectRef idx="0">
              <a:schemeClr val="accent1"/>
            </a:effectRef>
            <a:fontRef idx="minor">
              <a:schemeClr val="dk1"/>
            </a:fontRef>
          </xdr:style>
        </xdr:cxnSp>
        <xdr:cxnSp macro="">
          <xdr:nvCxnSpPr>
            <xdr:cNvPr id="100" name="Straight Connector 99"/>
            <xdr:cNvCxnSpPr/>
          </xdr:nvCxnSpPr>
          <xdr:spPr>
            <a:xfrm>
              <a:off x="5897217" y="3064809"/>
              <a:ext cx="168520" cy="0"/>
            </a:xfrm>
            <a:prstGeom prst="line">
              <a:avLst/>
            </a:prstGeom>
          </xdr:spPr>
          <xdr:style>
            <a:lnRef idx="2">
              <a:schemeClr val="accent1"/>
            </a:lnRef>
            <a:fillRef idx="1">
              <a:schemeClr val="lt1"/>
            </a:fillRef>
            <a:effectRef idx="0">
              <a:schemeClr val="accent1"/>
            </a:effectRef>
            <a:fontRef idx="minor">
              <a:schemeClr val="dk1"/>
            </a:fontRef>
          </xdr:style>
        </xdr:cxnSp>
      </xdr:grpSp>
      <xdr:grpSp>
        <xdr:nvGrpSpPr>
          <xdr:cNvPr id="25" name="Group 24"/>
          <xdr:cNvGrpSpPr/>
        </xdr:nvGrpSpPr>
        <xdr:grpSpPr>
          <a:xfrm>
            <a:off x="6291373" y="6096000"/>
            <a:ext cx="1069430" cy="351182"/>
            <a:chOff x="6907696" y="4215848"/>
            <a:chExt cx="1085021" cy="351182"/>
          </a:xfrm>
        </xdr:grpSpPr>
        <xdr:sp macro="" textlink="">
          <xdr:nvSpPr>
            <xdr:cNvPr id="92" name="Rounded Rectangle 91"/>
            <xdr:cNvSpPr/>
          </xdr:nvSpPr>
          <xdr:spPr>
            <a:xfrm>
              <a:off x="6907696" y="4215848"/>
              <a:ext cx="1085021" cy="331304"/>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US" sz="1100"/>
            </a:p>
          </xdr:txBody>
        </xdr:sp>
        <xdr:cxnSp macro="">
          <xdr:nvCxnSpPr>
            <xdr:cNvPr id="93" name="Straight Connector 92"/>
            <xdr:cNvCxnSpPr/>
          </xdr:nvCxnSpPr>
          <xdr:spPr>
            <a:xfrm>
              <a:off x="7131326" y="4232413"/>
              <a:ext cx="0" cy="331304"/>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94" name="Straight Connector 93"/>
            <xdr:cNvCxnSpPr/>
          </xdr:nvCxnSpPr>
          <xdr:spPr>
            <a:xfrm>
              <a:off x="7747552" y="4235726"/>
              <a:ext cx="0" cy="331304"/>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95" name="Straight Connector 94"/>
            <xdr:cNvCxnSpPr/>
          </xdr:nvCxnSpPr>
          <xdr:spPr>
            <a:xfrm>
              <a:off x="7139609" y="4306957"/>
              <a:ext cx="612913"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96" name="Straight Connector 95"/>
            <xdr:cNvCxnSpPr/>
          </xdr:nvCxnSpPr>
          <xdr:spPr>
            <a:xfrm>
              <a:off x="7142922" y="4376531"/>
              <a:ext cx="612913"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97" name="Straight Connector 96"/>
            <xdr:cNvCxnSpPr/>
          </xdr:nvCxnSpPr>
          <xdr:spPr>
            <a:xfrm>
              <a:off x="7137953" y="4454387"/>
              <a:ext cx="612913" cy="0"/>
            </a:xfrm>
            <a:prstGeom prst="line">
              <a:avLst/>
            </a:prstGeom>
          </xdr:spPr>
          <xdr:style>
            <a:lnRef idx="2">
              <a:schemeClr val="accent4"/>
            </a:lnRef>
            <a:fillRef idx="1">
              <a:schemeClr val="lt1"/>
            </a:fillRef>
            <a:effectRef idx="0">
              <a:schemeClr val="accent4"/>
            </a:effectRef>
            <a:fontRef idx="minor">
              <a:schemeClr val="dk1"/>
            </a:fontRef>
          </xdr:style>
        </xdr:cxnSp>
      </xdr:grpSp>
      <xdr:cxnSp macro="">
        <xdr:nvCxnSpPr>
          <xdr:cNvPr id="26" name="Elbow Connector 25"/>
          <xdr:cNvCxnSpPr/>
        </xdr:nvCxnSpPr>
        <xdr:spPr>
          <a:xfrm rot="16200000" flipH="1">
            <a:off x="4530227" y="4512927"/>
            <a:ext cx="3032404" cy="730085"/>
          </a:xfrm>
          <a:prstGeom prst="bentConnector3">
            <a:avLst>
              <a:gd name="adj1" fmla="val 109496"/>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27" name="Elbow Connector 26"/>
          <xdr:cNvCxnSpPr/>
        </xdr:nvCxnSpPr>
        <xdr:spPr>
          <a:xfrm>
            <a:off x="571499" y="1390647"/>
            <a:ext cx="1577232" cy="1581153"/>
          </a:xfrm>
          <a:prstGeom prst="bentConnector3">
            <a:avLst>
              <a:gd name="adj1" fmla="val -2096"/>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28" name="Straight Arrow Connector 27"/>
          <xdr:cNvCxnSpPr/>
        </xdr:nvCxnSpPr>
        <xdr:spPr>
          <a:xfrm>
            <a:off x="552450" y="2266950"/>
            <a:ext cx="1634378" cy="0"/>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29" name="Elbow Connector 28"/>
          <xdr:cNvCxnSpPr/>
        </xdr:nvCxnSpPr>
        <xdr:spPr>
          <a:xfrm rot="16200000" flipV="1">
            <a:off x="5208666" y="4138989"/>
            <a:ext cx="2990023" cy="924001"/>
          </a:xfrm>
          <a:prstGeom prst="bentConnector3">
            <a:avLst/>
          </a:prstGeom>
          <a:ln>
            <a:tailEnd type="arrow"/>
          </a:ln>
        </xdr:spPr>
        <xdr:style>
          <a:lnRef idx="2">
            <a:schemeClr val="accent6"/>
          </a:lnRef>
          <a:fillRef idx="1">
            <a:schemeClr val="lt1"/>
          </a:fillRef>
          <a:effectRef idx="0">
            <a:schemeClr val="accent6"/>
          </a:effectRef>
          <a:fontRef idx="minor">
            <a:schemeClr val="dk1"/>
          </a:fontRef>
        </xdr:style>
      </xdr:cxnSp>
      <xdr:grpSp>
        <xdr:nvGrpSpPr>
          <xdr:cNvPr id="30" name="Group 29"/>
          <xdr:cNvGrpSpPr/>
        </xdr:nvGrpSpPr>
        <xdr:grpSpPr>
          <a:xfrm>
            <a:off x="8159927" y="6120851"/>
            <a:ext cx="1069430" cy="351182"/>
            <a:chOff x="6907696" y="4215848"/>
            <a:chExt cx="1085021" cy="351182"/>
          </a:xfrm>
        </xdr:grpSpPr>
        <xdr:sp macro="" textlink="">
          <xdr:nvSpPr>
            <xdr:cNvPr id="86" name="Rounded Rectangle 85"/>
            <xdr:cNvSpPr/>
          </xdr:nvSpPr>
          <xdr:spPr>
            <a:xfrm>
              <a:off x="6907696" y="4215848"/>
              <a:ext cx="1085021" cy="331304"/>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US" sz="1100"/>
            </a:p>
          </xdr:txBody>
        </xdr:sp>
        <xdr:cxnSp macro="">
          <xdr:nvCxnSpPr>
            <xdr:cNvPr id="87" name="Straight Connector 86"/>
            <xdr:cNvCxnSpPr/>
          </xdr:nvCxnSpPr>
          <xdr:spPr>
            <a:xfrm>
              <a:off x="7131326" y="4232413"/>
              <a:ext cx="0" cy="331304"/>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88" name="Straight Connector 87"/>
            <xdr:cNvCxnSpPr/>
          </xdr:nvCxnSpPr>
          <xdr:spPr>
            <a:xfrm>
              <a:off x="7747552" y="4235726"/>
              <a:ext cx="0" cy="331304"/>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89" name="Straight Connector 88"/>
            <xdr:cNvCxnSpPr/>
          </xdr:nvCxnSpPr>
          <xdr:spPr>
            <a:xfrm>
              <a:off x="7139609" y="4306957"/>
              <a:ext cx="612913"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90" name="Straight Connector 89"/>
            <xdr:cNvCxnSpPr/>
          </xdr:nvCxnSpPr>
          <xdr:spPr>
            <a:xfrm>
              <a:off x="7142922" y="4376531"/>
              <a:ext cx="612913"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91" name="Straight Connector 90"/>
            <xdr:cNvCxnSpPr/>
          </xdr:nvCxnSpPr>
          <xdr:spPr>
            <a:xfrm>
              <a:off x="7137953" y="4454387"/>
              <a:ext cx="612913" cy="0"/>
            </a:xfrm>
            <a:prstGeom prst="line">
              <a:avLst/>
            </a:prstGeom>
          </xdr:spPr>
          <xdr:style>
            <a:lnRef idx="2">
              <a:schemeClr val="accent4"/>
            </a:lnRef>
            <a:fillRef idx="1">
              <a:schemeClr val="lt1"/>
            </a:fillRef>
            <a:effectRef idx="0">
              <a:schemeClr val="accent4"/>
            </a:effectRef>
            <a:fontRef idx="minor">
              <a:schemeClr val="dk1"/>
            </a:fontRef>
          </xdr:style>
        </xdr:cxnSp>
      </xdr:grpSp>
      <xdr:cxnSp macro="">
        <xdr:nvCxnSpPr>
          <xdr:cNvPr id="31" name="Elbow Connector 30"/>
          <xdr:cNvCxnSpPr/>
        </xdr:nvCxnSpPr>
        <xdr:spPr>
          <a:xfrm rot="16200000" flipH="1">
            <a:off x="6394054" y="4528274"/>
            <a:ext cx="3064565" cy="716934"/>
          </a:xfrm>
          <a:prstGeom prst="bentConnector3">
            <a:avLst>
              <a:gd name="adj1" fmla="val 107459"/>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32" name="Straight Arrow Connector 31"/>
          <xdr:cNvCxnSpPr/>
        </xdr:nvCxnSpPr>
        <xdr:spPr>
          <a:xfrm flipH="1" flipV="1">
            <a:off x="8255811" y="3097696"/>
            <a:ext cx="8283" cy="3014869"/>
          </a:xfrm>
          <a:prstGeom prst="straightConnector1">
            <a:avLst/>
          </a:prstGeom>
          <a:ln>
            <a:tailEnd type="arrow"/>
          </a:ln>
        </xdr:spPr>
        <xdr:style>
          <a:lnRef idx="2">
            <a:schemeClr val="accent6"/>
          </a:lnRef>
          <a:fillRef idx="1">
            <a:schemeClr val="lt1"/>
          </a:fillRef>
          <a:effectRef idx="0">
            <a:schemeClr val="accent6"/>
          </a:effectRef>
          <a:fontRef idx="minor">
            <a:schemeClr val="dk1"/>
          </a:fontRef>
        </xdr:style>
      </xdr:cxnSp>
      <xdr:cxnSp macro="">
        <xdr:nvCxnSpPr>
          <xdr:cNvPr id="33" name="Elbow Connector 32"/>
          <xdr:cNvCxnSpPr>
            <a:endCxn id="3" idx="0"/>
          </xdr:cNvCxnSpPr>
        </xdr:nvCxnSpPr>
        <xdr:spPr>
          <a:xfrm rot="10800000">
            <a:off x="1725946" y="495301"/>
            <a:ext cx="10430836" cy="2634343"/>
          </a:xfrm>
          <a:prstGeom prst="bentConnector4">
            <a:avLst>
              <a:gd name="adj1" fmla="val 59110"/>
              <a:gd name="adj2" fmla="val 108678"/>
            </a:avLst>
          </a:prstGeom>
          <a:ln>
            <a:tailEnd type="arrow"/>
          </a:ln>
        </xdr:spPr>
        <xdr:style>
          <a:lnRef idx="2">
            <a:schemeClr val="accent6"/>
          </a:lnRef>
          <a:fillRef idx="1">
            <a:schemeClr val="lt1"/>
          </a:fillRef>
          <a:effectRef idx="0">
            <a:schemeClr val="accent6"/>
          </a:effectRef>
          <a:fontRef idx="minor">
            <a:schemeClr val="dk1"/>
          </a:fontRef>
        </xdr:style>
      </xdr:cxnSp>
      <xdr:cxnSp macro="">
        <xdr:nvCxnSpPr>
          <xdr:cNvPr id="34" name="Elbow Connector 33"/>
          <xdr:cNvCxnSpPr>
            <a:endCxn id="68" idx="1"/>
          </xdr:cNvCxnSpPr>
        </xdr:nvCxnSpPr>
        <xdr:spPr>
          <a:xfrm rot="16200000" flipH="1">
            <a:off x="8635495" y="3789027"/>
            <a:ext cx="1516244" cy="662839"/>
          </a:xfrm>
          <a:prstGeom prst="bentConnector3">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35" name="Elbow Connector 34"/>
          <xdr:cNvCxnSpPr>
            <a:stCxn id="68" idx="5"/>
          </xdr:cNvCxnSpPr>
        </xdr:nvCxnSpPr>
        <xdr:spPr>
          <a:xfrm rot="5400000" flipH="1" flipV="1">
            <a:off x="9865134" y="3720958"/>
            <a:ext cx="2470709" cy="1307012"/>
          </a:xfrm>
          <a:prstGeom prst="bentConnector3">
            <a:avLst>
              <a:gd name="adj1" fmla="val -60242"/>
            </a:avLst>
          </a:prstGeom>
          <a:ln>
            <a:tailEnd type="arrow"/>
          </a:ln>
        </xdr:spPr>
        <xdr:style>
          <a:lnRef idx="2">
            <a:schemeClr val="accent6"/>
          </a:lnRef>
          <a:fillRef idx="1">
            <a:schemeClr val="lt1"/>
          </a:fillRef>
          <a:effectRef idx="0">
            <a:schemeClr val="accent6"/>
          </a:effectRef>
          <a:fontRef idx="minor">
            <a:schemeClr val="dk1"/>
          </a:fontRef>
        </xdr:style>
      </xdr:cxnSp>
      <xdr:cxnSp macro="">
        <xdr:nvCxnSpPr>
          <xdr:cNvPr id="36" name="Straight Arrow Connector 35"/>
          <xdr:cNvCxnSpPr/>
        </xdr:nvCxnSpPr>
        <xdr:spPr>
          <a:xfrm>
            <a:off x="10448925" y="6403521"/>
            <a:ext cx="1306845" cy="0"/>
          </a:xfrm>
          <a:prstGeom prst="straightConnector1">
            <a:avLst/>
          </a:prstGeom>
          <a:ln>
            <a:tailEnd type="arrow"/>
          </a:ln>
        </xdr:spPr>
        <xdr:style>
          <a:lnRef idx="2">
            <a:schemeClr val="accent6"/>
          </a:lnRef>
          <a:fillRef idx="1">
            <a:schemeClr val="lt1"/>
          </a:fillRef>
          <a:effectRef idx="0">
            <a:schemeClr val="accent6"/>
          </a:effectRef>
          <a:fontRef idx="minor">
            <a:schemeClr val="dk1"/>
          </a:fontRef>
        </xdr:style>
      </xdr:cxnSp>
      <xdr:sp macro="" textlink="">
        <xdr:nvSpPr>
          <xdr:cNvPr id="37" name="Flowchart: Collate 36"/>
          <xdr:cNvSpPr/>
        </xdr:nvSpPr>
        <xdr:spPr>
          <a:xfrm rot="16200000">
            <a:off x="10573570" y="6940183"/>
            <a:ext cx="197827" cy="294715"/>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38" name="Group 37"/>
          <xdr:cNvGrpSpPr/>
        </xdr:nvGrpSpPr>
        <xdr:grpSpPr>
          <a:xfrm>
            <a:off x="10950627" y="6769553"/>
            <a:ext cx="314325" cy="398318"/>
            <a:chOff x="11288484" y="6483803"/>
            <a:chExt cx="314325" cy="398318"/>
          </a:xfrm>
        </xdr:grpSpPr>
        <xdr:sp macro="" textlink="">
          <xdr:nvSpPr>
            <xdr:cNvPr id="83" name="Flowchart: Collate 82"/>
            <xdr:cNvSpPr/>
          </xdr:nvSpPr>
          <xdr:spPr>
            <a:xfrm rot="16200000">
              <a:off x="11346775" y="6637210"/>
              <a:ext cx="197827" cy="291995"/>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84" name="Flowchart: Delay 83"/>
            <xdr:cNvSpPr/>
          </xdr:nvSpPr>
          <xdr:spPr>
            <a:xfrm rot="5400000" flipH="1">
              <a:off x="11393260" y="6379027"/>
              <a:ext cx="104773" cy="314325"/>
            </a:xfrm>
            <a:prstGeom prst="flowChartDelay">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85" name="Straight Connector 84"/>
            <xdr:cNvCxnSpPr>
              <a:stCxn id="83" idx="1"/>
              <a:endCxn id="84" idx="1"/>
            </xdr:cNvCxnSpPr>
          </xdr:nvCxnSpPr>
          <xdr:spPr>
            <a:xfrm flipH="1" flipV="1">
              <a:off x="11445646" y="6588576"/>
              <a:ext cx="43" cy="194631"/>
            </a:xfrm>
            <a:prstGeom prst="line">
              <a:avLst/>
            </a:prstGeom>
          </xdr:spPr>
          <xdr:style>
            <a:lnRef idx="2">
              <a:schemeClr val="accent6"/>
            </a:lnRef>
            <a:fillRef idx="1">
              <a:schemeClr val="lt1"/>
            </a:fillRef>
            <a:effectRef idx="0">
              <a:schemeClr val="accent6"/>
            </a:effectRef>
            <a:fontRef idx="minor">
              <a:schemeClr val="dk1"/>
            </a:fontRef>
          </xdr:style>
        </xdr:cxnSp>
      </xdr:grpSp>
      <xdr:sp macro="" textlink="">
        <xdr:nvSpPr>
          <xdr:cNvPr id="39" name="Flowchart: Collate 38"/>
          <xdr:cNvSpPr/>
        </xdr:nvSpPr>
        <xdr:spPr>
          <a:xfrm>
            <a:off x="10339650" y="5781352"/>
            <a:ext cx="197827" cy="298179"/>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0" name="Flowchart: Collate 39"/>
          <xdr:cNvSpPr/>
        </xdr:nvSpPr>
        <xdr:spPr>
          <a:xfrm rot="16200000">
            <a:off x="11024927" y="6281599"/>
            <a:ext cx="197827" cy="294715"/>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1" name="Flowchart: Collate 40"/>
          <xdr:cNvSpPr/>
        </xdr:nvSpPr>
        <xdr:spPr>
          <a:xfrm rot="16200000">
            <a:off x="11418652" y="6954673"/>
            <a:ext cx="197827" cy="287510"/>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42" name="Group 41"/>
          <xdr:cNvGrpSpPr/>
        </xdr:nvGrpSpPr>
        <xdr:grpSpPr>
          <a:xfrm>
            <a:off x="9218519" y="3273970"/>
            <a:ext cx="39085" cy="162313"/>
            <a:chOff x="5159952" y="3352412"/>
            <a:chExt cx="39085" cy="162313"/>
          </a:xfrm>
        </xdr:grpSpPr>
        <xdr:cxnSp macro="">
          <xdr:nvCxnSpPr>
            <xdr:cNvPr id="81" name="Straight Connector 80"/>
            <xdr:cNvCxnSpPr/>
          </xdr:nvCxnSpPr>
          <xdr:spPr>
            <a:xfrm>
              <a:off x="5159952" y="3352800"/>
              <a:ext cx="0" cy="1619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xdr:nvCxnSpPr>
          <xdr:spPr>
            <a:xfrm>
              <a:off x="5199037" y="3352412"/>
              <a:ext cx="0" cy="161925"/>
            </a:xfrm>
            <a:prstGeom prst="line">
              <a:avLst/>
            </a:prstGeom>
          </xdr:spPr>
          <xdr:style>
            <a:lnRef idx="1">
              <a:schemeClr val="accent1"/>
            </a:lnRef>
            <a:fillRef idx="0">
              <a:schemeClr val="accent1"/>
            </a:fillRef>
            <a:effectRef idx="0">
              <a:schemeClr val="accent1"/>
            </a:effectRef>
            <a:fontRef idx="minor">
              <a:schemeClr val="tx1"/>
            </a:fontRef>
          </xdr:style>
        </xdr:cxnSp>
      </xdr:grpSp>
      <xdr:sp macro="" textlink="">
        <xdr:nvSpPr>
          <xdr:cNvPr id="43" name="Flowchart: Collate 42"/>
          <xdr:cNvSpPr/>
        </xdr:nvSpPr>
        <xdr:spPr>
          <a:xfrm>
            <a:off x="9619690" y="4400550"/>
            <a:ext cx="193344" cy="298179"/>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4" name="Flowchart: Collate 43"/>
          <xdr:cNvSpPr/>
        </xdr:nvSpPr>
        <xdr:spPr>
          <a:xfrm>
            <a:off x="8171329" y="5600700"/>
            <a:ext cx="197827" cy="298179"/>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5" name="Flowchart: Collate 44"/>
          <xdr:cNvSpPr/>
        </xdr:nvSpPr>
        <xdr:spPr>
          <a:xfrm>
            <a:off x="7046819" y="5638800"/>
            <a:ext cx="197827" cy="298179"/>
          </a:xfrm>
          <a:prstGeom prst="flowChartCollat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6" name="Flowchart: Collate 45"/>
          <xdr:cNvSpPr/>
        </xdr:nvSpPr>
        <xdr:spPr>
          <a:xfrm rot="16200000">
            <a:off x="6006611" y="6545098"/>
            <a:ext cx="197827" cy="290232"/>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7" name="Flowchart: Collate 46"/>
          <xdr:cNvSpPr/>
        </xdr:nvSpPr>
        <xdr:spPr>
          <a:xfrm rot="16200000">
            <a:off x="7914973" y="6495231"/>
            <a:ext cx="197827" cy="294715"/>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48" name="Group 47"/>
          <xdr:cNvGrpSpPr/>
        </xdr:nvGrpSpPr>
        <xdr:grpSpPr>
          <a:xfrm>
            <a:off x="12143174" y="3057421"/>
            <a:ext cx="39085" cy="162313"/>
            <a:chOff x="5159952" y="3352412"/>
            <a:chExt cx="39085" cy="162313"/>
          </a:xfrm>
        </xdr:grpSpPr>
        <xdr:cxnSp macro="">
          <xdr:nvCxnSpPr>
            <xdr:cNvPr id="79" name="Straight Connector 78"/>
            <xdr:cNvCxnSpPr/>
          </xdr:nvCxnSpPr>
          <xdr:spPr>
            <a:xfrm>
              <a:off x="5159952" y="3352800"/>
              <a:ext cx="0" cy="161925"/>
            </a:xfrm>
            <a:prstGeom prst="line">
              <a:avLst/>
            </a:prstGeom>
          </xdr:spPr>
          <xdr:style>
            <a:lnRef idx="2">
              <a:schemeClr val="accent6"/>
            </a:lnRef>
            <a:fillRef idx="1">
              <a:schemeClr val="lt1"/>
            </a:fillRef>
            <a:effectRef idx="0">
              <a:schemeClr val="accent6"/>
            </a:effectRef>
            <a:fontRef idx="minor">
              <a:schemeClr val="dk1"/>
            </a:fontRef>
          </xdr:style>
        </xdr:cxnSp>
        <xdr:cxnSp macro="">
          <xdr:nvCxnSpPr>
            <xdr:cNvPr id="80" name="Straight Connector 79"/>
            <xdr:cNvCxnSpPr/>
          </xdr:nvCxnSpPr>
          <xdr:spPr>
            <a:xfrm>
              <a:off x="5199037" y="3352412"/>
              <a:ext cx="0" cy="161925"/>
            </a:xfrm>
            <a:prstGeom prst="line">
              <a:avLst/>
            </a:prstGeom>
          </xdr:spPr>
          <xdr:style>
            <a:lnRef idx="2">
              <a:schemeClr val="accent6"/>
            </a:lnRef>
            <a:fillRef idx="1">
              <a:schemeClr val="lt1"/>
            </a:fillRef>
            <a:effectRef idx="0">
              <a:schemeClr val="accent6"/>
            </a:effectRef>
            <a:fontRef idx="minor">
              <a:schemeClr val="dk1"/>
            </a:fontRef>
          </xdr:style>
        </xdr:cxnSp>
      </xdr:grpSp>
      <xdr:sp macro="" textlink="">
        <xdr:nvSpPr>
          <xdr:cNvPr id="49" name="Flowchart: Collate 48"/>
          <xdr:cNvSpPr/>
        </xdr:nvSpPr>
        <xdr:spPr>
          <a:xfrm rot="16200000">
            <a:off x="3649142" y="3682809"/>
            <a:ext cx="197827" cy="282734"/>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50" name="Flowchart: Collate 49"/>
          <xdr:cNvSpPr/>
        </xdr:nvSpPr>
        <xdr:spPr>
          <a:xfrm rot="16200000">
            <a:off x="1567970" y="4786508"/>
            <a:ext cx="197827" cy="289937"/>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51" name="Flowchart: Collate 50"/>
          <xdr:cNvSpPr/>
        </xdr:nvSpPr>
        <xdr:spPr>
          <a:xfrm rot="16200000">
            <a:off x="1529870" y="2827400"/>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52" name="Flowchart: Collate 51"/>
          <xdr:cNvSpPr/>
        </xdr:nvSpPr>
        <xdr:spPr>
          <a:xfrm rot="16200000">
            <a:off x="1573413" y="3950709"/>
            <a:ext cx="197827" cy="289937"/>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53" name="Flowchart: Collate 52"/>
          <xdr:cNvSpPr/>
        </xdr:nvSpPr>
        <xdr:spPr>
          <a:xfrm rot="16200000">
            <a:off x="1548921" y="2111665"/>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54" name="Group 53"/>
          <xdr:cNvGrpSpPr/>
        </xdr:nvGrpSpPr>
        <xdr:grpSpPr>
          <a:xfrm>
            <a:off x="866020" y="2224473"/>
            <a:ext cx="346581" cy="367984"/>
            <a:chOff x="8253620" y="816429"/>
            <a:chExt cx="354377" cy="367984"/>
          </a:xfrm>
        </xdr:grpSpPr>
        <xdr:sp macro="" textlink="">
          <xdr:nvSpPr>
            <xdr:cNvPr id="77" name="Rectangle 76"/>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78" name="Flowchart: Delay 77"/>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grpSp>
        <xdr:nvGrpSpPr>
          <xdr:cNvPr id="55" name="Group 54"/>
          <xdr:cNvGrpSpPr/>
        </xdr:nvGrpSpPr>
        <xdr:grpSpPr>
          <a:xfrm>
            <a:off x="880929" y="2935121"/>
            <a:ext cx="346581" cy="367984"/>
            <a:chOff x="8253620" y="816429"/>
            <a:chExt cx="354377" cy="367984"/>
          </a:xfrm>
        </xdr:grpSpPr>
        <xdr:sp macro="" textlink="">
          <xdr:nvSpPr>
            <xdr:cNvPr id="75" name="Rectangle 74"/>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76" name="Flowchart: Delay 75"/>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grpSp>
        <xdr:nvGrpSpPr>
          <xdr:cNvPr id="56" name="Group 55"/>
          <xdr:cNvGrpSpPr/>
        </xdr:nvGrpSpPr>
        <xdr:grpSpPr>
          <a:xfrm>
            <a:off x="884242" y="4876564"/>
            <a:ext cx="346581" cy="367984"/>
            <a:chOff x="8253620" y="816429"/>
            <a:chExt cx="354377" cy="367984"/>
          </a:xfrm>
        </xdr:grpSpPr>
        <xdr:sp macro="" textlink="">
          <xdr:nvSpPr>
            <xdr:cNvPr id="73" name="Rectangle 72"/>
            <xdr:cNvSpPr/>
          </xdr:nvSpPr>
          <xdr:spPr>
            <a:xfrm>
              <a:off x="8253620" y="816429"/>
              <a:ext cx="354377" cy="8164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74" name="Flowchart: Delay 73"/>
            <xdr:cNvSpPr/>
          </xdr:nvSpPr>
          <xdr:spPr>
            <a:xfrm rot="5400000">
              <a:off x="8284975" y="919370"/>
              <a:ext cx="285158" cy="244928"/>
            </a:xfrm>
            <a:prstGeom prst="flowChartDelay">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grpSp>
        <xdr:nvGrpSpPr>
          <xdr:cNvPr id="57" name="Group 56"/>
          <xdr:cNvGrpSpPr/>
        </xdr:nvGrpSpPr>
        <xdr:grpSpPr>
          <a:xfrm>
            <a:off x="887555" y="4035051"/>
            <a:ext cx="346581" cy="367984"/>
            <a:chOff x="8253620" y="816429"/>
            <a:chExt cx="354377" cy="367984"/>
          </a:xfrm>
        </xdr:grpSpPr>
        <xdr:sp macro="" textlink="">
          <xdr:nvSpPr>
            <xdr:cNvPr id="71" name="Rectangle 70"/>
            <xdr:cNvSpPr/>
          </xdr:nvSpPr>
          <xdr:spPr>
            <a:xfrm>
              <a:off x="8253620" y="816429"/>
              <a:ext cx="354377" cy="8164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72" name="Flowchart: Delay 71"/>
            <xdr:cNvSpPr/>
          </xdr:nvSpPr>
          <xdr:spPr>
            <a:xfrm rot="5400000">
              <a:off x="8284975" y="919370"/>
              <a:ext cx="285158" cy="244928"/>
            </a:xfrm>
            <a:prstGeom prst="flowChartDelay">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grpSp>
        <xdr:nvGrpSpPr>
          <xdr:cNvPr id="58" name="Group 57"/>
          <xdr:cNvGrpSpPr/>
        </xdr:nvGrpSpPr>
        <xdr:grpSpPr>
          <a:xfrm>
            <a:off x="9578869" y="4727122"/>
            <a:ext cx="1019735" cy="1034143"/>
            <a:chOff x="10183986" y="4727122"/>
            <a:chExt cx="1019736" cy="1034143"/>
          </a:xfrm>
        </xdr:grpSpPr>
        <xdr:sp macro="" textlink="">
          <xdr:nvSpPr>
            <xdr:cNvPr id="68" name="Oval 67"/>
            <xdr:cNvSpPr/>
          </xdr:nvSpPr>
          <xdr:spPr>
            <a:xfrm>
              <a:off x="10183986" y="4727122"/>
              <a:ext cx="1019736" cy="1034143"/>
            </a:xfrm>
            <a:prstGeom prst="ellipse">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US" sz="1100"/>
            </a:p>
          </xdr:txBody>
        </xdr:sp>
        <xdr:cxnSp macro="">
          <xdr:nvCxnSpPr>
            <xdr:cNvPr id="69" name="Straight Connector 68"/>
            <xdr:cNvCxnSpPr>
              <a:stCxn id="68" idx="1"/>
              <a:endCxn id="68" idx="5"/>
            </xdr:cNvCxnSpPr>
          </xdr:nvCxnSpPr>
          <xdr:spPr>
            <a:xfrm>
              <a:off x="10333323" y="4878569"/>
              <a:ext cx="721062" cy="731249"/>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70" name="Straight Connector 69"/>
            <xdr:cNvCxnSpPr>
              <a:stCxn id="68" idx="3"/>
              <a:endCxn id="68" idx="7"/>
            </xdr:cNvCxnSpPr>
          </xdr:nvCxnSpPr>
          <xdr:spPr>
            <a:xfrm flipV="1">
              <a:off x="10333323" y="4878569"/>
              <a:ext cx="721062" cy="731249"/>
            </a:xfrm>
            <a:prstGeom prst="line">
              <a:avLst/>
            </a:prstGeom>
          </xdr:spPr>
          <xdr:style>
            <a:lnRef idx="2">
              <a:schemeClr val="accent4"/>
            </a:lnRef>
            <a:fillRef idx="1">
              <a:schemeClr val="lt1"/>
            </a:fillRef>
            <a:effectRef idx="0">
              <a:schemeClr val="accent4"/>
            </a:effectRef>
            <a:fontRef idx="minor">
              <a:schemeClr val="dk1"/>
            </a:fontRef>
          </xdr:style>
        </xdr:cxnSp>
      </xdr:grpSp>
      <xdr:sp macro="" textlink="">
        <xdr:nvSpPr>
          <xdr:cNvPr id="59" name="TextBox 58"/>
          <xdr:cNvSpPr txBox="1"/>
        </xdr:nvSpPr>
        <xdr:spPr>
          <a:xfrm>
            <a:off x="10656794" y="5009030"/>
            <a:ext cx="5112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E-103</a:t>
            </a:r>
          </a:p>
        </xdr:txBody>
      </xdr:sp>
      <xdr:sp macro="" textlink="">
        <xdr:nvSpPr>
          <xdr:cNvPr id="60" name="TextBox 59"/>
          <xdr:cNvSpPr txBox="1"/>
        </xdr:nvSpPr>
        <xdr:spPr>
          <a:xfrm>
            <a:off x="8415618" y="6521824"/>
            <a:ext cx="5112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E-105</a:t>
            </a:r>
          </a:p>
        </xdr:txBody>
      </xdr:sp>
      <xdr:sp macro="" textlink="">
        <xdr:nvSpPr>
          <xdr:cNvPr id="61" name="TextBox 60"/>
          <xdr:cNvSpPr txBox="1"/>
        </xdr:nvSpPr>
        <xdr:spPr>
          <a:xfrm>
            <a:off x="6577853" y="6499412"/>
            <a:ext cx="5112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E-104</a:t>
            </a:r>
          </a:p>
        </xdr:txBody>
      </xdr:sp>
      <xdr:cxnSp macro="">
        <xdr:nvCxnSpPr>
          <xdr:cNvPr id="62" name="Straight Arrow Connector 61"/>
          <xdr:cNvCxnSpPr/>
        </xdr:nvCxnSpPr>
        <xdr:spPr>
          <a:xfrm flipV="1">
            <a:off x="4235824" y="2767853"/>
            <a:ext cx="11206" cy="1064559"/>
          </a:xfrm>
          <a:prstGeom prst="straightConnector1">
            <a:avLst/>
          </a:prstGeom>
          <a:ln>
            <a:tailEnd type="arrow"/>
          </a:ln>
        </xdr:spPr>
        <xdr:style>
          <a:lnRef idx="2">
            <a:schemeClr val="accent1"/>
          </a:lnRef>
          <a:fillRef idx="1">
            <a:schemeClr val="lt1"/>
          </a:fillRef>
          <a:effectRef idx="0">
            <a:schemeClr val="accent1"/>
          </a:effectRef>
          <a:fontRef idx="minor">
            <a:schemeClr val="dk1"/>
          </a:fontRef>
        </xdr:style>
      </xdr:cxnSp>
      <xdr:sp macro="" textlink="">
        <xdr:nvSpPr>
          <xdr:cNvPr id="63" name="Flowchart: Collate 62"/>
          <xdr:cNvSpPr/>
        </xdr:nvSpPr>
        <xdr:spPr>
          <a:xfrm>
            <a:off x="4134970" y="3081617"/>
            <a:ext cx="197828" cy="298179"/>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cxnSp macro="">
        <xdr:nvCxnSpPr>
          <xdr:cNvPr id="64" name="Straight Connector 63"/>
          <xdr:cNvCxnSpPr/>
        </xdr:nvCxnSpPr>
        <xdr:spPr>
          <a:xfrm>
            <a:off x="8908676" y="638735"/>
            <a:ext cx="728383" cy="0"/>
          </a:xfrm>
          <a:prstGeom prst="line">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cxnSp>
      <xdr:cxnSp macro="">
        <xdr:nvCxnSpPr>
          <xdr:cNvPr id="65" name="Straight Connector 64"/>
          <xdr:cNvCxnSpPr/>
        </xdr:nvCxnSpPr>
        <xdr:spPr>
          <a:xfrm>
            <a:off x="8915401" y="802341"/>
            <a:ext cx="728383" cy="0"/>
          </a:xfrm>
          <a:prstGeom prst="line">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cxnSp>
      <xdr:cxnSp macro="">
        <xdr:nvCxnSpPr>
          <xdr:cNvPr id="66" name="Straight Connector 65"/>
          <xdr:cNvCxnSpPr/>
        </xdr:nvCxnSpPr>
        <xdr:spPr>
          <a:xfrm>
            <a:off x="8922124" y="977153"/>
            <a:ext cx="728383" cy="0"/>
          </a:xfrm>
          <a:prstGeom prst="line">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cxnSp>
      <xdr:sp macro="" textlink="">
        <xdr:nvSpPr>
          <xdr:cNvPr id="67" name="TextBox 66"/>
          <xdr:cNvSpPr txBox="1"/>
        </xdr:nvSpPr>
        <xdr:spPr>
          <a:xfrm>
            <a:off x="9592236" y="504265"/>
            <a:ext cx="1490382" cy="649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JST CW</a:t>
            </a:r>
            <a:r>
              <a:rPr lang="en-US" sz="1100" baseline="0"/>
              <a:t> supply line</a:t>
            </a:r>
          </a:p>
          <a:p>
            <a:r>
              <a:rPr lang="en-US" sz="1100" baseline="0"/>
              <a:t>JST CW return line</a:t>
            </a:r>
          </a:p>
          <a:p>
            <a:r>
              <a:rPr lang="en-US" sz="1100" baseline="0"/>
              <a:t>C-303 CW supply line</a:t>
            </a:r>
          </a:p>
          <a:p>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2</xdr:row>
      <xdr:rowOff>57150</xdr:rowOff>
    </xdr:from>
    <xdr:to>
      <xdr:col>16</xdr:col>
      <xdr:colOff>427553</xdr:colOff>
      <xdr:row>27</xdr:row>
      <xdr:rowOff>173707</xdr:rowOff>
    </xdr:to>
    <xdr:grpSp>
      <xdr:nvGrpSpPr>
        <xdr:cNvPr id="2" name="Group 1"/>
        <xdr:cNvGrpSpPr/>
      </xdr:nvGrpSpPr>
      <xdr:grpSpPr>
        <a:xfrm>
          <a:off x="152400" y="438150"/>
          <a:ext cx="10072296" cy="4879057"/>
          <a:chOff x="295275" y="514350"/>
          <a:chExt cx="10028753" cy="4879057"/>
        </a:xfrm>
      </xdr:grpSpPr>
      <xdr:sp macro="" textlink="">
        <xdr:nvSpPr>
          <xdr:cNvPr id="3" name="Rectangle 2"/>
          <xdr:cNvSpPr/>
        </xdr:nvSpPr>
        <xdr:spPr>
          <a:xfrm>
            <a:off x="295275" y="514350"/>
            <a:ext cx="3059711" cy="8953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b"/>
          <a:lstStyle/>
          <a:p>
            <a:pPr algn="ctr"/>
            <a:r>
              <a:rPr lang="en-US" sz="2000"/>
              <a:t>JST</a:t>
            </a:r>
            <a:r>
              <a:rPr lang="en-US" sz="2000" baseline="0"/>
              <a:t> + C-303</a:t>
            </a:r>
          </a:p>
          <a:p>
            <a:pPr algn="ctr"/>
            <a:r>
              <a:rPr lang="en-US" sz="2000"/>
              <a:t> Cooling Tower</a:t>
            </a:r>
          </a:p>
          <a:p>
            <a:pPr algn="ctr"/>
            <a:endParaRPr lang="en-US" sz="2000"/>
          </a:p>
        </xdr:txBody>
      </xdr:sp>
      <xdr:grpSp>
        <xdr:nvGrpSpPr>
          <xdr:cNvPr id="4" name="Group 3"/>
          <xdr:cNvGrpSpPr/>
        </xdr:nvGrpSpPr>
        <xdr:grpSpPr>
          <a:xfrm>
            <a:off x="1961078" y="2051538"/>
            <a:ext cx="616329" cy="708572"/>
            <a:chOff x="2495614" y="2032488"/>
            <a:chExt cx="628762" cy="708572"/>
          </a:xfrm>
        </xdr:grpSpPr>
        <xdr:grpSp>
          <xdr:nvGrpSpPr>
            <xdr:cNvPr id="89" name="Group 88"/>
            <xdr:cNvGrpSpPr/>
          </xdr:nvGrpSpPr>
          <xdr:grpSpPr>
            <a:xfrm>
              <a:off x="2579141" y="2032488"/>
              <a:ext cx="455735" cy="485775"/>
              <a:chOff x="1343025" y="1104900"/>
              <a:chExt cx="571500" cy="628650"/>
            </a:xfrm>
          </xdr:grpSpPr>
          <xdr:sp macro="" textlink="">
            <xdr:nvSpPr>
              <xdr:cNvPr id="91" name="Isosceles Triangle 90"/>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92" name="Oval 91"/>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90" name="TextBox 89"/>
            <xdr:cNvSpPr txBox="1"/>
          </xdr:nvSpPr>
          <xdr:spPr>
            <a:xfrm>
              <a:off x="2495614" y="2476500"/>
              <a:ext cx="6287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A</a:t>
              </a:r>
            </a:p>
          </xdr:txBody>
        </xdr:sp>
      </xdr:grpSp>
      <xdr:grpSp>
        <xdr:nvGrpSpPr>
          <xdr:cNvPr id="5" name="Group 4"/>
          <xdr:cNvGrpSpPr/>
        </xdr:nvGrpSpPr>
        <xdr:grpSpPr>
          <a:xfrm>
            <a:off x="1952352" y="2798884"/>
            <a:ext cx="611492" cy="699780"/>
            <a:chOff x="2486822" y="2779834"/>
            <a:chExt cx="623889" cy="699780"/>
          </a:xfrm>
        </xdr:grpSpPr>
        <xdr:grpSp>
          <xdr:nvGrpSpPr>
            <xdr:cNvPr id="85" name="Group 84"/>
            <xdr:cNvGrpSpPr/>
          </xdr:nvGrpSpPr>
          <xdr:grpSpPr>
            <a:xfrm>
              <a:off x="2566685" y="2779834"/>
              <a:ext cx="455735" cy="485775"/>
              <a:chOff x="1343025" y="1104900"/>
              <a:chExt cx="571500" cy="628650"/>
            </a:xfrm>
          </xdr:grpSpPr>
          <xdr:sp macro="" textlink="">
            <xdr:nvSpPr>
              <xdr:cNvPr id="87" name="Isosceles Triangle 86"/>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88" name="Oval 87"/>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86" name="TextBox 85"/>
            <xdr:cNvSpPr txBox="1"/>
          </xdr:nvSpPr>
          <xdr:spPr>
            <a:xfrm>
              <a:off x="2486822" y="3215054"/>
              <a:ext cx="6238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B</a:t>
              </a:r>
            </a:p>
          </xdr:txBody>
        </xdr:sp>
      </xdr:grpSp>
      <xdr:grpSp>
        <xdr:nvGrpSpPr>
          <xdr:cNvPr id="6" name="Group 5"/>
          <xdr:cNvGrpSpPr/>
        </xdr:nvGrpSpPr>
        <xdr:grpSpPr>
          <a:xfrm>
            <a:off x="1951846" y="3868074"/>
            <a:ext cx="609964" cy="712235"/>
            <a:chOff x="2436616" y="3542567"/>
            <a:chExt cx="622350" cy="712235"/>
          </a:xfrm>
        </xdr:grpSpPr>
        <xdr:grpSp>
          <xdr:nvGrpSpPr>
            <xdr:cNvPr id="81" name="Group 80"/>
            <xdr:cNvGrpSpPr/>
          </xdr:nvGrpSpPr>
          <xdr:grpSpPr>
            <a:xfrm>
              <a:off x="2535179" y="3542567"/>
              <a:ext cx="455735" cy="485775"/>
              <a:chOff x="1343025" y="1104900"/>
              <a:chExt cx="571500" cy="628650"/>
            </a:xfrm>
          </xdr:grpSpPr>
          <xdr:sp macro="" textlink="">
            <xdr:nvSpPr>
              <xdr:cNvPr id="83" name="Isosceles Triangle 82"/>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84" name="Oval 83"/>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82" name="TextBox 81"/>
            <xdr:cNvSpPr txBox="1"/>
          </xdr:nvSpPr>
          <xdr:spPr>
            <a:xfrm>
              <a:off x="2436616" y="3990242"/>
              <a:ext cx="6223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C</a:t>
              </a:r>
            </a:p>
          </xdr:txBody>
        </xdr:sp>
      </xdr:grpSp>
      <xdr:grpSp>
        <xdr:nvGrpSpPr>
          <xdr:cNvPr id="7" name="Group 6"/>
          <xdr:cNvGrpSpPr/>
        </xdr:nvGrpSpPr>
        <xdr:grpSpPr>
          <a:xfrm>
            <a:off x="1945015" y="4683591"/>
            <a:ext cx="621484" cy="709816"/>
            <a:chOff x="2446300" y="4465759"/>
            <a:chExt cx="633956" cy="709816"/>
          </a:xfrm>
        </xdr:grpSpPr>
        <xdr:grpSp>
          <xdr:nvGrpSpPr>
            <xdr:cNvPr id="77" name="Group 76"/>
            <xdr:cNvGrpSpPr/>
          </xdr:nvGrpSpPr>
          <xdr:grpSpPr>
            <a:xfrm>
              <a:off x="2532248" y="4465759"/>
              <a:ext cx="455735" cy="485775"/>
              <a:chOff x="1343025" y="1104900"/>
              <a:chExt cx="571500" cy="628650"/>
            </a:xfrm>
          </xdr:grpSpPr>
          <xdr:sp macro="" textlink="">
            <xdr:nvSpPr>
              <xdr:cNvPr id="79" name="Isosceles Triangle 78"/>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80" name="Oval 79"/>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78" name="TextBox 77"/>
            <xdr:cNvSpPr txBox="1"/>
          </xdr:nvSpPr>
          <xdr:spPr>
            <a:xfrm>
              <a:off x="2446300" y="4911015"/>
              <a:ext cx="633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P-362 D</a:t>
              </a:r>
            </a:p>
          </xdr:txBody>
        </xdr:sp>
      </xdr:grpSp>
      <xdr:cxnSp macro="">
        <xdr:nvCxnSpPr>
          <xdr:cNvPr id="8" name="Elbow Connector 7"/>
          <xdr:cNvCxnSpPr>
            <a:stCxn id="92" idx="0"/>
          </xdr:cNvCxnSpPr>
        </xdr:nvCxnSpPr>
        <xdr:spPr>
          <a:xfrm rot="5400000" flipH="1" flipV="1">
            <a:off x="3498855" y="811300"/>
            <a:ext cx="11531" cy="2468946"/>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9" name="Elbow Connector 8"/>
          <xdr:cNvCxnSpPr>
            <a:stCxn id="88" idx="0"/>
          </xdr:cNvCxnSpPr>
        </xdr:nvCxnSpPr>
        <xdr:spPr>
          <a:xfrm rot="5400000" flipH="1" flipV="1">
            <a:off x="3491718" y="1551508"/>
            <a:ext cx="13443" cy="2481312"/>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sp macro="" textlink="">
        <xdr:nvSpPr>
          <xdr:cNvPr id="10" name="Flowchart: Collate 9"/>
          <xdr:cNvSpPr/>
        </xdr:nvSpPr>
        <xdr:spPr>
          <a:xfrm rot="16200000">
            <a:off x="3690908" y="1889980"/>
            <a:ext cx="197827" cy="280622"/>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11" name="Group 10"/>
          <xdr:cNvGrpSpPr/>
        </xdr:nvGrpSpPr>
        <xdr:grpSpPr>
          <a:xfrm>
            <a:off x="2925286" y="1916724"/>
            <a:ext cx="353343" cy="227134"/>
            <a:chOff x="4637942" y="2483828"/>
            <a:chExt cx="359020" cy="227134"/>
          </a:xfrm>
        </xdr:grpSpPr>
        <xdr:sp macro="" textlink="">
          <xdr:nvSpPr>
            <xdr:cNvPr id="75" name="Rectangle 74"/>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76" name="Straight Arrow Connector 75"/>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xnSp macro="">
        <xdr:nvCxnSpPr>
          <xdr:cNvPr id="12" name="Elbow Connector 11"/>
          <xdr:cNvCxnSpPr/>
        </xdr:nvCxnSpPr>
        <xdr:spPr>
          <a:xfrm>
            <a:off x="4765652" y="1744266"/>
            <a:ext cx="3056054" cy="1460616"/>
          </a:xfrm>
          <a:prstGeom prst="bentConnector3">
            <a:avLst>
              <a:gd name="adj1" fmla="val -235"/>
            </a:avLst>
          </a:prstGeom>
          <a:ln>
            <a:tailEnd type="arrow"/>
          </a:ln>
        </xdr:spPr>
        <xdr:style>
          <a:lnRef idx="2">
            <a:schemeClr val="accent5"/>
          </a:lnRef>
          <a:fillRef idx="1">
            <a:schemeClr val="lt1"/>
          </a:fillRef>
          <a:effectRef idx="0">
            <a:schemeClr val="accent5"/>
          </a:effectRef>
          <a:fontRef idx="minor">
            <a:schemeClr val="dk1"/>
          </a:fontRef>
        </xdr:style>
      </xdr:cxnSp>
      <xdr:grpSp>
        <xdr:nvGrpSpPr>
          <xdr:cNvPr id="13" name="Group 12"/>
          <xdr:cNvGrpSpPr/>
        </xdr:nvGrpSpPr>
        <xdr:grpSpPr>
          <a:xfrm>
            <a:off x="4674744" y="1699226"/>
            <a:ext cx="167442" cy="31463"/>
            <a:chOff x="4671592" y="2961288"/>
            <a:chExt cx="167442" cy="31463"/>
          </a:xfrm>
        </xdr:grpSpPr>
        <xdr:cxnSp macro="">
          <xdr:nvCxnSpPr>
            <xdr:cNvPr id="73" name="Straight Connector 72"/>
            <xdr:cNvCxnSpPr/>
          </xdr:nvCxnSpPr>
          <xdr:spPr>
            <a:xfrm>
              <a:off x="4673287" y="2961288"/>
              <a:ext cx="165747" cy="0"/>
            </a:xfrm>
            <a:prstGeom prst="line">
              <a:avLst/>
            </a:prstGeom>
          </xdr:spPr>
          <xdr:style>
            <a:lnRef idx="2">
              <a:schemeClr val="accent5"/>
            </a:lnRef>
            <a:fillRef idx="1">
              <a:schemeClr val="lt1"/>
            </a:fillRef>
            <a:effectRef idx="0">
              <a:schemeClr val="accent5"/>
            </a:effectRef>
            <a:fontRef idx="minor">
              <a:schemeClr val="dk1"/>
            </a:fontRef>
          </xdr:style>
        </xdr:cxnSp>
        <xdr:cxnSp macro="">
          <xdr:nvCxnSpPr>
            <xdr:cNvPr id="74" name="Straight Connector 73"/>
            <xdr:cNvCxnSpPr/>
          </xdr:nvCxnSpPr>
          <xdr:spPr>
            <a:xfrm>
              <a:off x="4671592" y="2992751"/>
              <a:ext cx="165747" cy="0"/>
            </a:xfrm>
            <a:prstGeom prst="line">
              <a:avLst/>
            </a:prstGeom>
          </xdr:spPr>
          <xdr:style>
            <a:lnRef idx="2">
              <a:schemeClr val="accent5"/>
            </a:lnRef>
            <a:fillRef idx="1">
              <a:schemeClr val="lt1"/>
            </a:fillRef>
            <a:effectRef idx="0">
              <a:schemeClr val="accent5"/>
            </a:effectRef>
            <a:fontRef idx="minor">
              <a:schemeClr val="dk1"/>
            </a:fontRef>
          </xdr:style>
        </xdr:cxnSp>
      </xdr:grpSp>
      <xdr:sp macro="" textlink="">
        <xdr:nvSpPr>
          <xdr:cNvPr id="14" name="Flowchart: Collate 13"/>
          <xdr:cNvSpPr/>
        </xdr:nvSpPr>
        <xdr:spPr>
          <a:xfrm rot="16200000">
            <a:off x="3711143" y="2642741"/>
            <a:ext cx="197827" cy="280622"/>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15" name="Group 14"/>
          <xdr:cNvGrpSpPr/>
        </xdr:nvGrpSpPr>
        <xdr:grpSpPr>
          <a:xfrm>
            <a:off x="2945520" y="2669485"/>
            <a:ext cx="353343" cy="227134"/>
            <a:chOff x="4637942" y="2483828"/>
            <a:chExt cx="359020" cy="227134"/>
          </a:xfrm>
        </xdr:grpSpPr>
        <xdr:sp macro="" textlink="">
          <xdr:nvSpPr>
            <xdr:cNvPr id="71" name="Rectangle 70"/>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72" name="Straight Arrow Connector 71"/>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sp macro="" textlink="">
        <xdr:nvSpPr>
          <xdr:cNvPr id="16" name="TextBox 15"/>
          <xdr:cNvSpPr txBox="1"/>
        </xdr:nvSpPr>
        <xdr:spPr>
          <a:xfrm>
            <a:off x="5071345" y="3907978"/>
            <a:ext cx="111430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To</a:t>
            </a:r>
            <a:r>
              <a:rPr lang="en-US" sz="1100" baseline="0"/>
              <a:t> JST</a:t>
            </a:r>
          </a:p>
          <a:p>
            <a:pPr algn="ctr"/>
            <a:r>
              <a:rPr lang="en-US" sz="1100" baseline="0"/>
              <a:t> Heat exchangers</a:t>
            </a:r>
            <a:endParaRPr lang="en-US" sz="1100"/>
          </a:p>
        </xdr:txBody>
      </xdr:sp>
      <xdr:cxnSp macro="">
        <xdr:nvCxnSpPr>
          <xdr:cNvPr id="17" name="Elbow Connector 16"/>
          <xdr:cNvCxnSpPr/>
        </xdr:nvCxnSpPr>
        <xdr:spPr>
          <a:xfrm rot="16200000" flipH="1">
            <a:off x="-433784" y="2258923"/>
            <a:ext cx="3514059" cy="1862504"/>
          </a:xfrm>
          <a:prstGeom prst="bentConnector3">
            <a:avLst>
              <a:gd name="adj1" fmla="val 99968"/>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18" name="Straight Arrow Connector 17"/>
          <xdr:cNvCxnSpPr/>
        </xdr:nvCxnSpPr>
        <xdr:spPr>
          <a:xfrm>
            <a:off x="399267" y="4114162"/>
            <a:ext cx="1888111" cy="0"/>
          </a:xfrm>
          <a:prstGeom prst="straightConnector1">
            <a:avLst/>
          </a:prstGeom>
          <a:ln>
            <a:tailEnd type="arrow"/>
          </a:ln>
        </xdr:spPr>
        <xdr:style>
          <a:lnRef idx="2">
            <a:schemeClr val="accent1"/>
          </a:lnRef>
          <a:fillRef idx="1">
            <a:schemeClr val="lt1"/>
          </a:fillRef>
          <a:effectRef idx="0">
            <a:schemeClr val="accent1"/>
          </a:effectRef>
          <a:fontRef idx="minor">
            <a:schemeClr val="dk1"/>
          </a:fontRef>
        </xdr:style>
      </xdr:cxnSp>
      <xdr:cxnSp macro="">
        <xdr:nvCxnSpPr>
          <xdr:cNvPr id="19" name="Elbow Connector 18"/>
          <xdr:cNvCxnSpPr/>
        </xdr:nvCxnSpPr>
        <xdr:spPr>
          <a:xfrm rot="5400000" flipH="1" flipV="1">
            <a:off x="3835158" y="2286232"/>
            <a:ext cx="17584" cy="3128068"/>
          </a:xfrm>
          <a:prstGeom prst="bentConnector2">
            <a:avLst/>
          </a:prstGeom>
          <a:ln>
            <a:tailEnd type="arrow"/>
          </a:ln>
        </xdr:spPr>
        <xdr:style>
          <a:lnRef idx="2">
            <a:schemeClr val="accent1"/>
          </a:lnRef>
          <a:fillRef idx="1">
            <a:schemeClr val="lt1"/>
          </a:fillRef>
          <a:effectRef idx="0">
            <a:schemeClr val="accent1"/>
          </a:effectRef>
          <a:fontRef idx="minor">
            <a:schemeClr val="dk1"/>
          </a:fontRef>
        </xdr:style>
      </xdr:cxnSp>
      <xdr:sp macro="" textlink="">
        <xdr:nvSpPr>
          <xdr:cNvPr id="20" name="Flowchart: Collate 19"/>
          <xdr:cNvSpPr/>
        </xdr:nvSpPr>
        <xdr:spPr>
          <a:xfrm rot="16200000">
            <a:off x="3733274" y="3702915"/>
            <a:ext cx="197827" cy="280622"/>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21" name="Group 20"/>
          <xdr:cNvGrpSpPr/>
        </xdr:nvGrpSpPr>
        <xdr:grpSpPr>
          <a:xfrm>
            <a:off x="2967652" y="3729659"/>
            <a:ext cx="353343" cy="227134"/>
            <a:chOff x="4637942" y="2483828"/>
            <a:chExt cx="359020" cy="227134"/>
          </a:xfrm>
        </xdr:grpSpPr>
        <xdr:sp macro="" textlink="">
          <xdr:nvSpPr>
            <xdr:cNvPr id="69" name="Rectangle 68"/>
            <xdr:cNvSpPr/>
          </xdr:nvSpPr>
          <xdr:spPr>
            <a:xfrm>
              <a:off x="4637942" y="2491154"/>
              <a:ext cx="359020" cy="21980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70" name="Straight Arrow Connector 69"/>
            <xdr:cNvCxnSpPr/>
          </xdr:nvCxnSpPr>
          <xdr:spPr>
            <a:xfrm>
              <a:off x="4703884" y="2483828"/>
              <a:ext cx="285750" cy="227134"/>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xnSp macro="">
        <xdr:nvCxnSpPr>
          <xdr:cNvPr id="22" name="Elbow Connector 21"/>
          <xdr:cNvCxnSpPr/>
        </xdr:nvCxnSpPr>
        <xdr:spPr>
          <a:xfrm flipV="1">
            <a:off x="2250321" y="4673876"/>
            <a:ext cx="3155137" cy="16755"/>
          </a:xfrm>
          <a:prstGeom prst="bentConnector3">
            <a:avLst>
              <a:gd name="adj1" fmla="val 50000"/>
            </a:avLst>
          </a:prstGeom>
          <a:ln>
            <a:tailEnd type="arrow"/>
          </a:ln>
        </xdr:spPr>
        <xdr:style>
          <a:lnRef idx="2">
            <a:schemeClr val="accent1"/>
          </a:lnRef>
          <a:fillRef idx="1">
            <a:schemeClr val="lt1"/>
          </a:fillRef>
          <a:effectRef idx="0">
            <a:schemeClr val="accent1"/>
          </a:effectRef>
          <a:fontRef idx="minor">
            <a:schemeClr val="dk1"/>
          </a:fontRef>
        </xdr:style>
      </xdr:cxnSp>
      <xdr:sp macro="" textlink="">
        <xdr:nvSpPr>
          <xdr:cNvPr id="23" name="Flowchart: Collate 22"/>
          <xdr:cNvSpPr/>
        </xdr:nvSpPr>
        <xdr:spPr>
          <a:xfrm rot="16200000">
            <a:off x="3703680" y="4534488"/>
            <a:ext cx="197827" cy="280622"/>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24" name="Group 23"/>
          <xdr:cNvGrpSpPr/>
        </xdr:nvGrpSpPr>
        <xdr:grpSpPr>
          <a:xfrm>
            <a:off x="2938057" y="4561232"/>
            <a:ext cx="353343" cy="227134"/>
            <a:chOff x="4637942" y="2483828"/>
            <a:chExt cx="359020" cy="227134"/>
          </a:xfrm>
        </xdr:grpSpPr>
        <xdr:sp macro="" textlink="">
          <xdr:nvSpPr>
            <xdr:cNvPr id="67" name="Rectangle 66"/>
            <xdr:cNvSpPr/>
          </xdr:nvSpPr>
          <xdr:spPr>
            <a:xfrm>
              <a:off x="4637942" y="2491154"/>
              <a:ext cx="359020" cy="21980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68" name="Straight Arrow Connector 67"/>
            <xdr:cNvCxnSpPr/>
          </xdr:nvCxnSpPr>
          <xdr:spPr>
            <a:xfrm>
              <a:off x="4703884" y="2483828"/>
              <a:ext cx="285750" cy="227134"/>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xnSp macro="">
        <xdr:nvCxnSpPr>
          <xdr:cNvPr id="25" name="Elbow Connector 24"/>
          <xdr:cNvCxnSpPr/>
        </xdr:nvCxnSpPr>
        <xdr:spPr>
          <a:xfrm>
            <a:off x="682882" y="1409697"/>
            <a:ext cx="1565450" cy="1581153"/>
          </a:xfrm>
          <a:prstGeom prst="bentConnector3">
            <a:avLst>
              <a:gd name="adj1" fmla="val -2096"/>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26" name="Straight Arrow Connector 25"/>
          <xdr:cNvCxnSpPr/>
        </xdr:nvCxnSpPr>
        <xdr:spPr>
          <a:xfrm>
            <a:off x="663975" y="2286000"/>
            <a:ext cx="1622170" cy="0"/>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xnSp macro="">
        <xdr:nvCxnSpPr>
          <xdr:cNvPr id="27" name="Elbow Connector 26"/>
          <xdr:cNvCxnSpPr>
            <a:endCxn id="3" idx="0"/>
          </xdr:cNvCxnSpPr>
        </xdr:nvCxnSpPr>
        <xdr:spPr>
          <a:xfrm rot="10800000">
            <a:off x="1825132" y="514351"/>
            <a:ext cx="5996575" cy="1446679"/>
          </a:xfrm>
          <a:prstGeom prst="bentConnector4">
            <a:avLst>
              <a:gd name="adj1" fmla="val 37244"/>
              <a:gd name="adj2" fmla="val 115802"/>
            </a:avLst>
          </a:prstGeom>
          <a:ln>
            <a:tailEnd type="arrow"/>
          </a:ln>
        </xdr:spPr>
        <xdr:style>
          <a:lnRef idx="2">
            <a:schemeClr val="accent6"/>
          </a:lnRef>
          <a:fillRef idx="1">
            <a:schemeClr val="lt1"/>
          </a:fillRef>
          <a:effectRef idx="0">
            <a:schemeClr val="accent6"/>
          </a:effectRef>
          <a:fontRef idx="minor">
            <a:schemeClr val="dk1"/>
          </a:fontRef>
        </xdr:style>
      </xdr:cxnSp>
      <xdr:sp macro="" textlink="">
        <xdr:nvSpPr>
          <xdr:cNvPr id="28" name="Flowchart: Collate 27"/>
          <xdr:cNvSpPr/>
        </xdr:nvSpPr>
        <xdr:spPr>
          <a:xfrm rot="16200000">
            <a:off x="3736797" y="3702915"/>
            <a:ext cx="197827" cy="280622"/>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29" name="Flowchart: Collate 28"/>
          <xdr:cNvSpPr/>
        </xdr:nvSpPr>
        <xdr:spPr>
          <a:xfrm rot="16200000">
            <a:off x="1671171" y="4806641"/>
            <a:ext cx="197827" cy="287771"/>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30" name="Flowchart: Collate 29"/>
          <xdr:cNvSpPr/>
        </xdr:nvSpPr>
        <xdr:spPr>
          <a:xfrm rot="16200000">
            <a:off x="1633355" y="2847533"/>
            <a:ext cx="197827" cy="287771"/>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31" name="Flowchart: Collate 30"/>
          <xdr:cNvSpPr/>
        </xdr:nvSpPr>
        <xdr:spPr>
          <a:xfrm rot="16200000">
            <a:off x="1676573" y="3970842"/>
            <a:ext cx="197827" cy="287771"/>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32" name="Flowchart: Collate 31"/>
          <xdr:cNvSpPr/>
        </xdr:nvSpPr>
        <xdr:spPr>
          <a:xfrm rot="16200000">
            <a:off x="1652264" y="2131798"/>
            <a:ext cx="197827" cy="287771"/>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33" name="Group 32"/>
          <xdr:cNvGrpSpPr/>
        </xdr:nvGrpSpPr>
        <xdr:grpSpPr>
          <a:xfrm>
            <a:off x="975203" y="2243523"/>
            <a:ext cx="343992" cy="367984"/>
            <a:chOff x="8253620" y="816429"/>
            <a:chExt cx="354377" cy="367984"/>
          </a:xfrm>
        </xdr:grpSpPr>
        <xdr:sp macro="" textlink="">
          <xdr:nvSpPr>
            <xdr:cNvPr id="65" name="Rectangle 64"/>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66" name="Flowchart: Delay 65"/>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grpSp>
        <xdr:nvGrpSpPr>
          <xdr:cNvPr id="34" name="Group 33"/>
          <xdr:cNvGrpSpPr/>
        </xdr:nvGrpSpPr>
        <xdr:grpSpPr>
          <a:xfrm>
            <a:off x="990000" y="2954171"/>
            <a:ext cx="343992" cy="367984"/>
            <a:chOff x="8253620" y="816429"/>
            <a:chExt cx="354377" cy="367984"/>
          </a:xfrm>
        </xdr:grpSpPr>
        <xdr:sp macro="" textlink="">
          <xdr:nvSpPr>
            <xdr:cNvPr id="63" name="Rectangle 62"/>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64" name="Flowchart: Delay 63"/>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grpSp>
        <xdr:nvGrpSpPr>
          <xdr:cNvPr id="35" name="Group 34"/>
          <xdr:cNvGrpSpPr/>
        </xdr:nvGrpSpPr>
        <xdr:grpSpPr>
          <a:xfrm>
            <a:off x="993289" y="4895614"/>
            <a:ext cx="343992" cy="367984"/>
            <a:chOff x="8253620" y="816429"/>
            <a:chExt cx="354377" cy="367984"/>
          </a:xfrm>
        </xdr:grpSpPr>
        <xdr:sp macro="" textlink="">
          <xdr:nvSpPr>
            <xdr:cNvPr id="61" name="Rectangle 60"/>
            <xdr:cNvSpPr/>
          </xdr:nvSpPr>
          <xdr:spPr>
            <a:xfrm>
              <a:off x="8253620" y="816429"/>
              <a:ext cx="354377" cy="8164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62" name="Flowchart: Delay 61"/>
            <xdr:cNvSpPr/>
          </xdr:nvSpPr>
          <xdr:spPr>
            <a:xfrm rot="5400000">
              <a:off x="8284975" y="919370"/>
              <a:ext cx="285158" cy="244928"/>
            </a:xfrm>
            <a:prstGeom prst="flowChartDelay">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grpSp>
        <xdr:nvGrpSpPr>
          <xdr:cNvPr id="36" name="Group 35"/>
          <xdr:cNvGrpSpPr/>
        </xdr:nvGrpSpPr>
        <xdr:grpSpPr>
          <a:xfrm>
            <a:off x="996577" y="4054101"/>
            <a:ext cx="343992" cy="367984"/>
            <a:chOff x="8253620" y="816429"/>
            <a:chExt cx="354377" cy="367984"/>
          </a:xfrm>
        </xdr:grpSpPr>
        <xdr:sp macro="" textlink="">
          <xdr:nvSpPr>
            <xdr:cNvPr id="59" name="Rectangle 58"/>
            <xdr:cNvSpPr/>
          </xdr:nvSpPr>
          <xdr:spPr>
            <a:xfrm>
              <a:off x="8253620" y="816429"/>
              <a:ext cx="354377" cy="8164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60" name="Flowchart: Delay 59"/>
            <xdr:cNvSpPr/>
          </xdr:nvSpPr>
          <xdr:spPr>
            <a:xfrm rot="5400000">
              <a:off x="8284975" y="919370"/>
              <a:ext cx="285158" cy="244928"/>
            </a:xfrm>
            <a:prstGeom prst="flowChartDelay">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cxnSp macro="">
        <xdr:nvCxnSpPr>
          <xdr:cNvPr id="37" name="Straight Arrow Connector 36"/>
          <xdr:cNvCxnSpPr/>
        </xdr:nvCxnSpPr>
        <xdr:spPr>
          <a:xfrm flipV="1">
            <a:off x="4319835" y="2786903"/>
            <a:ext cx="11122" cy="1064559"/>
          </a:xfrm>
          <a:prstGeom prst="straightConnector1">
            <a:avLst/>
          </a:prstGeom>
          <a:ln>
            <a:tailEnd type="arrow"/>
          </a:ln>
        </xdr:spPr>
        <xdr:style>
          <a:lnRef idx="2">
            <a:schemeClr val="accent1"/>
          </a:lnRef>
          <a:fillRef idx="1">
            <a:schemeClr val="lt1"/>
          </a:fillRef>
          <a:effectRef idx="0">
            <a:schemeClr val="accent1"/>
          </a:effectRef>
          <a:fontRef idx="minor">
            <a:schemeClr val="dk1"/>
          </a:fontRef>
        </xdr:style>
      </xdr:cxnSp>
      <xdr:sp macro="" textlink="">
        <xdr:nvSpPr>
          <xdr:cNvPr id="38" name="Flowchart: Collate 37"/>
          <xdr:cNvSpPr/>
        </xdr:nvSpPr>
        <xdr:spPr>
          <a:xfrm>
            <a:off x="4219735" y="3100667"/>
            <a:ext cx="196350" cy="298179"/>
          </a:xfrm>
          <a:prstGeom prst="flowChartCollat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solidFill>
                <a:schemeClr val="tx1"/>
              </a:solidFill>
            </a:endParaRPr>
          </a:p>
        </xdr:txBody>
      </xdr:sp>
      <xdr:grpSp>
        <xdr:nvGrpSpPr>
          <xdr:cNvPr id="39" name="Group 38"/>
          <xdr:cNvGrpSpPr/>
        </xdr:nvGrpSpPr>
        <xdr:grpSpPr>
          <a:xfrm>
            <a:off x="7799294" y="1837765"/>
            <a:ext cx="929344" cy="1652660"/>
            <a:chOff x="6404962" y="4037378"/>
            <a:chExt cx="922139" cy="1652660"/>
          </a:xfrm>
        </xdr:grpSpPr>
        <xdr:sp macro="" textlink="">
          <xdr:nvSpPr>
            <xdr:cNvPr id="52" name="Rectangle 51"/>
            <xdr:cNvSpPr/>
          </xdr:nvSpPr>
          <xdr:spPr>
            <a:xfrm>
              <a:off x="6404962" y="4041321"/>
              <a:ext cx="922139" cy="163285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53" name="Straight Connector 52"/>
            <xdr:cNvCxnSpPr/>
          </xdr:nvCxnSpPr>
          <xdr:spPr>
            <a:xfrm>
              <a:off x="6568248" y="4041321"/>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a:off x="6721421" y="4049204"/>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xdr:cNvCxnSpPr/>
          </xdr:nvCxnSpPr>
          <xdr:spPr>
            <a:xfrm>
              <a:off x="6867252" y="4037378"/>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xdr:cNvCxnSpPr/>
          </xdr:nvCxnSpPr>
          <xdr:spPr>
            <a:xfrm>
              <a:off x="7019652" y="4038691"/>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7172052" y="4040004"/>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58" name="TextBox 57"/>
            <xdr:cNvSpPr txBox="1"/>
          </xdr:nvSpPr>
          <xdr:spPr>
            <a:xfrm>
              <a:off x="6674707" y="4749439"/>
              <a:ext cx="4414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a:t>PHE</a:t>
              </a:r>
            </a:p>
            <a:p>
              <a:endParaRPr lang="en-US" sz="1100"/>
            </a:p>
          </xdr:txBody>
        </xdr:sp>
      </xdr:grpSp>
      <xdr:sp macro="" textlink="">
        <xdr:nvSpPr>
          <xdr:cNvPr id="40" name="Flowchart: Collate 39"/>
          <xdr:cNvSpPr/>
        </xdr:nvSpPr>
        <xdr:spPr>
          <a:xfrm rot="16200000">
            <a:off x="7291604" y="3073838"/>
            <a:ext cx="197827" cy="280622"/>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41" name="Flowchart: Collate 40"/>
          <xdr:cNvSpPr/>
        </xdr:nvSpPr>
        <xdr:spPr>
          <a:xfrm rot="16200000">
            <a:off x="7280396" y="1829984"/>
            <a:ext cx="197827" cy="280622"/>
          </a:xfrm>
          <a:prstGeom prst="flowChartCollate">
            <a:avLst/>
          </a:prstGeom>
          <a:ln>
            <a:tailEnd type="arrow"/>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tx1"/>
              </a:solidFill>
            </a:endParaRPr>
          </a:p>
        </xdr:txBody>
      </xdr:sp>
      <xdr:cxnSp macro="">
        <xdr:nvCxnSpPr>
          <xdr:cNvPr id="42" name="Straight Arrow Connector 41"/>
          <xdr:cNvCxnSpPr/>
        </xdr:nvCxnSpPr>
        <xdr:spPr>
          <a:xfrm flipH="1">
            <a:off x="8706972" y="3204882"/>
            <a:ext cx="1617056"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3" name="Elbow Connector 42"/>
          <xdr:cNvCxnSpPr/>
        </xdr:nvCxnSpPr>
        <xdr:spPr>
          <a:xfrm flipV="1">
            <a:off x="8751794" y="1364252"/>
            <a:ext cx="1561693" cy="764866"/>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 name="Straight Arrow Connector 43"/>
          <xdr:cNvCxnSpPr>
            <a:stCxn id="51" idx="3"/>
          </xdr:cNvCxnSpPr>
        </xdr:nvCxnSpPr>
        <xdr:spPr>
          <a:xfrm flipH="1" flipV="1">
            <a:off x="9356913" y="2140325"/>
            <a:ext cx="1367" cy="8668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nvGrpSpPr>
          <xdr:cNvPr id="45" name="Group 44"/>
          <xdr:cNvGrpSpPr/>
        </xdr:nvGrpSpPr>
        <xdr:grpSpPr>
          <a:xfrm>
            <a:off x="9217641" y="3007205"/>
            <a:ext cx="285105" cy="295291"/>
            <a:chOff x="9528992" y="3943377"/>
            <a:chExt cx="284176" cy="295291"/>
          </a:xfrm>
        </xdr:grpSpPr>
        <xdr:sp macro="" textlink="">
          <xdr:nvSpPr>
            <xdr:cNvPr id="50" name="Flowchart: Collate 49"/>
            <xdr:cNvSpPr/>
          </xdr:nvSpPr>
          <xdr:spPr>
            <a:xfrm rot="16200000">
              <a:off x="9572166" y="3997667"/>
              <a:ext cx="197827" cy="284176"/>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sp macro="" textlink="">
          <xdr:nvSpPr>
            <xdr:cNvPr id="51" name="Isosceles Triangle 50"/>
            <xdr:cNvSpPr/>
          </xdr:nvSpPr>
          <xdr:spPr>
            <a:xfrm rot="10800000">
              <a:off x="9596335" y="3943377"/>
              <a:ext cx="145676" cy="168088"/>
            </a:xfrm>
            <a:prstGeom prst="triangl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grpSp>
      <xdr:sp macro="" textlink="">
        <xdr:nvSpPr>
          <xdr:cNvPr id="46" name="Oval 45"/>
          <xdr:cNvSpPr/>
        </xdr:nvSpPr>
        <xdr:spPr>
          <a:xfrm>
            <a:off x="9769316" y="1834243"/>
            <a:ext cx="73847" cy="103414"/>
          </a:xfrm>
          <a:prstGeom prst="ellips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xnSp macro="">
        <xdr:nvCxnSpPr>
          <xdr:cNvPr id="47" name="Elbow Connector 46"/>
          <xdr:cNvCxnSpPr>
            <a:endCxn id="46" idx="4"/>
          </xdr:cNvCxnSpPr>
        </xdr:nvCxnSpPr>
        <xdr:spPr>
          <a:xfrm flipV="1">
            <a:off x="9531724" y="1937657"/>
            <a:ext cx="272274" cy="12518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8" name="TextBox 47"/>
          <xdr:cNvSpPr txBox="1"/>
        </xdr:nvSpPr>
        <xdr:spPr>
          <a:xfrm>
            <a:off x="9187864" y="3646715"/>
            <a:ext cx="740548" cy="4680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a:t>Three</a:t>
            </a:r>
            <a:r>
              <a:rPr lang="en-US" sz="1100" baseline="0"/>
              <a:t>way</a:t>
            </a:r>
          </a:p>
          <a:p>
            <a:pPr algn="ctr"/>
            <a:r>
              <a:rPr lang="en-US" sz="1100" baseline="0"/>
              <a:t> CV</a:t>
            </a:r>
            <a:endParaRPr lang="en-US" sz="1100"/>
          </a:p>
          <a:p>
            <a:endParaRPr lang="en-US" sz="1100"/>
          </a:p>
        </xdr:txBody>
      </xdr:sp>
      <xdr:cxnSp macro="">
        <xdr:nvCxnSpPr>
          <xdr:cNvPr id="49" name="Elbow Connector 48"/>
          <xdr:cNvCxnSpPr>
            <a:stCxn id="46" idx="6"/>
            <a:endCxn id="50" idx="1"/>
          </xdr:cNvCxnSpPr>
        </xdr:nvCxnSpPr>
        <xdr:spPr>
          <a:xfrm flipH="1">
            <a:off x="9360193" y="1885950"/>
            <a:ext cx="482970" cy="1317633"/>
          </a:xfrm>
          <a:prstGeom prst="bentConnector5">
            <a:avLst>
              <a:gd name="adj1" fmla="val -46580"/>
              <a:gd name="adj2" fmla="val 130157"/>
              <a:gd name="adj3" fmla="val 99325"/>
            </a:avLst>
          </a:prstGeom>
          <a:ln>
            <a:prstDash val="sysDot"/>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34738</xdr:colOff>
      <xdr:row>7</xdr:row>
      <xdr:rowOff>133350</xdr:rowOff>
    </xdr:to>
    <xdr:sp macro="" textlink="">
      <xdr:nvSpPr>
        <xdr:cNvPr id="2" name="Rectangle 1"/>
        <xdr:cNvSpPr/>
      </xdr:nvSpPr>
      <xdr:spPr>
        <a:xfrm>
          <a:off x="609600" y="571500"/>
          <a:ext cx="3082738" cy="8953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b"/>
        <a:lstStyle/>
        <a:p>
          <a:pPr algn="ctr"/>
          <a:r>
            <a:rPr lang="en-US" sz="2000"/>
            <a:t> Cooling Tower</a:t>
          </a:r>
        </a:p>
        <a:p>
          <a:pPr algn="ctr"/>
          <a:endParaRPr lang="en-US" sz="2000"/>
        </a:p>
      </xdr:txBody>
    </xdr:sp>
    <xdr:clientData/>
  </xdr:twoCellAnchor>
  <xdr:twoCellAnchor>
    <xdr:from>
      <xdr:col>3</xdr:col>
      <xdr:colOff>459144</xdr:colOff>
      <xdr:row>11</xdr:row>
      <xdr:rowOff>13188</xdr:rowOff>
    </xdr:from>
    <xdr:to>
      <xdr:col>4</xdr:col>
      <xdr:colOff>478306</xdr:colOff>
      <xdr:row>14</xdr:row>
      <xdr:rowOff>150260</xdr:rowOff>
    </xdr:to>
    <xdr:grpSp>
      <xdr:nvGrpSpPr>
        <xdr:cNvPr id="3" name="Group 2"/>
        <xdr:cNvGrpSpPr/>
      </xdr:nvGrpSpPr>
      <xdr:grpSpPr>
        <a:xfrm>
          <a:off x="2287944" y="2108688"/>
          <a:ext cx="628762" cy="708572"/>
          <a:chOff x="2495614" y="2032488"/>
          <a:chExt cx="636654" cy="708572"/>
        </a:xfrm>
      </xdr:grpSpPr>
      <xdr:grpSp>
        <xdr:nvGrpSpPr>
          <xdr:cNvPr id="4" name="Group 3"/>
          <xdr:cNvGrpSpPr/>
        </xdr:nvGrpSpPr>
        <xdr:grpSpPr>
          <a:xfrm>
            <a:off x="2579141" y="2032488"/>
            <a:ext cx="455735" cy="485775"/>
            <a:chOff x="1343025" y="1104900"/>
            <a:chExt cx="571500" cy="628650"/>
          </a:xfrm>
        </xdr:grpSpPr>
        <xdr:sp macro="" textlink="">
          <xdr:nvSpPr>
            <xdr:cNvPr id="6" name="Isosceles Triangle 5"/>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7" name="Oval 6"/>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5" name="TextBox 4"/>
          <xdr:cNvSpPr txBox="1"/>
        </xdr:nvSpPr>
        <xdr:spPr>
          <a:xfrm>
            <a:off x="2495614" y="2476500"/>
            <a:ext cx="636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P-364 A</a:t>
            </a:r>
          </a:p>
        </xdr:txBody>
      </xdr:sp>
    </xdr:grpSp>
    <xdr:clientData/>
  </xdr:twoCellAnchor>
  <xdr:twoCellAnchor>
    <xdr:from>
      <xdr:col>3</xdr:col>
      <xdr:colOff>450346</xdr:colOff>
      <xdr:row>14</xdr:row>
      <xdr:rowOff>189034</xdr:rowOff>
    </xdr:from>
    <xdr:to>
      <xdr:col>4</xdr:col>
      <xdr:colOff>464635</xdr:colOff>
      <xdr:row>18</xdr:row>
      <xdr:rowOff>126814</xdr:rowOff>
    </xdr:to>
    <xdr:grpSp>
      <xdr:nvGrpSpPr>
        <xdr:cNvPr id="8" name="Group 7"/>
        <xdr:cNvGrpSpPr/>
      </xdr:nvGrpSpPr>
      <xdr:grpSpPr>
        <a:xfrm>
          <a:off x="2279146" y="2856034"/>
          <a:ext cx="623889" cy="699780"/>
          <a:chOff x="2486822" y="2779834"/>
          <a:chExt cx="631783" cy="699780"/>
        </a:xfrm>
      </xdr:grpSpPr>
      <xdr:grpSp>
        <xdr:nvGrpSpPr>
          <xdr:cNvPr id="9" name="Group 8"/>
          <xdr:cNvGrpSpPr/>
        </xdr:nvGrpSpPr>
        <xdr:grpSpPr>
          <a:xfrm>
            <a:off x="2566685" y="2779834"/>
            <a:ext cx="455735" cy="485775"/>
            <a:chOff x="1343025" y="1104900"/>
            <a:chExt cx="571500" cy="628650"/>
          </a:xfrm>
        </xdr:grpSpPr>
        <xdr:sp macro="" textlink="">
          <xdr:nvSpPr>
            <xdr:cNvPr id="11" name="Isosceles Triangle 10"/>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2" name="Oval 11"/>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10" name="TextBox 9"/>
          <xdr:cNvSpPr txBox="1"/>
        </xdr:nvSpPr>
        <xdr:spPr>
          <a:xfrm>
            <a:off x="2486822" y="3215054"/>
            <a:ext cx="6317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P-364 B</a:t>
            </a:r>
          </a:p>
        </xdr:txBody>
      </xdr:sp>
    </xdr:grpSp>
    <xdr:clientData/>
  </xdr:twoCellAnchor>
  <xdr:twoCellAnchor>
    <xdr:from>
      <xdr:col>4</xdr:col>
      <xdr:colOff>160936</xdr:colOff>
      <xdr:row>11</xdr:row>
      <xdr:rowOff>1657</xdr:rowOff>
    </xdr:from>
    <xdr:to>
      <xdr:col>8</xdr:col>
      <xdr:colOff>210063</xdr:colOff>
      <xdr:row>11</xdr:row>
      <xdr:rowOff>13188</xdr:rowOff>
    </xdr:to>
    <xdr:cxnSp macro="">
      <xdr:nvCxnSpPr>
        <xdr:cNvPr id="13" name="Elbow Connector 12"/>
        <xdr:cNvCxnSpPr>
          <a:stCxn id="7" idx="0"/>
        </xdr:cNvCxnSpPr>
      </xdr:nvCxnSpPr>
      <xdr:spPr>
        <a:xfrm rot="5400000" flipH="1" flipV="1">
          <a:off x="3837334" y="859159"/>
          <a:ext cx="11531" cy="2487527"/>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4</xdr:col>
      <xdr:colOff>148479</xdr:colOff>
      <xdr:row>14</xdr:row>
      <xdr:rowOff>175592</xdr:rowOff>
    </xdr:from>
    <xdr:to>
      <xdr:col>8</xdr:col>
      <xdr:colOff>210065</xdr:colOff>
      <xdr:row>14</xdr:row>
      <xdr:rowOff>189035</xdr:rowOff>
    </xdr:to>
    <xdr:cxnSp macro="">
      <xdr:nvCxnSpPr>
        <xdr:cNvPr id="14" name="Elbow Connector 13"/>
        <xdr:cNvCxnSpPr>
          <a:stCxn id="12" idx="0"/>
        </xdr:cNvCxnSpPr>
      </xdr:nvCxnSpPr>
      <xdr:spPr>
        <a:xfrm rot="5400000" flipH="1" flipV="1">
          <a:off x="3830150" y="1599321"/>
          <a:ext cx="13443" cy="2499986"/>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6</xdr:col>
      <xdr:colOff>331480</xdr:colOff>
      <xdr:row>10</xdr:row>
      <xdr:rowOff>83527</xdr:rowOff>
    </xdr:from>
    <xdr:to>
      <xdr:col>7</xdr:col>
      <xdr:colOff>4614</xdr:colOff>
      <xdr:row>11</xdr:row>
      <xdr:rowOff>90854</xdr:rowOff>
    </xdr:to>
    <xdr:sp macro="" textlink="">
      <xdr:nvSpPr>
        <xdr:cNvPr id="15" name="Flowchart: Collate 14"/>
        <xdr:cNvSpPr/>
      </xdr:nvSpPr>
      <xdr:spPr>
        <a:xfrm rot="16200000">
          <a:off x="4031533" y="1946074"/>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211404</xdr:colOff>
      <xdr:row>10</xdr:row>
      <xdr:rowOff>68874</xdr:rowOff>
    </xdr:from>
    <xdr:to>
      <xdr:col>5</xdr:col>
      <xdr:colOff>567406</xdr:colOff>
      <xdr:row>11</xdr:row>
      <xdr:rowOff>105508</xdr:rowOff>
    </xdr:to>
    <xdr:grpSp>
      <xdr:nvGrpSpPr>
        <xdr:cNvPr id="16" name="Group 15"/>
        <xdr:cNvGrpSpPr/>
      </xdr:nvGrpSpPr>
      <xdr:grpSpPr>
        <a:xfrm>
          <a:off x="3259404" y="1973874"/>
          <a:ext cx="356002" cy="227134"/>
          <a:chOff x="4637942" y="2483828"/>
          <a:chExt cx="359020" cy="227134"/>
        </a:xfrm>
      </xdr:grpSpPr>
      <xdr:sp macro="" textlink="">
        <xdr:nvSpPr>
          <xdr:cNvPr id="17" name="Rectangle 16"/>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18" name="Straight Arrow Connector 17"/>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8</xdr:col>
      <xdr:colOff>236716</xdr:colOff>
      <xdr:row>9</xdr:row>
      <xdr:rowOff>123848</xdr:rowOff>
    </xdr:from>
    <xdr:to>
      <xdr:col>12</xdr:col>
      <xdr:colOff>35719</xdr:colOff>
      <xdr:row>30</xdr:row>
      <xdr:rowOff>113112</xdr:rowOff>
    </xdr:to>
    <xdr:cxnSp macro="">
      <xdr:nvCxnSpPr>
        <xdr:cNvPr id="19" name="Elbow Connector 18"/>
        <xdr:cNvCxnSpPr/>
      </xdr:nvCxnSpPr>
      <xdr:spPr>
        <a:xfrm rot="16200000" flipH="1">
          <a:off x="4237336" y="2714528"/>
          <a:ext cx="3989764" cy="2237403"/>
        </a:xfrm>
        <a:prstGeom prst="bentConnector3">
          <a:avLst>
            <a:gd name="adj1" fmla="val 99985"/>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8</xdr:col>
      <xdr:colOff>158708</xdr:colOff>
      <xdr:row>9</xdr:row>
      <xdr:rowOff>89501</xdr:rowOff>
    </xdr:from>
    <xdr:to>
      <xdr:col>8</xdr:col>
      <xdr:colOff>329628</xdr:colOff>
      <xdr:row>9</xdr:row>
      <xdr:rowOff>120964</xdr:rowOff>
    </xdr:to>
    <xdr:grpSp>
      <xdr:nvGrpSpPr>
        <xdr:cNvPr id="20" name="Group 19"/>
        <xdr:cNvGrpSpPr/>
      </xdr:nvGrpSpPr>
      <xdr:grpSpPr>
        <a:xfrm>
          <a:off x="5035508" y="1804001"/>
          <a:ext cx="170920" cy="31463"/>
          <a:chOff x="4986692" y="3018438"/>
          <a:chExt cx="170920" cy="31463"/>
        </a:xfrm>
      </xdr:grpSpPr>
      <xdr:cxnSp macro="">
        <xdr:nvCxnSpPr>
          <xdr:cNvPr id="21" name="Straight Connector 20"/>
          <xdr:cNvCxnSpPr/>
        </xdr:nvCxnSpPr>
        <xdr:spPr>
          <a:xfrm>
            <a:off x="4986692" y="3018438"/>
            <a:ext cx="166671" cy="0"/>
          </a:xfrm>
          <a:prstGeom prst="line">
            <a:avLst/>
          </a:prstGeom>
        </xdr:spPr>
        <xdr:style>
          <a:lnRef idx="2">
            <a:schemeClr val="accent5"/>
          </a:lnRef>
          <a:fillRef idx="1">
            <a:schemeClr val="lt1"/>
          </a:fillRef>
          <a:effectRef idx="0">
            <a:schemeClr val="accent5"/>
          </a:effectRef>
          <a:fontRef idx="minor">
            <a:schemeClr val="dk1"/>
          </a:fontRef>
        </xdr:style>
      </xdr:cxnSp>
      <xdr:cxnSp macro="">
        <xdr:nvCxnSpPr>
          <xdr:cNvPr id="22" name="Straight Connector 21"/>
          <xdr:cNvCxnSpPr/>
        </xdr:nvCxnSpPr>
        <xdr:spPr>
          <a:xfrm>
            <a:off x="4990941" y="3049901"/>
            <a:ext cx="166671" cy="0"/>
          </a:xfrm>
          <a:prstGeom prst="line">
            <a:avLst/>
          </a:prstGeom>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6</xdr:col>
      <xdr:colOff>351867</xdr:colOff>
      <xdr:row>14</xdr:row>
      <xdr:rowOff>74288</xdr:rowOff>
    </xdr:from>
    <xdr:to>
      <xdr:col>7</xdr:col>
      <xdr:colOff>25001</xdr:colOff>
      <xdr:row>15</xdr:row>
      <xdr:rowOff>81615</xdr:rowOff>
    </xdr:to>
    <xdr:sp macro="" textlink="">
      <xdr:nvSpPr>
        <xdr:cNvPr id="23" name="Flowchart: Collate 22"/>
        <xdr:cNvSpPr/>
      </xdr:nvSpPr>
      <xdr:spPr>
        <a:xfrm rot="16200000">
          <a:off x="4051920" y="2698835"/>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231791</xdr:colOff>
      <xdr:row>14</xdr:row>
      <xdr:rowOff>59635</xdr:rowOff>
    </xdr:from>
    <xdr:to>
      <xdr:col>5</xdr:col>
      <xdr:colOff>587793</xdr:colOff>
      <xdr:row>15</xdr:row>
      <xdr:rowOff>96269</xdr:rowOff>
    </xdr:to>
    <xdr:grpSp>
      <xdr:nvGrpSpPr>
        <xdr:cNvPr id="24" name="Group 23"/>
        <xdr:cNvGrpSpPr/>
      </xdr:nvGrpSpPr>
      <xdr:grpSpPr>
        <a:xfrm>
          <a:off x="3279791" y="2726635"/>
          <a:ext cx="356002" cy="227134"/>
          <a:chOff x="4637942" y="2483828"/>
          <a:chExt cx="359020" cy="227134"/>
        </a:xfrm>
      </xdr:grpSpPr>
      <xdr:sp macro="" textlink="">
        <xdr:nvSpPr>
          <xdr:cNvPr id="25" name="Rectangle 24"/>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26" name="Straight Arrow Connector 25"/>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1</xdr:col>
      <xdr:colOff>390524</xdr:colOff>
      <xdr:row>7</xdr:row>
      <xdr:rowOff>133347</xdr:rowOff>
    </xdr:from>
    <xdr:to>
      <xdr:col>4</xdr:col>
      <xdr:colOff>138956</xdr:colOff>
      <xdr:row>16</xdr:row>
      <xdr:rowOff>0</xdr:rowOff>
    </xdr:to>
    <xdr:cxnSp macro="">
      <xdr:nvCxnSpPr>
        <xdr:cNvPr id="27" name="Elbow Connector 26"/>
        <xdr:cNvCxnSpPr/>
      </xdr:nvCxnSpPr>
      <xdr:spPr>
        <a:xfrm>
          <a:off x="1000124" y="1466847"/>
          <a:ext cx="1577232" cy="1581153"/>
        </a:xfrm>
        <a:prstGeom prst="bentConnector3">
          <a:avLst>
            <a:gd name="adj1" fmla="val -2096"/>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1</xdr:col>
      <xdr:colOff>371475</xdr:colOff>
      <xdr:row>12</xdr:row>
      <xdr:rowOff>57150</xdr:rowOff>
    </xdr:from>
    <xdr:to>
      <xdr:col>4</xdr:col>
      <xdr:colOff>177053</xdr:colOff>
      <xdr:row>12</xdr:row>
      <xdr:rowOff>57150</xdr:rowOff>
    </xdr:to>
    <xdr:cxnSp macro="">
      <xdr:nvCxnSpPr>
        <xdr:cNvPr id="28" name="Straight Arrow Connector 27"/>
        <xdr:cNvCxnSpPr/>
      </xdr:nvCxnSpPr>
      <xdr:spPr>
        <a:xfrm>
          <a:off x="981075" y="2343150"/>
          <a:ext cx="1634378" cy="0"/>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3</xdr:col>
      <xdr:colOff>319928</xdr:colOff>
      <xdr:row>3</xdr:row>
      <xdr:rowOff>0</xdr:rowOff>
    </xdr:from>
    <xdr:to>
      <xdr:col>12</xdr:col>
      <xdr:colOff>56029</xdr:colOff>
      <xdr:row>24</xdr:row>
      <xdr:rowOff>168088</xdr:rowOff>
    </xdr:to>
    <xdr:cxnSp macro="">
      <xdr:nvCxnSpPr>
        <xdr:cNvPr id="29" name="Elbow Connector 28"/>
        <xdr:cNvCxnSpPr>
          <a:endCxn id="2" idx="0"/>
        </xdr:cNvCxnSpPr>
      </xdr:nvCxnSpPr>
      <xdr:spPr>
        <a:xfrm rot="10800000">
          <a:off x="2148728" y="571500"/>
          <a:ext cx="5222501" cy="4168588"/>
        </a:xfrm>
        <a:prstGeom prst="bentConnector4">
          <a:avLst>
            <a:gd name="adj1" fmla="val 10152"/>
            <a:gd name="adj2" fmla="val 105484"/>
          </a:avLst>
        </a:prstGeom>
        <a:ln>
          <a:tailEnd type="arrow"/>
        </a:ln>
      </xdr:spPr>
      <xdr:style>
        <a:lnRef idx="2">
          <a:schemeClr val="accent6"/>
        </a:lnRef>
        <a:fillRef idx="1">
          <a:schemeClr val="lt1"/>
        </a:fillRef>
        <a:effectRef idx="0">
          <a:schemeClr val="accent6"/>
        </a:effectRef>
        <a:fontRef idx="minor">
          <a:schemeClr val="dk1"/>
        </a:fontRef>
      </xdr:style>
    </xdr:cxnSp>
    <xdr:clientData/>
  </xdr:twoCellAnchor>
  <xdr:twoCellAnchor>
    <xdr:from>
      <xdr:col>3</xdr:col>
      <xdr:colOff>83640</xdr:colOff>
      <xdr:row>15</xdr:row>
      <xdr:rowOff>92155</xdr:rowOff>
    </xdr:from>
    <xdr:to>
      <xdr:col>3</xdr:col>
      <xdr:colOff>373577</xdr:colOff>
      <xdr:row>16</xdr:row>
      <xdr:rowOff>99482</xdr:rowOff>
    </xdr:to>
    <xdr:sp macro="" textlink="">
      <xdr:nvSpPr>
        <xdr:cNvPr id="30" name="Flowchart: Collate 29"/>
        <xdr:cNvSpPr/>
      </xdr:nvSpPr>
      <xdr:spPr>
        <a:xfrm rot="16200000">
          <a:off x="1958495" y="2903600"/>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102691</xdr:colOff>
      <xdr:row>11</xdr:row>
      <xdr:rowOff>138420</xdr:rowOff>
    </xdr:from>
    <xdr:to>
      <xdr:col>3</xdr:col>
      <xdr:colOff>392628</xdr:colOff>
      <xdr:row>12</xdr:row>
      <xdr:rowOff>145747</xdr:rowOff>
    </xdr:to>
    <xdr:sp macro="" textlink="">
      <xdr:nvSpPr>
        <xdr:cNvPr id="31" name="Flowchart: Collate 30"/>
        <xdr:cNvSpPr/>
      </xdr:nvSpPr>
      <xdr:spPr>
        <a:xfrm rot="16200000">
          <a:off x="1977546" y="2187865"/>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75445</xdr:colOff>
      <xdr:row>12</xdr:row>
      <xdr:rowOff>14673</xdr:rowOff>
    </xdr:from>
    <xdr:to>
      <xdr:col>2</xdr:col>
      <xdr:colOff>422026</xdr:colOff>
      <xdr:row>14</xdr:row>
      <xdr:rowOff>1657</xdr:rowOff>
    </xdr:to>
    <xdr:grpSp>
      <xdr:nvGrpSpPr>
        <xdr:cNvPr id="32" name="Group 31"/>
        <xdr:cNvGrpSpPr/>
      </xdr:nvGrpSpPr>
      <xdr:grpSpPr>
        <a:xfrm>
          <a:off x="1294645" y="2300673"/>
          <a:ext cx="346581" cy="367984"/>
          <a:chOff x="8253620" y="816429"/>
          <a:chExt cx="354377" cy="367984"/>
        </a:xfrm>
      </xdr:grpSpPr>
      <xdr:sp macro="" textlink="">
        <xdr:nvSpPr>
          <xdr:cNvPr id="33" name="Rectangle 32"/>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34" name="Flowchart: Delay 33"/>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2</xdr:col>
      <xdr:colOff>90354</xdr:colOff>
      <xdr:row>15</xdr:row>
      <xdr:rowOff>153821</xdr:rowOff>
    </xdr:from>
    <xdr:to>
      <xdr:col>2</xdr:col>
      <xdr:colOff>436935</xdr:colOff>
      <xdr:row>17</xdr:row>
      <xdr:rowOff>140805</xdr:rowOff>
    </xdr:to>
    <xdr:grpSp>
      <xdr:nvGrpSpPr>
        <xdr:cNvPr id="35" name="Group 34"/>
        <xdr:cNvGrpSpPr/>
      </xdr:nvGrpSpPr>
      <xdr:grpSpPr>
        <a:xfrm>
          <a:off x="1309554" y="3011321"/>
          <a:ext cx="346581" cy="367984"/>
          <a:chOff x="8253620" y="816429"/>
          <a:chExt cx="354377" cy="367984"/>
        </a:xfrm>
      </xdr:grpSpPr>
      <xdr:sp macro="" textlink="">
        <xdr:nvSpPr>
          <xdr:cNvPr id="36" name="Rectangle 35"/>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37" name="Flowchart: Delay 36"/>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15</xdr:col>
      <xdr:colOff>193301</xdr:colOff>
      <xdr:row>3</xdr:row>
      <xdr:rowOff>143435</xdr:rowOff>
    </xdr:from>
    <xdr:to>
      <xdr:col>16</xdr:col>
      <xdr:colOff>312084</xdr:colOff>
      <xdr:row>3</xdr:row>
      <xdr:rowOff>143435</xdr:rowOff>
    </xdr:to>
    <xdr:cxnSp macro="">
      <xdr:nvCxnSpPr>
        <xdr:cNvPr id="38" name="Straight Connector 37"/>
        <xdr:cNvCxnSpPr/>
      </xdr:nvCxnSpPr>
      <xdr:spPr>
        <a:xfrm>
          <a:off x="9337301" y="714935"/>
          <a:ext cx="728383" cy="0"/>
        </a:xfrm>
        <a:prstGeom prst="line">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cxnSp>
    <xdr:clientData/>
  </xdr:twoCellAnchor>
  <xdr:twoCellAnchor>
    <xdr:from>
      <xdr:col>15</xdr:col>
      <xdr:colOff>200026</xdr:colOff>
      <xdr:row>4</xdr:row>
      <xdr:rowOff>116541</xdr:rowOff>
    </xdr:from>
    <xdr:to>
      <xdr:col>16</xdr:col>
      <xdr:colOff>318809</xdr:colOff>
      <xdr:row>4</xdr:row>
      <xdr:rowOff>116541</xdr:rowOff>
    </xdr:to>
    <xdr:cxnSp macro="">
      <xdr:nvCxnSpPr>
        <xdr:cNvPr id="39" name="Straight Connector 38"/>
        <xdr:cNvCxnSpPr/>
      </xdr:nvCxnSpPr>
      <xdr:spPr>
        <a:xfrm>
          <a:off x="9344026" y="878541"/>
          <a:ext cx="728383" cy="0"/>
        </a:xfrm>
        <a:prstGeom prst="line">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cxnSp>
    <xdr:clientData/>
  </xdr:twoCellAnchor>
  <xdr:twoCellAnchor>
    <xdr:from>
      <xdr:col>15</xdr:col>
      <xdr:colOff>206749</xdr:colOff>
      <xdr:row>5</xdr:row>
      <xdr:rowOff>100853</xdr:rowOff>
    </xdr:from>
    <xdr:to>
      <xdr:col>16</xdr:col>
      <xdr:colOff>325532</xdr:colOff>
      <xdr:row>5</xdr:row>
      <xdr:rowOff>100853</xdr:rowOff>
    </xdr:to>
    <xdr:cxnSp macro="">
      <xdr:nvCxnSpPr>
        <xdr:cNvPr id="40" name="Straight Connector 39"/>
        <xdr:cNvCxnSpPr/>
      </xdr:nvCxnSpPr>
      <xdr:spPr>
        <a:xfrm>
          <a:off x="9350749" y="1053353"/>
          <a:ext cx="728383" cy="0"/>
        </a:xfrm>
        <a:prstGeom prst="line">
          <a:avLst/>
        </a:prstGeom>
        <a:ln>
          <a:headEnd type="none" w="med" len="med"/>
          <a:tailEnd type="none" w="med" len="med"/>
        </a:ln>
      </xdr:spPr>
      <xdr:style>
        <a:lnRef idx="2">
          <a:schemeClr val="accent5"/>
        </a:lnRef>
        <a:fillRef idx="1">
          <a:schemeClr val="lt1"/>
        </a:fillRef>
        <a:effectRef idx="0">
          <a:schemeClr val="accent5"/>
        </a:effectRef>
        <a:fontRef idx="minor">
          <a:schemeClr val="dk1"/>
        </a:fontRef>
      </xdr:style>
    </xdr:cxnSp>
    <xdr:clientData/>
  </xdr:twoCellAnchor>
  <xdr:twoCellAnchor>
    <xdr:from>
      <xdr:col>16</xdr:col>
      <xdr:colOff>267261</xdr:colOff>
      <xdr:row>3</xdr:row>
      <xdr:rowOff>8965</xdr:rowOff>
    </xdr:from>
    <xdr:to>
      <xdr:col>18</xdr:col>
      <xdr:colOff>538443</xdr:colOff>
      <xdr:row>6</xdr:row>
      <xdr:rowOff>87406</xdr:rowOff>
    </xdr:to>
    <xdr:sp macro="" textlink="">
      <xdr:nvSpPr>
        <xdr:cNvPr id="41" name="TextBox 40"/>
        <xdr:cNvSpPr txBox="1"/>
      </xdr:nvSpPr>
      <xdr:spPr>
        <a:xfrm>
          <a:off x="10020861" y="580465"/>
          <a:ext cx="1490382" cy="649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JST CW</a:t>
          </a:r>
          <a:r>
            <a:rPr lang="en-US" sz="1100" baseline="0"/>
            <a:t> supply line</a:t>
          </a:r>
        </a:p>
        <a:p>
          <a:r>
            <a:rPr lang="en-US" sz="1100" baseline="0"/>
            <a:t>JST CW return line</a:t>
          </a:r>
        </a:p>
        <a:p>
          <a:r>
            <a:rPr lang="en-US" sz="1100" baseline="0"/>
            <a:t>C-303 CW supply line</a:t>
          </a:r>
        </a:p>
        <a:p>
          <a:endParaRPr lang="en-US" sz="1100"/>
        </a:p>
      </xdr:txBody>
    </xdr:sp>
    <xdr:clientData/>
  </xdr:twoCellAnchor>
  <xdr:twoCellAnchor>
    <xdr:from>
      <xdr:col>12</xdr:col>
      <xdr:colOff>40020</xdr:colOff>
      <xdr:row>23</xdr:row>
      <xdr:rowOff>59289</xdr:rowOff>
    </xdr:from>
    <xdr:to>
      <xdr:col>13</xdr:col>
      <xdr:colOff>357042</xdr:colOff>
      <xdr:row>31</xdr:row>
      <xdr:rowOff>187949</xdr:rowOff>
    </xdr:to>
    <xdr:grpSp>
      <xdr:nvGrpSpPr>
        <xdr:cNvPr id="42" name="Group 41"/>
        <xdr:cNvGrpSpPr/>
      </xdr:nvGrpSpPr>
      <xdr:grpSpPr>
        <a:xfrm>
          <a:off x="7355220" y="4440789"/>
          <a:ext cx="926622" cy="1852685"/>
          <a:chOff x="6404962" y="4037378"/>
          <a:chExt cx="922139" cy="1652660"/>
        </a:xfrm>
      </xdr:grpSpPr>
      <xdr:sp macro="" textlink="">
        <xdr:nvSpPr>
          <xdr:cNvPr id="43" name="Rectangle 42"/>
          <xdr:cNvSpPr/>
        </xdr:nvSpPr>
        <xdr:spPr>
          <a:xfrm>
            <a:off x="6404962" y="4041321"/>
            <a:ext cx="922139" cy="163285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xnSp macro="">
        <xdr:nvCxnSpPr>
          <xdr:cNvPr id="44" name="Straight Connector 43"/>
          <xdr:cNvCxnSpPr/>
        </xdr:nvCxnSpPr>
        <xdr:spPr>
          <a:xfrm>
            <a:off x="6568248" y="4041321"/>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6721421" y="4049204"/>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a:off x="6867252" y="4037378"/>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7" name="Straight Connector 46"/>
          <xdr:cNvCxnSpPr/>
        </xdr:nvCxnSpPr>
        <xdr:spPr>
          <a:xfrm>
            <a:off x="7019652" y="4038691"/>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8" name="Straight Connector 47"/>
          <xdr:cNvCxnSpPr/>
        </xdr:nvCxnSpPr>
        <xdr:spPr>
          <a:xfrm>
            <a:off x="7172052" y="4040004"/>
            <a:ext cx="0" cy="1640834"/>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49" name="TextBox 48"/>
          <xdr:cNvSpPr txBox="1"/>
        </xdr:nvSpPr>
        <xdr:spPr>
          <a:xfrm>
            <a:off x="6674707" y="4749439"/>
            <a:ext cx="4414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a:t>PHE</a:t>
            </a:r>
          </a:p>
          <a:p>
            <a:endParaRPr lang="en-US" sz="1100"/>
          </a:p>
        </xdr:txBody>
      </xdr:sp>
    </xdr:grpSp>
    <xdr:clientData/>
  </xdr:twoCellAnchor>
  <xdr:twoCellAnchor>
    <xdr:from>
      <xdr:col>16</xdr:col>
      <xdr:colOff>425825</xdr:colOff>
      <xdr:row>18</xdr:row>
      <xdr:rowOff>179293</xdr:rowOff>
    </xdr:from>
    <xdr:to>
      <xdr:col>19</xdr:col>
      <xdr:colOff>22413</xdr:colOff>
      <xdr:row>22</xdr:row>
      <xdr:rowOff>174912</xdr:rowOff>
    </xdr:to>
    <xdr:sp macro="" textlink="">
      <xdr:nvSpPr>
        <xdr:cNvPr id="50" name="TextBox 49"/>
        <xdr:cNvSpPr txBox="1"/>
      </xdr:nvSpPr>
      <xdr:spPr>
        <a:xfrm>
          <a:off x="10179425" y="3608293"/>
          <a:ext cx="1425388" cy="757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a:t>Vapours from </a:t>
          </a:r>
        </a:p>
        <a:p>
          <a:pPr algn="ctr"/>
          <a:r>
            <a:rPr lang="en-US" sz="1100"/>
            <a:t>Alfa</a:t>
          </a:r>
          <a:r>
            <a:rPr lang="en-US" sz="1100" baseline="0"/>
            <a:t> laval calandriya 4</a:t>
          </a:r>
        </a:p>
        <a:p>
          <a:pPr algn="ctr"/>
          <a:r>
            <a:rPr lang="en-US" sz="1100" baseline="0"/>
            <a:t> vapor saparator</a:t>
          </a:r>
          <a:endParaRPr lang="en-US" sz="1100"/>
        </a:p>
        <a:p>
          <a:endParaRPr lang="en-US" sz="1100"/>
        </a:p>
      </xdr:txBody>
    </xdr:sp>
    <xdr:clientData/>
  </xdr:twoCellAnchor>
  <xdr:twoCellAnchor>
    <xdr:from>
      <xdr:col>13</xdr:col>
      <xdr:colOff>347384</xdr:colOff>
      <xdr:row>22</xdr:row>
      <xdr:rowOff>174911</xdr:rowOff>
    </xdr:from>
    <xdr:to>
      <xdr:col>17</xdr:col>
      <xdr:colOff>526679</xdr:colOff>
      <xdr:row>24</xdr:row>
      <xdr:rowOff>89646</xdr:rowOff>
    </xdr:to>
    <xdr:cxnSp macro="">
      <xdr:nvCxnSpPr>
        <xdr:cNvPr id="51" name="Elbow Connector 50"/>
        <xdr:cNvCxnSpPr>
          <a:stCxn id="50" idx="2"/>
        </xdr:cNvCxnSpPr>
      </xdr:nvCxnSpPr>
      <xdr:spPr>
        <a:xfrm rot="5400000">
          <a:off x="9433164" y="3204931"/>
          <a:ext cx="295735" cy="261769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369795</xdr:colOff>
      <xdr:row>30</xdr:row>
      <xdr:rowOff>56029</xdr:rowOff>
    </xdr:from>
    <xdr:to>
      <xdr:col>16</xdr:col>
      <xdr:colOff>280147</xdr:colOff>
      <xdr:row>34</xdr:row>
      <xdr:rowOff>145676</xdr:rowOff>
    </xdr:to>
    <xdr:cxnSp macro="">
      <xdr:nvCxnSpPr>
        <xdr:cNvPr id="52" name="Elbow Connector 51"/>
        <xdr:cNvCxnSpPr/>
      </xdr:nvCxnSpPr>
      <xdr:spPr>
        <a:xfrm>
          <a:off x="8294595" y="5771029"/>
          <a:ext cx="1739152" cy="851647"/>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122466</xdr:colOff>
      <xdr:row>33</xdr:row>
      <xdr:rowOff>112059</xdr:rowOff>
    </xdr:from>
    <xdr:to>
      <xdr:col>18</xdr:col>
      <xdr:colOff>32818</xdr:colOff>
      <xdr:row>35</xdr:row>
      <xdr:rowOff>168088</xdr:rowOff>
    </xdr:to>
    <xdr:sp macro="" textlink="">
      <xdr:nvSpPr>
        <xdr:cNvPr id="53" name="TextBox 52"/>
        <xdr:cNvSpPr txBox="1"/>
      </xdr:nvSpPr>
      <xdr:spPr>
        <a:xfrm>
          <a:off x="9876066" y="6398559"/>
          <a:ext cx="1129552" cy="4370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100"/>
            <a:t>To Vacuum</a:t>
          </a:r>
        </a:p>
        <a:p>
          <a:pPr algn="ctr"/>
          <a:r>
            <a:rPr lang="en-US" sz="1100"/>
            <a:t>pump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593220</xdr:colOff>
      <xdr:row>26</xdr:row>
      <xdr:rowOff>46159</xdr:rowOff>
    </xdr:from>
    <xdr:to>
      <xdr:col>4</xdr:col>
      <xdr:colOff>69403</xdr:colOff>
      <xdr:row>29</xdr:row>
      <xdr:rowOff>174439</xdr:rowOff>
    </xdr:to>
    <xdr:grpSp>
      <xdr:nvGrpSpPr>
        <xdr:cNvPr id="79" name="Group 78"/>
        <xdr:cNvGrpSpPr/>
      </xdr:nvGrpSpPr>
      <xdr:grpSpPr>
        <a:xfrm>
          <a:off x="1803455" y="4999159"/>
          <a:ext cx="686419" cy="699780"/>
          <a:chOff x="2486822" y="2779834"/>
          <a:chExt cx="704182" cy="699780"/>
        </a:xfrm>
      </xdr:grpSpPr>
      <xdr:grpSp>
        <xdr:nvGrpSpPr>
          <xdr:cNvPr id="80" name="Group 79"/>
          <xdr:cNvGrpSpPr/>
        </xdr:nvGrpSpPr>
        <xdr:grpSpPr>
          <a:xfrm>
            <a:off x="2566685" y="2779834"/>
            <a:ext cx="455735" cy="485775"/>
            <a:chOff x="1343025" y="1104900"/>
            <a:chExt cx="571500" cy="628650"/>
          </a:xfrm>
        </xdr:grpSpPr>
        <xdr:sp macro="" textlink="">
          <xdr:nvSpPr>
            <xdr:cNvPr id="82" name="Isosceles Triangle 81"/>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83" name="Oval 82"/>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81" name="TextBox 80"/>
          <xdr:cNvSpPr txBox="1"/>
        </xdr:nvSpPr>
        <xdr:spPr>
          <a:xfrm>
            <a:off x="2486822" y="3215054"/>
            <a:ext cx="7041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P-9002 B</a:t>
            </a:r>
          </a:p>
        </xdr:txBody>
      </xdr:sp>
    </xdr:grpSp>
    <xdr:clientData/>
  </xdr:twoCellAnchor>
  <xdr:twoCellAnchor>
    <xdr:from>
      <xdr:col>1</xdr:col>
      <xdr:colOff>0</xdr:colOff>
      <xdr:row>3</xdr:row>
      <xdr:rowOff>0</xdr:rowOff>
    </xdr:from>
    <xdr:to>
      <xdr:col>6</xdr:col>
      <xdr:colOff>34738</xdr:colOff>
      <xdr:row>7</xdr:row>
      <xdr:rowOff>133350</xdr:rowOff>
    </xdr:to>
    <xdr:sp macro="" textlink="">
      <xdr:nvSpPr>
        <xdr:cNvPr id="2" name="Rectangle 1"/>
        <xdr:cNvSpPr/>
      </xdr:nvSpPr>
      <xdr:spPr>
        <a:xfrm>
          <a:off x="609600" y="571500"/>
          <a:ext cx="3082738" cy="8953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b"/>
        <a:lstStyle/>
        <a:p>
          <a:pPr algn="ctr"/>
          <a:r>
            <a:rPr lang="en-US" sz="2000"/>
            <a:t> Paharpur</a:t>
          </a:r>
          <a:r>
            <a:rPr lang="en-US" sz="2000" baseline="0"/>
            <a:t> </a:t>
          </a:r>
          <a:r>
            <a:rPr lang="en-US" sz="2000"/>
            <a:t>Cooling Tower</a:t>
          </a:r>
        </a:p>
        <a:p>
          <a:pPr algn="ctr"/>
          <a:endParaRPr lang="en-US" sz="2000"/>
        </a:p>
      </xdr:txBody>
    </xdr:sp>
    <xdr:clientData/>
  </xdr:twoCellAnchor>
  <xdr:twoCellAnchor>
    <xdr:from>
      <xdr:col>3</xdr:col>
      <xdr:colOff>459147</xdr:colOff>
      <xdr:row>11</xdr:row>
      <xdr:rowOff>13188</xdr:rowOff>
    </xdr:from>
    <xdr:to>
      <xdr:col>4</xdr:col>
      <xdr:colOff>506586</xdr:colOff>
      <xdr:row>14</xdr:row>
      <xdr:rowOff>150260</xdr:rowOff>
    </xdr:to>
    <xdr:grpSp>
      <xdr:nvGrpSpPr>
        <xdr:cNvPr id="3" name="Group 2"/>
        <xdr:cNvGrpSpPr/>
      </xdr:nvGrpSpPr>
      <xdr:grpSpPr>
        <a:xfrm>
          <a:off x="2274500" y="2108688"/>
          <a:ext cx="652557" cy="708572"/>
          <a:chOff x="2495614" y="2032488"/>
          <a:chExt cx="665285" cy="708572"/>
        </a:xfrm>
      </xdr:grpSpPr>
      <xdr:grpSp>
        <xdr:nvGrpSpPr>
          <xdr:cNvPr id="4" name="Group 3"/>
          <xdr:cNvGrpSpPr/>
        </xdr:nvGrpSpPr>
        <xdr:grpSpPr>
          <a:xfrm>
            <a:off x="2579141" y="2032488"/>
            <a:ext cx="455735" cy="485775"/>
            <a:chOff x="1343025" y="1104900"/>
            <a:chExt cx="571500" cy="628650"/>
          </a:xfrm>
        </xdr:grpSpPr>
        <xdr:sp macro="" textlink="">
          <xdr:nvSpPr>
            <xdr:cNvPr id="6" name="Isosceles Triangle 5"/>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7" name="Oval 6"/>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5" name="TextBox 4"/>
          <xdr:cNvSpPr txBox="1"/>
        </xdr:nvSpPr>
        <xdr:spPr>
          <a:xfrm>
            <a:off x="2495614" y="2476500"/>
            <a:ext cx="6652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20P03</a:t>
            </a:r>
            <a:r>
              <a:rPr lang="en-US" sz="1100" baseline="0"/>
              <a:t> A</a:t>
            </a:r>
            <a:endParaRPr lang="en-US" sz="1100"/>
          </a:p>
        </xdr:txBody>
      </xdr:sp>
    </xdr:grpSp>
    <xdr:clientData/>
  </xdr:twoCellAnchor>
  <xdr:twoCellAnchor>
    <xdr:from>
      <xdr:col>3</xdr:col>
      <xdr:colOff>450349</xdr:colOff>
      <xdr:row>14</xdr:row>
      <xdr:rowOff>189034</xdr:rowOff>
    </xdr:from>
    <xdr:to>
      <xdr:col>4</xdr:col>
      <xdr:colOff>492915</xdr:colOff>
      <xdr:row>18</xdr:row>
      <xdr:rowOff>126814</xdr:rowOff>
    </xdr:to>
    <xdr:grpSp>
      <xdr:nvGrpSpPr>
        <xdr:cNvPr id="8" name="Group 7"/>
        <xdr:cNvGrpSpPr/>
      </xdr:nvGrpSpPr>
      <xdr:grpSpPr>
        <a:xfrm>
          <a:off x="2265702" y="2856034"/>
          <a:ext cx="647684" cy="699780"/>
          <a:chOff x="2486822" y="2779834"/>
          <a:chExt cx="660417" cy="699780"/>
        </a:xfrm>
      </xdr:grpSpPr>
      <xdr:grpSp>
        <xdr:nvGrpSpPr>
          <xdr:cNvPr id="9" name="Group 8"/>
          <xdr:cNvGrpSpPr/>
        </xdr:nvGrpSpPr>
        <xdr:grpSpPr>
          <a:xfrm>
            <a:off x="2566685" y="2779834"/>
            <a:ext cx="455735" cy="485775"/>
            <a:chOff x="1343025" y="1104900"/>
            <a:chExt cx="571500" cy="628650"/>
          </a:xfrm>
        </xdr:grpSpPr>
        <xdr:sp macro="" textlink="">
          <xdr:nvSpPr>
            <xdr:cNvPr id="11" name="Isosceles Triangle 10"/>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12" name="Oval 11"/>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10" name="TextBox 9"/>
          <xdr:cNvSpPr txBox="1"/>
        </xdr:nvSpPr>
        <xdr:spPr>
          <a:xfrm>
            <a:off x="2486822" y="3215054"/>
            <a:ext cx="6604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20P03</a:t>
            </a:r>
            <a:r>
              <a:rPr lang="en-US" sz="1100" baseline="0"/>
              <a:t> B</a:t>
            </a:r>
            <a:endParaRPr lang="en-US" sz="1100"/>
          </a:p>
        </xdr:txBody>
      </xdr:sp>
    </xdr:grpSp>
    <xdr:clientData/>
  </xdr:twoCellAnchor>
  <xdr:twoCellAnchor>
    <xdr:from>
      <xdr:col>4</xdr:col>
      <xdr:colOff>160936</xdr:colOff>
      <xdr:row>11</xdr:row>
      <xdr:rowOff>1657</xdr:rowOff>
    </xdr:from>
    <xdr:to>
      <xdr:col>8</xdr:col>
      <xdr:colOff>210063</xdr:colOff>
      <xdr:row>11</xdr:row>
      <xdr:rowOff>13188</xdr:rowOff>
    </xdr:to>
    <xdr:cxnSp macro="">
      <xdr:nvCxnSpPr>
        <xdr:cNvPr id="13" name="Elbow Connector 12"/>
        <xdr:cNvCxnSpPr>
          <a:stCxn id="7" idx="0"/>
        </xdr:cNvCxnSpPr>
      </xdr:nvCxnSpPr>
      <xdr:spPr>
        <a:xfrm rot="5400000" flipH="1" flipV="1">
          <a:off x="3837334" y="859159"/>
          <a:ext cx="11531" cy="2487527"/>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4</xdr:col>
      <xdr:colOff>144631</xdr:colOff>
      <xdr:row>14</xdr:row>
      <xdr:rowOff>179899</xdr:rowOff>
    </xdr:from>
    <xdr:to>
      <xdr:col>7</xdr:col>
      <xdr:colOff>19052</xdr:colOff>
      <xdr:row>14</xdr:row>
      <xdr:rowOff>189035</xdr:rowOff>
    </xdr:to>
    <xdr:cxnSp macro="">
      <xdr:nvCxnSpPr>
        <xdr:cNvPr id="14" name="Elbow Connector 13"/>
        <xdr:cNvCxnSpPr>
          <a:stCxn id="12" idx="0"/>
        </xdr:cNvCxnSpPr>
      </xdr:nvCxnSpPr>
      <xdr:spPr>
        <a:xfrm rot="5400000" flipH="1" flipV="1">
          <a:off x="3430074" y="1999856"/>
          <a:ext cx="9136" cy="1703221"/>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5</xdr:col>
      <xdr:colOff>560080</xdr:colOff>
      <xdr:row>10</xdr:row>
      <xdr:rowOff>83527</xdr:rowOff>
    </xdr:from>
    <xdr:to>
      <xdr:col>6</xdr:col>
      <xdr:colOff>233214</xdr:colOff>
      <xdr:row>11</xdr:row>
      <xdr:rowOff>90854</xdr:rowOff>
    </xdr:to>
    <xdr:sp macro="" textlink="">
      <xdr:nvSpPr>
        <xdr:cNvPr id="15" name="Flowchart: Collate 14"/>
        <xdr:cNvSpPr/>
      </xdr:nvSpPr>
      <xdr:spPr>
        <a:xfrm rot="16200000">
          <a:off x="3650533" y="1946074"/>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20904</xdr:colOff>
      <xdr:row>10</xdr:row>
      <xdr:rowOff>68874</xdr:rowOff>
    </xdr:from>
    <xdr:to>
      <xdr:col>5</xdr:col>
      <xdr:colOff>376906</xdr:colOff>
      <xdr:row>11</xdr:row>
      <xdr:rowOff>105508</xdr:rowOff>
    </xdr:to>
    <xdr:grpSp>
      <xdr:nvGrpSpPr>
        <xdr:cNvPr id="16" name="Group 15"/>
        <xdr:cNvGrpSpPr/>
      </xdr:nvGrpSpPr>
      <xdr:grpSpPr>
        <a:xfrm>
          <a:off x="3046492" y="1973874"/>
          <a:ext cx="356002" cy="227134"/>
          <a:chOff x="4637942" y="2483828"/>
          <a:chExt cx="359020" cy="227134"/>
        </a:xfrm>
      </xdr:grpSpPr>
      <xdr:sp macro="" textlink="">
        <xdr:nvSpPr>
          <xdr:cNvPr id="17" name="Rectangle 16"/>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18" name="Straight Arrow Connector 17"/>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8</xdr:col>
      <xdr:colOff>236716</xdr:colOff>
      <xdr:row>9</xdr:row>
      <xdr:rowOff>123848</xdr:rowOff>
    </xdr:from>
    <xdr:to>
      <xdr:col>20</xdr:col>
      <xdr:colOff>57153</xdr:colOff>
      <xdr:row>30</xdr:row>
      <xdr:rowOff>142875</xdr:rowOff>
    </xdr:to>
    <xdr:cxnSp macro="">
      <xdr:nvCxnSpPr>
        <xdr:cNvPr id="19" name="Elbow Connector 18"/>
        <xdr:cNvCxnSpPr/>
      </xdr:nvCxnSpPr>
      <xdr:spPr>
        <a:xfrm>
          <a:off x="5113516" y="1838348"/>
          <a:ext cx="7135637" cy="4019527"/>
        </a:xfrm>
        <a:prstGeom prst="bentConnector3">
          <a:avLst>
            <a:gd name="adj1" fmla="val 210"/>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5</xdr:col>
      <xdr:colOff>580467</xdr:colOff>
      <xdr:row>14</xdr:row>
      <xdr:rowOff>74288</xdr:rowOff>
    </xdr:from>
    <xdr:to>
      <xdr:col>6</xdr:col>
      <xdr:colOff>253601</xdr:colOff>
      <xdr:row>15</xdr:row>
      <xdr:rowOff>81615</xdr:rowOff>
    </xdr:to>
    <xdr:sp macro="" textlink="">
      <xdr:nvSpPr>
        <xdr:cNvPr id="23" name="Flowchart: Collate 22"/>
        <xdr:cNvSpPr/>
      </xdr:nvSpPr>
      <xdr:spPr>
        <a:xfrm rot="16200000">
          <a:off x="3670920" y="2698835"/>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22241</xdr:colOff>
      <xdr:row>14</xdr:row>
      <xdr:rowOff>59635</xdr:rowOff>
    </xdr:from>
    <xdr:to>
      <xdr:col>5</xdr:col>
      <xdr:colOff>378243</xdr:colOff>
      <xdr:row>15</xdr:row>
      <xdr:rowOff>96269</xdr:rowOff>
    </xdr:to>
    <xdr:grpSp>
      <xdr:nvGrpSpPr>
        <xdr:cNvPr id="24" name="Group 23"/>
        <xdr:cNvGrpSpPr/>
      </xdr:nvGrpSpPr>
      <xdr:grpSpPr>
        <a:xfrm>
          <a:off x="3047829" y="2726635"/>
          <a:ext cx="356002" cy="227134"/>
          <a:chOff x="4637942" y="2483828"/>
          <a:chExt cx="359020" cy="227134"/>
        </a:xfrm>
      </xdr:grpSpPr>
      <xdr:sp macro="" textlink="">
        <xdr:nvSpPr>
          <xdr:cNvPr id="25" name="Rectangle 24"/>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26" name="Straight Arrow Connector 25"/>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1</xdr:col>
      <xdr:colOff>390524</xdr:colOff>
      <xdr:row>7</xdr:row>
      <xdr:rowOff>133347</xdr:rowOff>
    </xdr:from>
    <xdr:to>
      <xdr:col>4</xdr:col>
      <xdr:colOff>138956</xdr:colOff>
      <xdr:row>16</xdr:row>
      <xdr:rowOff>0</xdr:rowOff>
    </xdr:to>
    <xdr:cxnSp macro="">
      <xdr:nvCxnSpPr>
        <xdr:cNvPr id="27" name="Elbow Connector 26"/>
        <xdr:cNvCxnSpPr/>
      </xdr:nvCxnSpPr>
      <xdr:spPr>
        <a:xfrm>
          <a:off x="1000124" y="1466847"/>
          <a:ext cx="1577232" cy="1581153"/>
        </a:xfrm>
        <a:prstGeom prst="bentConnector3">
          <a:avLst>
            <a:gd name="adj1" fmla="val -2096"/>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1</xdr:col>
      <xdr:colOff>371475</xdr:colOff>
      <xdr:row>12</xdr:row>
      <xdr:rowOff>57150</xdr:rowOff>
    </xdr:from>
    <xdr:to>
      <xdr:col>4</xdr:col>
      <xdr:colOff>177053</xdr:colOff>
      <xdr:row>12</xdr:row>
      <xdr:rowOff>57150</xdr:rowOff>
    </xdr:to>
    <xdr:cxnSp macro="">
      <xdr:nvCxnSpPr>
        <xdr:cNvPr id="28" name="Straight Arrow Connector 27"/>
        <xdr:cNvCxnSpPr/>
      </xdr:nvCxnSpPr>
      <xdr:spPr>
        <a:xfrm>
          <a:off x="981075" y="2343150"/>
          <a:ext cx="1634378" cy="0"/>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3</xdr:col>
      <xdr:colOff>319928</xdr:colOff>
      <xdr:row>2</xdr:row>
      <xdr:rowOff>11206</xdr:rowOff>
    </xdr:from>
    <xdr:to>
      <xdr:col>17</xdr:col>
      <xdr:colOff>280147</xdr:colOff>
      <xdr:row>3</xdr:row>
      <xdr:rowOff>0</xdr:rowOff>
    </xdr:to>
    <xdr:cxnSp macro="">
      <xdr:nvCxnSpPr>
        <xdr:cNvPr id="29" name="Elbow Connector 28"/>
        <xdr:cNvCxnSpPr>
          <a:endCxn id="2" idx="0"/>
        </xdr:cNvCxnSpPr>
      </xdr:nvCxnSpPr>
      <xdr:spPr>
        <a:xfrm rot="10800000" flipV="1">
          <a:off x="2135281" y="392206"/>
          <a:ext cx="8431866" cy="179294"/>
        </a:xfrm>
        <a:prstGeom prst="bentConnector2">
          <a:avLst/>
        </a:prstGeom>
        <a:ln>
          <a:tailEnd type="arrow"/>
        </a:ln>
      </xdr:spPr>
      <xdr:style>
        <a:lnRef idx="2">
          <a:schemeClr val="accent6"/>
        </a:lnRef>
        <a:fillRef idx="1">
          <a:schemeClr val="lt1"/>
        </a:fillRef>
        <a:effectRef idx="0">
          <a:schemeClr val="accent6"/>
        </a:effectRef>
        <a:fontRef idx="minor">
          <a:schemeClr val="dk1"/>
        </a:fontRef>
      </xdr:style>
    </xdr:cxnSp>
    <xdr:clientData/>
  </xdr:twoCellAnchor>
  <xdr:twoCellAnchor>
    <xdr:from>
      <xdr:col>3</xdr:col>
      <xdr:colOff>83640</xdr:colOff>
      <xdr:row>15</xdr:row>
      <xdr:rowOff>92155</xdr:rowOff>
    </xdr:from>
    <xdr:to>
      <xdr:col>3</xdr:col>
      <xdr:colOff>373577</xdr:colOff>
      <xdr:row>16</xdr:row>
      <xdr:rowOff>99482</xdr:rowOff>
    </xdr:to>
    <xdr:sp macro="" textlink="">
      <xdr:nvSpPr>
        <xdr:cNvPr id="30" name="Flowchart: Collate 29"/>
        <xdr:cNvSpPr/>
      </xdr:nvSpPr>
      <xdr:spPr>
        <a:xfrm rot="16200000">
          <a:off x="1958495" y="2903600"/>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102691</xdr:colOff>
      <xdr:row>11</xdr:row>
      <xdr:rowOff>138420</xdr:rowOff>
    </xdr:from>
    <xdr:to>
      <xdr:col>3</xdr:col>
      <xdr:colOff>392628</xdr:colOff>
      <xdr:row>12</xdr:row>
      <xdr:rowOff>145747</xdr:rowOff>
    </xdr:to>
    <xdr:sp macro="" textlink="">
      <xdr:nvSpPr>
        <xdr:cNvPr id="31" name="Flowchart: Collate 30"/>
        <xdr:cNvSpPr/>
      </xdr:nvSpPr>
      <xdr:spPr>
        <a:xfrm rot="16200000">
          <a:off x="1977546" y="2187865"/>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75445</xdr:colOff>
      <xdr:row>12</xdr:row>
      <xdr:rowOff>14673</xdr:rowOff>
    </xdr:from>
    <xdr:to>
      <xdr:col>2</xdr:col>
      <xdr:colOff>422026</xdr:colOff>
      <xdr:row>14</xdr:row>
      <xdr:rowOff>1657</xdr:rowOff>
    </xdr:to>
    <xdr:grpSp>
      <xdr:nvGrpSpPr>
        <xdr:cNvPr id="32" name="Group 31"/>
        <xdr:cNvGrpSpPr/>
      </xdr:nvGrpSpPr>
      <xdr:grpSpPr>
        <a:xfrm>
          <a:off x="1285680" y="2300673"/>
          <a:ext cx="346581" cy="367984"/>
          <a:chOff x="8253620" y="816429"/>
          <a:chExt cx="354377" cy="367984"/>
        </a:xfrm>
      </xdr:grpSpPr>
      <xdr:sp macro="" textlink="">
        <xdr:nvSpPr>
          <xdr:cNvPr id="33" name="Rectangle 32"/>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34" name="Flowchart: Delay 33"/>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2</xdr:col>
      <xdr:colOff>90354</xdr:colOff>
      <xdr:row>15</xdr:row>
      <xdr:rowOff>153821</xdr:rowOff>
    </xdr:from>
    <xdr:to>
      <xdr:col>2</xdr:col>
      <xdr:colOff>436935</xdr:colOff>
      <xdr:row>17</xdr:row>
      <xdr:rowOff>140805</xdr:rowOff>
    </xdr:to>
    <xdr:grpSp>
      <xdr:nvGrpSpPr>
        <xdr:cNvPr id="35" name="Group 34"/>
        <xdr:cNvGrpSpPr/>
      </xdr:nvGrpSpPr>
      <xdr:grpSpPr>
        <a:xfrm>
          <a:off x="1300589" y="3011321"/>
          <a:ext cx="346581" cy="367984"/>
          <a:chOff x="8253620" y="816429"/>
          <a:chExt cx="354377" cy="367984"/>
        </a:xfrm>
      </xdr:grpSpPr>
      <xdr:sp macro="" textlink="">
        <xdr:nvSpPr>
          <xdr:cNvPr id="36" name="Rectangle 35"/>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37" name="Flowchart: Delay 36"/>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3</xdr:col>
      <xdr:colOff>49570</xdr:colOff>
      <xdr:row>22</xdr:row>
      <xdr:rowOff>79863</xdr:rowOff>
    </xdr:from>
    <xdr:to>
      <xdr:col>4</xdr:col>
      <xdr:colOff>140226</xdr:colOff>
      <xdr:row>26</xdr:row>
      <xdr:rowOff>26435</xdr:rowOff>
    </xdr:to>
    <xdr:grpSp>
      <xdr:nvGrpSpPr>
        <xdr:cNvPr id="54" name="Group 53"/>
        <xdr:cNvGrpSpPr/>
      </xdr:nvGrpSpPr>
      <xdr:grpSpPr>
        <a:xfrm>
          <a:off x="1864923" y="4270863"/>
          <a:ext cx="695774" cy="708572"/>
          <a:chOff x="2495614" y="2032488"/>
          <a:chExt cx="709045" cy="708572"/>
        </a:xfrm>
      </xdr:grpSpPr>
      <xdr:grpSp>
        <xdr:nvGrpSpPr>
          <xdr:cNvPr id="55" name="Group 54"/>
          <xdr:cNvGrpSpPr/>
        </xdr:nvGrpSpPr>
        <xdr:grpSpPr>
          <a:xfrm>
            <a:off x="2579141" y="2032488"/>
            <a:ext cx="455735" cy="485775"/>
            <a:chOff x="1343025" y="1104900"/>
            <a:chExt cx="571500" cy="628650"/>
          </a:xfrm>
        </xdr:grpSpPr>
        <xdr:sp macro="" textlink="">
          <xdr:nvSpPr>
            <xdr:cNvPr id="57" name="Isosceles Triangle 56"/>
            <xdr:cNvSpPr/>
          </xdr:nvSpPr>
          <xdr:spPr>
            <a:xfrm>
              <a:off x="1402461" y="1381126"/>
              <a:ext cx="483490" cy="352424"/>
            </a:xfrm>
            <a:prstGeom prst="triangl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sp macro="" textlink="">
          <xdr:nvSpPr>
            <xdr:cNvPr id="58" name="Oval 57"/>
            <xdr:cNvSpPr/>
          </xdr:nvSpPr>
          <xdr:spPr>
            <a:xfrm>
              <a:off x="1343025" y="1104900"/>
              <a:ext cx="571500" cy="5715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grpSp>
      <xdr:sp macro="" textlink="">
        <xdr:nvSpPr>
          <xdr:cNvPr id="56" name="TextBox 55"/>
          <xdr:cNvSpPr txBox="1"/>
        </xdr:nvSpPr>
        <xdr:spPr>
          <a:xfrm>
            <a:off x="2495614" y="2476500"/>
            <a:ext cx="7090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P-9002 A</a:t>
            </a:r>
          </a:p>
        </xdr:txBody>
      </xdr:sp>
    </xdr:grpSp>
    <xdr:clientData/>
  </xdr:twoCellAnchor>
  <xdr:twoCellAnchor>
    <xdr:from>
      <xdr:col>3</xdr:col>
      <xdr:colOff>357105</xdr:colOff>
      <xdr:row>22</xdr:row>
      <xdr:rowOff>57151</xdr:rowOff>
    </xdr:from>
    <xdr:to>
      <xdr:col>8</xdr:col>
      <xdr:colOff>285750</xdr:colOff>
      <xdr:row>22</xdr:row>
      <xdr:rowOff>79864</xdr:rowOff>
    </xdr:to>
    <xdr:cxnSp macro="">
      <xdr:nvCxnSpPr>
        <xdr:cNvPr id="59" name="Elbow Connector 58"/>
        <xdr:cNvCxnSpPr>
          <a:stCxn id="58" idx="0"/>
        </xdr:cNvCxnSpPr>
      </xdr:nvCxnSpPr>
      <xdr:spPr>
        <a:xfrm rot="5400000" flipH="1" flipV="1">
          <a:off x="3662871" y="2771185"/>
          <a:ext cx="22713" cy="2976645"/>
        </a:xfrm>
        <a:prstGeom prst="bentConnector2">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3</xdr:col>
      <xdr:colOff>348504</xdr:colOff>
      <xdr:row>26</xdr:row>
      <xdr:rowOff>65211</xdr:rowOff>
    </xdr:from>
    <xdr:to>
      <xdr:col>6</xdr:col>
      <xdr:colOff>200028</xdr:colOff>
      <xdr:row>26</xdr:row>
      <xdr:rowOff>66678</xdr:rowOff>
    </xdr:to>
    <xdr:cxnSp macro="">
      <xdr:nvCxnSpPr>
        <xdr:cNvPr id="60" name="Elbow Connector 59"/>
        <xdr:cNvCxnSpPr/>
      </xdr:nvCxnSpPr>
      <xdr:spPr>
        <a:xfrm>
          <a:off x="2177304" y="5018211"/>
          <a:ext cx="1680324" cy="1467"/>
        </a:xfrm>
        <a:prstGeom prst="bentConnector3">
          <a:avLst>
            <a:gd name="adj1" fmla="val 50000"/>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5</xdr:col>
      <xdr:colOff>140980</xdr:colOff>
      <xdr:row>21</xdr:row>
      <xdr:rowOff>150202</xdr:rowOff>
    </xdr:from>
    <xdr:to>
      <xdr:col>5</xdr:col>
      <xdr:colOff>423714</xdr:colOff>
      <xdr:row>22</xdr:row>
      <xdr:rowOff>157529</xdr:rowOff>
    </xdr:to>
    <xdr:sp macro="" textlink="">
      <xdr:nvSpPr>
        <xdr:cNvPr id="61" name="Flowchart: Collate 60"/>
        <xdr:cNvSpPr/>
      </xdr:nvSpPr>
      <xdr:spPr>
        <a:xfrm rot="16200000">
          <a:off x="3231433" y="4108249"/>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144729</xdr:colOff>
      <xdr:row>21</xdr:row>
      <xdr:rowOff>135549</xdr:rowOff>
    </xdr:from>
    <xdr:to>
      <xdr:col>4</xdr:col>
      <xdr:colOff>500731</xdr:colOff>
      <xdr:row>22</xdr:row>
      <xdr:rowOff>172183</xdr:rowOff>
    </xdr:to>
    <xdr:grpSp>
      <xdr:nvGrpSpPr>
        <xdr:cNvPr id="62" name="Group 61"/>
        <xdr:cNvGrpSpPr/>
      </xdr:nvGrpSpPr>
      <xdr:grpSpPr>
        <a:xfrm>
          <a:off x="2565200" y="4136049"/>
          <a:ext cx="356002" cy="227134"/>
          <a:chOff x="4637942" y="2483828"/>
          <a:chExt cx="359020" cy="227134"/>
        </a:xfrm>
      </xdr:grpSpPr>
      <xdr:sp macro="" textlink="">
        <xdr:nvSpPr>
          <xdr:cNvPr id="63" name="Rectangle 62"/>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64" name="Straight Arrow Connector 63"/>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5</xdr:col>
      <xdr:colOff>161367</xdr:colOff>
      <xdr:row>25</xdr:row>
      <xdr:rowOff>140963</xdr:rowOff>
    </xdr:from>
    <xdr:to>
      <xdr:col>5</xdr:col>
      <xdr:colOff>444101</xdr:colOff>
      <xdr:row>26</xdr:row>
      <xdr:rowOff>148290</xdr:rowOff>
    </xdr:to>
    <xdr:sp macro="" textlink="">
      <xdr:nvSpPr>
        <xdr:cNvPr id="65" name="Flowchart: Collate 64"/>
        <xdr:cNvSpPr/>
      </xdr:nvSpPr>
      <xdr:spPr>
        <a:xfrm rot="16200000">
          <a:off x="3251820" y="4861010"/>
          <a:ext cx="197827" cy="282734"/>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165116</xdr:colOff>
      <xdr:row>25</xdr:row>
      <xdr:rowOff>126310</xdr:rowOff>
    </xdr:from>
    <xdr:to>
      <xdr:col>4</xdr:col>
      <xdr:colOff>521118</xdr:colOff>
      <xdr:row>26</xdr:row>
      <xdr:rowOff>162944</xdr:rowOff>
    </xdr:to>
    <xdr:grpSp>
      <xdr:nvGrpSpPr>
        <xdr:cNvPr id="66" name="Group 65"/>
        <xdr:cNvGrpSpPr/>
      </xdr:nvGrpSpPr>
      <xdr:grpSpPr>
        <a:xfrm>
          <a:off x="2585587" y="4888810"/>
          <a:ext cx="356002" cy="227134"/>
          <a:chOff x="4637942" y="2483828"/>
          <a:chExt cx="359020" cy="227134"/>
        </a:xfrm>
      </xdr:grpSpPr>
      <xdr:sp macro="" textlink="">
        <xdr:nvSpPr>
          <xdr:cNvPr id="67" name="Rectangle 66"/>
          <xdr:cNvSpPr/>
        </xdr:nvSpPr>
        <xdr:spPr>
          <a:xfrm>
            <a:off x="4637942" y="2491154"/>
            <a:ext cx="359020" cy="219808"/>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xnSp macro="">
        <xdr:nvCxnSpPr>
          <xdr:cNvPr id="68" name="Straight Arrow Connector 67"/>
          <xdr:cNvCxnSpPr/>
        </xdr:nvCxnSpPr>
        <xdr:spPr>
          <a:xfrm>
            <a:off x="4703884" y="2483828"/>
            <a:ext cx="285750" cy="227134"/>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grpSp>
    <xdr:clientData/>
  </xdr:twoCellAnchor>
  <xdr:twoCellAnchor>
    <xdr:from>
      <xdr:col>1</xdr:col>
      <xdr:colOff>38099</xdr:colOff>
      <xdr:row>7</xdr:row>
      <xdr:rowOff>161925</xdr:rowOff>
    </xdr:from>
    <xdr:to>
      <xdr:col>3</xdr:col>
      <xdr:colOff>338980</xdr:colOff>
      <xdr:row>27</xdr:row>
      <xdr:rowOff>66675</xdr:rowOff>
    </xdr:to>
    <xdr:cxnSp macro="">
      <xdr:nvCxnSpPr>
        <xdr:cNvPr id="69" name="Elbow Connector 68"/>
        <xdr:cNvCxnSpPr/>
      </xdr:nvCxnSpPr>
      <xdr:spPr>
        <a:xfrm rot="16200000" flipH="1">
          <a:off x="-449635" y="2592759"/>
          <a:ext cx="3714750" cy="1520081"/>
        </a:xfrm>
        <a:prstGeom prst="bentConnector3">
          <a:avLst>
            <a:gd name="adj1" fmla="val 100000"/>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1</xdr:col>
      <xdr:colOff>38100</xdr:colOff>
      <xdr:row>23</xdr:row>
      <xdr:rowOff>123825</xdr:rowOff>
    </xdr:from>
    <xdr:to>
      <xdr:col>3</xdr:col>
      <xdr:colOff>377078</xdr:colOff>
      <xdr:row>23</xdr:row>
      <xdr:rowOff>123825</xdr:rowOff>
    </xdr:to>
    <xdr:cxnSp macro="">
      <xdr:nvCxnSpPr>
        <xdr:cNvPr id="70" name="Straight Arrow Connector 69"/>
        <xdr:cNvCxnSpPr/>
      </xdr:nvCxnSpPr>
      <xdr:spPr>
        <a:xfrm>
          <a:off x="647700" y="4505325"/>
          <a:ext cx="1558178" cy="0"/>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2</xdr:col>
      <xdr:colOff>283665</xdr:colOff>
      <xdr:row>26</xdr:row>
      <xdr:rowOff>158830</xdr:rowOff>
    </xdr:from>
    <xdr:to>
      <xdr:col>2</xdr:col>
      <xdr:colOff>573602</xdr:colOff>
      <xdr:row>27</xdr:row>
      <xdr:rowOff>166157</xdr:rowOff>
    </xdr:to>
    <xdr:sp macro="" textlink="">
      <xdr:nvSpPr>
        <xdr:cNvPr id="71" name="Flowchart: Collate 70"/>
        <xdr:cNvSpPr/>
      </xdr:nvSpPr>
      <xdr:spPr>
        <a:xfrm rot="16200000">
          <a:off x="1548920" y="5065775"/>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302716</xdr:colOff>
      <xdr:row>23</xdr:row>
      <xdr:rowOff>14595</xdr:rowOff>
    </xdr:from>
    <xdr:to>
      <xdr:col>2</xdr:col>
      <xdr:colOff>592653</xdr:colOff>
      <xdr:row>24</xdr:row>
      <xdr:rowOff>21922</xdr:rowOff>
    </xdr:to>
    <xdr:sp macro="" textlink="">
      <xdr:nvSpPr>
        <xdr:cNvPr id="72" name="Flowchart: Collate 71"/>
        <xdr:cNvSpPr/>
      </xdr:nvSpPr>
      <xdr:spPr>
        <a:xfrm rot="16200000">
          <a:off x="1567971" y="4350040"/>
          <a:ext cx="197827" cy="289937"/>
        </a:xfrm>
        <a:prstGeom prst="flowChartCollate">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275470</xdr:colOff>
      <xdr:row>23</xdr:row>
      <xdr:rowOff>81348</xdr:rowOff>
    </xdr:from>
    <xdr:to>
      <xdr:col>2</xdr:col>
      <xdr:colOff>12451</xdr:colOff>
      <xdr:row>25</xdr:row>
      <xdr:rowOff>68332</xdr:rowOff>
    </xdr:to>
    <xdr:grpSp>
      <xdr:nvGrpSpPr>
        <xdr:cNvPr id="73" name="Group 72"/>
        <xdr:cNvGrpSpPr/>
      </xdr:nvGrpSpPr>
      <xdr:grpSpPr>
        <a:xfrm>
          <a:off x="880588" y="4462848"/>
          <a:ext cx="342098" cy="367984"/>
          <a:chOff x="8253620" y="816429"/>
          <a:chExt cx="354377" cy="367984"/>
        </a:xfrm>
      </xdr:grpSpPr>
      <xdr:sp macro="" textlink="">
        <xdr:nvSpPr>
          <xdr:cNvPr id="74" name="Rectangle 73"/>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75" name="Flowchart: Delay 74"/>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1</xdr:col>
      <xdr:colOff>290379</xdr:colOff>
      <xdr:row>27</xdr:row>
      <xdr:rowOff>29996</xdr:rowOff>
    </xdr:from>
    <xdr:to>
      <xdr:col>2</xdr:col>
      <xdr:colOff>27360</xdr:colOff>
      <xdr:row>29</xdr:row>
      <xdr:rowOff>16980</xdr:rowOff>
    </xdr:to>
    <xdr:grpSp>
      <xdr:nvGrpSpPr>
        <xdr:cNvPr id="76" name="Group 75"/>
        <xdr:cNvGrpSpPr/>
      </xdr:nvGrpSpPr>
      <xdr:grpSpPr>
        <a:xfrm>
          <a:off x="895497" y="5173496"/>
          <a:ext cx="342098" cy="367984"/>
          <a:chOff x="8253620" y="816429"/>
          <a:chExt cx="354377" cy="367984"/>
        </a:xfrm>
      </xdr:grpSpPr>
      <xdr:sp macro="" textlink="">
        <xdr:nvSpPr>
          <xdr:cNvPr id="77" name="Rectangle 76"/>
          <xdr:cNvSpPr/>
        </xdr:nvSpPr>
        <xdr:spPr>
          <a:xfrm>
            <a:off x="8253620" y="816429"/>
            <a:ext cx="354377" cy="81642"/>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sp macro="" textlink="">
        <xdr:nvSpPr>
          <xdr:cNvPr id="78" name="Flowchart: Delay 77"/>
          <xdr:cNvSpPr/>
        </xdr:nvSpPr>
        <xdr:spPr>
          <a:xfrm rot="5400000">
            <a:off x="8284975" y="919370"/>
            <a:ext cx="285158" cy="244928"/>
          </a:xfrm>
          <a:prstGeom prst="flowChartDelay">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6</xdr:col>
      <xdr:colOff>581025</xdr:colOff>
      <xdr:row>11</xdr:row>
      <xdr:rowOff>9525</xdr:rowOff>
    </xdr:from>
    <xdr:to>
      <xdr:col>6</xdr:col>
      <xdr:colOff>581025</xdr:colOff>
      <xdr:row>15</xdr:row>
      <xdr:rowOff>0</xdr:rowOff>
    </xdr:to>
    <xdr:cxnSp macro="">
      <xdr:nvCxnSpPr>
        <xdr:cNvPr id="89" name="Straight Arrow Connector 88"/>
        <xdr:cNvCxnSpPr/>
      </xdr:nvCxnSpPr>
      <xdr:spPr>
        <a:xfrm flipV="1">
          <a:off x="4238625" y="2105025"/>
          <a:ext cx="0" cy="752475"/>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6</xdr:col>
      <xdr:colOff>171450</xdr:colOff>
      <xdr:row>22</xdr:row>
      <xdr:rowOff>85725</xdr:rowOff>
    </xdr:from>
    <xdr:to>
      <xdr:col>6</xdr:col>
      <xdr:colOff>171450</xdr:colOff>
      <xdr:row>26</xdr:row>
      <xdr:rowOff>76200</xdr:rowOff>
    </xdr:to>
    <xdr:cxnSp macro="">
      <xdr:nvCxnSpPr>
        <xdr:cNvPr id="92" name="Straight Arrow Connector 91"/>
        <xdr:cNvCxnSpPr/>
      </xdr:nvCxnSpPr>
      <xdr:spPr>
        <a:xfrm flipV="1">
          <a:off x="3829050" y="4276725"/>
          <a:ext cx="0" cy="752475"/>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8</xdr:col>
      <xdr:colOff>258536</xdr:colOff>
      <xdr:row>30</xdr:row>
      <xdr:rowOff>153761</xdr:rowOff>
    </xdr:from>
    <xdr:to>
      <xdr:col>8</xdr:col>
      <xdr:colOff>258536</xdr:colOff>
      <xdr:row>51</xdr:row>
      <xdr:rowOff>190499</xdr:rowOff>
    </xdr:to>
    <xdr:cxnSp macro="">
      <xdr:nvCxnSpPr>
        <xdr:cNvPr id="96" name="Straight Arrow Connector 95"/>
        <xdr:cNvCxnSpPr/>
      </xdr:nvCxnSpPr>
      <xdr:spPr>
        <a:xfrm>
          <a:off x="5157107" y="5868761"/>
          <a:ext cx="0" cy="4037238"/>
        </a:xfrm>
        <a:prstGeom prst="straightConnector1">
          <a:avLst/>
        </a:prstGeom>
        <a:ln>
          <a:tailEnd type="arrow"/>
        </a:ln>
      </xdr:spPr>
      <xdr:style>
        <a:lnRef idx="2">
          <a:schemeClr val="accent5"/>
        </a:lnRef>
        <a:fillRef idx="1">
          <a:schemeClr val="lt1"/>
        </a:fillRef>
        <a:effectRef idx="0">
          <a:schemeClr val="accent5"/>
        </a:effectRef>
        <a:fontRef idx="minor">
          <a:schemeClr val="dk1"/>
        </a:fontRef>
      </xdr:style>
    </xdr:cxnSp>
    <xdr:clientData/>
  </xdr:twoCellAnchor>
  <xdr:twoCellAnchor>
    <xdr:from>
      <xdr:col>15</xdr:col>
      <xdr:colOff>414617</xdr:colOff>
      <xdr:row>4</xdr:row>
      <xdr:rowOff>112059</xdr:rowOff>
    </xdr:from>
    <xdr:to>
      <xdr:col>17</xdr:col>
      <xdr:colOff>281800</xdr:colOff>
      <xdr:row>6</xdr:row>
      <xdr:rowOff>78928</xdr:rowOff>
    </xdr:to>
    <xdr:grpSp>
      <xdr:nvGrpSpPr>
        <xdr:cNvPr id="109" name="Group 108"/>
        <xdr:cNvGrpSpPr/>
      </xdr:nvGrpSpPr>
      <xdr:grpSpPr>
        <a:xfrm>
          <a:off x="9558617" y="874059"/>
          <a:ext cx="1077418" cy="347869"/>
          <a:chOff x="5961529" y="4504765"/>
          <a:chExt cx="1077418" cy="347869"/>
        </a:xfrm>
      </xdr:grpSpPr>
      <xdr:grpSp>
        <xdr:nvGrpSpPr>
          <xdr:cNvPr id="108" name="Group 107"/>
          <xdr:cNvGrpSpPr/>
        </xdr:nvGrpSpPr>
        <xdr:grpSpPr>
          <a:xfrm>
            <a:off x="5961529" y="4504765"/>
            <a:ext cx="1077418" cy="347869"/>
            <a:chOff x="6051176" y="4191000"/>
            <a:chExt cx="1077418" cy="347869"/>
          </a:xfrm>
        </xdr:grpSpPr>
        <xdr:sp macro="" textlink="">
          <xdr:nvSpPr>
            <xdr:cNvPr id="102" name="Rounded Rectangle 101"/>
            <xdr:cNvSpPr/>
          </xdr:nvSpPr>
          <xdr:spPr>
            <a:xfrm>
              <a:off x="6051176" y="4191000"/>
              <a:ext cx="1077418" cy="331304"/>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US" sz="1100"/>
            </a:p>
          </xdr:txBody>
        </xdr:sp>
        <xdr:cxnSp macro="">
          <xdr:nvCxnSpPr>
            <xdr:cNvPr id="103" name="Straight Connector 102"/>
            <xdr:cNvCxnSpPr/>
          </xdr:nvCxnSpPr>
          <xdr:spPr>
            <a:xfrm>
              <a:off x="6273239" y="4207565"/>
              <a:ext cx="0" cy="331304"/>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105" name="Straight Connector 104"/>
            <xdr:cNvCxnSpPr/>
          </xdr:nvCxnSpPr>
          <xdr:spPr>
            <a:xfrm>
              <a:off x="6281464" y="4282109"/>
              <a:ext cx="608618"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106" name="Straight Connector 105"/>
            <xdr:cNvCxnSpPr/>
          </xdr:nvCxnSpPr>
          <xdr:spPr>
            <a:xfrm>
              <a:off x="6284754" y="4351683"/>
              <a:ext cx="608618"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107" name="Straight Connector 106"/>
            <xdr:cNvCxnSpPr/>
          </xdr:nvCxnSpPr>
          <xdr:spPr>
            <a:xfrm>
              <a:off x="6279820" y="4429539"/>
              <a:ext cx="608618" cy="0"/>
            </a:xfrm>
            <a:prstGeom prst="line">
              <a:avLst/>
            </a:prstGeom>
          </xdr:spPr>
          <xdr:style>
            <a:lnRef idx="2">
              <a:schemeClr val="accent4"/>
            </a:lnRef>
            <a:fillRef idx="1">
              <a:schemeClr val="lt1"/>
            </a:fillRef>
            <a:effectRef idx="0">
              <a:schemeClr val="accent4"/>
            </a:effectRef>
            <a:fontRef idx="minor">
              <a:schemeClr val="dk1"/>
            </a:fontRef>
          </xdr:style>
        </xdr:cxnSp>
      </xdr:grpSp>
      <xdr:cxnSp macro="">
        <xdr:nvCxnSpPr>
          <xdr:cNvPr id="104" name="Straight Connector 103"/>
          <xdr:cNvCxnSpPr/>
        </xdr:nvCxnSpPr>
        <xdr:spPr>
          <a:xfrm>
            <a:off x="6829117" y="4513437"/>
            <a:ext cx="0" cy="331304"/>
          </a:xfrm>
          <a:prstGeom prst="line">
            <a:avLst/>
          </a:prstGeom>
        </xdr:spPr>
        <xdr:style>
          <a:lnRef idx="2">
            <a:schemeClr val="accent4"/>
          </a:lnRef>
          <a:fillRef idx="1">
            <a:schemeClr val="lt1"/>
          </a:fillRef>
          <a:effectRef idx="0">
            <a:schemeClr val="accent4"/>
          </a:effectRef>
          <a:fontRef idx="minor">
            <a:schemeClr val="dk1"/>
          </a:fontRef>
        </xdr:style>
      </xdr:cxnSp>
    </xdr:grpSp>
    <xdr:clientData/>
  </xdr:twoCellAnchor>
  <xdr:twoCellAnchor>
    <xdr:from>
      <xdr:col>12</xdr:col>
      <xdr:colOff>459440</xdr:colOff>
      <xdr:row>4</xdr:row>
      <xdr:rowOff>112059</xdr:rowOff>
    </xdr:from>
    <xdr:to>
      <xdr:col>14</xdr:col>
      <xdr:colOff>326623</xdr:colOff>
      <xdr:row>6</xdr:row>
      <xdr:rowOff>78928</xdr:rowOff>
    </xdr:to>
    <xdr:grpSp>
      <xdr:nvGrpSpPr>
        <xdr:cNvPr id="110" name="Group 109"/>
        <xdr:cNvGrpSpPr/>
      </xdr:nvGrpSpPr>
      <xdr:grpSpPr>
        <a:xfrm>
          <a:off x="7720852" y="874059"/>
          <a:ext cx="1144653" cy="347869"/>
          <a:chOff x="5961529" y="4504765"/>
          <a:chExt cx="1077418" cy="347869"/>
        </a:xfrm>
      </xdr:grpSpPr>
      <xdr:grpSp>
        <xdr:nvGrpSpPr>
          <xdr:cNvPr id="111" name="Group 110"/>
          <xdr:cNvGrpSpPr/>
        </xdr:nvGrpSpPr>
        <xdr:grpSpPr>
          <a:xfrm>
            <a:off x="5961529" y="4504765"/>
            <a:ext cx="1077418" cy="347869"/>
            <a:chOff x="6051176" y="4191000"/>
            <a:chExt cx="1077418" cy="347869"/>
          </a:xfrm>
        </xdr:grpSpPr>
        <xdr:sp macro="" textlink="">
          <xdr:nvSpPr>
            <xdr:cNvPr id="113" name="Rounded Rectangle 112"/>
            <xdr:cNvSpPr/>
          </xdr:nvSpPr>
          <xdr:spPr>
            <a:xfrm>
              <a:off x="6051176" y="4191000"/>
              <a:ext cx="1077418" cy="331304"/>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US" sz="1100"/>
            </a:p>
          </xdr:txBody>
        </xdr:sp>
        <xdr:cxnSp macro="">
          <xdr:nvCxnSpPr>
            <xdr:cNvPr id="114" name="Straight Connector 113"/>
            <xdr:cNvCxnSpPr/>
          </xdr:nvCxnSpPr>
          <xdr:spPr>
            <a:xfrm>
              <a:off x="6273239" y="4207565"/>
              <a:ext cx="0" cy="331304"/>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115" name="Straight Connector 114"/>
            <xdr:cNvCxnSpPr/>
          </xdr:nvCxnSpPr>
          <xdr:spPr>
            <a:xfrm>
              <a:off x="6281464" y="4282109"/>
              <a:ext cx="608618"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116" name="Straight Connector 115"/>
            <xdr:cNvCxnSpPr/>
          </xdr:nvCxnSpPr>
          <xdr:spPr>
            <a:xfrm>
              <a:off x="6284754" y="4351683"/>
              <a:ext cx="608618" cy="0"/>
            </a:xfrm>
            <a:prstGeom prst="line">
              <a:avLst/>
            </a:prstGeom>
          </xdr:spPr>
          <xdr:style>
            <a:lnRef idx="2">
              <a:schemeClr val="accent4"/>
            </a:lnRef>
            <a:fillRef idx="1">
              <a:schemeClr val="lt1"/>
            </a:fillRef>
            <a:effectRef idx="0">
              <a:schemeClr val="accent4"/>
            </a:effectRef>
            <a:fontRef idx="minor">
              <a:schemeClr val="dk1"/>
            </a:fontRef>
          </xdr:style>
        </xdr:cxnSp>
        <xdr:cxnSp macro="">
          <xdr:nvCxnSpPr>
            <xdr:cNvPr id="117" name="Straight Connector 116"/>
            <xdr:cNvCxnSpPr/>
          </xdr:nvCxnSpPr>
          <xdr:spPr>
            <a:xfrm>
              <a:off x="6279820" y="4429539"/>
              <a:ext cx="608618" cy="0"/>
            </a:xfrm>
            <a:prstGeom prst="line">
              <a:avLst/>
            </a:prstGeom>
          </xdr:spPr>
          <xdr:style>
            <a:lnRef idx="2">
              <a:schemeClr val="accent4"/>
            </a:lnRef>
            <a:fillRef idx="1">
              <a:schemeClr val="lt1"/>
            </a:fillRef>
            <a:effectRef idx="0">
              <a:schemeClr val="accent4"/>
            </a:effectRef>
            <a:fontRef idx="minor">
              <a:schemeClr val="dk1"/>
            </a:fontRef>
          </xdr:style>
        </xdr:cxnSp>
      </xdr:grpSp>
      <xdr:cxnSp macro="">
        <xdr:nvCxnSpPr>
          <xdr:cNvPr id="112" name="Straight Connector 111"/>
          <xdr:cNvCxnSpPr/>
        </xdr:nvCxnSpPr>
        <xdr:spPr>
          <a:xfrm>
            <a:off x="6829117" y="4513437"/>
            <a:ext cx="0" cy="331304"/>
          </a:xfrm>
          <a:prstGeom prst="line">
            <a:avLst/>
          </a:prstGeom>
        </xdr:spPr>
        <xdr:style>
          <a:lnRef idx="2">
            <a:schemeClr val="accent4"/>
          </a:lnRef>
          <a:fillRef idx="1">
            <a:schemeClr val="lt1"/>
          </a:fillRef>
          <a:effectRef idx="0">
            <a:schemeClr val="accent4"/>
          </a:effectRef>
          <a:fontRef idx="minor">
            <a:schemeClr val="dk1"/>
          </a:fontRef>
        </xdr:style>
      </xdr:cxnSp>
    </xdr:grpSp>
    <xdr:clientData/>
  </xdr:twoCellAnchor>
  <xdr:twoCellAnchor>
    <xdr:from>
      <xdr:col>8</xdr:col>
      <xdr:colOff>224118</xdr:colOff>
      <xdr:row>9</xdr:row>
      <xdr:rowOff>89647</xdr:rowOff>
    </xdr:from>
    <xdr:to>
      <xdr:col>17</xdr:col>
      <xdr:colOff>313765</xdr:colOff>
      <xdr:row>9</xdr:row>
      <xdr:rowOff>89647</xdr:rowOff>
    </xdr:to>
    <xdr:cxnSp macro="">
      <xdr:nvCxnSpPr>
        <xdr:cNvPr id="119" name="Straight Arrow Connector 118"/>
        <xdr:cNvCxnSpPr/>
      </xdr:nvCxnSpPr>
      <xdr:spPr>
        <a:xfrm>
          <a:off x="5065059" y="1804147"/>
          <a:ext cx="5535706"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560294</xdr:colOff>
      <xdr:row>6</xdr:row>
      <xdr:rowOff>56029</xdr:rowOff>
    </xdr:from>
    <xdr:to>
      <xdr:col>12</xdr:col>
      <xdr:colOff>560294</xdr:colOff>
      <xdr:row>9</xdr:row>
      <xdr:rowOff>100853</xdr:rowOff>
    </xdr:to>
    <xdr:cxnSp macro="">
      <xdr:nvCxnSpPr>
        <xdr:cNvPr id="121" name="Straight Arrow Connector 120"/>
        <xdr:cNvCxnSpPr/>
      </xdr:nvCxnSpPr>
      <xdr:spPr>
        <a:xfrm flipV="1">
          <a:off x="7821706" y="1199029"/>
          <a:ext cx="0" cy="6163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537881</xdr:colOff>
      <xdr:row>6</xdr:row>
      <xdr:rowOff>44824</xdr:rowOff>
    </xdr:from>
    <xdr:to>
      <xdr:col>15</xdr:col>
      <xdr:colOff>537881</xdr:colOff>
      <xdr:row>9</xdr:row>
      <xdr:rowOff>89648</xdr:rowOff>
    </xdr:to>
    <xdr:cxnSp macro="">
      <xdr:nvCxnSpPr>
        <xdr:cNvPr id="122" name="Straight Arrow Connector 121"/>
        <xdr:cNvCxnSpPr/>
      </xdr:nvCxnSpPr>
      <xdr:spPr>
        <a:xfrm flipV="1">
          <a:off x="9614646" y="1187824"/>
          <a:ext cx="0" cy="6163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560294</xdr:colOff>
      <xdr:row>1</xdr:row>
      <xdr:rowOff>168088</xdr:rowOff>
    </xdr:from>
    <xdr:to>
      <xdr:col>12</xdr:col>
      <xdr:colOff>560294</xdr:colOff>
      <xdr:row>4</xdr:row>
      <xdr:rowOff>100854</xdr:rowOff>
    </xdr:to>
    <xdr:cxnSp macro="">
      <xdr:nvCxnSpPr>
        <xdr:cNvPr id="124" name="Straight Arrow Connector 123"/>
        <xdr:cNvCxnSpPr/>
      </xdr:nvCxnSpPr>
      <xdr:spPr>
        <a:xfrm flipV="1">
          <a:off x="7821706" y="358588"/>
          <a:ext cx="0" cy="5042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515470</xdr:colOff>
      <xdr:row>2</xdr:row>
      <xdr:rowOff>0</xdr:rowOff>
    </xdr:from>
    <xdr:to>
      <xdr:col>15</xdr:col>
      <xdr:colOff>515470</xdr:colOff>
      <xdr:row>4</xdr:row>
      <xdr:rowOff>123266</xdr:rowOff>
    </xdr:to>
    <xdr:cxnSp macro="">
      <xdr:nvCxnSpPr>
        <xdr:cNvPr id="126" name="Straight Arrow Connector 125"/>
        <xdr:cNvCxnSpPr/>
      </xdr:nvCxnSpPr>
      <xdr:spPr>
        <a:xfrm flipV="1">
          <a:off x="9592235" y="381000"/>
          <a:ext cx="0" cy="5042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429507</xdr:colOff>
      <xdr:row>35</xdr:row>
      <xdr:rowOff>0</xdr:rowOff>
    </xdr:from>
    <xdr:to>
      <xdr:col>11</xdr:col>
      <xdr:colOff>339860</xdr:colOff>
      <xdr:row>37</xdr:row>
      <xdr:rowOff>56029</xdr:rowOff>
    </xdr:to>
    <xdr:sp macro="" textlink="">
      <xdr:nvSpPr>
        <xdr:cNvPr id="127" name="TextBox 126"/>
        <xdr:cNvSpPr txBox="1"/>
      </xdr:nvSpPr>
      <xdr:spPr>
        <a:xfrm>
          <a:off x="5875566" y="6667500"/>
          <a:ext cx="1120588"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To E-104</a:t>
          </a:r>
        </a:p>
      </xdr:txBody>
    </xdr:sp>
    <xdr:clientData/>
  </xdr:twoCellAnchor>
  <xdr:twoCellAnchor>
    <xdr:from>
      <xdr:col>5</xdr:col>
      <xdr:colOff>280147</xdr:colOff>
      <xdr:row>35</xdr:row>
      <xdr:rowOff>44824</xdr:rowOff>
    </xdr:from>
    <xdr:to>
      <xdr:col>7</xdr:col>
      <xdr:colOff>190499</xdr:colOff>
      <xdr:row>37</xdr:row>
      <xdr:rowOff>100853</xdr:rowOff>
    </xdr:to>
    <xdr:sp macro="" textlink="">
      <xdr:nvSpPr>
        <xdr:cNvPr id="128" name="TextBox 127"/>
        <xdr:cNvSpPr txBox="1"/>
      </xdr:nvSpPr>
      <xdr:spPr>
        <a:xfrm>
          <a:off x="3305735" y="6712324"/>
          <a:ext cx="1120588"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To E-105</a:t>
          </a:r>
        </a:p>
      </xdr:txBody>
    </xdr:sp>
    <xdr:clientData/>
  </xdr:twoCellAnchor>
  <xdr:twoCellAnchor>
    <xdr:from>
      <xdr:col>5</xdr:col>
      <xdr:colOff>280148</xdr:colOff>
      <xdr:row>42</xdr:row>
      <xdr:rowOff>33618</xdr:rowOff>
    </xdr:from>
    <xdr:to>
      <xdr:col>7</xdr:col>
      <xdr:colOff>190500</xdr:colOff>
      <xdr:row>44</xdr:row>
      <xdr:rowOff>89647</xdr:rowOff>
    </xdr:to>
    <xdr:sp macro="" textlink="">
      <xdr:nvSpPr>
        <xdr:cNvPr id="129" name="TextBox 128"/>
        <xdr:cNvSpPr txBox="1"/>
      </xdr:nvSpPr>
      <xdr:spPr>
        <a:xfrm>
          <a:off x="3305736" y="8034618"/>
          <a:ext cx="1120588"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To E-106</a:t>
          </a:r>
        </a:p>
      </xdr:txBody>
    </xdr:sp>
    <xdr:clientData/>
  </xdr:twoCellAnchor>
  <xdr:twoCellAnchor>
    <xdr:from>
      <xdr:col>9</xdr:col>
      <xdr:colOff>369795</xdr:colOff>
      <xdr:row>47</xdr:row>
      <xdr:rowOff>145676</xdr:rowOff>
    </xdr:from>
    <xdr:to>
      <xdr:col>11</xdr:col>
      <xdr:colOff>280148</xdr:colOff>
      <xdr:row>50</xdr:row>
      <xdr:rowOff>11205</xdr:rowOff>
    </xdr:to>
    <xdr:sp macro="" textlink="">
      <xdr:nvSpPr>
        <xdr:cNvPr id="130" name="TextBox 129"/>
        <xdr:cNvSpPr txBox="1"/>
      </xdr:nvSpPr>
      <xdr:spPr>
        <a:xfrm>
          <a:off x="5815854" y="9099176"/>
          <a:ext cx="1120588"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To E-114</a:t>
          </a:r>
        </a:p>
      </xdr:txBody>
    </xdr:sp>
    <xdr:clientData/>
  </xdr:twoCellAnchor>
  <xdr:twoCellAnchor>
    <xdr:from>
      <xdr:col>9</xdr:col>
      <xdr:colOff>365311</xdr:colOff>
      <xdr:row>41</xdr:row>
      <xdr:rowOff>152400</xdr:rowOff>
    </xdr:from>
    <xdr:to>
      <xdr:col>11</xdr:col>
      <xdr:colOff>275664</xdr:colOff>
      <xdr:row>44</xdr:row>
      <xdr:rowOff>17929</xdr:rowOff>
    </xdr:to>
    <xdr:sp macro="" textlink="">
      <xdr:nvSpPr>
        <xdr:cNvPr id="131" name="TextBox 130"/>
        <xdr:cNvSpPr txBox="1"/>
      </xdr:nvSpPr>
      <xdr:spPr>
        <a:xfrm>
          <a:off x="5811370" y="7962900"/>
          <a:ext cx="1120588"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To E-115</a:t>
          </a:r>
        </a:p>
      </xdr:txBody>
    </xdr:sp>
    <xdr:clientData/>
  </xdr:twoCellAnchor>
  <xdr:twoCellAnchor>
    <xdr:from>
      <xdr:col>7</xdr:col>
      <xdr:colOff>165654</xdr:colOff>
      <xdr:row>36</xdr:row>
      <xdr:rowOff>44726</xdr:rowOff>
    </xdr:from>
    <xdr:to>
      <xdr:col>8</xdr:col>
      <xdr:colOff>223631</xdr:colOff>
      <xdr:row>36</xdr:row>
      <xdr:rowOff>44727</xdr:rowOff>
    </xdr:to>
    <xdr:cxnSp macro="">
      <xdr:nvCxnSpPr>
        <xdr:cNvPr id="139" name="Straight Arrow Connector 138"/>
        <xdr:cNvCxnSpPr/>
      </xdr:nvCxnSpPr>
      <xdr:spPr>
        <a:xfrm flipH="1">
          <a:off x="4456045" y="6902726"/>
          <a:ext cx="67089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241851</xdr:colOff>
      <xdr:row>42</xdr:row>
      <xdr:rowOff>183874</xdr:rowOff>
    </xdr:from>
    <xdr:to>
      <xdr:col>9</xdr:col>
      <xdr:colOff>372717</xdr:colOff>
      <xdr:row>42</xdr:row>
      <xdr:rowOff>183875</xdr:rowOff>
    </xdr:to>
    <xdr:cxnSp macro="">
      <xdr:nvCxnSpPr>
        <xdr:cNvPr id="141" name="Straight Arrow Connector 140"/>
        <xdr:cNvCxnSpPr/>
      </xdr:nvCxnSpPr>
      <xdr:spPr>
        <a:xfrm flipV="1">
          <a:off x="5145155" y="8184874"/>
          <a:ext cx="743779"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43</xdr:row>
      <xdr:rowOff>8283</xdr:rowOff>
    </xdr:from>
    <xdr:to>
      <xdr:col>8</xdr:col>
      <xdr:colOff>248477</xdr:colOff>
      <xdr:row>43</xdr:row>
      <xdr:rowOff>8284</xdr:rowOff>
    </xdr:to>
    <xdr:cxnSp macro="">
      <xdr:nvCxnSpPr>
        <xdr:cNvPr id="144" name="Straight Arrow Connector 143"/>
        <xdr:cNvCxnSpPr/>
      </xdr:nvCxnSpPr>
      <xdr:spPr>
        <a:xfrm flipH="1">
          <a:off x="4480891" y="8199783"/>
          <a:ext cx="670890"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294860</xdr:colOff>
      <xdr:row>36</xdr:row>
      <xdr:rowOff>29818</xdr:rowOff>
    </xdr:from>
    <xdr:to>
      <xdr:col>9</xdr:col>
      <xdr:colOff>425726</xdr:colOff>
      <xdr:row>36</xdr:row>
      <xdr:rowOff>29819</xdr:rowOff>
    </xdr:to>
    <xdr:cxnSp macro="">
      <xdr:nvCxnSpPr>
        <xdr:cNvPr id="146" name="Straight Arrow Connector 145"/>
        <xdr:cNvCxnSpPr/>
      </xdr:nvCxnSpPr>
      <xdr:spPr>
        <a:xfrm flipV="1">
          <a:off x="5198164" y="6887818"/>
          <a:ext cx="743779"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273325</xdr:colOff>
      <xdr:row>49</xdr:row>
      <xdr:rowOff>0</xdr:rowOff>
    </xdr:from>
    <xdr:to>
      <xdr:col>9</xdr:col>
      <xdr:colOff>404191</xdr:colOff>
      <xdr:row>49</xdr:row>
      <xdr:rowOff>1</xdr:rowOff>
    </xdr:to>
    <xdr:cxnSp macro="">
      <xdr:nvCxnSpPr>
        <xdr:cNvPr id="147" name="Straight Arrow Connector 146"/>
        <xdr:cNvCxnSpPr/>
      </xdr:nvCxnSpPr>
      <xdr:spPr>
        <a:xfrm flipV="1">
          <a:off x="5176629" y="9334500"/>
          <a:ext cx="743779" cy="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66675</xdr:colOff>
      <xdr:row>25</xdr:row>
      <xdr:rowOff>85725</xdr:rowOff>
    </xdr:from>
    <xdr:to>
      <xdr:col>15</xdr:col>
      <xdr:colOff>586628</xdr:colOff>
      <xdr:row>27</xdr:row>
      <xdr:rowOff>141754</xdr:rowOff>
    </xdr:to>
    <xdr:sp macro="" textlink="">
      <xdr:nvSpPr>
        <xdr:cNvPr id="148" name="TextBox 147"/>
        <xdr:cNvSpPr txBox="1"/>
      </xdr:nvSpPr>
      <xdr:spPr>
        <a:xfrm>
          <a:off x="8601075" y="4848225"/>
          <a:ext cx="1129553"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K4</a:t>
          </a:r>
          <a:r>
            <a:rPr lang="en-US" sz="1100" baseline="0"/>
            <a:t> vent </a:t>
          </a:r>
        </a:p>
        <a:p>
          <a:pPr algn="ctr"/>
          <a:r>
            <a:rPr lang="en-US" sz="1100" baseline="0"/>
            <a:t>condenser</a:t>
          </a:r>
          <a:endParaRPr lang="en-US" sz="1100"/>
        </a:p>
      </xdr:txBody>
    </xdr:sp>
    <xdr:clientData/>
  </xdr:twoCellAnchor>
  <xdr:twoCellAnchor>
    <xdr:from>
      <xdr:col>17</xdr:col>
      <xdr:colOff>257175</xdr:colOff>
      <xdr:row>33</xdr:row>
      <xdr:rowOff>19050</xdr:rowOff>
    </xdr:from>
    <xdr:to>
      <xdr:col>19</xdr:col>
      <xdr:colOff>167528</xdr:colOff>
      <xdr:row>35</xdr:row>
      <xdr:rowOff>75079</xdr:rowOff>
    </xdr:to>
    <xdr:sp macro="" textlink="">
      <xdr:nvSpPr>
        <xdr:cNvPr id="149" name="TextBox 148"/>
        <xdr:cNvSpPr txBox="1"/>
      </xdr:nvSpPr>
      <xdr:spPr>
        <a:xfrm>
          <a:off x="10620375" y="6305550"/>
          <a:ext cx="1129553"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Old</a:t>
          </a:r>
          <a:r>
            <a:rPr lang="en-US" sz="1100" baseline="0"/>
            <a:t> SPD PHE</a:t>
          </a:r>
          <a:endParaRPr lang="en-US" sz="1100"/>
        </a:p>
      </xdr:txBody>
    </xdr:sp>
    <xdr:clientData/>
  </xdr:twoCellAnchor>
  <xdr:twoCellAnchor>
    <xdr:from>
      <xdr:col>14</xdr:col>
      <xdr:colOff>38100</xdr:colOff>
      <xdr:row>33</xdr:row>
      <xdr:rowOff>19050</xdr:rowOff>
    </xdr:from>
    <xdr:to>
      <xdr:col>15</xdr:col>
      <xdr:colOff>558053</xdr:colOff>
      <xdr:row>35</xdr:row>
      <xdr:rowOff>75079</xdr:rowOff>
    </xdr:to>
    <xdr:sp macro="" textlink="">
      <xdr:nvSpPr>
        <xdr:cNvPr id="150" name="TextBox 149"/>
        <xdr:cNvSpPr txBox="1"/>
      </xdr:nvSpPr>
      <xdr:spPr>
        <a:xfrm>
          <a:off x="8572500" y="6305550"/>
          <a:ext cx="1129553" cy="437029"/>
        </a:xfrm>
        <a:prstGeom prst="rect">
          <a:avLst/>
        </a:prstGeom>
        <a:no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t>Bleacher</a:t>
          </a:r>
          <a:r>
            <a:rPr lang="en-US" sz="1100" baseline="0"/>
            <a:t> </a:t>
          </a:r>
        </a:p>
        <a:p>
          <a:pPr algn="ctr"/>
          <a:r>
            <a:rPr lang="en-US" sz="1100" baseline="0"/>
            <a:t>condenser (E-763)</a:t>
          </a:r>
          <a:endParaRPr lang="en-US" sz="1100"/>
        </a:p>
      </xdr:txBody>
    </xdr:sp>
    <xdr:clientData/>
  </xdr:twoCellAnchor>
  <xdr:twoCellAnchor>
    <xdr:from>
      <xdr:col>15</xdr:col>
      <xdr:colOff>19050</xdr:colOff>
      <xdr:row>27</xdr:row>
      <xdr:rowOff>104775</xdr:rowOff>
    </xdr:from>
    <xdr:to>
      <xdr:col>15</xdr:col>
      <xdr:colOff>19050</xdr:colOff>
      <xdr:row>30</xdr:row>
      <xdr:rowOff>149599</xdr:rowOff>
    </xdr:to>
    <xdr:cxnSp macro="">
      <xdr:nvCxnSpPr>
        <xdr:cNvPr id="151" name="Straight Arrow Connector 150"/>
        <xdr:cNvCxnSpPr/>
      </xdr:nvCxnSpPr>
      <xdr:spPr>
        <a:xfrm flipV="1">
          <a:off x="9163050" y="5248275"/>
          <a:ext cx="0" cy="6163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30</xdr:row>
      <xdr:rowOff>152400</xdr:rowOff>
    </xdr:from>
    <xdr:to>
      <xdr:col>15</xdr:col>
      <xdr:colOff>0</xdr:colOff>
      <xdr:row>33</xdr:row>
      <xdr:rowOff>76200</xdr:rowOff>
    </xdr:to>
    <xdr:cxnSp macro="">
      <xdr:nvCxnSpPr>
        <xdr:cNvPr id="153" name="Straight Arrow Connector 152"/>
        <xdr:cNvCxnSpPr/>
      </xdr:nvCxnSpPr>
      <xdr:spPr>
        <a:xfrm>
          <a:off x="9144000" y="5867400"/>
          <a:ext cx="0" cy="495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30</xdr:row>
      <xdr:rowOff>123825</xdr:rowOff>
    </xdr:from>
    <xdr:to>
      <xdr:col>18</xdr:col>
      <xdr:colOff>9525</xdr:colOff>
      <xdr:row>33</xdr:row>
      <xdr:rowOff>47625</xdr:rowOff>
    </xdr:to>
    <xdr:cxnSp macro="">
      <xdr:nvCxnSpPr>
        <xdr:cNvPr id="154" name="Straight Arrow Connector 153"/>
        <xdr:cNvCxnSpPr/>
      </xdr:nvCxnSpPr>
      <xdr:spPr>
        <a:xfrm>
          <a:off x="10982325" y="5838825"/>
          <a:ext cx="0" cy="495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5"/>
  <sheetViews>
    <sheetView workbookViewId="0">
      <selection activeCell="F7" sqref="F7"/>
    </sheetView>
  </sheetViews>
  <sheetFormatPr defaultRowHeight="15" x14ac:dyDescent="0.25"/>
  <cols>
    <col min="2" max="2" width="24.140625" bestFit="1" customWidth="1"/>
    <col min="3" max="3" width="7.28515625" customWidth="1"/>
    <col min="4" max="6" width="15.42578125" style="1" bestFit="1" customWidth="1"/>
    <col min="7" max="7" width="20.7109375" style="1" bestFit="1" customWidth="1"/>
  </cols>
  <sheetData>
    <row r="4" spans="2:7" x14ac:dyDescent="0.25">
      <c r="B4" s="3"/>
      <c r="C4" s="3"/>
      <c r="D4" s="2" t="s">
        <v>0</v>
      </c>
      <c r="E4" s="2" t="s">
        <v>1</v>
      </c>
      <c r="F4" s="2" t="s">
        <v>2</v>
      </c>
      <c r="G4" s="2" t="s">
        <v>3</v>
      </c>
    </row>
    <row r="5" spans="2:7" x14ac:dyDescent="0.25">
      <c r="B5" s="3" t="s">
        <v>6</v>
      </c>
      <c r="C5" s="3" t="s">
        <v>9</v>
      </c>
      <c r="D5" s="2">
        <v>926</v>
      </c>
      <c r="E5" s="2">
        <f>536*2</f>
        <v>1072</v>
      </c>
      <c r="F5" s="2">
        <v>397</v>
      </c>
      <c r="G5" s="2">
        <v>860</v>
      </c>
    </row>
    <row r="6" spans="2:7" x14ac:dyDescent="0.25">
      <c r="B6" s="3" t="s">
        <v>7</v>
      </c>
      <c r="C6" s="3" t="s">
        <v>10</v>
      </c>
      <c r="D6" s="2">
        <f>350*2</f>
        <v>700</v>
      </c>
      <c r="E6" s="2">
        <v>540</v>
      </c>
      <c r="F6" s="2">
        <v>300</v>
      </c>
      <c r="G6" s="2">
        <v>650</v>
      </c>
    </row>
    <row r="7" spans="2:7" x14ac:dyDescent="0.25">
      <c r="B7" s="3" t="s">
        <v>8</v>
      </c>
      <c r="C7" s="3" t="s">
        <v>11</v>
      </c>
      <c r="D7" s="4">
        <f>D5*3.024/D6</f>
        <v>4.0003200000000003</v>
      </c>
      <c r="E7" s="4">
        <f t="shared" ref="E7:G7" si="0">E5*3.024/E6</f>
        <v>6.0032000000000005</v>
      </c>
      <c r="F7" s="4">
        <f t="shared" si="0"/>
        <v>4.00176</v>
      </c>
      <c r="G7" s="4">
        <f t="shared" si="0"/>
        <v>4.0009846153846151</v>
      </c>
    </row>
    <row r="9" spans="2:7" x14ac:dyDescent="0.25">
      <c r="B9" s="3" t="s">
        <v>4</v>
      </c>
      <c r="C9" s="3"/>
      <c r="D9" s="2">
        <v>2</v>
      </c>
      <c r="E9" s="2">
        <v>3</v>
      </c>
      <c r="F9" s="2">
        <v>1</v>
      </c>
      <c r="G9" s="2">
        <v>1</v>
      </c>
    </row>
    <row r="10" spans="2:7" x14ac:dyDescent="0.25">
      <c r="B10" s="3" t="s">
        <v>42</v>
      </c>
      <c r="C10" s="3"/>
      <c r="D10" s="2" t="s">
        <v>45</v>
      </c>
      <c r="E10" s="2" t="s">
        <v>46</v>
      </c>
      <c r="F10" s="2" t="s">
        <v>44</v>
      </c>
      <c r="G10" s="2" t="s">
        <v>43</v>
      </c>
    </row>
    <row r="11" spans="2:7" x14ac:dyDescent="0.25">
      <c r="B11" s="3" t="s">
        <v>5</v>
      </c>
      <c r="C11" s="3"/>
      <c r="D11" s="2">
        <v>11</v>
      </c>
      <c r="E11" s="2">
        <v>15</v>
      </c>
      <c r="F11" s="2">
        <v>18.5</v>
      </c>
      <c r="G11" s="2">
        <v>30</v>
      </c>
    </row>
    <row r="13" spans="2:7" x14ac:dyDescent="0.25">
      <c r="B13" s="3" t="s">
        <v>14</v>
      </c>
      <c r="C13" s="3"/>
      <c r="D13" s="2" t="s">
        <v>12</v>
      </c>
      <c r="E13" s="2" t="s">
        <v>13</v>
      </c>
      <c r="F13" s="2" t="s">
        <v>15</v>
      </c>
      <c r="G13" s="2" t="s">
        <v>12</v>
      </c>
    </row>
    <row r="15" spans="2:7" x14ac:dyDescent="0.25">
      <c r="B15" s="3" t="s">
        <v>16</v>
      </c>
      <c r="C15" s="3"/>
      <c r="D15" s="2" t="s">
        <v>20</v>
      </c>
      <c r="E15" s="2" t="s">
        <v>21</v>
      </c>
      <c r="F15" s="2" t="s">
        <v>17</v>
      </c>
      <c r="G15" s="2" t="s">
        <v>52</v>
      </c>
    </row>
    <row r="16" spans="2:7" x14ac:dyDescent="0.25">
      <c r="B16" s="3" t="s">
        <v>19</v>
      </c>
      <c r="C16" s="3" t="s">
        <v>10</v>
      </c>
      <c r="D16" s="2" t="s">
        <v>54</v>
      </c>
      <c r="E16" s="2">
        <v>300</v>
      </c>
      <c r="F16" s="2">
        <v>300</v>
      </c>
      <c r="G16" s="5">
        <v>500500435</v>
      </c>
    </row>
    <row r="17" spans="2:7" x14ac:dyDescent="0.25">
      <c r="B17" s="3" t="s">
        <v>18</v>
      </c>
      <c r="C17" s="3" t="s">
        <v>47</v>
      </c>
      <c r="D17" s="2" t="s">
        <v>58</v>
      </c>
      <c r="E17" s="2">
        <v>45</v>
      </c>
      <c r="F17" s="2">
        <v>50</v>
      </c>
      <c r="G17" s="2" t="s">
        <v>55</v>
      </c>
    </row>
    <row r="18" spans="2:7" x14ac:dyDescent="0.25">
      <c r="B18" s="3" t="s">
        <v>49</v>
      </c>
      <c r="C18" s="3" t="s">
        <v>48</v>
      </c>
      <c r="D18" s="2" t="s">
        <v>22</v>
      </c>
      <c r="E18" s="2">
        <v>75</v>
      </c>
      <c r="F18" s="2">
        <v>75</v>
      </c>
      <c r="G18" s="2" t="s">
        <v>53</v>
      </c>
    </row>
    <row r="20" spans="2:7" x14ac:dyDescent="0.25">
      <c r="B20" s="12" t="s">
        <v>56</v>
      </c>
      <c r="C20" s="3"/>
      <c r="D20" s="2" t="s">
        <v>27</v>
      </c>
      <c r="E20" s="2" t="s">
        <v>30</v>
      </c>
      <c r="F20" s="2" t="s">
        <v>36</v>
      </c>
      <c r="G20" s="2" t="s">
        <v>37</v>
      </c>
    </row>
    <row r="21" spans="2:7" x14ac:dyDescent="0.25">
      <c r="B21" s="13"/>
      <c r="C21" s="3"/>
      <c r="D21" s="2" t="s">
        <v>28</v>
      </c>
      <c r="E21" s="2" t="s">
        <v>31</v>
      </c>
      <c r="F21" s="2"/>
      <c r="G21" s="2" t="s">
        <v>38</v>
      </c>
    </row>
    <row r="22" spans="2:7" x14ac:dyDescent="0.25">
      <c r="B22" s="13"/>
      <c r="C22" s="3"/>
      <c r="D22" s="2" t="s">
        <v>29</v>
      </c>
      <c r="E22" s="2" t="s">
        <v>32</v>
      </c>
      <c r="F22" s="2"/>
      <c r="G22" s="2" t="s">
        <v>39</v>
      </c>
    </row>
    <row r="23" spans="2:7" x14ac:dyDescent="0.25">
      <c r="B23" s="13"/>
      <c r="C23" s="3"/>
      <c r="D23" s="2"/>
      <c r="E23" s="2" t="s">
        <v>33</v>
      </c>
      <c r="F23" s="2"/>
      <c r="G23" s="2" t="s">
        <v>40</v>
      </c>
    </row>
    <row r="24" spans="2:7" x14ac:dyDescent="0.25">
      <c r="B24" s="13"/>
      <c r="C24" s="3"/>
      <c r="D24" s="2"/>
      <c r="E24" s="2" t="s">
        <v>34</v>
      </c>
      <c r="F24" s="2"/>
      <c r="G24" s="2" t="s">
        <v>41</v>
      </c>
    </row>
    <row r="25" spans="2:7" x14ac:dyDescent="0.25">
      <c r="B25" s="14"/>
      <c r="C25" s="3"/>
      <c r="D25" s="2"/>
      <c r="E25" s="2" t="s">
        <v>35</v>
      </c>
      <c r="F25" s="2"/>
      <c r="G25" s="2" t="s">
        <v>57</v>
      </c>
    </row>
  </sheetData>
  <mergeCells count="1">
    <mergeCell ref="B20:B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9:H44"/>
  <sheetViews>
    <sheetView topLeftCell="A19" zoomScale="70" zoomScaleNormal="70" workbookViewId="0">
      <selection activeCell="D42" sqref="D42:D44"/>
    </sheetView>
  </sheetViews>
  <sheetFormatPr defaultRowHeight="15" x14ac:dyDescent="0.25"/>
  <sheetData>
    <row r="39" spans="3:8" ht="15" customHeight="1" x14ac:dyDescent="0.25">
      <c r="C39" s="15" t="s">
        <v>63</v>
      </c>
      <c r="D39" s="15"/>
      <c r="E39" s="15"/>
      <c r="F39" s="15"/>
      <c r="G39" s="15"/>
      <c r="H39" s="15"/>
    </row>
    <row r="40" spans="3:8" ht="30" x14ac:dyDescent="0.25">
      <c r="C40" s="6"/>
      <c r="D40" s="6" t="s">
        <v>60</v>
      </c>
      <c r="E40" s="6" t="s">
        <v>61</v>
      </c>
      <c r="F40" s="6" t="s">
        <v>62</v>
      </c>
      <c r="G40" s="6" t="s">
        <v>6</v>
      </c>
      <c r="H40" s="6" t="s">
        <v>66</v>
      </c>
    </row>
    <row r="41" spans="3:8" x14ac:dyDescent="0.25">
      <c r="C41" s="2"/>
      <c r="D41" s="2" t="s">
        <v>65</v>
      </c>
      <c r="E41" s="2" t="s">
        <v>11</v>
      </c>
      <c r="F41" s="2" t="s">
        <v>11</v>
      </c>
      <c r="G41" s="2" t="s">
        <v>9</v>
      </c>
      <c r="H41" s="2" t="s">
        <v>67</v>
      </c>
    </row>
    <row r="42" spans="3:8" x14ac:dyDescent="0.25">
      <c r="C42" s="6" t="s">
        <v>59</v>
      </c>
      <c r="D42" s="6">
        <v>87680</v>
      </c>
      <c r="E42" s="6">
        <v>32</v>
      </c>
      <c r="F42" s="6">
        <v>40</v>
      </c>
      <c r="G42" s="4">
        <f>D42*(F42-E42)/3024</f>
        <v>231.95767195767195</v>
      </c>
      <c r="H42" s="6">
        <v>53.75</v>
      </c>
    </row>
    <row r="43" spans="3:8" x14ac:dyDescent="0.25">
      <c r="C43" s="6" t="s">
        <v>64</v>
      </c>
      <c r="D43" s="6">
        <v>179000</v>
      </c>
      <c r="E43" s="6">
        <v>32</v>
      </c>
      <c r="F43" s="6">
        <v>40</v>
      </c>
      <c r="G43" s="4">
        <f>D43*(F43-E43)/3024</f>
        <v>473.54497354497357</v>
      </c>
      <c r="H43" s="2">
        <v>10</v>
      </c>
    </row>
    <row r="44" spans="3:8" x14ac:dyDescent="0.25">
      <c r="C44" s="2" t="s">
        <v>68</v>
      </c>
      <c r="D44" s="2">
        <v>193150</v>
      </c>
      <c r="E44" s="2">
        <v>32</v>
      </c>
      <c r="F44" s="2">
        <v>36</v>
      </c>
      <c r="G44" s="4">
        <f>D44*(F44-E44)/3024</f>
        <v>255.489417989418</v>
      </c>
      <c r="H44" s="2">
        <v>68.5</v>
      </c>
    </row>
  </sheetData>
  <mergeCells count="1">
    <mergeCell ref="C39:H39"/>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O3"/>
  <sheetViews>
    <sheetView zoomScale="70" zoomScaleNormal="70" workbookViewId="0">
      <selection activeCell="M22" sqref="M22"/>
    </sheetView>
  </sheetViews>
  <sheetFormatPr defaultRowHeight="15" x14ac:dyDescent="0.25"/>
  <sheetData>
    <row r="2" spans="12:15" x14ac:dyDescent="0.25">
      <c r="L2" t="s">
        <v>23</v>
      </c>
      <c r="N2" t="s">
        <v>24</v>
      </c>
    </row>
    <row r="3" spans="12:15" x14ac:dyDescent="0.25">
      <c r="L3" t="s">
        <v>25</v>
      </c>
      <c r="O3" t="s">
        <v>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4:G27"/>
  <sheetViews>
    <sheetView topLeftCell="A10" workbookViewId="0">
      <selection activeCell="E28" sqref="E28"/>
    </sheetView>
  </sheetViews>
  <sheetFormatPr defaultRowHeight="15" x14ac:dyDescent="0.25"/>
  <sheetData>
    <row r="24" spans="2:7" ht="15.75" x14ac:dyDescent="0.25">
      <c r="B24" s="15" t="s">
        <v>63</v>
      </c>
      <c r="C24" s="15"/>
      <c r="D24" s="15"/>
      <c r="E24" s="15"/>
      <c r="F24" s="15"/>
      <c r="G24" s="15"/>
    </row>
    <row r="25" spans="2:7" ht="30" x14ac:dyDescent="0.25">
      <c r="B25" s="6"/>
      <c r="C25" s="6" t="s">
        <v>60</v>
      </c>
      <c r="D25" s="6" t="s">
        <v>61</v>
      </c>
      <c r="E25" s="6" t="s">
        <v>62</v>
      </c>
      <c r="F25" s="6" t="s">
        <v>6</v>
      </c>
      <c r="G25" s="6" t="s">
        <v>66</v>
      </c>
    </row>
    <row r="26" spans="2:7" x14ac:dyDescent="0.25">
      <c r="B26" s="2"/>
      <c r="C26" s="2" t="s">
        <v>65</v>
      </c>
      <c r="D26" s="2" t="s">
        <v>11</v>
      </c>
      <c r="E26" s="2" t="s">
        <v>11</v>
      </c>
      <c r="F26" s="2" t="s">
        <v>9</v>
      </c>
      <c r="G26" s="2" t="s">
        <v>67</v>
      </c>
    </row>
    <row r="27" spans="2:7" x14ac:dyDescent="0.25">
      <c r="B27" s="6" t="s">
        <v>69</v>
      </c>
      <c r="C27" s="8">
        <v>343800</v>
      </c>
      <c r="D27" s="8">
        <v>33</v>
      </c>
      <c r="E27" s="8">
        <v>40</v>
      </c>
      <c r="F27" s="7">
        <f>C27*(E27-D27)/3024</f>
        <v>795.83333333333337</v>
      </c>
      <c r="G27" s="6">
        <v>53.75</v>
      </c>
    </row>
  </sheetData>
  <mergeCells count="1">
    <mergeCell ref="B24:G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4:U65"/>
  <sheetViews>
    <sheetView topLeftCell="A46" zoomScale="85" zoomScaleNormal="85" workbookViewId="0">
      <selection activeCell="F60" sqref="F60"/>
    </sheetView>
  </sheetViews>
  <sheetFormatPr defaultRowHeight="15" x14ac:dyDescent="0.25"/>
  <cols>
    <col min="14" max="14" width="10.140625" customWidth="1"/>
  </cols>
  <sheetData>
    <row r="4" spans="14:18" x14ac:dyDescent="0.25">
      <c r="R4" t="s">
        <v>51</v>
      </c>
    </row>
    <row r="8" spans="14:18" x14ac:dyDescent="0.25">
      <c r="N8" t="s">
        <v>50</v>
      </c>
    </row>
    <row r="43" spans="14:14" x14ac:dyDescent="0.25">
      <c r="N43" s="9"/>
    </row>
    <row r="53" spans="13:21" ht="15.75" customHeight="1" x14ac:dyDescent="0.25">
      <c r="M53" s="15" t="s">
        <v>63</v>
      </c>
      <c r="N53" s="15"/>
      <c r="O53" s="15"/>
      <c r="P53" s="15"/>
      <c r="Q53" s="15"/>
      <c r="R53" s="15"/>
      <c r="S53" s="15"/>
    </row>
    <row r="54" spans="13:21" ht="30" x14ac:dyDescent="0.25">
      <c r="M54" s="16"/>
      <c r="N54" s="16"/>
      <c r="O54" s="6" t="s">
        <v>60</v>
      </c>
      <c r="P54" s="6" t="s">
        <v>61</v>
      </c>
      <c r="Q54" s="6" t="s">
        <v>62</v>
      </c>
      <c r="R54" s="6" t="s">
        <v>6</v>
      </c>
      <c r="S54" s="6" t="s">
        <v>66</v>
      </c>
      <c r="U54" s="11" t="s">
        <v>77</v>
      </c>
    </row>
    <row r="55" spans="13:21" x14ac:dyDescent="0.25">
      <c r="M55" s="16"/>
      <c r="N55" s="16"/>
      <c r="O55" s="2" t="s">
        <v>65</v>
      </c>
      <c r="P55" s="2" t="s">
        <v>11</v>
      </c>
      <c r="Q55" s="2" t="s">
        <v>11</v>
      </c>
      <c r="R55" s="2" t="s">
        <v>9</v>
      </c>
      <c r="S55" s="2" t="s">
        <v>67</v>
      </c>
      <c r="U55" s="3"/>
    </row>
    <row r="56" spans="13:21" ht="27.75" customHeight="1" x14ac:dyDescent="0.25">
      <c r="M56" s="21" t="s">
        <v>70</v>
      </c>
      <c r="N56" s="22"/>
      <c r="O56" s="6">
        <v>310434</v>
      </c>
      <c r="P56" s="6">
        <v>32</v>
      </c>
      <c r="Q56" s="6">
        <v>37</v>
      </c>
      <c r="R56" s="4">
        <f>O56*(Q56-P56)/3024</f>
        <v>513.28373015873012</v>
      </c>
      <c r="S56" s="6"/>
      <c r="U56" s="3"/>
    </row>
    <row r="57" spans="13:21" x14ac:dyDescent="0.25">
      <c r="M57" s="17" t="s">
        <v>51</v>
      </c>
      <c r="N57" s="17"/>
      <c r="O57" s="18" t="s">
        <v>71</v>
      </c>
      <c r="P57" s="19"/>
      <c r="Q57" s="19"/>
      <c r="R57" s="19"/>
      <c r="S57" s="20"/>
      <c r="U57" s="3"/>
    </row>
    <row r="58" spans="13:21" x14ac:dyDescent="0.25">
      <c r="M58" s="17" t="s">
        <v>57</v>
      </c>
      <c r="N58" s="17"/>
      <c r="O58" s="2">
        <v>30000</v>
      </c>
      <c r="P58" s="2">
        <v>32</v>
      </c>
      <c r="Q58" s="2">
        <v>37</v>
      </c>
      <c r="R58" s="4">
        <f>O58*(Q58-P58)/3024</f>
        <v>49.603174603174601</v>
      </c>
      <c r="S58" s="2"/>
      <c r="U58" s="3"/>
    </row>
    <row r="59" spans="13:21" x14ac:dyDescent="0.25">
      <c r="M59" s="17" t="s">
        <v>72</v>
      </c>
      <c r="N59" s="17"/>
      <c r="O59" s="2">
        <v>252448</v>
      </c>
      <c r="P59" s="2">
        <v>32</v>
      </c>
      <c r="Q59" s="2">
        <v>37</v>
      </c>
      <c r="R59" s="4">
        <f>O59*(Q59-P59)/3024</f>
        <v>417.40740740740739</v>
      </c>
      <c r="S59" s="2"/>
      <c r="U59" s="3"/>
    </row>
    <row r="60" spans="13:21" x14ac:dyDescent="0.25">
      <c r="M60" s="17" t="s">
        <v>73</v>
      </c>
      <c r="N60" s="17"/>
      <c r="O60" s="2"/>
      <c r="P60" s="2"/>
      <c r="Q60" s="2"/>
      <c r="R60" s="4"/>
      <c r="S60" s="2"/>
      <c r="U60" s="3" t="s">
        <v>78</v>
      </c>
    </row>
    <row r="61" spans="13:21" x14ac:dyDescent="0.25">
      <c r="M61" s="17" t="s">
        <v>64</v>
      </c>
      <c r="N61" s="17"/>
      <c r="O61" s="2">
        <f>252300/(Q61-P61)</f>
        <v>84100</v>
      </c>
      <c r="P61" s="2">
        <v>36</v>
      </c>
      <c r="Q61" s="2">
        <v>39</v>
      </c>
      <c r="R61" s="4">
        <f t="shared" ref="R61" si="0">O61*(Q61-P61)/3024</f>
        <v>83.432539682539684</v>
      </c>
      <c r="S61" s="2">
        <v>22.63</v>
      </c>
      <c r="U61" s="3"/>
    </row>
    <row r="62" spans="13:21" x14ac:dyDescent="0.25">
      <c r="M62" s="17" t="s">
        <v>68</v>
      </c>
      <c r="N62" s="17"/>
      <c r="O62" s="2"/>
      <c r="P62" s="2"/>
      <c r="Q62" s="2"/>
      <c r="R62" s="2"/>
      <c r="S62" s="2">
        <v>67</v>
      </c>
      <c r="U62" s="3" t="s">
        <v>79</v>
      </c>
    </row>
    <row r="63" spans="13:21" x14ac:dyDescent="0.25">
      <c r="M63" s="17" t="s">
        <v>74</v>
      </c>
      <c r="N63" s="17"/>
      <c r="O63" s="2"/>
      <c r="P63" s="2"/>
      <c r="Q63" s="2"/>
      <c r="R63" s="2"/>
      <c r="S63" s="2"/>
      <c r="U63" s="3" t="s">
        <v>78</v>
      </c>
    </row>
    <row r="64" spans="13:21" x14ac:dyDescent="0.25">
      <c r="M64" s="17" t="s">
        <v>75</v>
      </c>
      <c r="N64" s="17"/>
      <c r="O64" s="2">
        <f>138000/(Q64-P64)</f>
        <v>46000</v>
      </c>
      <c r="P64" s="2">
        <v>36</v>
      </c>
      <c r="Q64" s="2">
        <v>39</v>
      </c>
      <c r="R64" s="4">
        <f t="shared" ref="R64:R65" si="1">O64*(Q64-P64)/3024</f>
        <v>45.634920634920633</v>
      </c>
      <c r="S64" s="2">
        <v>25.5</v>
      </c>
      <c r="U64" s="3"/>
    </row>
    <row r="65" spans="13:21" x14ac:dyDescent="0.25">
      <c r="M65" s="17" t="s">
        <v>76</v>
      </c>
      <c r="N65" s="17"/>
      <c r="O65" s="2">
        <f>45900/(Q65-P65)</f>
        <v>15300</v>
      </c>
      <c r="P65" s="2">
        <v>36</v>
      </c>
      <c r="Q65" s="2">
        <v>39</v>
      </c>
      <c r="R65" s="4">
        <f t="shared" si="1"/>
        <v>15.178571428571429</v>
      </c>
      <c r="S65" s="2">
        <v>3.75</v>
      </c>
      <c r="U65" s="3"/>
    </row>
  </sheetData>
  <mergeCells count="13">
    <mergeCell ref="M65:N65"/>
    <mergeCell ref="M58:N58"/>
    <mergeCell ref="M59:N59"/>
    <mergeCell ref="M61:N61"/>
    <mergeCell ref="M62:N62"/>
    <mergeCell ref="M56:N56"/>
    <mergeCell ref="M63:N63"/>
    <mergeCell ref="M64:N64"/>
    <mergeCell ref="M53:S53"/>
    <mergeCell ref="M54:N55"/>
    <mergeCell ref="M57:N57"/>
    <mergeCell ref="O57:S57"/>
    <mergeCell ref="M60:N6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tabSelected="1" workbookViewId="0">
      <selection activeCell="H21" sqref="H21"/>
    </sheetView>
  </sheetViews>
  <sheetFormatPr defaultRowHeight="15" x14ac:dyDescent="0.25"/>
  <cols>
    <col min="2" max="2" width="12.7109375" bestFit="1" customWidth="1"/>
    <col min="3" max="3" width="29.140625" customWidth="1"/>
  </cols>
  <sheetData>
    <row r="2" spans="2:10" x14ac:dyDescent="0.25">
      <c r="B2" s="23" t="s">
        <v>80</v>
      </c>
    </row>
    <row r="3" spans="2:10" x14ac:dyDescent="0.25">
      <c r="C3" s="24" t="s">
        <v>81</v>
      </c>
      <c r="D3" s="24"/>
      <c r="E3" s="24"/>
      <c r="F3" s="24"/>
      <c r="G3" s="24"/>
      <c r="H3" s="24"/>
      <c r="I3" s="24"/>
      <c r="J3" s="24"/>
    </row>
    <row r="4" spans="2:10" x14ac:dyDescent="0.25">
      <c r="C4" s="24"/>
      <c r="D4" s="24"/>
      <c r="E4" s="24"/>
      <c r="F4" s="24"/>
      <c r="G4" s="24"/>
      <c r="H4" s="24"/>
      <c r="I4" s="24"/>
      <c r="J4" s="24"/>
    </row>
    <row r="6" spans="2:10" x14ac:dyDescent="0.25">
      <c r="B6" s="23" t="s">
        <v>82</v>
      </c>
    </row>
    <row r="7" spans="2:10" x14ac:dyDescent="0.25">
      <c r="C7" t="s">
        <v>83</v>
      </c>
    </row>
    <row r="8" spans="2:10" x14ac:dyDescent="0.25">
      <c r="C8" t="s">
        <v>84</v>
      </c>
    </row>
    <row r="9" spans="2:10" x14ac:dyDescent="0.25">
      <c r="C9" t="s">
        <v>85</v>
      </c>
    </row>
    <row r="11" spans="2:10" x14ac:dyDescent="0.25">
      <c r="C11" t="s">
        <v>86</v>
      </c>
    </row>
    <row r="12" spans="2:10" x14ac:dyDescent="0.25">
      <c r="C12" s="3" t="s">
        <v>87</v>
      </c>
      <c r="D12" s="3">
        <v>80</v>
      </c>
      <c r="E12" s="3" t="s">
        <v>88</v>
      </c>
      <c r="F12" t="s">
        <v>89</v>
      </c>
    </row>
    <row r="13" spans="2:10" x14ac:dyDescent="0.25">
      <c r="C13" s="3" t="s">
        <v>84</v>
      </c>
      <c r="D13" s="3">
        <v>11</v>
      </c>
      <c r="E13" s="3" t="s">
        <v>48</v>
      </c>
    </row>
    <row r="14" spans="2:10" x14ac:dyDescent="0.25">
      <c r="C14" s="3" t="s">
        <v>90</v>
      </c>
      <c r="D14" s="3">
        <v>10</v>
      </c>
      <c r="E14" s="3" t="s">
        <v>91</v>
      </c>
      <c r="F14" t="s">
        <v>89</v>
      </c>
    </row>
    <row r="15" spans="2:10" x14ac:dyDescent="0.25">
      <c r="C15" s="3" t="s">
        <v>92</v>
      </c>
      <c r="D15" s="25">
        <f>(D14+D13)*24*D12*5.59</f>
        <v>225388.79999999999</v>
      </c>
      <c r="E15" s="3" t="s">
        <v>93</v>
      </c>
    </row>
    <row r="17" spans="2:5" x14ac:dyDescent="0.25">
      <c r="B17" s="23" t="s">
        <v>94</v>
      </c>
    </row>
    <row r="19" spans="2:5" x14ac:dyDescent="0.25">
      <c r="C19" s="26" t="s">
        <v>95</v>
      </c>
      <c r="D19" s="26"/>
      <c r="E19" s="26"/>
    </row>
    <row r="21" spans="2:5" x14ac:dyDescent="0.25">
      <c r="C21" s="3" t="s">
        <v>96</v>
      </c>
      <c r="D21" s="10" t="s">
        <v>97</v>
      </c>
      <c r="E21" s="10">
        <v>10</v>
      </c>
    </row>
    <row r="22" spans="2:5" x14ac:dyDescent="0.25">
      <c r="C22" s="27" t="s">
        <v>98</v>
      </c>
      <c r="D22" s="10" t="s">
        <v>97</v>
      </c>
      <c r="E22" s="10">
        <f>0.806*E21</f>
        <v>8.06</v>
      </c>
    </row>
    <row r="24" spans="2:5" x14ac:dyDescent="0.25">
      <c r="C24" s="27" t="s">
        <v>99</v>
      </c>
      <c r="D24" s="10" t="s">
        <v>100</v>
      </c>
      <c r="E24" s="10">
        <v>15</v>
      </c>
    </row>
    <row r="25" spans="2:5" x14ac:dyDescent="0.25">
      <c r="C25" s="27" t="s">
        <v>101</v>
      </c>
      <c r="D25" s="10" t="s">
        <v>100</v>
      </c>
      <c r="E25" s="10">
        <v>25</v>
      </c>
    </row>
    <row r="26" spans="2:5" x14ac:dyDescent="0.25">
      <c r="C26" s="27" t="s">
        <v>102</v>
      </c>
      <c r="D26" s="10" t="s">
        <v>97</v>
      </c>
      <c r="E26" s="28">
        <f>E22-(E22*E24/E25)</f>
        <v>3.2240000000000002</v>
      </c>
    </row>
    <row r="27" spans="2:5" x14ac:dyDescent="0.25">
      <c r="C27" s="27" t="s">
        <v>103</v>
      </c>
      <c r="D27" s="10" t="s">
        <v>97</v>
      </c>
      <c r="E27" s="28">
        <f>E26/3</f>
        <v>1.0746666666666667</v>
      </c>
    </row>
    <row r="28" spans="2:5" x14ac:dyDescent="0.25">
      <c r="C28" s="29" t="s">
        <v>104</v>
      </c>
      <c r="D28" s="30" t="s">
        <v>105</v>
      </c>
      <c r="E28" s="31">
        <f>E27*1000*526</f>
        <v>565274.66666666674</v>
      </c>
    </row>
    <row r="29" spans="2:5" x14ac:dyDescent="0.25">
      <c r="C29" s="27" t="s">
        <v>106</v>
      </c>
      <c r="D29" s="10" t="s">
        <v>11</v>
      </c>
      <c r="E29" s="4">
        <v>4</v>
      </c>
    </row>
    <row r="30" spans="2:5" x14ac:dyDescent="0.25">
      <c r="C30" s="27" t="s">
        <v>107</v>
      </c>
      <c r="D30" s="10" t="s">
        <v>10</v>
      </c>
      <c r="E30" s="28">
        <f>E28/E29/1000</f>
        <v>141.31866666666667</v>
      </c>
    </row>
    <row r="32" spans="2:5" x14ac:dyDescent="0.25">
      <c r="C32" s="32" t="s">
        <v>108</v>
      </c>
    </row>
    <row r="34" spans="3:6" x14ac:dyDescent="0.25">
      <c r="C34" t="s">
        <v>109</v>
      </c>
    </row>
    <row r="35" spans="3:6" x14ac:dyDescent="0.25">
      <c r="C35" t="s">
        <v>110</v>
      </c>
      <c r="E35">
        <v>2</v>
      </c>
      <c r="F35" t="s">
        <v>111</v>
      </c>
    </row>
    <row r="36" spans="3:6" x14ac:dyDescent="0.25">
      <c r="C36" t="s">
        <v>112</v>
      </c>
      <c r="E36">
        <v>14</v>
      </c>
      <c r="F36" t="s">
        <v>10</v>
      </c>
    </row>
    <row r="37" spans="3:6" x14ac:dyDescent="0.25">
      <c r="C37" t="s">
        <v>113</v>
      </c>
    </row>
    <row r="38" spans="3:6" x14ac:dyDescent="0.25">
      <c r="C38" t="s">
        <v>114</v>
      </c>
      <c r="E38">
        <f>5*1000*E36</f>
        <v>70000</v>
      </c>
      <c r="F38" t="s">
        <v>105</v>
      </c>
    </row>
    <row r="40" spans="3:6" x14ac:dyDescent="0.25">
      <c r="C40" s="33" t="s">
        <v>115</v>
      </c>
    </row>
    <row r="42" spans="3:6" x14ac:dyDescent="0.25">
      <c r="C42" t="s">
        <v>116</v>
      </c>
    </row>
    <row r="44" spans="3:6" x14ac:dyDescent="0.25">
      <c r="C44" s="3" t="s">
        <v>117</v>
      </c>
      <c r="D44" s="3" t="s">
        <v>118</v>
      </c>
    </row>
    <row r="45" spans="3:6" x14ac:dyDescent="0.25">
      <c r="C45" s="3" t="s">
        <v>119</v>
      </c>
      <c r="D45" s="3" t="s">
        <v>120</v>
      </c>
    </row>
    <row r="46" spans="3:6" x14ac:dyDescent="0.25">
      <c r="C46" s="3" t="s">
        <v>121</v>
      </c>
      <c r="D46" s="3" t="s">
        <v>122</v>
      </c>
    </row>
    <row r="47" spans="3:6" x14ac:dyDescent="0.25">
      <c r="C47" s="3" t="s">
        <v>123</v>
      </c>
      <c r="D47" s="3">
        <v>2009</v>
      </c>
    </row>
    <row r="48" spans="3:6" x14ac:dyDescent="0.25">
      <c r="C48" s="3" t="s">
        <v>124</v>
      </c>
      <c r="D48" s="3" t="s">
        <v>125</v>
      </c>
    </row>
    <row r="50" spans="2:7" x14ac:dyDescent="0.25">
      <c r="C50" t="s">
        <v>126</v>
      </c>
      <c r="D50">
        <f>120*1000*5</f>
        <v>600000</v>
      </c>
      <c r="E50" t="s">
        <v>127</v>
      </c>
    </row>
    <row r="52" spans="2:7" x14ac:dyDescent="0.25">
      <c r="C52" t="s">
        <v>128</v>
      </c>
    </row>
    <row r="53" spans="2:7" x14ac:dyDescent="0.25">
      <c r="C53" t="s">
        <v>129</v>
      </c>
      <c r="D53">
        <v>280</v>
      </c>
      <c r="E53" t="s">
        <v>10</v>
      </c>
    </row>
    <row r="55" spans="2:7" x14ac:dyDescent="0.25">
      <c r="B55" s="23" t="s">
        <v>130</v>
      </c>
    </row>
    <row r="56" spans="2:7" x14ac:dyDescent="0.25">
      <c r="C56" s="34" t="s">
        <v>131</v>
      </c>
    </row>
    <row r="58" spans="2:7" x14ac:dyDescent="0.25">
      <c r="D58" s="3" t="s">
        <v>132</v>
      </c>
      <c r="E58" s="3" t="s">
        <v>133</v>
      </c>
      <c r="F58" s="3" t="s">
        <v>134</v>
      </c>
      <c r="G58" s="3" t="s">
        <v>135</v>
      </c>
    </row>
    <row r="59" spans="2:7" x14ac:dyDescent="0.25">
      <c r="C59" s="3" t="s">
        <v>136</v>
      </c>
      <c r="D59" s="3" t="s">
        <v>47</v>
      </c>
      <c r="E59" s="3">
        <v>36</v>
      </c>
      <c r="F59" s="3">
        <v>4000</v>
      </c>
      <c r="G59" s="3">
        <f>E59*F59</f>
        <v>144000</v>
      </c>
    </row>
    <row r="60" spans="2:7" x14ac:dyDescent="0.25">
      <c r="C60" s="3" t="s">
        <v>137</v>
      </c>
      <c r="D60" s="3" t="s">
        <v>138</v>
      </c>
      <c r="E60" s="3">
        <v>2</v>
      </c>
      <c r="F60" s="3">
        <v>50000</v>
      </c>
      <c r="G60" s="3">
        <f t="shared" ref="G60:G68" si="0">E60*F60</f>
        <v>100000</v>
      </c>
    </row>
    <row r="61" spans="2:7" x14ac:dyDescent="0.25">
      <c r="C61" s="3" t="s">
        <v>139</v>
      </c>
      <c r="D61" s="3" t="s">
        <v>138</v>
      </c>
      <c r="E61" s="3">
        <v>2</v>
      </c>
      <c r="F61" s="3">
        <v>3000</v>
      </c>
      <c r="G61" s="3">
        <f t="shared" si="0"/>
        <v>6000</v>
      </c>
    </row>
    <row r="62" spans="2:7" x14ac:dyDescent="0.25">
      <c r="C62" s="3" t="s">
        <v>140</v>
      </c>
      <c r="D62" s="3" t="s">
        <v>138</v>
      </c>
      <c r="E62" s="3">
        <v>2</v>
      </c>
      <c r="F62" s="3">
        <v>2000</v>
      </c>
      <c r="G62" s="3">
        <f t="shared" si="0"/>
        <v>4000</v>
      </c>
    </row>
    <row r="63" spans="2:7" x14ac:dyDescent="0.25">
      <c r="C63" s="3" t="s">
        <v>141</v>
      </c>
      <c r="D63" s="3" t="s">
        <v>138</v>
      </c>
      <c r="E63" s="3">
        <v>8</v>
      </c>
      <c r="F63" s="3">
        <v>4000</v>
      </c>
      <c r="G63" s="3">
        <f t="shared" si="0"/>
        <v>32000</v>
      </c>
    </row>
    <row r="65" spans="3:7" x14ac:dyDescent="0.25">
      <c r="C65" s="3" t="s">
        <v>142</v>
      </c>
      <c r="D65" s="3" t="s">
        <v>47</v>
      </c>
      <c r="E65" s="3">
        <v>30</v>
      </c>
      <c r="F65" s="3">
        <v>2000</v>
      </c>
      <c r="G65" s="3">
        <f t="shared" si="0"/>
        <v>60000</v>
      </c>
    </row>
    <row r="66" spans="3:7" x14ac:dyDescent="0.25">
      <c r="C66" s="3" t="s">
        <v>143</v>
      </c>
      <c r="D66" s="3" t="s">
        <v>138</v>
      </c>
      <c r="E66" s="3">
        <v>5</v>
      </c>
      <c r="F66" s="3">
        <v>1050</v>
      </c>
      <c r="G66" s="3">
        <f t="shared" si="0"/>
        <v>5250</v>
      </c>
    </row>
    <row r="67" spans="3:7" x14ac:dyDescent="0.25">
      <c r="C67" s="3" t="s">
        <v>144</v>
      </c>
      <c r="D67" s="3" t="s">
        <v>138</v>
      </c>
      <c r="E67" s="3">
        <v>1</v>
      </c>
      <c r="F67" s="3">
        <v>1400</v>
      </c>
      <c r="G67" s="3">
        <f t="shared" si="0"/>
        <v>1400</v>
      </c>
    </row>
    <row r="68" spans="3:7" x14ac:dyDescent="0.25">
      <c r="C68" s="3" t="s">
        <v>145</v>
      </c>
      <c r="D68" s="3" t="s">
        <v>138</v>
      </c>
      <c r="E68" s="3">
        <v>2</v>
      </c>
      <c r="F68" s="3">
        <v>19000</v>
      </c>
      <c r="G68" s="3">
        <f t="shared" si="0"/>
        <v>38000</v>
      </c>
    </row>
    <row r="69" spans="3:7" x14ac:dyDescent="0.25">
      <c r="D69" s="3" t="s">
        <v>146</v>
      </c>
      <c r="E69" s="3"/>
      <c r="F69" s="3"/>
      <c r="G69" s="35">
        <f>SUM(G59:G68)</f>
        <v>390650</v>
      </c>
    </row>
    <row r="70" spans="3:7" x14ac:dyDescent="0.25">
      <c r="D70" s="3" t="s">
        <v>147</v>
      </c>
      <c r="E70" s="3" t="s">
        <v>148</v>
      </c>
      <c r="F70" s="3"/>
      <c r="G70" s="35">
        <f>G69*0.25</f>
        <v>97662.5</v>
      </c>
    </row>
    <row r="71" spans="3:7" x14ac:dyDescent="0.25">
      <c r="D71" s="3" t="s">
        <v>149</v>
      </c>
      <c r="E71" s="3"/>
      <c r="F71" s="3"/>
      <c r="G71" s="25">
        <f>G69+G70</f>
        <v>488312.5</v>
      </c>
    </row>
    <row r="73" spans="3:7" x14ac:dyDescent="0.25">
      <c r="C73" s="33" t="s">
        <v>150</v>
      </c>
    </row>
    <row r="75" spans="3:7" x14ac:dyDescent="0.25">
      <c r="C75" s="36" t="s">
        <v>151</v>
      </c>
      <c r="D75" s="36"/>
      <c r="E75" s="36"/>
      <c r="F75" s="36"/>
      <c r="G75" s="36"/>
    </row>
    <row r="76" spans="3:7" x14ac:dyDescent="0.25">
      <c r="C76" s="37" t="s">
        <v>152</v>
      </c>
      <c r="D76" s="37" t="s">
        <v>132</v>
      </c>
      <c r="E76" s="37" t="s">
        <v>153</v>
      </c>
      <c r="F76" s="37" t="s">
        <v>154</v>
      </c>
      <c r="G76" s="37" t="s">
        <v>155</v>
      </c>
    </row>
    <row r="77" spans="3:7" x14ac:dyDescent="0.25">
      <c r="C77" s="37" t="s">
        <v>156</v>
      </c>
      <c r="D77" s="3" t="s">
        <v>157</v>
      </c>
      <c r="E77" s="3">
        <f>E59*10+E65*6</f>
        <v>540</v>
      </c>
      <c r="F77" s="3">
        <v>48</v>
      </c>
      <c r="G77" s="3">
        <f>E77*F77</f>
        <v>25920</v>
      </c>
    </row>
    <row r="78" spans="3:7" x14ac:dyDescent="0.25">
      <c r="C78" s="37" t="s">
        <v>158</v>
      </c>
      <c r="D78" s="3" t="s">
        <v>159</v>
      </c>
      <c r="E78" s="25">
        <f>(E63*10*2+E66*6*2+E61*10*3+E67*6*3)*1.3</f>
        <v>387.40000000000003</v>
      </c>
      <c r="F78" s="3">
        <v>200</v>
      </c>
      <c r="G78" s="3">
        <f t="shared" ref="G78:G80" si="1">E78*F78</f>
        <v>77480</v>
      </c>
    </row>
    <row r="79" spans="3:7" x14ac:dyDescent="0.25">
      <c r="C79" s="37" t="s">
        <v>160</v>
      </c>
      <c r="D79" s="3" t="s">
        <v>159</v>
      </c>
      <c r="E79" s="25">
        <f>E78</f>
        <v>387.40000000000003</v>
      </c>
      <c r="F79" s="3">
        <v>30</v>
      </c>
      <c r="G79" s="3">
        <f t="shared" si="1"/>
        <v>11622.000000000002</v>
      </c>
    </row>
    <row r="80" spans="3:7" x14ac:dyDescent="0.25">
      <c r="C80" s="37" t="s">
        <v>161</v>
      </c>
      <c r="D80" s="3" t="s">
        <v>159</v>
      </c>
      <c r="E80" s="3">
        <f>E68*6+E60*2</f>
        <v>16</v>
      </c>
      <c r="F80" s="3">
        <v>184</v>
      </c>
      <c r="G80" s="3">
        <f t="shared" si="1"/>
        <v>2944</v>
      </c>
    </row>
    <row r="81" spans="4:7" x14ac:dyDescent="0.25">
      <c r="D81" s="38" t="s">
        <v>162</v>
      </c>
      <c r="E81" s="39"/>
      <c r="F81" s="40"/>
      <c r="G81" s="41">
        <f>SUM(G78:G80)</f>
        <v>92046</v>
      </c>
    </row>
    <row r="82" spans="4:7" x14ac:dyDescent="0.25">
      <c r="D82" s="3" t="s">
        <v>147</v>
      </c>
      <c r="E82" s="42" t="s">
        <v>163</v>
      </c>
      <c r="F82" s="3"/>
      <c r="G82" s="43">
        <f>G81*0.15</f>
        <v>13806.9</v>
      </c>
    </row>
    <row r="83" spans="4:7" x14ac:dyDescent="0.25">
      <c r="D83" s="3" t="s">
        <v>149</v>
      </c>
      <c r="E83" s="3"/>
      <c r="F83" s="3"/>
      <c r="G83" s="25">
        <f>G81+G82</f>
        <v>105852.9</v>
      </c>
    </row>
    <row r="86" spans="4:7" x14ac:dyDescent="0.25">
      <c r="D86" s="44" t="s">
        <v>164</v>
      </c>
      <c r="E86" s="45"/>
      <c r="F86" s="46"/>
      <c r="G86" s="25">
        <f>G71+G83</f>
        <v>594165.4</v>
      </c>
    </row>
    <row r="87" spans="4:7" x14ac:dyDescent="0.25">
      <c r="D87" s="3" t="s">
        <v>165</v>
      </c>
      <c r="E87" s="3" t="s">
        <v>166</v>
      </c>
      <c r="F87" s="3"/>
      <c r="G87" s="47">
        <f>G86*12/D15</f>
        <v>31.634157509157514</v>
      </c>
    </row>
  </sheetData>
  <mergeCells count="5">
    <mergeCell ref="C3:J4"/>
    <mergeCell ref="C19:E19"/>
    <mergeCell ref="C75:G75"/>
    <mergeCell ref="D81:F81"/>
    <mergeCell ref="D86:F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JST CT sketch</vt:lpstr>
      <vt:lpstr>C-303 CT sketch</vt:lpstr>
      <vt:lpstr>Postcon CT sketch</vt:lpstr>
      <vt:lpstr>GDP CT sketch</vt:lpstr>
      <vt:lpstr>GDP CT to SPD, MCT, PRECON prop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2017-04-07T06:11:26Z</dcterms:modified>
</cp:coreProperties>
</file>