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ummary" sheetId="4" r:id="rId1"/>
    <sheet name="Godown No. 1 Rcc Road" sheetId="1" r:id="rId2"/>
    <sheet name="WB Rcc Road Gate 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C37" i="4" l="1"/>
  <c r="C36" i="4"/>
  <c r="C35" i="4"/>
  <c r="C32" i="4"/>
  <c r="C28" i="4"/>
  <c r="C29" i="4"/>
  <c r="C25" i="4"/>
  <c r="C24" i="4"/>
  <c r="C16" i="4"/>
  <c r="C21" i="4"/>
  <c r="C20" i="4"/>
  <c r="C19" i="4"/>
  <c r="C10" i="4" l="1"/>
  <c r="C12" i="4" s="1"/>
  <c r="H12" i="2"/>
  <c r="H14" i="1"/>
  <c r="E19" i="2"/>
  <c r="E18" i="2"/>
  <c r="E17" i="2"/>
  <c r="E16" i="2"/>
  <c r="E15" i="2"/>
  <c r="E14" i="2"/>
  <c r="E20" i="2" s="1"/>
  <c r="H10" i="2"/>
  <c r="E7" i="2"/>
  <c r="H7" i="2" s="1"/>
  <c r="C7" i="2"/>
  <c r="C6" i="2"/>
  <c r="E6" i="2" s="1"/>
  <c r="E5" i="2"/>
  <c r="H5" i="2" s="1"/>
  <c r="E4" i="2"/>
  <c r="H4" i="2" s="1"/>
  <c r="D4" i="2"/>
  <c r="H11" i="2" l="1"/>
  <c r="H6" i="2"/>
  <c r="E9" i="2"/>
  <c r="H9" i="2" s="1"/>
  <c r="E8" i="2"/>
  <c r="H8" i="2" s="1"/>
  <c r="H12" i="1" l="1"/>
  <c r="C8" i="1"/>
  <c r="E8" i="1" s="1"/>
  <c r="C7" i="1"/>
  <c r="E7" i="1" s="1"/>
  <c r="C6" i="1"/>
  <c r="E6" i="1" s="1"/>
  <c r="H6" i="1" s="1"/>
  <c r="E5" i="1"/>
  <c r="H5" i="1" s="1"/>
  <c r="D5" i="1"/>
  <c r="C5" i="1"/>
  <c r="E4" i="1"/>
  <c r="H4" i="1" s="1"/>
  <c r="C4" i="1"/>
  <c r="C9" i="1" s="1"/>
  <c r="E9" i="1" s="1"/>
  <c r="H9" i="1" s="1"/>
  <c r="H7" i="1" l="1"/>
  <c r="E10" i="1"/>
  <c r="H10" i="1" s="1"/>
  <c r="H13" i="1" s="1"/>
  <c r="E11" i="1"/>
  <c r="H11" i="1" s="1"/>
  <c r="H8" i="1"/>
</calcChain>
</file>

<file path=xl/sharedStrings.xml><?xml version="1.0" encoding="utf-8"?>
<sst xmlns="http://schemas.openxmlformats.org/spreadsheetml/2006/main" count="101" uniqueCount="66">
  <si>
    <t>RCC  Road Infront of Godown No- 1 ( 28M x5.5M)</t>
  </si>
  <si>
    <t>Sr. No.</t>
  </si>
  <si>
    <t xml:space="preserve">Description </t>
  </si>
  <si>
    <t>Area</t>
  </si>
  <si>
    <t>Depth</t>
  </si>
  <si>
    <t>Qty</t>
  </si>
  <si>
    <t>Unit</t>
  </si>
  <si>
    <t>Rate</t>
  </si>
  <si>
    <t>Amount</t>
  </si>
  <si>
    <t>Remarks</t>
  </si>
  <si>
    <t>Removing of Paver block</t>
  </si>
  <si>
    <t>SQM</t>
  </si>
  <si>
    <t>Excavation of Soil</t>
  </si>
  <si>
    <t>CUM</t>
  </si>
  <si>
    <t>P/L of WBM by 350mm thk. Metalling</t>
  </si>
  <si>
    <t>PCC 75 th. M15</t>
  </si>
  <si>
    <t>RCC M25 250mm th.</t>
  </si>
  <si>
    <t>Reinforcement 8 Kg/sqm (Steel supply by VVF)</t>
  </si>
  <si>
    <t>KG</t>
  </si>
  <si>
    <t>Additional charges of RMC for PCC</t>
  </si>
  <si>
    <t>CuM</t>
  </si>
  <si>
    <t>Additional charges of RMC for RCC</t>
  </si>
  <si>
    <t>Supply of Male coolie for Mis. Civil work</t>
  </si>
  <si>
    <t>Nos</t>
  </si>
  <si>
    <t>Total Amounts</t>
  </si>
  <si>
    <t>Date - 25.01.2017</t>
  </si>
  <si>
    <t>RCC  Road Infront of WB near Gate no. 2</t>
  </si>
  <si>
    <t>Breaking of Concrate and shifting of debris.</t>
  </si>
  <si>
    <r>
      <t>M</t>
    </r>
    <r>
      <rPr>
        <i/>
        <vertAlign val="superscript"/>
        <sz val="10"/>
        <rFont val="Arial"/>
        <family val="2"/>
      </rPr>
      <t>2</t>
    </r>
  </si>
  <si>
    <t>Reinforcement 10 Kg/sqm (Steel supply by VVF)</t>
  </si>
  <si>
    <t>Area calculation</t>
  </si>
  <si>
    <t>Total</t>
  </si>
  <si>
    <t>Actual Budget of 2016/17</t>
  </si>
  <si>
    <t>A</t>
  </si>
  <si>
    <t>B</t>
  </si>
  <si>
    <t>Rcc Road in front of Godown no. 1</t>
  </si>
  <si>
    <t>Rcc Road in front of Wb no. 1</t>
  </si>
  <si>
    <t>FAP boiler chimney painting</t>
  </si>
  <si>
    <t xml:space="preserve">Consumed of Saving amounts on the additional work of plant </t>
  </si>
  <si>
    <t>With Taxes</t>
  </si>
  <si>
    <t>Cost saving in job Amounts</t>
  </si>
  <si>
    <t>structural foundation for Filter Tank near Cpp</t>
  </si>
  <si>
    <t>Structural and Roofing Shed for oil storage shed above FWT</t>
  </si>
  <si>
    <t>Structural frame work by Old scrap materials</t>
  </si>
  <si>
    <t>Roofing Sheets( Old Sheets was used)</t>
  </si>
  <si>
    <t>Hence % of Cost saving in Totality by reducing Past recorded budget.</t>
  </si>
  <si>
    <t>C</t>
  </si>
  <si>
    <t>structural work for Gates, Railing for Plant Area bill no- 1544</t>
  </si>
  <si>
    <t xml:space="preserve"> Total Percentage of Amounts Balance</t>
  </si>
  <si>
    <t>Bill Amounts 62219.24 as service charges 3 times Materials cost (30/70)</t>
  </si>
  <si>
    <t>1400 KG</t>
  </si>
  <si>
    <t>30% of Bill Qty 2593.8</t>
  </si>
  <si>
    <t>Hand Railing Materials</t>
  </si>
  <si>
    <t>Repairing of Road Work</t>
  </si>
  <si>
    <t>Reused of excaveted WBM for Patch work in Plant</t>
  </si>
  <si>
    <t>30M2 x350Mm thick @Rate 1200M3</t>
  </si>
  <si>
    <t>Painting of WB -1</t>
  </si>
  <si>
    <t>Used Tar coal + Primer inplace regular pratice  paint</t>
  </si>
  <si>
    <t>Rs 50 reduce in / m2 area total 250 M2</t>
  </si>
  <si>
    <t>D</t>
  </si>
  <si>
    <t>E</t>
  </si>
  <si>
    <t>Reused of Paver block in front of Substation for floor</t>
  </si>
  <si>
    <t>Total 132 M2 paver used as reused in place scrap</t>
  </si>
  <si>
    <t>Amounts 132x0.1 Pcc @ 5000/M3</t>
  </si>
  <si>
    <t>Hence in %</t>
  </si>
  <si>
    <t xml:space="preserve">Summary of Annual Budget 2016/17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</si>
</sst>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i/>
      <vertAlign val="superscript"/>
      <sz val="10"/>
      <name val="Arial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wrapText="1"/>
    </xf>
    <xf numFmtId="2" fontId="4" fillId="0" borderId="4" xfId="0" applyNumberFormat="1" applyFont="1" applyBorder="1" applyAlignment="1">
      <alignment horizontal="center"/>
    </xf>
    <xf numFmtId="2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Border="1"/>
    <xf numFmtId="2" fontId="3" fillId="0" borderId="4" xfId="0" applyNumberFormat="1" applyFont="1" applyBorder="1"/>
    <xf numFmtId="0" fontId="5" fillId="0" borderId="0" xfId="0" applyFont="1"/>
    <xf numFmtId="0" fontId="6" fillId="0" borderId="5" xfId="0" applyFont="1" applyBorder="1" applyAlignment="1">
      <alignment horizontal="right"/>
    </xf>
    <xf numFmtId="0" fontId="5" fillId="0" borderId="5" xfId="0" applyFont="1" applyBorder="1"/>
    <xf numFmtId="2" fontId="6" fillId="0" borderId="4" xfId="0" applyNumberFormat="1" applyFont="1" applyBorder="1"/>
    <xf numFmtId="0" fontId="5" fillId="0" borderId="4" xfId="0" applyFont="1" applyBorder="1"/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/>
    <xf numFmtId="0" fontId="9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2" fontId="9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2" fontId="9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wrapText="1"/>
    </xf>
    <xf numFmtId="2" fontId="10" fillId="0" borderId="4" xfId="0" applyNumberFormat="1" applyFont="1" applyBorder="1" applyAlignment="1">
      <alignment horizontal="center"/>
    </xf>
    <xf numFmtId="2" fontId="9" fillId="0" borderId="4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/>
    <xf numFmtId="2" fontId="8" fillId="0" borderId="4" xfId="0" applyNumberFormat="1" applyFont="1" applyBorder="1"/>
    <xf numFmtId="0" fontId="1" fillId="0" borderId="4" xfId="0" applyFont="1" applyBorder="1" applyAlignment="1">
      <alignment horizontal="right"/>
    </xf>
    <xf numFmtId="0" fontId="0" fillId="0" borderId="4" xfId="0" applyBorder="1"/>
    <xf numFmtId="0" fontId="1" fillId="0" borderId="4" xfId="0" applyFont="1" applyBorder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2" fillId="0" borderId="0" xfId="0" applyFont="1" applyAlignment="1"/>
    <xf numFmtId="0" fontId="1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/>
    <xf numFmtId="0" fontId="0" fillId="0" borderId="4" xfId="0" applyFill="1" applyBorder="1"/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tabSelected="1" topLeftCell="A4" workbookViewId="0">
      <selection activeCell="D16" sqref="D16"/>
    </sheetView>
  </sheetViews>
  <sheetFormatPr defaultRowHeight="15" x14ac:dyDescent="0.25"/>
  <cols>
    <col min="1" max="1" width="2.28515625" bestFit="1" customWidth="1"/>
    <col min="2" max="2" width="56.7109375" bestFit="1" customWidth="1"/>
    <col min="3" max="3" width="8.42578125" bestFit="1" customWidth="1"/>
    <col min="4" max="4" width="64.5703125" bestFit="1" customWidth="1"/>
  </cols>
  <sheetData>
    <row r="2" spans="1:6" ht="21" x14ac:dyDescent="0.35">
      <c r="A2" s="52" t="s">
        <v>65</v>
      </c>
      <c r="B2" s="52"/>
      <c r="C2" s="52"/>
      <c r="D2" s="52"/>
      <c r="E2" s="51"/>
      <c r="F2" s="51"/>
    </row>
    <row r="3" spans="1:6" x14ac:dyDescent="0.25">
      <c r="A3" s="53"/>
      <c r="B3" s="53"/>
      <c r="C3" s="53"/>
      <c r="D3" s="40"/>
    </row>
    <row r="4" spans="1:6" x14ac:dyDescent="0.25">
      <c r="A4" s="41" t="s">
        <v>33</v>
      </c>
      <c r="B4" s="41" t="s">
        <v>32</v>
      </c>
      <c r="C4" s="41">
        <v>7500000</v>
      </c>
      <c r="D4" s="41"/>
      <c r="E4" s="42"/>
    </row>
    <row r="5" spans="1:6" x14ac:dyDescent="0.25">
      <c r="A5" s="40"/>
      <c r="B5" s="40"/>
      <c r="C5" s="40"/>
      <c r="D5" s="40"/>
    </row>
    <row r="6" spans="1:6" x14ac:dyDescent="0.25">
      <c r="A6" s="41" t="s">
        <v>34</v>
      </c>
      <c r="B6" s="41" t="s">
        <v>38</v>
      </c>
      <c r="C6" s="40"/>
      <c r="D6" s="40"/>
    </row>
    <row r="7" spans="1:6" x14ac:dyDescent="0.25">
      <c r="A7" s="40">
        <v>1</v>
      </c>
      <c r="B7" s="40" t="s">
        <v>35</v>
      </c>
      <c r="C7" s="40">
        <v>480000</v>
      </c>
      <c r="D7" s="40"/>
    </row>
    <row r="8" spans="1:6" x14ac:dyDescent="0.25">
      <c r="A8" s="40">
        <v>2</v>
      </c>
      <c r="B8" s="40" t="s">
        <v>36</v>
      </c>
      <c r="C8" s="40">
        <v>790000</v>
      </c>
      <c r="D8" s="40"/>
    </row>
    <row r="9" spans="1:6" x14ac:dyDescent="0.25">
      <c r="A9" s="40">
        <v>3</v>
      </c>
      <c r="B9" s="40" t="s">
        <v>37</v>
      </c>
      <c r="C9" s="40">
        <v>300000</v>
      </c>
      <c r="D9" s="40"/>
    </row>
    <row r="10" spans="1:6" x14ac:dyDescent="0.25">
      <c r="A10" s="40"/>
      <c r="B10" s="40"/>
      <c r="C10" s="40">
        <f>SUM(C7:C9)</f>
        <v>1570000</v>
      </c>
      <c r="D10" s="40"/>
    </row>
    <row r="11" spans="1:6" x14ac:dyDescent="0.25">
      <c r="A11" s="40"/>
      <c r="B11" s="40"/>
      <c r="C11" s="40"/>
      <c r="D11" s="40"/>
    </row>
    <row r="12" spans="1:6" x14ac:dyDescent="0.25">
      <c r="A12" s="40"/>
      <c r="B12" s="40" t="s">
        <v>45</v>
      </c>
      <c r="C12" s="54">
        <f>100*C10/C4</f>
        <v>20.933333333333334</v>
      </c>
      <c r="D12" s="40" t="s">
        <v>48</v>
      </c>
    </row>
    <row r="13" spans="1:6" x14ac:dyDescent="0.25">
      <c r="A13" s="40"/>
      <c r="B13" s="40"/>
      <c r="C13" s="40"/>
      <c r="D13" s="40"/>
    </row>
    <row r="14" spans="1:6" ht="21" x14ac:dyDescent="0.35">
      <c r="A14" s="56" t="s">
        <v>40</v>
      </c>
      <c r="B14" s="57"/>
      <c r="C14" s="57"/>
      <c r="D14" s="58"/>
    </row>
    <row r="15" spans="1:6" x14ac:dyDescent="0.25">
      <c r="A15" s="40" t="s">
        <v>33</v>
      </c>
      <c r="B15" s="40" t="s">
        <v>41</v>
      </c>
      <c r="C15" s="40"/>
      <c r="D15" s="40"/>
    </row>
    <row r="16" spans="1:6" x14ac:dyDescent="0.25">
      <c r="A16" s="40">
        <v>1</v>
      </c>
      <c r="B16" s="40" t="s">
        <v>43</v>
      </c>
      <c r="C16" s="40">
        <f>1400*45</f>
        <v>63000</v>
      </c>
      <c r="D16" s="40" t="s">
        <v>50</v>
      </c>
    </row>
    <row r="17" spans="1:4" x14ac:dyDescent="0.25">
      <c r="A17" s="40"/>
      <c r="B17" s="40"/>
      <c r="C17" s="40"/>
      <c r="D17" s="40"/>
    </row>
    <row r="18" spans="1:4" x14ac:dyDescent="0.25">
      <c r="A18" s="40" t="s">
        <v>34</v>
      </c>
      <c r="B18" s="40" t="s">
        <v>42</v>
      </c>
      <c r="C18" s="40"/>
      <c r="D18" s="40"/>
    </row>
    <row r="19" spans="1:4" x14ac:dyDescent="0.25">
      <c r="A19" s="40">
        <v>1</v>
      </c>
      <c r="B19" s="40" t="s">
        <v>44</v>
      </c>
      <c r="C19" s="40">
        <f>74*600</f>
        <v>44400</v>
      </c>
      <c r="D19" s="40"/>
    </row>
    <row r="20" spans="1:4" x14ac:dyDescent="0.25">
      <c r="A20" s="40">
        <v>2</v>
      </c>
      <c r="B20" s="40" t="s">
        <v>43</v>
      </c>
      <c r="C20" s="40">
        <f>1050*45</f>
        <v>47250</v>
      </c>
      <c r="D20" s="40"/>
    </row>
    <row r="21" spans="1:4" x14ac:dyDescent="0.25">
      <c r="A21" s="40" t="s">
        <v>46</v>
      </c>
      <c r="B21" s="40" t="s">
        <v>47</v>
      </c>
      <c r="C21" s="40">
        <f>3*62219.24</f>
        <v>186657.72</v>
      </c>
      <c r="D21" s="40" t="s">
        <v>49</v>
      </c>
    </row>
    <row r="23" spans="1:4" x14ac:dyDescent="0.25">
      <c r="A23" s="40" t="s">
        <v>46</v>
      </c>
      <c r="B23" s="40" t="s">
        <v>41</v>
      </c>
      <c r="C23" s="40"/>
      <c r="D23" s="40"/>
    </row>
    <row r="24" spans="1:4" x14ac:dyDescent="0.25">
      <c r="A24" s="40">
        <v>1</v>
      </c>
      <c r="B24" s="40" t="s">
        <v>43</v>
      </c>
      <c r="C24" s="40">
        <f>0.3*2593.8*45</f>
        <v>35016.300000000003</v>
      </c>
      <c r="D24" s="40" t="s">
        <v>51</v>
      </c>
    </row>
    <row r="25" spans="1:4" x14ac:dyDescent="0.25">
      <c r="A25" s="40">
        <v>2</v>
      </c>
      <c r="B25" s="55" t="s">
        <v>52</v>
      </c>
      <c r="C25" s="40">
        <f>15*600</f>
        <v>9000</v>
      </c>
      <c r="D25" s="40"/>
    </row>
    <row r="27" spans="1:4" x14ac:dyDescent="0.25">
      <c r="A27" s="40" t="s">
        <v>46</v>
      </c>
      <c r="B27" s="40" t="s">
        <v>53</v>
      </c>
      <c r="C27" s="40"/>
      <c r="D27" s="40"/>
    </row>
    <row r="28" spans="1:4" x14ac:dyDescent="0.25">
      <c r="A28" s="40">
        <v>1</v>
      </c>
      <c r="B28" s="40" t="s">
        <v>54</v>
      </c>
      <c r="C28" s="40">
        <f>30*0.35*1200</f>
        <v>12600</v>
      </c>
      <c r="D28" s="40" t="s">
        <v>55</v>
      </c>
    </row>
    <row r="29" spans="1:4" x14ac:dyDescent="0.25">
      <c r="A29" s="40">
        <v>2</v>
      </c>
      <c r="B29" s="55" t="s">
        <v>52</v>
      </c>
      <c r="C29" s="40">
        <f>15*600</f>
        <v>9000</v>
      </c>
      <c r="D29" s="40"/>
    </row>
    <row r="31" spans="1:4" x14ac:dyDescent="0.25">
      <c r="A31" s="40" t="s">
        <v>59</v>
      </c>
      <c r="B31" s="40" t="s">
        <v>56</v>
      </c>
      <c r="C31" s="40"/>
      <c r="D31" s="40"/>
    </row>
    <row r="32" spans="1:4" x14ac:dyDescent="0.25">
      <c r="A32" s="40">
        <v>1</v>
      </c>
      <c r="B32" s="40" t="s">
        <v>57</v>
      </c>
      <c r="C32" s="40">
        <f>50*250</f>
        <v>12500</v>
      </c>
      <c r="D32" s="40" t="s">
        <v>58</v>
      </c>
    </row>
    <row r="33" spans="1:4" x14ac:dyDescent="0.25">
      <c r="A33" s="40"/>
      <c r="B33" s="55"/>
      <c r="C33" s="40"/>
      <c r="D33" s="40"/>
    </row>
    <row r="34" spans="1:4" x14ac:dyDescent="0.25">
      <c r="A34" s="40"/>
      <c r="B34" s="40"/>
      <c r="C34" s="40"/>
      <c r="D34" s="40" t="s">
        <v>62</v>
      </c>
    </row>
    <row r="35" spans="1:4" x14ac:dyDescent="0.25">
      <c r="A35" s="40" t="s">
        <v>60</v>
      </c>
      <c r="B35" s="40" t="s">
        <v>61</v>
      </c>
      <c r="C35" s="40">
        <f>132*0.1*5000</f>
        <v>66000</v>
      </c>
      <c r="D35" s="40" t="s">
        <v>63</v>
      </c>
    </row>
    <row r="36" spans="1:4" x14ac:dyDescent="0.25">
      <c r="A36" s="40"/>
      <c r="B36" s="41" t="s">
        <v>24</v>
      </c>
      <c r="C36" s="41">
        <f>SUM(C19:C35)</f>
        <v>422424.01999999996</v>
      </c>
      <c r="D36" s="40"/>
    </row>
    <row r="37" spans="1:4" x14ac:dyDescent="0.25">
      <c r="A37" s="40"/>
      <c r="B37" s="40" t="s">
        <v>64</v>
      </c>
      <c r="C37" s="40">
        <f>100*C36/C4</f>
        <v>5.6323202666666656</v>
      </c>
      <c r="D37" s="40"/>
    </row>
  </sheetData>
  <mergeCells count="3">
    <mergeCell ref="A3:C3"/>
    <mergeCell ref="A2:D2"/>
    <mergeCell ref="A14:D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F19" sqref="F19"/>
    </sheetView>
  </sheetViews>
  <sheetFormatPr defaultRowHeight="15" x14ac:dyDescent="0.25"/>
  <cols>
    <col min="2" max="2" width="31.28515625" customWidth="1"/>
    <col min="8" max="8" width="10.7109375" bestFit="1" customWidth="1"/>
  </cols>
  <sheetData>
    <row r="2" spans="1:9" ht="26.25" x14ac:dyDescent="0.4">
      <c r="A2" s="43" t="s">
        <v>0</v>
      </c>
      <c r="B2" s="44"/>
      <c r="C2" s="44"/>
      <c r="D2" s="44"/>
      <c r="E2" s="44"/>
      <c r="F2" s="44"/>
      <c r="G2" s="44"/>
      <c r="H2" s="44"/>
      <c r="I2" s="45"/>
    </row>
    <row r="3" spans="1:9" ht="15.75" x14ac:dyDescent="0.25">
      <c r="A3" s="1" t="s">
        <v>1</v>
      </c>
      <c r="B3" s="1" t="s">
        <v>2</v>
      </c>
      <c r="C3" s="1" t="s">
        <v>3</v>
      </c>
      <c r="D3" s="1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3" t="s">
        <v>9</v>
      </c>
    </row>
    <row r="4" spans="1:9" ht="15.75" x14ac:dyDescent="0.25">
      <c r="A4" s="4">
        <v>1</v>
      </c>
      <c r="B4" s="5" t="s">
        <v>10</v>
      </c>
      <c r="C4" s="6">
        <f>28*5.5</f>
        <v>154</v>
      </c>
      <c r="D4" s="7"/>
      <c r="E4" s="8">
        <f>C4</f>
        <v>154</v>
      </c>
      <c r="F4" s="4" t="s">
        <v>11</v>
      </c>
      <c r="G4" s="8">
        <v>100</v>
      </c>
      <c r="H4" s="9">
        <f>E4*G4</f>
        <v>15400</v>
      </c>
      <c r="I4" s="3"/>
    </row>
    <row r="5" spans="1:9" ht="15.75" x14ac:dyDescent="0.25">
      <c r="A5" s="4">
        <v>2</v>
      </c>
      <c r="B5" s="5" t="s">
        <v>12</v>
      </c>
      <c r="C5" s="6">
        <f>C4</f>
        <v>154</v>
      </c>
      <c r="D5" s="7">
        <f>0.35+0.2+0.075</f>
        <v>0.625</v>
      </c>
      <c r="E5" s="8">
        <f>C5*D5</f>
        <v>96.25</v>
      </c>
      <c r="F5" s="4" t="s">
        <v>13</v>
      </c>
      <c r="G5" s="8">
        <v>160</v>
      </c>
      <c r="H5" s="9">
        <f>E5*G5</f>
        <v>15400</v>
      </c>
      <c r="I5" s="3"/>
    </row>
    <row r="6" spans="1:9" ht="31.5" x14ac:dyDescent="0.25">
      <c r="A6" s="4">
        <v>3</v>
      </c>
      <c r="B6" s="5" t="s">
        <v>14</v>
      </c>
      <c r="C6" s="6">
        <f>C4</f>
        <v>154</v>
      </c>
      <c r="D6" s="7">
        <v>0.35</v>
      </c>
      <c r="E6" s="8">
        <f>C6*D6</f>
        <v>53.9</v>
      </c>
      <c r="F6" s="4" t="s">
        <v>13</v>
      </c>
      <c r="G6" s="8">
        <v>1400</v>
      </c>
      <c r="H6" s="9">
        <f t="shared" ref="H6:H12" si="0">E6*G6</f>
        <v>75460</v>
      </c>
      <c r="I6" s="3"/>
    </row>
    <row r="7" spans="1:9" ht="15.75" x14ac:dyDescent="0.25">
      <c r="A7" s="4">
        <v>2</v>
      </c>
      <c r="B7" s="5" t="s">
        <v>15</v>
      </c>
      <c r="C7" s="6">
        <f>C4</f>
        <v>154</v>
      </c>
      <c r="D7" s="7">
        <v>7.4999999999999997E-2</v>
      </c>
      <c r="E7" s="8">
        <f>C7*D7</f>
        <v>11.549999999999999</v>
      </c>
      <c r="F7" s="4" t="s">
        <v>13</v>
      </c>
      <c r="G7" s="8">
        <v>3400</v>
      </c>
      <c r="H7" s="9">
        <f t="shared" si="0"/>
        <v>39270</v>
      </c>
      <c r="I7" s="3"/>
    </row>
    <row r="8" spans="1:9" ht="15.75" x14ac:dyDescent="0.25">
      <c r="A8" s="4">
        <v>3</v>
      </c>
      <c r="B8" s="10" t="s">
        <v>16</v>
      </c>
      <c r="C8" s="8">
        <f>C4</f>
        <v>154</v>
      </c>
      <c r="D8" s="4">
        <v>0.2</v>
      </c>
      <c r="E8" s="8">
        <f>C8*D8</f>
        <v>30.8</v>
      </c>
      <c r="F8" s="4" t="s">
        <v>11</v>
      </c>
      <c r="G8" s="8">
        <v>4200</v>
      </c>
      <c r="H8" s="9">
        <f t="shared" si="0"/>
        <v>129360</v>
      </c>
      <c r="I8" s="3"/>
    </row>
    <row r="9" spans="1:9" ht="31.5" x14ac:dyDescent="0.25">
      <c r="A9" s="11">
        <v>4</v>
      </c>
      <c r="B9" s="12" t="s">
        <v>17</v>
      </c>
      <c r="C9" s="13">
        <f>C4</f>
        <v>154</v>
      </c>
      <c r="D9" s="11">
        <v>8</v>
      </c>
      <c r="E9" s="8">
        <f>C9*D9</f>
        <v>1232</v>
      </c>
      <c r="F9" s="4" t="s">
        <v>18</v>
      </c>
      <c r="G9" s="14">
        <v>50</v>
      </c>
      <c r="H9" s="9">
        <f t="shared" si="0"/>
        <v>61600</v>
      </c>
      <c r="I9" s="3"/>
    </row>
    <row r="10" spans="1:9" ht="15.75" x14ac:dyDescent="0.25">
      <c r="A10" s="4">
        <v>5</v>
      </c>
      <c r="B10" s="15" t="s">
        <v>19</v>
      </c>
      <c r="C10" s="14"/>
      <c r="D10" s="4"/>
      <c r="E10" s="13">
        <f>E7</f>
        <v>11.549999999999999</v>
      </c>
      <c r="F10" s="8" t="s">
        <v>20</v>
      </c>
      <c r="G10" s="11">
        <v>1800</v>
      </c>
      <c r="H10" s="9">
        <f t="shared" si="0"/>
        <v>20789.999999999996</v>
      </c>
      <c r="I10" s="3"/>
    </row>
    <row r="11" spans="1:9" ht="15.75" x14ac:dyDescent="0.25">
      <c r="A11" s="4">
        <v>6</v>
      </c>
      <c r="B11" s="15" t="s">
        <v>21</v>
      </c>
      <c r="C11" s="14"/>
      <c r="D11" s="4"/>
      <c r="E11" s="13">
        <f>E8</f>
        <v>30.8</v>
      </c>
      <c r="F11" s="8" t="s">
        <v>20</v>
      </c>
      <c r="G11" s="11">
        <v>2000</v>
      </c>
      <c r="H11" s="9">
        <f t="shared" si="0"/>
        <v>61600</v>
      </c>
      <c r="I11" s="3"/>
    </row>
    <row r="12" spans="1:9" ht="15.75" x14ac:dyDescent="0.25">
      <c r="A12" s="4">
        <v>7</v>
      </c>
      <c r="B12" s="15" t="s">
        <v>22</v>
      </c>
      <c r="C12" s="14"/>
      <c r="D12" s="4"/>
      <c r="E12" s="13">
        <v>5</v>
      </c>
      <c r="F12" s="8" t="s">
        <v>23</v>
      </c>
      <c r="G12" s="11">
        <v>400</v>
      </c>
      <c r="H12" s="9">
        <f t="shared" si="0"/>
        <v>2000</v>
      </c>
      <c r="I12" s="3"/>
    </row>
    <row r="13" spans="1:9" ht="15.75" x14ac:dyDescent="0.25">
      <c r="A13" s="15"/>
      <c r="B13" s="15"/>
      <c r="C13" s="15"/>
      <c r="D13" s="15"/>
      <c r="E13" s="15"/>
      <c r="F13" s="46" t="s">
        <v>24</v>
      </c>
      <c r="G13" s="46"/>
      <c r="H13" s="16">
        <f>SUM(H4:H12)</f>
        <v>420880</v>
      </c>
      <c r="I13" s="3"/>
    </row>
    <row r="14" spans="1:9" ht="15.75" x14ac:dyDescent="0.25">
      <c r="A14" s="17"/>
      <c r="B14" s="18"/>
      <c r="C14" s="19"/>
      <c r="D14" s="19"/>
      <c r="E14" s="19"/>
      <c r="F14" s="46" t="s">
        <v>39</v>
      </c>
      <c r="G14" s="46"/>
      <c r="H14" s="20">
        <f>SUM(H13:H13)*1.15</f>
        <v>484011.99999999994</v>
      </c>
      <c r="I14" s="21"/>
    </row>
  </sheetData>
  <mergeCells count="3">
    <mergeCell ref="A2:I2"/>
    <mergeCell ref="F13:G13"/>
    <mergeCell ref="F14:G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13" sqref="F13"/>
    </sheetView>
  </sheetViews>
  <sheetFormatPr defaultRowHeight="15" x14ac:dyDescent="0.25"/>
  <cols>
    <col min="2" max="2" width="38" customWidth="1"/>
    <col min="8" max="8" width="10.140625" bestFit="1" customWidth="1"/>
  </cols>
  <sheetData>
    <row r="1" spans="1:9" x14ac:dyDescent="0.25">
      <c r="A1" t="s">
        <v>25</v>
      </c>
    </row>
    <row r="2" spans="1:9" ht="26.25" x14ac:dyDescent="0.4">
      <c r="A2" s="47" t="s">
        <v>26</v>
      </c>
      <c r="B2" s="48"/>
      <c r="C2" s="48"/>
      <c r="D2" s="48"/>
      <c r="E2" s="48"/>
      <c r="F2" s="48"/>
      <c r="G2" s="48"/>
      <c r="H2" s="48"/>
      <c r="I2" s="49"/>
    </row>
    <row r="3" spans="1:9" x14ac:dyDescent="0.25">
      <c r="A3" s="22" t="s">
        <v>1</v>
      </c>
      <c r="B3" s="22" t="s">
        <v>2</v>
      </c>
      <c r="C3" s="22" t="s">
        <v>3</v>
      </c>
      <c r="D3" s="22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4" t="s">
        <v>9</v>
      </c>
    </row>
    <row r="4" spans="1:9" x14ac:dyDescent="0.25">
      <c r="A4" s="25">
        <v>1</v>
      </c>
      <c r="B4" s="26" t="s">
        <v>27</v>
      </c>
      <c r="C4" s="27">
        <v>220</v>
      </c>
      <c r="D4" s="28">
        <f>0.25+0.075+0.35</f>
        <v>0.67500000000000004</v>
      </c>
      <c r="E4" s="29">
        <f>C4*D4</f>
        <v>148.5</v>
      </c>
      <c r="F4" s="25" t="s">
        <v>20</v>
      </c>
      <c r="G4" s="29">
        <v>1600</v>
      </c>
      <c r="H4" s="30">
        <f>E4*G4</f>
        <v>237600</v>
      </c>
      <c r="I4" s="24"/>
    </row>
    <row r="5" spans="1:9" x14ac:dyDescent="0.25">
      <c r="A5" s="25">
        <v>2</v>
      </c>
      <c r="B5" s="26" t="s">
        <v>15</v>
      </c>
      <c r="C5" s="27">
        <v>220</v>
      </c>
      <c r="D5" s="28">
        <v>7.4999999999999997E-2</v>
      </c>
      <c r="E5" s="29">
        <f>C5*D5</f>
        <v>16.5</v>
      </c>
      <c r="F5" s="25" t="s">
        <v>20</v>
      </c>
      <c r="G5" s="29">
        <v>3400</v>
      </c>
      <c r="H5" s="30">
        <f t="shared" ref="H5:H10" si="0">E5*G5</f>
        <v>56100</v>
      </c>
      <c r="I5" s="24"/>
    </row>
    <row r="6" spans="1:9" x14ac:dyDescent="0.25">
      <c r="A6" s="25">
        <v>3</v>
      </c>
      <c r="B6" s="31" t="s">
        <v>16</v>
      </c>
      <c r="C6" s="29">
        <f>C4</f>
        <v>220</v>
      </c>
      <c r="D6" s="25">
        <v>0.25</v>
      </c>
      <c r="E6" s="29">
        <f>C6*D6</f>
        <v>55</v>
      </c>
      <c r="F6" s="25" t="s">
        <v>28</v>
      </c>
      <c r="G6" s="29">
        <v>4200</v>
      </c>
      <c r="H6" s="30">
        <f t="shared" si="0"/>
        <v>231000</v>
      </c>
      <c r="I6" s="24"/>
    </row>
    <row r="7" spans="1:9" ht="26.25" x14ac:dyDescent="0.25">
      <c r="A7" s="32">
        <v>4</v>
      </c>
      <c r="B7" s="33" t="s">
        <v>29</v>
      </c>
      <c r="C7" s="34">
        <f>C4</f>
        <v>220</v>
      </c>
      <c r="D7" s="32">
        <v>10</v>
      </c>
      <c r="E7" s="29">
        <f>C7*D7</f>
        <v>2200</v>
      </c>
      <c r="F7" s="25" t="s">
        <v>18</v>
      </c>
      <c r="G7" s="35">
        <v>7.5</v>
      </c>
      <c r="H7" s="30">
        <f t="shared" si="0"/>
        <v>16500</v>
      </c>
      <c r="I7" s="24"/>
    </row>
    <row r="8" spans="1:9" x14ac:dyDescent="0.25">
      <c r="A8" s="36">
        <v>5</v>
      </c>
      <c r="B8" s="37" t="s">
        <v>19</v>
      </c>
      <c r="C8" s="35"/>
      <c r="D8" s="25"/>
      <c r="E8" s="34">
        <f>E5</f>
        <v>16.5</v>
      </c>
      <c r="F8" s="29" t="s">
        <v>20</v>
      </c>
      <c r="G8" s="32">
        <v>1500</v>
      </c>
      <c r="H8" s="30">
        <f t="shared" si="0"/>
        <v>24750</v>
      </c>
      <c r="I8" s="24"/>
    </row>
    <row r="9" spans="1:9" x14ac:dyDescent="0.25">
      <c r="A9" s="36">
        <v>6</v>
      </c>
      <c r="B9" s="37" t="s">
        <v>21</v>
      </c>
      <c r="C9" s="35"/>
      <c r="D9" s="25"/>
      <c r="E9" s="34">
        <f>E6</f>
        <v>55</v>
      </c>
      <c r="F9" s="29" t="s">
        <v>20</v>
      </c>
      <c r="G9" s="32">
        <v>2000</v>
      </c>
      <c r="H9" s="30">
        <f t="shared" si="0"/>
        <v>110000</v>
      </c>
      <c r="I9" s="24"/>
    </row>
    <row r="10" spans="1:9" x14ac:dyDescent="0.25">
      <c r="A10" s="36">
        <v>7</v>
      </c>
      <c r="B10" s="37" t="s">
        <v>22</v>
      </c>
      <c r="C10" s="35"/>
      <c r="D10" s="25"/>
      <c r="E10" s="34">
        <v>25</v>
      </c>
      <c r="F10" s="29" t="s">
        <v>23</v>
      </c>
      <c r="G10" s="32">
        <v>400</v>
      </c>
      <c r="H10" s="30">
        <f t="shared" si="0"/>
        <v>10000</v>
      </c>
      <c r="I10" s="24"/>
    </row>
    <row r="11" spans="1:9" x14ac:dyDescent="0.25">
      <c r="A11" s="37"/>
      <c r="B11" s="37"/>
      <c r="C11" s="37"/>
      <c r="D11" s="37"/>
      <c r="E11" s="37"/>
      <c r="F11" s="50" t="s">
        <v>24</v>
      </c>
      <c r="G11" s="50"/>
      <c r="H11" s="38">
        <f>SUM(H4:H10)</f>
        <v>685950</v>
      </c>
      <c r="I11" s="24"/>
    </row>
    <row r="12" spans="1:9" x14ac:dyDescent="0.25">
      <c r="F12" s="50" t="s">
        <v>39</v>
      </c>
      <c r="G12" s="50"/>
      <c r="H12" s="38">
        <f>H11*1.15</f>
        <v>788842.49999999988</v>
      </c>
    </row>
    <row r="14" spans="1:9" x14ac:dyDescent="0.25">
      <c r="B14" s="39" t="s">
        <v>30</v>
      </c>
      <c r="C14" s="40">
        <v>5</v>
      </c>
      <c r="D14" s="40">
        <v>4</v>
      </c>
      <c r="E14" s="40">
        <f>C14*D14</f>
        <v>20</v>
      </c>
    </row>
    <row r="15" spans="1:9" x14ac:dyDescent="0.25">
      <c r="B15" s="40"/>
      <c r="C15" s="40">
        <v>26</v>
      </c>
      <c r="D15" s="40">
        <v>4</v>
      </c>
      <c r="E15" s="40">
        <f t="shared" ref="E15:E19" si="1">C15*D15</f>
        <v>104</v>
      </c>
    </row>
    <row r="16" spans="1:9" x14ac:dyDescent="0.25">
      <c r="B16" s="40"/>
      <c r="C16" s="40">
        <v>6</v>
      </c>
      <c r="D16" s="40">
        <v>4</v>
      </c>
      <c r="E16" s="40">
        <f t="shared" si="1"/>
        <v>24</v>
      </c>
    </row>
    <row r="17" spans="2:5" x14ac:dyDescent="0.25">
      <c r="B17" s="40"/>
      <c r="C17" s="40">
        <v>6</v>
      </c>
      <c r="D17" s="40">
        <v>4</v>
      </c>
      <c r="E17" s="40">
        <f t="shared" si="1"/>
        <v>24</v>
      </c>
    </row>
    <row r="18" spans="2:5" x14ac:dyDescent="0.25">
      <c r="B18" s="40"/>
      <c r="C18" s="40">
        <v>6</v>
      </c>
      <c r="D18" s="40">
        <v>4</v>
      </c>
      <c r="E18" s="40">
        <f t="shared" si="1"/>
        <v>24</v>
      </c>
    </row>
    <row r="19" spans="2:5" x14ac:dyDescent="0.25">
      <c r="B19" s="40"/>
      <c r="C19" s="40">
        <v>6</v>
      </c>
      <c r="D19" s="40">
        <v>4</v>
      </c>
      <c r="E19" s="40">
        <f t="shared" si="1"/>
        <v>24</v>
      </c>
    </row>
    <row r="20" spans="2:5" x14ac:dyDescent="0.25">
      <c r="B20" s="40"/>
      <c r="C20" s="40"/>
      <c r="D20" s="41" t="s">
        <v>31</v>
      </c>
      <c r="E20" s="41">
        <f>SUM(E14:E19)</f>
        <v>220</v>
      </c>
    </row>
  </sheetData>
  <mergeCells count="3">
    <mergeCell ref="A2:I2"/>
    <mergeCell ref="F11:G11"/>
    <mergeCell ref="F12:G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Godown No. 1 Rcc Road</vt:lpstr>
      <vt:lpstr>WB Rcc Road Gate 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2017-04-13T06:18:51Z</dcterms:modified>
</cp:coreProperties>
</file>