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4355" windowHeight="7995" activeTab="1"/>
  </bookViews>
  <sheets>
    <sheet name="Vega ETS costing" sheetId="1" r:id="rId1"/>
    <sheet name="Daman fire system comparison 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O35" i="2" l="1"/>
  <c r="N35" i="2"/>
  <c r="K35" i="2"/>
  <c r="Q35" i="2" s="1"/>
  <c r="J35" i="2"/>
  <c r="P35" i="2" s="1"/>
  <c r="O34" i="2"/>
  <c r="N34" i="2"/>
  <c r="K34" i="2"/>
  <c r="Q34" i="2" s="1"/>
  <c r="J34" i="2"/>
  <c r="P34" i="2" s="1"/>
  <c r="O33" i="2"/>
  <c r="N33" i="2"/>
  <c r="K33" i="2"/>
  <c r="Q33" i="2" s="1"/>
  <c r="J33" i="2"/>
  <c r="P33" i="2" s="1"/>
  <c r="N32" i="2"/>
  <c r="M32" i="2"/>
  <c r="O32" i="2" s="1"/>
  <c r="K32" i="2"/>
  <c r="Q32" i="2" s="1"/>
  <c r="J32" i="2"/>
  <c r="P32" i="2" s="1"/>
  <c r="N31" i="2"/>
  <c r="M31" i="2"/>
  <c r="O31" i="2" s="1"/>
  <c r="K31" i="2"/>
  <c r="Q31" i="2" s="1"/>
  <c r="J31" i="2"/>
  <c r="P31" i="2" s="1"/>
  <c r="N30" i="2"/>
  <c r="M30" i="2"/>
  <c r="O30" i="2" s="1"/>
  <c r="K30" i="2"/>
  <c r="Q30" i="2" s="1"/>
  <c r="J30" i="2"/>
  <c r="P30" i="2" s="1"/>
  <c r="N29" i="2"/>
  <c r="M29" i="2"/>
  <c r="O29" i="2" s="1"/>
  <c r="K29" i="2"/>
  <c r="Q29" i="2" s="1"/>
  <c r="J29" i="2"/>
  <c r="P29" i="2" s="1"/>
  <c r="N28" i="2"/>
  <c r="M28" i="2"/>
  <c r="O28" i="2" s="1"/>
  <c r="K28" i="2"/>
  <c r="Q28" i="2" s="1"/>
  <c r="J28" i="2"/>
  <c r="P28" i="2" s="1"/>
  <c r="O27" i="2"/>
  <c r="N27" i="2"/>
  <c r="K27" i="2"/>
  <c r="Q27" i="2" s="1"/>
  <c r="J27" i="2"/>
  <c r="P27" i="2" s="1"/>
  <c r="O26" i="2"/>
  <c r="N26" i="2"/>
  <c r="K26" i="2"/>
  <c r="Q26" i="2" s="1"/>
  <c r="J26" i="2"/>
  <c r="P26" i="2" s="1"/>
  <c r="O25" i="2"/>
  <c r="N25" i="2"/>
  <c r="K25" i="2"/>
  <c r="Q25" i="2" s="1"/>
  <c r="J25" i="2"/>
  <c r="P25" i="2" s="1"/>
  <c r="O24" i="2"/>
  <c r="N24" i="2"/>
  <c r="K24" i="2"/>
  <c r="Q24" i="2" s="1"/>
  <c r="J24" i="2"/>
  <c r="P24" i="2" s="1"/>
  <c r="O23" i="2"/>
  <c r="N23" i="2"/>
  <c r="K23" i="2"/>
  <c r="Q23" i="2" s="1"/>
  <c r="J23" i="2"/>
  <c r="P23" i="2" s="1"/>
  <c r="O22" i="2"/>
  <c r="N22" i="2"/>
  <c r="K22" i="2"/>
  <c r="Q22" i="2" s="1"/>
  <c r="J22" i="2"/>
  <c r="P22" i="2" s="1"/>
  <c r="O21" i="2"/>
  <c r="N21" i="2"/>
  <c r="K21" i="2"/>
  <c r="Q21" i="2" s="1"/>
  <c r="J21" i="2"/>
  <c r="P21" i="2" s="1"/>
  <c r="O20" i="2"/>
  <c r="N20" i="2"/>
  <c r="K20" i="2"/>
  <c r="Q20" i="2" s="1"/>
  <c r="J20" i="2"/>
  <c r="P20" i="2" s="1"/>
  <c r="O19" i="2"/>
  <c r="N19" i="2"/>
  <c r="K19" i="2"/>
  <c r="Q19" i="2" s="1"/>
  <c r="J19" i="2"/>
  <c r="P19" i="2" s="1"/>
  <c r="O18" i="2"/>
  <c r="N18" i="2"/>
  <c r="K18" i="2"/>
  <c r="Q18" i="2" s="1"/>
  <c r="J18" i="2"/>
  <c r="P18" i="2" s="1"/>
  <c r="O17" i="2"/>
  <c r="N17" i="2"/>
  <c r="K17" i="2"/>
  <c r="Q17" i="2" s="1"/>
  <c r="J17" i="2"/>
  <c r="P17" i="2" s="1"/>
  <c r="O16" i="2"/>
  <c r="N16" i="2"/>
  <c r="K16" i="2"/>
  <c r="Q16" i="2" s="1"/>
  <c r="J16" i="2"/>
  <c r="P16" i="2" s="1"/>
  <c r="O15" i="2"/>
  <c r="N15" i="2"/>
  <c r="K15" i="2"/>
  <c r="Q15" i="2" s="1"/>
  <c r="J15" i="2"/>
  <c r="P15" i="2" s="1"/>
  <c r="N14" i="2"/>
  <c r="M14" i="2"/>
  <c r="O14" i="2" s="1"/>
  <c r="K14" i="2"/>
  <c r="Q14" i="2" s="1"/>
  <c r="J14" i="2"/>
  <c r="P14" i="2" s="1"/>
  <c r="N13" i="2"/>
  <c r="M13" i="2"/>
  <c r="O13" i="2" s="1"/>
  <c r="K13" i="2"/>
  <c r="Q13" i="2" s="1"/>
  <c r="J13" i="2"/>
  <c r="P13" i="2" s="1"/>
  <c r="N12" i="2"/>
  <c r="M12" i="2"/>
  <c r="O12" i="2" s="1"/>
  <c r="K12" i="2"/>
  <c r="Q12" i="2" s="1"/>
  <c r="J12" i="2"/>
  <c r="P12" i="2" s="1"/>
  <c r="N11" i="2"/>
  <c r="M11" i="2"/>
  <c r="O11" i="2" s="1"/>
  <c r="F5" i="2" s="1"/>
  <c r="K11" i="2"/>
  <c r="Q11" i="2" s="1"/>
  <c r="G5" i="2" s="1"/>
  <c r="I5" i="2" s="1"/>
  <c r="J11" i="2"/>
  <c r="P11" i="2" s="1"/>
  <c r="G4" i="2" s="1"/>
  <c r="I4" i="2" s="1"/>
  <c r="H5" i="2"/>
  <c r="E5" i="2"/>
  <c r="F4" i="2"/>
  <c r="E4" i="2"/>
</calcChain>
</file>

<file path=xl/sharedStrings.xml><?xml version="1.0" encoding="utf-8"?>
<sst xmlns="http://schemas.openxmlformats.org/spreadsheetml/2006/main" count="280" uniqueCount="134">
  <si>
    <t>Summary(with Taxes)</t>
  </si>
  <si>
    <t>Summary (Without taxes)</t>
  </si>
  <si>
    <t>Sr.no.</t>
  </si>
  <si>
    <t>Description</t>
  </si>
  <si>
    <t>Amount</t>
  </si>
  <si>
    <t>Material</t>
  </si>
  <si>
    <t>Services</t>
  </si>
  <si>
    <t>Insulation</t>
  </si>
  <si>
    <t>Total amount</t>
  </si>
  <si>
    <t>Note - Equipment cost not considerd</t>
  </si>
  <si>
    <t>Vega ETS services costing</t>
  </si>
  <si>
    <t>Piping Material of vega ETS plant</t>
  </si>
  <si>
    <t>Sr.no</t>
  </si>
  <si>
    <t>Quantity</t>
  </si>
  <si>
    <t>Unit</t>
  </si>
  <si>
    <t>Rate</t>
  </si>
  <si>
    <t>MOC</t>
  </si>
  <si>
    <t>Size (NB)</t>
  </si>
  <si>
    <t>Fittings 50 %</t>
  </si>
  <si>
    <t>Gasket 10%</t>
  </si>
  <si>
    <t>Stud &amp; Nut 7.5%</t>
  </si>
  <si>
    <t>Engineering</t>
  </si>
  <si>
    <t>AU</t>
  </si>
  <si>
    <t xml:space="preserve">Pipe </t>
  </si>
  <si>
    <t>CS,Sch.40 ERW</t>
  </si>
  <si>
    <t>Mtrs.</t>
  </si>
  <si>
    <t>Inspection TPI</t>
  </si>
  <si>
    <t>CS,Sch.80,SMLS</t>
  </si>
  <si>
    <t>ISBL -Fab and erection of cs piping</t>
  </si>
  <si>
    <t>INM</t>
  </si>
  <si>
    <t>SS 304,Sch.40,ERW</t>
  </si>
  <si>
    <t>Tracing tube fabrication &amp; erection</t>
  </si>
  <si>
    <t>RNM</t>
  </si>
  <si>
    <t>modification of cs piping</t>
  </si>
  <si>
    <t>IND</t>
  </si>
  <si>
    <t>SS316,Sch.40,SMLS</t>
  </si>
  <si>
    <t>fabrication and erection of ss piping</t>
  </si>
  <si>
    <t>Modification of ss piping</t>
  </si>
  <si>
    <t>CS,Sch.40,SMLS</t>
  </si>
  <si>
    <t>fabrication and fixing of shoe support</t>
  </si>
  <si>
    <t>fab and Fixing of ss shoe support</t>
  </si>
  <si>
    <t>SS304</t>
  </si>
  <si>
    <t>12 mm od</t>
  </si>
  <si>
    <t>D . P. Test</t>
  </si>
  <si>
    <t>Radiography</t>
  </si>
  <si>
    <t>Tax@25%</t>
  </si>
  <si>
    <t>Valve Fixing</t>
  </si>
  <si>
    <t>Fabrication  and erection of M.S. pipe support</t>
  </si>
  <si>
    <t>MT</t>
  </si>
  <si>
    <t>Valve MTO</t>
  </si>
  <si>
    <t>Drilling and fixing of Anchor Fastner</t>
  </si>
  <si>
    <t>NOS</t>
  </si>
  <si>
    <t>Valve Ball</t>
  </si>
  <si>
    <t>CS,150 #,F/E</t>
  </si>
  <si>
    <t>Nos</t>
  </si>
  <si>
    <t>Erection of static equipment</t>
  </si>
  <si>
    <t>SS304,150 #,F/E</t>
  </si>
  <si>
    <t>Erection of Rotary Equipment</t>
  </si>
  <si>
    <t>SS316,150 #,F/E</t>
  </si>
  <si>
    <t>Material Unloading -Hydra</t>
  </si>
  <si>
    <t>Valve Gate</t>
  </si>
  <si>
    <t>CS,800#,SW</t>
  </si>
  <si>
    <t>Material unloading-manual</t>
  </si>
  <si>
    <t>Hydra or material handling cap-14 MT</t>
  </si>
  <si>
    <t>SHF</t>
  </si>
  <si>
    <t>Crane Hyring cap-150-200MT/BOOM 175</t>
  </si>
  <si>
    <t>Condenser dismantling and reerection</t>
  </si>
  <si>
    <t>Nrv</t>
  </si>
  <si>
    <t>Turbo mixer dismantling</t>
  </si>
  <si>
    <t>Total</t>
  </si>
  <si>
    <t>Tax @14.5%</t>
  </si>
  <si>
    <t>CS,300 #,F/E</t>
  </si>
  <si>
    <t>Basket strainer</t>
  </si>
  <si>
    <t>Strainer</t>
  </si>
  <si>
    <t>Strianer</t>
  </si>
  <si>
    <t>Steam trap</t>
  </si>
  <si>
    <t>PSV</t>
  </si>
  <si>
    <t>SS316,SORF,150#</t>
  </si>
  <si>
    <t>50 x 25</t>
  </si>
  <si>
    <t>valve Butterfly</t>
  </si>
  <si>
    <t>SS316,150 #</t>
  </si>
  <si>
    <t>Valve Gate (Bellow seal)</t>
  </si>
  <si>
    <t>Valve Globe (Bellow seal)</t>
  </si>
  <si>
    <t xml:space="preserve">    </t>
  </si>
  <si>
    <t>Daman Fire System material comparison sheet</t>
  </si>
  <si>
    <t>Purchaser</t>
  </si>
  <si>
    <t xml:space="preserve">Material cost INR </t>
  </si>
  <si>
    <t>Labor cost INR</t>
  </si>
  <si>
    <t xml:space="preserve"> Total cost INR</t>
  </si>
  <si>
    <t>Piping Painting Cost</t>
  </si>
  <si>
    <t>Grand Total INR</t>
  </si>
  <si>
    <t>SSS</t>
  </si>
  <si>
    <t>VVF</t>
  </si>
  <si>
    <t>Item Description</t>
  </si>
  <si>
    <t>Make</t>
  </si>
  <si>
    <t>Specs</t>
  </si>
  <si>
    <t>Dia (Inch)</t>
  </si>
  <si>
    <t>Qty.</t>
  </si>
  <si>
    <t>Material Rate</t>
  </si>
  <si>
    <t xml:space="preserve">Material Cost </t>
  </si>
  <si>
    <t xml:space="preserve">Labor rate </t>
  </si>
  <si>
    <t xml:space="preserve">Labor Cost </t>
  </si>
  <si>
    <t xml:space="preserve">Grand total </t>
  </si>
  <si>
    <t>Automatic fire System</t>
  </si>
  <si>
    <t xml:space="preserve">Pipe GI ERW IS1239-C </t>
  </si>
  <si>
    <t>Jindal</t>
  </si>
  <si>
    <t xml:space="preserve">Piping </t>
  </si>
  <si>
    <t>Mtr</t>
  </si>
  <si>
    <t>Fire Header</t>
  </si>
  <si>
    <t>Fire hydrant valve 63mm SS</t>
  </si>
  <si>
    <t xml:space="preserve">ISI </t>
  </si>
  <si>
    <t>hose Box</t>
  </si>
  <si>
    <t>MS hose box</t>
  </si>
  <si>
    <t>nos</t>
  </si>
  <si>
    <t>fire brigade inlet</t>
  </si>
  <si>
    <t>4 way</t>
  </si>
  <si>
    <t>CIDF non rising spindle gate valve/Sluice gate</t>
  </si>
  <si>
    <t>With match flange 2</t>
  </si>
  <si>
    <t>y type strainer</t>
  </si>
  <si>
    <t xml:space="preserve">CI Y type FE </t>
  </si>
  <si>
    <t>CIDF butterfly valves</t>
  </si>
  <si>
    <t>IS 14846 with match flange 2</t>
  </si>
  <si>
    <t>Foot valve</t>
  </si>
  <si>
    <t>CI Y type</t>
  </si>
  <si>
    <t>NRV CIDF</t>
  </si>
  <si>
    <t>with matching flange</t>
  </si>
  <si>
    <t>Pressure vesel tank</t>
  </si>
  <si>
    <t xml:space="preserve">Air vessel asssembly </t>
  </si>
  <si>
    <t>Auto sprinkler system</t>
  </si>
  <si>
    <t>Pipe ERW IS 1239-C for sprinkler</t>
  </si>
  <si>
    <t xml:space="preserve">Sprinkler supply &amp; installation </t>
  </si>
  <si>
    <t>anchor fastners</t>
  </si>
  <si>
    <t>MS steel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</si>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</sst>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9" fillId="0" borderId="0" xfId="0" applyFont="1"/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palkrishna.sawant.VVFLTD\Downloads\Daman%20fire%20system%20comparison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8">
          <cell r="F18">
            <v>198250.965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x@25%25" TargetMode="External"/><Relationship Id="rId1" Type="http://schemas.openxmlformats.org/officeDocument/2006/relationships/hyperlink" Target="mailto:Tax@2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L6" sqref="L6"/>
    </sheetView>
  </sheetViews>
  <sheetFormatPr defaultRowHeight="15" x14ac:dyDescent="0.25"/>
  <sheetData>
    <row r="1" spans="1:18" ht="15.75" x14ac:dyDescent="0.25">
      <c r="A1" s="2"/>
      <c r="B1" s="2"/>
      <c r="C1" s="19" t="s">
        <v>0</v>
      </c>
      <c r="D1" s="19"/>
      <c r="E1" s="19"/>
      <c r="F1" s="2"/>
      <c r="G1" s="19" t="s">
        <v>1</v>
      </c>
      <c r="H1" s="19"/>
      <c r="I1" s="19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2"/>
      <c r="B2" s="2"/>
      <c r="C2" s="6" t="s">
        <v>2</v>
      </c>
      <c r="D2" s="6" t="s">
        <v>3</v>
      </c>
      <c r="E2" s="6" t="s">
        <v>4</v>
      </c>
      <c r="F2" s="2"/>
      <c r="G2" s="6" t="s">
        <v>2</v>
      </c>
      <c r="H2" s="6" t="s">
        <v>3</v>
      </c>
      <c r="I2" s="6" t="s">
        <v>4</v>
      </c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"/>
      <c r="B3" s="2"/>
      <c r="C3" s="8">
        <v>1</v>
      </c>
      <c r="D3" s="8" t="s">
        <v>5</v>
      </c>
      <c r="E3" s="8">
        <v>3586726.4249999998</v>
      </c>
      <c r="F3" s="2"/>
      <c r="G3" s="8">
        <v>1</v>
      </c>
      <c r="H3" s="8" t="s">
        <v>5</v>
      </c>
      <c r="I3" s="8">
        <v>2869381.1399999997</v>
      </c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/>
      <c r="B4" s="2"/>
      <c r="C4" s="8">
        <v>2</v>
      </c>
      <c r="D4" s="8" t="s">
        <v>6</v>
      </c>
      <c r="E4" s="8">
        <v>2820163.625</v>
      </c>
      <c r="F4" s="2"/>
      <c r="G4" s="8">
        <v>2</v>
      </c>
      <c r="H4" s="8" t="s">
        <v>6</v>
      </c>
      <c r="I4" s="8">
        <v>2463025</v>
      </c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2"/>
      <c r="B5" s="2"/>
      <c r="C5" s="8">
        <v>3</v>
      </c>
      <c r="D5" s="8" t="s">
        <v>7</v>
      </c>
      <c r="E5" s="8">
        <v>781691.5</v>
      </c>
      <c r="F5" s="2"/>
      <c r="G5" s="8">
        <v>3</v>
      </c>
      <c r="H5" s="8" t="s">
        <v>7</v>
      </c>
      <c r="I5" s="8">
        <v>682700</v>
      </c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/>
      <c r="B6" s="2"/>
      <c r="C6" s="7"/>
      <c r="D6" s="15" t="s">
        <v>8</v>
      </c>
      <c r="E6" s="15">
        <v>7188581.5499999998</v>
      </c>
      <c r="F6" s="2"/>
      <c r="G6" s="7"/>
      <c r="H6" s="15" t="s">
        <v>8</v>
      </c>
      <c r="I6" s="15">
        <v>6015106.1399999997</v>
      </c>
      <c r="J6" s="2"/>
      <c r="K6" s="2"/>
      <c r="L6" s="2"/>
      <c r="M6" s="2"/>
      <c r="N6" s="2"/>
      <c r="O6" s="2"/>
      <c r="P6" s="2"/>
      <c r="Q6" s="2"/>
      <c r="R6" s="2"/>
    </row>
    <row r="8" spans="1:18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 t="s">
        <v>83</v>
      </c>
      <c r="K8" s="2"/>
      <c r="L8" s="2"/>
      <c r="M8" s="2"/>
      <c r="N8" s="2"/>
      <c r="O8" s="2"/>
      <c r="P8" s="2"/>
      <c r="Q8" s="2"/>
      <c r="R8" s="2"/>
    </row>
    <row r="9" spans="1:18" ht="15.75" thickBot="1" x14ac:dyDescent="0.3">
      <c r="A9" s="2"/>
      <c r="B9" s="2"/>
      <c r="C9" s="21" t="s">
        <v>9</v>
      </c>
      <c r="D9" s="22"/>
      <c r="E9" s="22"/>
      <c r="F9" s="22"/>
      <c r="G9" s="22"/>
      <c r="H9" s="22"/>
      <c r="I9" s="23"/>
      <c r="J9" s="2"/>
      <c r="K9" s="2"/>
      <c r="L9" s="2"/>
      <c r="M9" s="2"/>
      <c r="N9" s="2"/>
      <c r="O9" s="2"/>
      <c r="P9" s="2"/>
      <c r="Q9" s="2"/>
      <c r="R9" s="2"/>
    </row>
    <row r="12" spans="1:18" ht="15.75" x14ac:dyDescent="0.25">
      <c r="A12" s="19" t="s">
        <v>10</v>
      </c>
      <c r="B12" s="19"/>
      <c r="C12" s="19"/>
      <c r="D12" s="19"/>
      <c r="E12" s="19"/>
      <c r="F12" s="19"/>
      <c r="G12" s="2"/>
      <c r="H12" s="19" t="s">
        <v>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6" t="s">
        <v>12</v>
      </c>
      <c r="B13" s="6" t="s">
        <v>6</v>
      </c>
      <c r="C13" s="6" t="s">
        <v>13</v>
      </c>
      <c r="D13" s="6" t="s">
        <v>14</v>
      </c>
      <c r="E13" s="6" t="s">
        <v>15</v>
      </c>
      <c r="F13" s="6" t="s">
        <v>4</v>
      </c>
      <c r="G13" s="2"/>
      <c r="H13" s="6" t="s">
        <v>3</v>
      </c>
      <c r="I13" s="6" t="s">
        <v>16</v>
      </c>
      <c r="J13" s="6" t="s">
        <v>17</v>
      </c>
      <c r="K13" s="6" t="s">
        <v>13</v>
      </c>
      <c r="L13" s="6" t="s">
        <v>14</v>
      </c>
      <c r="M13" s="6" t="s">
        <v>15</v>
      </c>
      <c r="N13" s="6" t="s">
        <v>4</v>
      </c>
      <c r="O13" s="13" t="s">
        <v>18</v>
      </c>
      <c r="P13" s="13" t="s">
        <v>19</v>
      </c>
      <c r="Q13" s="13" t="s">
        <v>20</v>
      </c>
      <c r="R13" s="13" t="s">
        <v>8</v>
      </c>
    </row>
    <row r="14" spans="1:18" x14ac:dyDescent="0.25">
      <c r="A14" s="8">
        <v>1</v>
      </c>
      <c r="B14" s="9" t="s">
        <v>21</v>
      </c>
      <c r="C14" s="14">
        <v>1</v>
      </c>
      <c r="D14" s="14" t="s">
        <v>22</v>
      </c>
      <c r="E14" s="14">
        <v>150000</v>
      </c>
      <c r="F14" s="8">
        <v>150000</v>
      </c>
      <c r="G14" s="2"/>
      <c r="H14" s="8" t="s">
        <v>23</v>
      </c>
      <c r="I14" s="8" t="s">
        <v>24</v>
      </c>
      <c r="J14" s="8">
        <v>15</v>
      </c>
      <c r="K14" s="8">
        <v>84</v>
      </c>
      <c r="L14" s="8" t="s">
        <v>25</v>
      </c>
      <c r="M14" s="8">
        <v>170</v>
      </c>
      <c r="N14" s="8">
        <v>14280</v>
      </c>
      <c r="O14" s="8">
        <v>7140</v>
      </c>
      <c r="P14" s="8">
        <v>1428</v>
      </c>
      <c r="Q14" s="8">
        <v>1071</v>
      </c>
      <c r="R14" s="8">
        <v>23919</v>
      </c>
    </row>
    <row r="15" spans="1:18" x14ac:dyDescent="0.25">
      <c r="A15" s="8">
        <v>2</v>
      </c>
      <c r="B15" s="9" t="s">
        <v>26</v>
      </c>
      <c r="C15" s="14">
        <v>1</v>
      </c>
      <c r="D15" s="14" t="s">
        <v>22</v>
      </c>
      <c r="E15" s="14">
        <v>60000</v>
      </c>
      <c r="F15" s="8">
        <v>60000</v>
      </c>
      <c r="G15" s="2"/>
      <c r="H15" s="8" t="s">
        <v>23</v>
      </c>
      <c r="I15" s="8" t="s">
        <v>27</v>
      </c>
      <c r="J15" s="8">
        <v>15</v>
      </c>
      <c r="K15" s="8">
        <v>18</v>
      </c>
      <c r="L15" s="8" t="s">
        <v>25</v>
      </c>
      <c r="M15" s="8">
        <v>220</v>
      </c>
      <c r="N15" s="8">
        <v>3960</v>
      </c>
      <c r="O15" s="8">
        <v>1980</v>
      </c>
      <c r="P15" s="8">
        <v>396</v>
      </c>
      <c r="Q15" s="8">
        <v>297</v>
      </c>
      <c r="R15" s="8">
        <v>6633</v>
      </c>
    </row>
    <row r="16" spans="1:18" ht="60" x14ac:dyDescent="0.25">
      <c r="A16" s="8">
        <v>3</v>
      </c>
      <c r="B16" s="4" t="s">
        <v>28</v>
      </c>
      <c r="C16" s="5">
        <v>642</v>
      </c>
      <c r="D16" s="3" t="s">
        <v>29</v>
      </c>
      <c r="E16" s="3">
        <v>210</v>
      </c>
      <c r="F16" s="8">
        <v>134820</v>
      </c>
      <c r="G16" s="2"/>
      <c r="H16" s="8" t="s">
        <v>23</v>
      </c>
      <c r="I16" s="8" t="s">
        <v>30</v>
      </c>
      <c r="J16" s="8">
        <v>15</v>
      </c>
      <c r="K16" s="17">
        <v>18</v>
      </c>
      <c r="L16" s="8" t="s">
        <v>25</v>
      </c>
      <c r="M16" s="8">
        <v>231.6</v>
      </c>
      <c r="N16" s="8">
        <v>4168.8</v>
      </c>
      <c r="O16" s="8">
        <v>2084.4</v>
      </c>
      <c r="P16" s="8">
        <v>416.88000000000005</v>
      </c>
      <c r="Q16" s="8">
        <v>312.66000000000003</v>
      </c>
      <c r="R16" s="8">
        <v>6982.7400000000007</v>
      </c>
    </row>
    <row r="17" spans="1:18" ht="60" x14ac:dyDescent="0.25">
      <c r="A17" s="8">
        <v>4</v>
      </c>
      <c r="B17" s="4" t="s">
        <v>31</v>
      </c>
      <c r="C17" s="5">
        <v>700</v>
      </c>
      <c r="D17" s="3" t="s">
        <v>32</v>
      </c>
      <c r="E17" s="3">
        <v>140</v>
      </c>
      <c r="F17" s="8">
        <v>98000</v>
      </c>
      <c r="G17" s="2"/>
      <c r="H17" s="8" t="s">
        <v>23</v>
      </c>
      <c r="I17" s="8" t="s">
        <v>30</v>
      </c>
      <c r="J17" s="8">
        <v>25</v>
      </c>
      <c r="K17" s="8">
        <v>96</v>
      </c>
      <c r="L17" s="8" t="s">
        <v>25</v>
      </c>
      <c r="M17" s="8">
        <v>228</v>
      </c>
      <c r="N17" s="8">
        <v>21888</v>
      </c>
      <c r="O17" s="8">
        <v>10944</v>
      </c>
      <c r="P17" s="8">
        <v>2188.8000000000002</v>
      </c>
      <c r="Q17" s="8">
        <v>1641.6</v>
      </c>
      <c r="R17" s="8">
        <v>36662.400000000001</v>
      </c>
    </row>
    <row r="18" spans="1:18" ht="36" x14ac:dyDescent="0.25">
      <c r="A18" s="8">
        <v>5</v>
      </c>
      <c r="B18" s="4" t="s">
        <v>33</v>
      </c>
      <c r="C18" s="5">
        <v>100</v>
      </c>
      <c r="D18" s="3" t="s">
        <v>34</v>
      </c>
      <c r="E18" s="3">
        <v>378</v>
      </c>
      <c r="F18" s="8">
        <v>37800</v>
      </c>
      <c r="G18" s="2"/>
      <c r="H18" s="8" t="s">
        <v>23</v>
      </c>
      <c r="I18" s="8" t="s">
        <v>35</v>
      </c>
      <c r="J18" s="8">
        <v>50</v>
      </c>
      <c r="K18" s="8">
        <v>356</v>
      </c>
      <c r="L18" s="8" t="s">
        <v>25</v>
      </c>
      <c r="M18" s="8">
        <v>1795</v>
      </c>
      <c r="N18" s="8">
        <v>639020</v>
      </c>
      <c r="O18" s="8">
        <v>319510</v>
      </c>
      <c r="P18" s="8">
        <v>63902</v>
      </c>
      <c r="Q18" s="8">
        <v>47926.5</v>
      </c>
      <c r="R18" s="8">
        <v>1070358.5</v>
      </c>
    </row>
    <row r="19" spans="1:18" ht="60" x14ac:dyDescent="0.25">
      <c r="A19" s="8">
        <v>6</v>
      </c>
      <c r="B19" s="4" t="s">
        <v>36</v>
      </c>
      <c r="C19" s="5">
        <v>850</v>
      </c>
      <c r="D19" s="3" t="s">
        <v>29</v>
      </c>
      <c r="E19" s="3">
        <v>336</v>
      </c>
      <c r="F19" s="8">
        <v>285600</v>
      </c>
      <c r="G19" s="2"/>
      <c r="H19" s="8" t="s">
        <v>23</v>
      </c>
      <c r="I19" s="8" t="s">
        <v>24</v>
      </c>
      <c r="J19" s="8">
        <v>50</v>
      </c>
      <c r="K19" s="8">
        <v>30</v>
      </c>
      <c r="L19" s="8" t="s">
        <v>25</v>
      </c>
      <c r="M19" s="8">
        <v>266</v>
      </c>
      <c r="N19" s="8">
        <v>7980</v>
      </c>
      <c r="O19" s="8">
        <v>3990</v>
      </c>
      <c r="P19" s="8">
        <v>798</v>
      </c>
      <c r="Q19" s="8">
        <v>598.5</v>
      </c>
      <c r="R19" s="8">
        <v>13366.5</v>
      </c>
    </row>
    <row r="20" spans="1:18" ht="36" x14ac:dyDescent="0.25">
      <c r="A20" s="8">
        <v>7</v>
      </c>
      <c r="B20" s="4" t="s">
        <v>37</v>
      </c>
      <c r="C20" s="5">
        <v>100</v>
      </c>
      <c r="D20" s="3" t="s">
        <v>34</v>
      </c>
      <c r="E20" s="3">
        <v>588</v>
      </c>
      <c r="F20" s="8">
        <v>58800</v>
      </c>
      <c r="G20" s="2"/>
      <c r="H20" s="8" t="s">
        <v>23</v>
      </c>
      <c r="I20" s="8" t="s">
        <v>38</v>
      </c>
      <c r="J20" s="8">
        <v>80</v>
      </c>
      <c r="K20" s="17">
        <v>80</v>
      </c>
      <c r="L20" s="8" t="s">
        <v>25</v>
      </c>
      <c r="M20" s="8">
        <v>694</v>
      </c>
      <c r="N20" s="8">
        <v>55520</v>
      </c>
      <c r="O20" s="8">
        <v>27760</v>
      </c>
      <c r="P20" s="8">
        <v>5552</v>
      </c>
      <c r="Q20" s="8">
        <v>4164</v>
      </c>
      <c r="R20" s="8">
        <v>92996</v>
      </c>
    </row>
    <row r="21" spans="1:18" ht="60" x14ac:dyDescent="0.25">
      <c r="A21" s="8">
        <v>8</v>
      </c>
      <c r="B21" s="4" t="s">
        <v>39</v>
      </c>
      <c r="C21" s="5">
        <v>200</v>
      </c>
      <c r="D21" s="3" t="s">
        <v>34</v>
      </c>
      <c r="E21" s="3">
        <v>126</v>
      </c>
      <c r="F21" s="8">
        <v>25200</v>
      </c>
      <c r="G21" s="2"/>
      <c r="H21" s="8" t="s">
        <v>23</v>
      </c>
      <c r="I21" s="8" t="s">
        <v>38</v>
      </c>
      <c r="J21" s="8">
        <v>150</v>
      </c>
      <c r="K21" s="17">
        <v>40</v>
      </c>
      <c r="L21" s="8" t="s">
        <v>25</v>
      </c>
      <c r="M21" s="8">
        <v>1692</v>
      </c>
      <c r="N21" s="8">
        <v>67680</v>
      </c>
      <c r="O21" s="8">
        <v>33840</v>
      </c>
      <c r="P21" s="8">
        <v>6768</v>
      </c>
      <c r="Q21" s="8">
        <v>5076</v>
      </c>
      <c r="R21" s="8">
        <v>113364</v>
      </c>
    </row>
    <row r="22" spans="1:18" ht="48" x14ac:dyDescent="0.25">
      <c r="A22" s="8">
        <v>9</v>
      </c>
      <c r="B22" s="4" t="s">
        <v>40</v>
      </c>
      <c r="C22" s="5">
        <v>250</v>
      </c>
      <c r="D22" s="3" t="s">
        <v>34</v>
      </c>
      <c r="E22" s="3">
        <v>147</v>
      </c>
      <c r="F22" s="8">
        <v>36750</v>
      </c>
      <c r="G22" s="2"/>
      <c r="H22" s="8" t="s">
        <v>23</v>
      </c>
      <c r="I22" s="8" t="s">
        <v>41</v>
      </c>
      <c r="J22" s="10" t="s">
        <v>42</v>
      </c>
      <c r="K22" s="8">
        <v>700</v>
      </c>
      <c r="L22" s="8" t="s">
        <v>25</v>
      </c>
      <c r="M22" s="8">
        <v>160</v>
      </c>
      <c r="N22" s="8">
        <v>112000</v>
      </c>
      <c r="O22" s="8">
        <v>56000</v>
      </c>
      <c r="P22" s="8">
        <v>11200</v>
      </c>
      <c r="Q22" s="8">
        <v>8400</v>
      </c>
      <c r="R22" s="8">
        <v>187600</v>
      </c>
    </row>
    <row r="23" spans="1:18" x14ac:dyDescent="0.25">
      <c r="A23" s="8">
        <v>10</v>
      </c>
      <c r="B23" s="4" t="s">
        <v>43</v>
      </c>
      <c r="C23" s="5">
        <v>300</v>
      </c>
      <c r="D23" s="3" t="s">
        <v>34</v>
      </c>
      <c r="E23" s="3">
        <v>31.5</v>
      </c>
      <c r="F23" s="8">
        <v>9450</v>
      </c>
      <c r="G23" s="2"/>
      <c r="H23" s="12"/>
      <c r="I23" s="12"/>
      <c r="J23" s="12"/>
      <c r="K23" s="12"/>
      <c r="L23" s="12"/>
      <c r="M23" s="12"/>
      <c r="N23" s="12"/>
      <c r="O23" s="2"/>
      <c r="P23" s="20" t="s">
        <v>8</v>
      </c>
      <c r="Q23" s="20"/>
      <c r="R23" s="16">
        <v>1551882.14</v>
      </c>
    </row>
    <row r="24" spans="1:18" ht="24" x14ac:dyDescent="0.25">
      <c r="A24" s="8">
        <v>11</v>
      </c>
      <c r="B24" s="4" t="s">
        <v>44</v>
      </c>
      <c r="C24" s="5">
        <v>500</v>
      </c>
      <c r="D24" s="3" t="s">
        <v>34</v>
      </c>
      <c r="E24" s="3">
        <v>341.25</v>
      </c>
      <c r="F24" s="8">
        <v>170625</v>
      </c>
      <c r="G24" s="2"/>
      <c r="H24" s="12"/>
      <c r="I24" s="12"/>
      <c r="J24" s="12"/>
      <c r="K24" s="12"/>
      <c r="L24" s="12"/>
      <c r="M24" s="12"/>
      <c r="N24" s="12"/>
      <c r="O24" s="2"/>
      <c r="P24" s="18" t="s">
        <v>45</v>
      </c>
      <c r="Q24" s="1"/>
      <c r="R24" s="15">
        <v>387970.53499999997</v>
      </c>
    </row>
    <row r="25" spans="1:18" ht="24" x14ac:dyDescent="0.25">
      <c r="A25" s="8">
        <v>12</v>
      </c>
      <c r="B25" s="4" t="s">
        <v>46</v>
      </c>
      <c r="C25" s="5">
        <v>330</v>
      </c>
      <c r="D25" s="3" t="s">
        <v>34</v>
      </c>
      <c r="E25" s="3">
        <v>126</v>
      </c>
      <c r="F25" s="8">
        <v>41580</v>
      </c>
      <c r="G25" s="2"/>
      <c r="H25" s="12"/>
      <c r="I25" s="12"/>
      <c r="J25" s="12"/>
      <c r="K25" s="12"/>
      <c r="L25" s="12"/>
      <c r="M25" s="12"/>
      <c r="N25" s="12"/>
      <c r="O25" s="2"/>
      <c r="P25" s="1" t="s">
        <v>8</v>
      </c>
      <c r="Q25" s="1"/>
      <c r="R25" s="15">
        <v>1939852.6749999998</v>
      </c>
    </row>
    <row r="26" spans="1:18" ht="72" x14ac:dyDescent="0.25">
      <c r="A26" s="8">
        <v>13</v>
      </c>
      <c r="B26" s="4" t="s">
        <v>47</v>
      </c>
      <c r="C26" s="5">
        <v>4</v>
      </c>
      <c r="D26" s="3" t="s">
        <v>48</v>
      </c>
      <c r="E26" s="3">
        <v>14700</v>
      </c>
      <c r="F26" s="8">
        <v>58800</v>
      </c>
      <c r="G26" s="2"/>
      <c r="H26" s="19" t="s">
        <v>49</v>
      </c>
      <c r="I26" s="19"/>
      <c r="J26" s="19"/>
      <c r="K26" s="19"/>
      <c r="L26" s="19"/>
      <c r="M26" s="19"/>
      <c r="N26" s="19"/>
      <c r="O26" s="2"/>
      <c r="P26" s="2"/>
      <c r="Q26" s="2"/>
      <c r="R26" s="2"/>
    </row>
    <row r="27" spans="1:18" ht="48" x14ac:dyDescent="0.25">
      <c r="A27" s="8">
        <v>14</v>
      </c>
      <c r="B27" s="4" t="s">
        <v>50</v>
      </c>
      <c r="C27" s="5">
        <v>50</v>
      </c>
      <c r="D27" s="3" t="s">
        <v>51</v>
      </c>
      <c r="E27" s="3">
        <v>157.5</v>
      </c>
      <c r="F27" s="8">
        <v>7875</v>
      </c>
      <c r="G27" s="2"/>
      <c r="H27" s="8" t="s">
        <v>52</v>
      </c>
      <c r="I27" s="8" t="s">
        <v>53</v>
      </c>
      <c r="J27" s="8">
        <v>15</v>
      </c>
      <c r="K27" s="8">
        <v>4</v>
      </c>
      <c r="L27" s="8" t="s">
        <v>54</v>
      </c>
      <c r="M27" s="11">
        <v>1850</v>
      </c>
      <c r="N27" s="11">
        <v>7400</v>
      </c>
      <c r="O27" s="2"/>
      <c r="P27" s="2"/>
      <c r="Q27" s="2"/>
      <c r="R27" s="2"/>
    </row>
    <row r="28" spans="1:18" ht="48" x14ac:dyDescent="0.25">
      <c r="A28" s="8">
        <v>15</v>
      </c>
      <c r="B28" s="4" t="s">
        <v>55</v>
      </c>
      <c r="C28" s="5">
        <v>30</v>
      </c>
      <c r="D28" s="3" t="s">
        <v>48</v>
      </c>
      <c r="E28" s="3">
        <v>4725</v>
      </c>
      <c r="F28" s="8">
        <v>141750</v>
      </c>
      <c r="G28" s="2"/>
      <c r="H28" s="8" t="s">
        <v>52</v>
      </c>
      <c r="I28" s="8" t="s">
        <v>56</v>
      </c>
      <c r="J28" s="8">
        <v>15</v>
      </c>
      <c r="K28" s="8">
        <v>8</v>
      </c>
      <c r="L28" s="8" t="s">
        <v>54</v>
      </c>
      <c r="M28" s="11">
        <v>2100</v>
      </c>
      <c r="N28" s="11">
        <v>16800</v>
      </c>
      <c r="O28" s="2"/>
      <c r="P28" s="2"/>
      <c r="Q28" s="2"/>
      <c r="R28" s="2"/>
    </row>
    <row r="29" spans="1:18" ht="48" x14ac:dyDescent="0.25">
      <c r="A29" s="8">
        <v>16</v>
      </c>
      <c r="B29" s="4" t="s">
        <v>57</v>
      </c>
      <c r="C29" s="5">
        <v>10</v>
      </c>
      <c r="D29" s="3" t="s">
        <v>48</v>
      </c>
      <c r="E29" s="3">
        <v>5775</v>
      </c>
      <c r="F29" s="8">
        <v>57750</v>
      </c>
      <c r="G29" s="2"/>
      <c r="H29" s="8" t="s">
        <v>52</v>
      </c>
      <c r="I29" s="8" t="s">
        <v>58</v>
      </c>
      <c r="J29" s="8">
        <v>15</v>
      </c>
      <c r="K29" s="8">
        <v>8</v>
      </c>
      <c r="L29" s="8" t="s">
        <v>54</v>
      </c>
      <c r="M29" s="11">
        <v>2764</v>
      </c>
      <c r="N29" s="11">
        <v>22112</v>
      </c>
      <c r="O29" s="2"/>
      <c r="P29" s="2"/>
      <c r="Q29" s="2"/>
      <c r="R29" s="2"/>
    </row>
    <row r="30" spans="1:18" ht="36" x14ac:dyDescent="0.25">
      <c r="A30" s="8">
        <v>17</v>
      </c>
      <c r="B30" s="4" t="s">
        <v>59</v>
      </c>
      <c r="C30" s="5">
        <v>100</v>
      </c>
      <c r="D30" s="3" t="s">
        <v>48</v>
      </c>
      <c r="E30" s="3">
        <v>787.5</v>
      </c>
      <c r="F30" s="8">
        <v>78750</v>
      </c>
      <c r="G30" s="2"/>
      <c r="H30" s="8" t="s">
        <v>60</v>
      </c>
      <c r="I30" s="8" t="s">
        <v>61</v>
      </c>
      <c r="J30" s="8">
        <v>15</v>
      </c>
      <c r="K30" s="8">
        <v>73</v>
      </c>
      <c r="L30" s="8" t="s">
        <v>54</v>
      </c>
      <c r="M30" s="8">
        <v>1500</v>
      </c>
      <c r="N30" s="11">
        <v>109500</v>
      </c>
      <c r="O30" s="2"/>
      <c r="P30" s="2"/>
      <c r="Q30" s="2"/>
      <c r="R30" s="2"/>
    </row>
    <row r="31" spans="1:18" ht="36" x14ac:dyDescent="0.25">
      <c r="A31" s="8">
        <v>18</v>
      </c>
      <c r="B31" s="4" t="s">
        <v>62</v>
      </c>
      <c r="C31" s="5">
        <v>50</v>
      </c>
      <c r="D31" s="3" t="s">
        <v>48</v>
      </c>
      <c r="E31" s="3">
        <v>525</v>
      </c>
      <c r="F31" s="8">
        <v>26250</v>
      </c>
      <c r="G31" s="2"/>
      <c r="H31" s="8" t="s">
        <v>52</v>
      </c>
      <c r="I31" s="8" t="s">
        <v>58</v>
      </c>
      <c r="J31" s="8">
        <v>50</v>
      </c>
      <c r="K31" s="8">
        <v>23</v>
      </c>
      <c r="L31" s="8" t="s">
        <v>54</v>
      </c>
      <c r="M31" s="8">
        <v>11115</v>
      </c>
      <c r="N31" s="11">
        <v>255645</v>
      </c>
      <c r="O31" s="2"/>
      <c r="P31" s="2"/>
      <c r="Q31" s="2"/>
      <c r="R31" s="2"/>
    </row>
    <row r="32" spans="1:18" ht="48" x14ac:dyDescent="0.25">
      <c r="A32" s="8">
        <v>19</v>
      </c>
      <c r="B32" s="4" t="s">
        <v>63</v>
      </c>
      <c r="C32" s="5">
        <v>5</v>
      </c>
      <c r="D32" s="3" t="s">
        <v>64</v>
      </c>
      <c r="E32" s="3">
        <v>8925</v>
      </c>
      <c r="F32" s="8">
        <v>44625</v>
      </c>
      <c r="G32" s="2"/>
      <c r="H32" s="8" t="s">
        <v>52</v>
      </c>
      <c r="I32" s="8" t="s">
        <v>53</v>
      </c>
      <c r="J32" s="8">
        <v>50</v>
      </c>
      <c r="K32" s="8">
        <v>4</v>
      </c>
      <c r="L32" s="8" t="s">
        <v>54</v>
      </c>
      <c r="M32" s="8">
        <v>3485</v>
      </c>
      <c r="N32" s="11">
        <v>13940</v>
      </c>
    </row>
    <row r="33" spans="1:14" ht="60" x14ac:dyDescent="0.25">
      <c r="A33" s="8">
        <v>20</v>
      </c>
      <c r="B33" s="4" t="s">
        <v>65</v>
      </c>
      <c r="C33" s="5">
        <v>4</v>
      </c>
      <c r="D33" s="3" t="s">
        <v>64</v>
      </c>
      <c r="E33" s="3">
        <v>165900</v>
      </c>
      <c r="F33" s="8">
        <v>663600</v>
      </c>
      <c r="G33" s="2"/>
      <c r="H33" s="8" t="s">
        <v>60</v>
      </c>
      <c r="I33" s="8" t="s">
        <v>61</v>
      </c>
      <c r="J33" s="8">
        <v>25</v>
      </c>
      <c r="K33" s="8">
        <v>4</v>
      </c>
      <c r="L33" s="8" t="s">
        <v>54</v>
      </c>
      <c r="M33" s="8">
        <v>1808</v>
      </c>
      <c r="N33" s="11">
        <v>7232</v>
      </c>
    </row>
    <row r="34" spans="1:14" ht="60" x14ac:dyDescent="0.25">
      <c r="A34" s="8">
        <v>21</v>
      </c>
      <c r="B34" s="4" t="s">
        <v>66</v>
      </c>
      <c r="C34" s="5">
        <v>1</v>
      </c>
      <c r="D34" s="3" t="s">
        <v>22</v>
      </c>
      <c r="E34" s="3">
        <v>150000</v>
      </c>
      <c r="F34" s="8">
        <v>150000</v>
      </c>
      <c r="G34" s="2"/>
      <c r="H34" s="8" t="s">
        <v>67</v>
      </c>
      <c r="I34" s="8" t="s">
        <v>56</v>
      </c>
      <c r="J34" s="8">
        <v>15</v>
      </c>
      <c r="K34" s="8">
        <v>5</v>
      </c>
      <c r="L34" s="8" t="s">
        <v>54</v>
      </c>
      <c r="M34" s="8">
        <v>2500</v>
      </c>
      <c r="N34" s="11">
        <v>12500</v>
      </c>
    </row>
    <row r="35" spans="1:14" ht="48" x14ac:dyDescent="0.25">
      <c r="A35" s="8">
        <v>22</v>
      </c>
      <c r="B35" s="4" t="s">
        <v>68</v>
      </c>
      <c r="C35" s="5">
        <v>1</v>
      </c>
      <c r="D35" s="3" t="s">
        <v>22</v>
      </c>
      <c r="E35" s="3">
        <v>125000</v>
      </c>
      <c r="F35" s="8">
        <v>125000</v>
      </c>
      <c r="G35" s="2"/>
      <c r="H35" s="8" t="s">
        <v>67</v>
      </c>
      <c r="I35" s="8" t="s">
        <v>58</v>
      </c>
      <c r="J35" s="8">
        <v>15</v>
      </c>
      <c r="K35" s="8">
        <v>3</v>
      </c>
      <c r="L35" s="8" t="s">
        <v>54</v>
      </c>
      <c r="M35" s="8">
        <v>3000</v>
      </c>
      <c r="N35" s="11">
        <v>9000</v>
      </c>
    </row>
    <row r="36" spans="1:14" x14ac:dyDescent="0.25">
      <c r="A36" s="2"/>
      <c r="B36" s="2"/>
      <c r="C36" s="2"/>
      <c r="D36" s="24" t="s">
        <v>69</v>
      </c>
      <c r="E36" s="24"/>
      <c r="F36" s="15">
        <v>2463025</v>
      </c>
      <c r="G36" s="2"/>
      <c r="H36" s="8" t="s">
        <v>67</v>
      </c>
      <c r="I36" s="8" t="s">
        <v>58</v>
      </c>
      <c r="J36" s="8">
        <v>50</v>
      </c>
      <c r="K36" s="8">
        <v>1</v>
      </c>
      <c r="L36" s="8" t="s">
        <v>54</v>
      </c>
      <c r="M36" s="8">
        <v>15000</v>
      </c>
      <c r="N36" s="11">
        <v>15000</v>
      </c>
    </row>
    <row r="37" spans="1:14" x14ac:dyDescent="0.25">
      <c r="A37" s="2"/>
      <c r="B37" s="2"/>
      <c r="C37" s="2"/>
      <c r="D37" s="1" t="s">
        <v>70</v>
      </c>
      <c r="E37" s="1"/>
      <c r="F37" s="15">
        <v>357138.625</v>
      </c>
      <c r="G37" s="2"/>
      <c r="H37" s="8" t="s">
        <v>67</v>
      </c>
      <c r="I37" s="8" t="s">
        <v>53</v>
      </c>
      <c r="J37" s="8">
        <v>50</v>
      </c>
      <c r="K37" s="8">
        <v>1</v>
      </c>
      <c r="L37" s="8" t="s">
        <v>54</v>
      </c>
      <c r="M37" s="8">
        <v>2500</v>
      </c>
      <c r="N37" s="11">
        <v>2500</v>
      </c>
    </row>
    <row r="38" spans="1:14" x14ac:dyDescent="0.25">
      <c r="A38" s="2"/>
      <c r="B38" s="2"/>
      <c r="C38" s="2"/>
      <c r="D38" s="1" t="s">
        <v>8</v>
      </c>
      <c r="E38" s="1"/>
      <c r="F38" s="15">
        <v>2820163.625</v>
      </c>
      <c r="G38" s="2"/>
      <c r="H38" s="8" t="s">
        <v>67</v>
      </c>
      <c r="I38" s="8" t="s">
        <v>71</v>
      </c>
      <c r="J38" s="8">
        <v>80</v>
      </c>
      <c r="K38" s="8">
        <v>6</v>
      </c>
      <c r="L38" s="8" t="s">
        <v>54</v>
      </c>
      <c r="M38" s="8">
        <v>7500</v>
      </c>
      <c r="N38" s="11">
        <v>45000</v>
      </c>
    </row>
    <row r="39" spans="1:14" x14ac:dyDescent="0.25">
      <c r="A39" s="2"/>
      <c r="B39" s="2"/>
      <c r="C39" s="2"/>
      <c r="D39" s="2"/>
      <c r="E39" s="2"/>
      <c r="F39" s="2"/>
      <c r="G39" s="2"/>
      <c r="H39" s="8" t="s">
        <v>67</v>
      </c>
      <c r="I39" s="8" t="s">
        <v>71</v>
      </c>
      <c r="J39" s="8">
        <v>150</v>
      </c>
      <c r="K39" s="8">
        <v>1</v>
      </c>
      <c r="L39" s="8" t="s">
        <v>54</v>
      </c>
      <c r="M39" s="8">
        <v>30000</v>
      </c>
      <c r="N39" s="11">
        <v>30000</v>
      </c>
    </row>
    <row r="40" spans="1:14" x14ac:dyDescent="0.25">
      <c r="A40" s="2"/>
      <c r="B40" s="2"/>
      <c r="C40" s="2"/>
      <c r="D40" s="2"/>
      <c r="E40" s="2"/>
      <c r="F40" s="2"/>
      <c r="G40" s="2"/>
      <c r="H40" s="8" t="s">
        <v>72</v>
      </c>
      <c r="I40" s="8" t="s">
        <v>58</v>
      </c>
      <c r="J40" s="8">
        <v>50</v>
      </c>
      <c r="K40" s="8">
        <v>1</v>
      </c>
      <c r="L40" s="8" t="s">
        <v>54</v>
      </c>
      <c r="M40" s="8">
        <v>18000</v>
      </c>
      <c r="N40" s="11">
        <v>18000</v>
      </c>
    </row>
    <row r="41" spans="1:14" x14ac:dyDescent="0.25">
      <c r="A41" s="2"/>
      <c r="B41" s="2"/>
      <c r="C41" s="2"/>
      <c r="D41" s="2"/>
      <c r="E41" s="2"/>
      <c r="F41" s="2"/>
      <c r="G41" s="2"/>
      <c r="H41" s="8" t="s">
        <v>73</v>
      </c>
      <c r="I41" s="8" t="s">
        <v>53</v>
      </c>
      <c r="J41" s="8">
        <v>50</v>
      </c>
      <c r="K41" s="8">
        <v>1</v>
      </c>
      <c r="L41" s="8" t="s">
        <v>54</v>
      </c>
      <c r="M41" s="8">
        <v>10000</v>
      </c>
      <c r="N41" s="11">
        <v>10000</v>
      </c>
    </row>
    <row r="42" spans="1:14" x14ac:dyDescent="0.25">
      <c r="A42" s="2"/>
      <c r="B42" s="2"/>
      <c r="C42" s="2"/>
      <c r="D42" s="2"/>
      <c r="E42" s="2"/>
      <c r="F42" s="2"/>
      <c r="G42" s="2"/>
      <c r="H42" s="8" t="s">
        <v>74</v>
      </c>
      <c r="I42" s="8" t="s">
        <v>71</v>
      </c>
      <c r="J42" s="8">
        <v>80</v>
      </c>
      <c r="K42" s="8">
        <v>2</v>
      </c>
      <c r="L42" s="8" t="s">
        <v>54</v>
      </c>
      <c r="M42" s="8">
        <v>12000</v>
      </c>
      <c r="N42" s="11">
        <v>24000</v>
      </c>
    </row>
    <row r="43" spans="1:14" x14ac:dyDescent="0.25">
      <c r="A43" s="2"/>
      <c r="B43" s="2"/>
      <c r="C43" s="2"/>
      <c r="D43" s="2"/>
      <c r="E43" s="2"/>
      <c r="F43" s="2"/>
      <c r="G43" s="2"/>
      <c r="H43" s="8" t="s">
        <v>75</v>
      </c>
      <c r="I43" s="8" t="s">
        <v>61</v>
      </c>
      <c r="J43" s="8">
        <v>15</v>
      </c>
      <c r="K43" s="8">
        <v>13</v>
      </c>
      <c r="L43" s="8" t="s">
        <v>54</v>
      </c>
      <c r="M43" s="8">
        <v>1450</v>
      </c>
      <c r="N43" s="11">
        <v>18850</v>
      </c>
    </row>
    <row r="44" spans="1:14" x14ac:dyDescent="0.25">
      <c r="A44" s="2"/>
      <c r="B44" s="2"/>
      <c r="C44" s="2"/>
      <c r="D44" s="2"/>
      <c r="E44" s="2"/>
      <c r="F44" s="2"/>
      <c r="G44" s="2"/>
      <c r="H44" s="8" t="s">
        <v>76</v>
      </c>
      <c r="I44" s="8" t="s">
        <v>77</v>
      </c>
      <c r="J44" s="8" t="s">
        <v>78</v>
      </c>
      <c r="K44" s="8">
        <v>1</v>
      </c>
      <c r="L44" s="8" t="s">
        <v>54</v>
      </c>
      <c r="M44" s="8">
        <v>5000</v>
      </c>
      <c r="N44" s="11">
        <v>5000</v>
      </c>
    </row>
    <row r="45" spans="1:14" x14ac:dyDescent="0.25">
      <c r="A45" s="2"/>
      <c r="B45" s="2"/>
      <c r="C45" s="2"/>
      <c r="D45" s="2"/>
      <c r="E45" s="2"/>
      <c r="F45" s="2"/>
      <c r="G45" s="2"/>
      <c r="H45" s="8" t="s">
        <v>79</v>
      </c>
      <c r="I45" s="8" t="s">
        <v>80</v>
      </c>
      <c r="J45" s="8">
        <v>50</v>
      </c>
      <c r="K45" s="8">
        <v>1</v>
      </c>
      <c r="L45" s="8" t="s">
        <v>54</v>
      </c>
      <c r="M45" s="8">
        <v>4000</v>
      </c>
      <c r="N45" s="11">
        <v>4000</v>
      </c>
    </row>
    <row r="46" spans="1:14" x14ac:dyDescent="0.25">
      <c r="A46" s="2"/>
      <c r="B46" s="2"/>
      <c r="C46" s="2"/>
      <c r="D46" s="2"/>
      <c r="E46" s="2"/>
      <c r="F46" s="2"/>
      <c r="G46" s="2"/>
      <c r="H46" s="8" t="s">
        <v>81</v>
      </c>
      <c r="I46" s="8" t="s">
        <v>71</v>
      </c>
      <c r="J46" s="8">
        <v>150</v>
      </c>
      <c r="K46" s="8">
        <v>2</v>
      </c>
      <c r="L46" s="8" t="s">
        <v>54</v>
      </c>
      <c r="M46" s="8">
        <v>68000</v>
      </c>
      <c r="N46" s="11">
        <v>136000</v>
      </c>
    </row>
    <row r="47" spans="1:14" x14ac:dyDescent="0.25">
      <c r="A47" s="2"/>
      <c r="B47" s="2"/>
      <c r="C47" s="2"/>
      <c r="D47" s="2"/>
      <c r="E47" s="2"/>
      <c r="F47" s="2"/>
      <c r="G47" s="2"/>
      <c r="H47" s="8" t="s">
        <v>81</v>
      </c>
      <c r="I47" s="8" t="s">
        <v>71</v>
      </c>
      <c r="J47" s="8">
        <v>100</v>
      </c>
      <c r="K47" s="8">
        <v>2</v>
      </c>
      <c r="L47" s="8" t="s">
        <v>54</v>
      </c>
      <c r="M47" s="8">
        <v>53400</v>
      </c>
      <c r="N47" s="11">
        <v>106800</v>
      </c>
    </row>
    <row r="48" spans="1:14" x14ac:dyDescent="0.25">
      <c r="H48" s="8" t="s">
        <v>81</v>
      </c>
      <c r="I48" s="8" t="s">
        <v>71</v>
      </c>
      <c r="J48" s="8">
        <v>80</v>
      </c>
      <c r="K48" s="8">
        <v>13</v>
      </c>
      <c r="L48" s="8" t="s">
        <v>54</v>
      </c>
      <c r="M48" s="8">
        <v>25000</v>
      </c>
      <c r="N48" s="11">
        <v>325000</v>
      </c>
    </row>
    <row r="49" spans="8:14" x14ac:dyDescent="0.25">
      <c r="H49" s="8" t="s">
        <v>82</v>
      </c>
      <c r="I49" s="8" t="s">
        <v>71</v>
      </c>
      <c r="J49" s="8">
        <v>50</v>
      </c>
      <c r="K49" s="8">
        <v>3</v>
      </c>
      <c r="L49" s="8" t="s">
        <v>54</v>
      </c>
      <c r="M49" s="8">
        <v>25000</v>
      </c>
      <c r="N49" s="11">
        <v>75000</v>
      </c>
    </row>
    <row r="50" spans="8:14" x14ac:dyDescent="0.25">
      <c r="H50" s="8" t="s">
        <v>82</v>
      </c>
      <c r="I50" s="8" t="s">
        <v>71</v>
      </c>
      <c r="J50" s="8">
        <v>25</v>
      </c>
      <c r="K50" s="8">
        <v>4</v>
      </c>
      <c r="L50" s="8" t="s">
        <v>54</v>
      </c>
      <c r="M50" s="8">
        <v>6100</v>
      </c>
      <c r="N50" s="11">
        <v>24400</v>
      </c>
    </row>
    <row r="51" spans="8:14" x14ac:dyDescent="0.25">
      <c r="H51" s="8" t="s">
        <v>82</v>
      </c>
      <c r="I51" s="8" t="s">
        <v>71</v>
      </c>
      <c r="J51" s="8">
        <v>15</v>
      </c>
      <c r="K51" s="8">
        <v>6</v>
      </c>
      <c r="L51" s="8" t="s">
        <v>54</v>
      </c>
      <c r="M51" s="8">
        <v>3970</v>
      </c>
      <c r="N51" s="11">
        <v>23820</v>
      </c>
    </row>
    <row r="52" spans="8:14" x14ac:dyDescent="0.25">
      <c r="H52" s="2"/>
      <c r="I52" s="2"/>
      <c r="J52" s="2"/>
      <c r="K52" s="2"/>
      <c r="L52" s="1" t="s">
        <v>8</v>
      </c>
      <c r="M52" s="1"/>
      <c r="N52" s="15">
        <v>1317499</v>
      </c>
    </row>
    <row r="53" spans="8:14" x14ac:dyDescent="0.25">
      <c r="H53" s="2"/>
      <c r="I53" s="2"/>
      <c r="J53" s="2"/>
      <c r="K53" s="2"/>
      <c r="L53" s="18" t="s">
        <v>45</v>
      </c>
      <c r="M53" s="1"/>
      <c r="N53" s="15">
        <v>329374.75</v>
      </c>
    </row>
    <row r="54" spans="8:14" x14ac:dyDescent="0.25">
      <c r="H54" s="2"/>
      <c r="I54" s="2"/>
      <c r="J54" s="2"/>
      <c r="K54" s="2"/>
      <c r="L54" s="1" t="s">
        <v>8</v>
      </c>
      <c r="M54" s="1"/>
      <c r="N54" s="15">
        <v>1646873.75</v>
      </c>
    </row>
  </sheetData>
  <mergeCells count="15">
    <mergeCell ref="C1:E1"/>
    <mergeCell ref="G1:I1"/>
    <mergeCell ref="C9:I9"/>
    <mergeCell ref="A12:F12"/>
    <mergeCell ref="D36:E36"/>
    <mergeCell ref="H12:R12"/>
    <mergeCell ref="P23:Q23"/>
    <mergeCell ref="P24:Q24"/>
    <mergeCell ref="P25:Q25"/>
    <mergeCell ref="H26:N26"/>
    <mergeCell ref="L52:M52"/>
    <mergeCell ref="L53:M53"/>
    <mergeCell ref="L54:M54"/>
    <mergeCell ref="D37:E37"/>
    <mergeCell ref="D38:E38"/>
  </mergeCells>
  <hyperlinks>
    <hyperlink ref="L53" r:id="rId1"/>
    <hyperlink ref="P2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L4" sqref="L4"/>
    </sheetView>
  </sheetViews>
  <sheetFormatPr defaultRowHeight="15" x14ac:dyDescent="0.25"/>
  <sheetData>
    <row r="1" spans="1:17" ht="18.75" x14ac:dyDescent="0.3">
      <c r="A1" s="25" t="s">
        <v>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8.75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"/>
      <c r="Q2" s="2"/>
    </row>
    <row r="3" spans="1:17" ht="47.25" x14ac:dyDescent="0.25">
      <c r="A3" s="2"/>
      <c r="B3" s="2"/>
      <c r="C3" s="2"/>
      <c r="D3" s="27" t="s">
        <v>85</v>
      </c>
      <c r="E3" s="27" t="s">
        <v>86</v>
      </c>
      <c r="F3" s="27" t="s">
        <v>87</v>
      </c>
      <c r="G3" s="27" t="s">
        <v>88</v>
      </c>
      <c r="H3" s="27" t="s">
        <v>89</v>
      </c>
      <c r="I3" s="28" t="s">
        <v>90</v>
      </c>
      <c r="J3" s="2"/>
      <c r="K3" s="2"/>
      <c r="L3" s="2"/>
      <c r="M3" s="2"/>
      <c r="N3" s="2"/>
      <c r="O3" s="2"/>
      <c r="P3" s="2"/>
      <c r="Q3" s="2"/>
    </row>
    <row r="4" spans="1:17" ht="15.75" x14ac:dyDescent="0.25">
      <c r="A4" s="2"/>
      <c r="B4" s="2"/>
      <c r="C4" s="2"/>
      <c r="D4" s="29" t="s">
        <v>91</v>
      </c>
      <c r="E4" s="29">
        <f>SUM(J11:J35)</f>
        <v>2169200</v>
      </c>
      <c r="F4" s="29">
        <f>SUM(N11:N35)</f>
        <v>536750</v>
      </c>
      <c r="G4" s="29">
        <f>SUM(P11:P35)</f>
        <v>2705950</v>
      </c>
      <c r="H4" s="29">
        <v>0</v>
      </c>
      <c r="I4" s="30">
        <f>SUM(G4+H4)</f>
        <v>2705950</v>
      </c>
      <c r="J4" s="2"/>
      <c r="K4" s="2"/>
      <c r="L4" s="2"/>
      <c r="M4" s="2"/>
      <c r="N4" s="2"/>
      <c r="O4" s="2"/>
      <c r="P4" s="2"/>
      <c r="Q4" s="2"/>
    </row>
    <row r="5" spans="1:17" ht="18.75" x14ac:dyDescent="0.3">
      <c r="A5" s="31"/>
      <c r="B5" s="2"/>
      <c r="C5" s="2"/>
      <c r="D5" s="29" t="s">
        <v>92</v>
      </c>
      <c r="E5" s="29">
        <f>SUM(K11:K35)</f>
        <v>965380</v>
      </c>
      <c r="F5" s="29">
        <f>SUM(O11:O35)</f>
        <v>766205</v>
      </c>
      <c r="G5" s="29">
        <f>SUM(Q11:Q35)</f>
        <v>1731585</v>
      </c>
      <c r="H5" s="29">
        <f>[1]Sheet2!F18</f>
        <v>198250.965</v>
      </c>
      <c r="I5" s="30">
        <f>SUM(G5+H5)</f>
        <v>1929835.9650000001</v>
      </c>
      <c r="J5" s="2"/>
      <c r="K5" s="2"/>
      <c r="L5" s="2"/>
      <c r="M5" s="2"/>
      <c r="N5" s="2"/>
      <c r="O5" s="2"/>
      <c r="P5" s="2"/>
      <c r="Q5" s="2"/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32" t="s">
        <v>93</v>
      </c>
      <c r="B9" s="32" t="s">
        <v>3</v>
      </c>
      <c r="C9" s="32" t="s">
        <v>94</v>
      </c>
      <c r="D9" s="32" t="s">
        <v>95</v>
      </c>
      <c r="E9" s="32" t="s">
        <v>96</v>
      </c>
      <c r="F9" s="32" t="s">
        <v>14</v>
      </c>
      <c r="G9" s="32" t="s">
        <v>97</v>
      </c>
      <c r="H9" s="33" t="s">
        <v>98</v>
      </c>
      <c r="I9" s="34"/>
      <c r="J9" s="35" t="s">
        <v>99</v>
      </c>
      <c r="K9" s="36"/>
      <c r="L9" s="35" t="s">
        <v>100</v>
      </c>
      <c r="M9" s="36"/>
      <c r="N9" s="35" t="s">
        <v>101</v>
      </c>
      <c r="O9" s="36"/>
      <c r="P9" s="35" t="s">
        <v>102</v>
      </c>
      <c r="Q9" s="36"/>
    </row>
    <row r="10" spans="1:17" x14ac:dyDescent="0.25">
      <c r="A10" s="37"/>
      <c r="B10" s="37"/>
      <c r="C10" s="37"/>
      <c r="D10" s="37"/>
      <c r="E10" s="37"/>
      <c r="F10" s="37"/>
      <c r="G10" s="37"/>
      <c r="H10" s="38" t="s">
        <v>91</v>
      </c>
      <c r="I10" s="38" t="s">
        <v>92</v>
      </c>
      <c r="J10" s="38" t="s">
        <v>91</v>
      </c>
      <c r="K10" s="38" t="s">
        <v>92</v>
      </c>
      <c r="L10" s="38" t="s">
        <v>91</v>
      </c>
      <c r="M10" s="38" t="s">
        <v>92</v>
      </c>
      <c r="N10" s="38" t="s">
        <v>91</v>
      </c>
      <c r="O10" s="38" t="s">
        <v>92</v>
      </c>
      <c r="P10" s="38" t="s">
        <v>91</v>
      </c>
      <c r="Q10" s="38" t="s">
        <v>92</v>
      </c>
    </row>
    <row r="11" spans="1:17" x14ac:dyDescent="0.25">
      <c r="A11" s="39" t="s">
        <v>103</v>
      </c>
      <c r="B11" s="39" t="s">
        <v>104</v>
      </c>
      <c r="C11" s="40" t="s">
        <v>105</v>
      </c>
      <c r="D11" s="39" t="s">
        <v>106</v>
      </c>
      <c r="E11" s="3">
        <v>8</v>
      </c>
      <c r="F11" s="3" t="s">
        <v>107</v>
      </c>
      <c r="G11" s="3">
        <v>10</v>
      </c>
      <c r="H11" s="3">
        <v>2100</v>
      </c>
      <c r="I11" s="3">
        <v>895</v>
      </c>
      <c r="J11" s="3">
        <f>G11*H11</f>
        <v>21000</v>
      </c>
      <c r="K11" s="3">
        <f>G11*I11</f>
        <v>8950</v>
      </c>
      <c r="L11" s="3">
        <v>600</v>
      </c>
      <c r="M11" s="3">
        <f>(140*8)</f>
        <v>1120</v>
      </c>
      <c r="N11" s="3">
        <f>L11*G11</f>
        <v>6000</v>
      </c>
      <c r="O11" s="3">
        <f>M11*G11</f>
        <v>11200</v>
      </c>
      <c r="P11" s="3">
        <f>J11+N11</f>
        <v>27000</v>
      </c>
      <c r="Q11" s="3">
        <f>K11+O11</f>
        <v>20150</v>
      </c>
    </row>
    <row r="12" spans="1:17" x14ac:dyDescent="0.25">
      <c r="A12" s="41"/>
      <c r="B12" s="41"/>
      <c r="C12" s="42"/>
      <c r="D12" s="41"/>
      <c r="E12" s="3">
        <v>6</v>
      </c>
      <c r="F12" s="3" t="s">
        <v>107</v>
      </c>
      <c r="G12" s="3">
        <v>350</v>
      </c>
      <c r="H12" s="3">
        <v>1750</v>
      </c>
      <c r="I12" s="3">
        <v>668</v>
      </c>
      <c r="J12" s="3">
        <f t="shared" ref="J12:J16" si="0">G12*H12</f>
        <v>612500</v>
      </c>
      <c r="K12" s="3">
        <f t="shared" ref="K12:K16" si="1">G12*I12</f>
        <v>233800</v>
      </c>
      <c r="L12" s="3">
        <v>500</v>
      </c>
      <c r="M12" s="3">
        <f>(140*E12)</f>
        <v>840</v>
      </c>
      <c r="N12" s="3">
        <f t="shared" ref="N12:N14" si="2">L12*G12</f>
        <v>175000</v>
      </c>
      <c r="O12" s="3">
        <f t="shared" ref="O12:O14" si="3">M12*G12</f>
        <v>294000</v>
      </c>
      <c r="P12" s="3">
        <f t="shared" ref="P12:Q35" si="4">J12+N12</f>
        <v>787500</v>
      </c>
      <c r="Q12" s="3">
        <f t="shared" si="4"/>
        <v>527800</v>
      </c>
    </row>
    <row r="13" spans="1:17" x14ac:dyDescent="0.25">
      <c r="A13" s="41"/>
      <c r="B13" s="41"/>
      <c r="C13" s="42"/>
      <c r="D13" s="41"/>
      <c r="E13" s="3">
        <v>4</v>
      </c>
      <c r="F13" s="3" t="s">
        <v>107</v>
      </c>
      <c r="G13" s="3">
        <v>30</v>
      </c>
      <c r="H13" s="3">
        <v>1350</v>
      </c>
      <c r="I13" s="3">
        <v>454</v>
      </c>
      <c r="J13" s="3">
        <f t="shared" si="0"/>
        <v>40500</v>
      </c>
      <c r="K13" s="3">
        <f t="shared" si="1"/>
        <v>13620</v>
      </c>
      <c r="L13" s="3">
        <v>400</v>
      </c>
      <c r="M13" s="3">
        <f>(140*E13)</f>
        <v>560</v>
      </c>
      <c r="N13" s="3">
        <f t="shared" si="2"/>
        <v>12000</v>
      </c>
      <c r="O13" s="3">
        <f t="shared" si="3"/>
        <v>16800</v>
      </c>
      <c r="P13" s="3">
        <f t="shared" si="4"/>
        <v>52500</v>
      </c>
      <c r="Q13" s="3">
        <f t="shared" si="4"/>
        <v>30420</v>
      </c>
    </row>
    <row r="14" spans="1:17" x14ac:dyDescent="0.25">
      <c r="A14" s="43"/>
      <c r="B14" s="43"/>
      <c r="C14" s="44"/>
      <c r="D14" s="43"/>
      <c r="E14" s="3">
        <v>3</v>
      </c>
      <c r="F14" s="3" t="s">
        <v>107</v>
      </c>
      <c r="G14" s="3">
        <v>20</v>
      </c>
      <c r="H14" s="3">
        <v>1000</v>
      </c>
      <c r="I14" s="3">
        <v>333</v>
      </c>
      <c r="J14" s="3">
        <f t="shared" si="0"/>
        <v>20000</v>
      </c>
      <c r="K14" s="3">
        <f t="shared" si="1"/>
        <v>6660</v>
      </c>
      <c r="L14" s="3">
        <v>300</v>
      </c>
      <c r="M14" s="3">
        <f>(140*E14)</f>
        <v>420</v>
      </c>
      <c r="N14" s="3">
        <f t="shared" si="2"/>
        <v>6000</v>
      </c>
      <c r="O14" s="3">
        <f t="shared" si="3"/>
        <v>8400</v>
      </c>
      <c r="P14" s="3">
        <f t="shared" si="4"/>
        <v>26000</v>
      </c>
      <c r="Q14" s="3">
        <f t="shared" si="4"/>
        <v>15060</v>
      </c>
    </row>
    <row r="15" spans="1:17" ht="48" x14ac:dyDescent="0.25">
      <c r="A15" s="5" t="s">
        <v>108</v>
      </c>
      <c r="B15" s="5" t="s">
        <v>109</v>
      </c>
      <c r="C15" s="5" t="s">
        <v>110</v>
      </c>
      <c r="D15" s="3"/>
      <c r="E15" s="45">
        <v>63</v>
      </c>
      <c r="F15" s="45" t="s">
        <v>54</v>
      </c>
      <c r="G15" s="45">
        <v>5</v>
      </c>
      <c r="H15" s="45">
        <v>5400</v>
      </c>
      <c r="I15" s="3">
        <v>4000</v>
      </c>
      <c r="J15" s="3">
        <f t="shared" si="0"/>
        <v>27000</v>
      </c>
      <c r="K15" s="3">
        <f t="shared" si="1"/>
        <v>20000</v>
      </c>
      <c r="L15" s="3">
        <v>50</v>
      </c>
      <c r="M15" s="3">
        <v>240</v>
      </c>
      <c r="N15" s="3">
        <f>G15*L15</f>
        <v>250</v>
      </c>
      <c r="O15" s="3">
        <f>G15*M15</f>
        <v>1200</v>
      </c>
      <c r="P15" s="3">
        <f t="shared" si="4"/>
        <v>27250</v>
      </c>
      <c r="Q15" s="3">
        <f t="shared" si="4"/>
        <v>21200</v>
      </c>
    </row>
    <row r="16" spans="1:17" ht="24" x14ac:dyDescent="0.25">
      <c r="A16" s="5" t="s">
        <v>111</v>
      </c>
      <c r="B16" s="5" t="s">
        <v>112</v>
      </c>
      <c r="C16" s="5" t="s">
        <v>110</v>
      </c>
      <c r="D16" s="3"/>
      <c r="E16" s="3"/>
      <c r="F16" s="3" t="s">
        <v>113</v>
      </c>
      <c r="G16" s="45">
        <v>5</v>
      </c>
      <c r="H16" s="45">
        <v>3000</v>
      </c>
      <c r="I16" s="3">
        <v>4050</v>
      </c>
      <c r="J16" s="3">
        <f t="shared" si="0"/>
        <v>15000</v>
      </c>
      <c r="K16" s="3">
        <f t="shared" si="1"/>
        <v>20250</v>
      </c>
      <c r="L16" s="3">
        <v>100</v>
      </c>
      <c r="M16" s="3">
        <v>100</v>
      </c>
      <c r="N16" s="3">
        <f>G16*L16</f>
        <v>500</v>
      </c>
      <c r="O16" s="3">
        <f>G16*M16</f>
        <v>500</v>
      </c>
      <c r="P16" s="3">
        <f t="shared" si="4"/>
        <v>15500</v>
      </c>
      <c r="Q16" s="3">
        <f t="shared" si="4"/>
        <v>20750</v>
      </c>
    </row>
    <row r="17" spans="1:17" ht="36" x14ac:dyDescent="0.25">
      <c r="A17" s="5" t="s">
        <v>114</v>
      </c>
      <c r="B17" s="5" t="s">
        <v>115</v>
      </c>
      <c r="C17" s="3"/>
      <c r="D17" s="3"/>
      <c r="E17" s="3">
        <v>150</v>
      </c>
      <c r="F17" s="3" t="s">
        <v>54</v>
      </c>
      <c r="G17" s="3">
        <v>1</v>
      </c>
      <c r="H17" s="3">
        <v>10000</v>
      </c>
      <c r="I17" s="3">
        <v>10000</v>
      </c>
      <c r="J17" s="3">
        <f>G17*H17</f>
        <v>10000</v>
      </c>
      <c r="K17" s="3">
        <f>I17*G17</f>
        <v>10000</v>
      </c>
      <c r="L17" s="3">
        <v>1000</v>
      </c>
      <c r="M17" s="3">
        <v>500</v>
      </c>
      <c r="N17" s="3">
        <f>G17*L17</f>
        <v>1000</v>
      </c>
      <c r="O17" s="3">
        <f>G17*M17</f>
        <v>500</v>
      </c>
      <c r="P17" s="3">
        <f t="shared" si="4"/>
        <v>11000</v>
      </c>
      <c r="Q17" s="3">
        <f t="shared" si="4"/>
        <v>10500</v>
      </c>
    </row>
    <row r="18" spans="1:17" ht="72" x14ac:dyDescent="0.25">
      <c r="A18" s="5" t="s">
        <v>116</v>
      </c>
      <c r="B18" s="5" t="s">
        <v>117</v>
      </c>
      <c r="C18" s="3"/>
      <c r="D18" s="3"/>
      <c r="E18" s="3">
        <v>200</v>
      </c>
      <c r="F18" s="3" t="s">
        <v>54</v>
      </c>
      <c r="G18" s="3">
        <v>1</v>
      </c>
      <c r="H18" s="3">
        <v>18700</v>
      </c>
      <c r="I18" s="3">
        <v>18700</v>
      </c>
      <c r="J18" s="3">
        <f>G18*H18</f>
        <v>18700</v>
      </c>
      <c r="K18" s="3">
        <f>G18*I18</f>
        <v>18700</v>
      </c>
      <c r="L18" s="3">
        <v>2000</v>
      </c>
      <c r="M18" s="3">
        <v>960</v>
      </c>
      <c r="N18" s="3">
        <f>G18*L18</f>
        <v>2000</v>
      </c>
      <c r="O18" s="3">
        <f>G18*M18</f>
        <v>960</v>
      </c>
      <c r="P18" s="3">
        <f t="shared" si="4"/>
        <v>20700</v>
      </c>
      <c r="Q18" s="3">
        <f t="shared" si="4"/>
        <v>19660</v>
      </c>
    </row>
    <row r="19" spans="1:17" x14ac:dyDescent="0.25">
      <c r="A19" s="39" t="s">
        <v>118</v>
      </c>
      <c r="B19" s="39" t="s">
        <v>119</v>
      </c>
      <c r="C19" s="40"/>
      <c r="D19" s="40"/>
      <c r="E19" s="3">
        <v>150</v>
      </c>
      <c r="F19" s="3" t="s">
        <v>54</v>
      </c>
      <c r="G19" s="3">
        <v>3</v>
      </c>
      <c r="H19" s="3">
        <v>12500</v>
      </c>
      <c r="I19" s="3">
        <v>11000</v>
      </c>
      <c r="J19" s="3">
        <f t="shared" ref="J19:J27" si="5">G19*H19</f>
        <v>37500</v>
      </c>
      <c r="K19" s="3">
        <f t="shared" ref="K19:K27" si="6">G19*I19</f>
        <v>33000</v>
      </c>
      <c r="L19" s="3">
        <v>1500</v>
      </c>
      <c r="M19" s="3">
        <v>720</v>
      </c>
      <c r="N19" s="3">
        <f t="shared" ref="N19:N27" si="7">G19*L19</f>
        <v>4500</v>
      </c>
      <c r="O19" s="3">
        <f t="shared" ref="O19:O27" si="8">G19*M19</f>
        <v>2160</v>
      </c>
      <c r="P19" s="3">
        <f t="shared" si="4"/>
        <v>42000</v>
      </c>
      <c r="Q19" s="3">
        <f t="shared" si="4"/>
        <v>35160</v>
      </c>
    </row>
    <row r="20" spans="1:17" x14ac:dyDescent="0.25">
      <c r="A20" s="43"/>
      <c r="B20" s="43"/>
      <c r="C20" s="44"/>
      <c r="D20" s="44"/>
      <c r="E20" s="3">
        <v>100</v>
      </c>
      <c r="F20" s="3" t="s">
        <v>54</v>
      </c>
      <c r="G20" s="3">
        <v>1</v>
      </c>
      <c r="H20" s="3">
        <v>10000</v>
      </c>
      <c r="I20" s="3">
        <v>9000</v>
      </c>
      <c r="J20" s="3">
        <f t="shared" si="5"/>
        <v>10000</v>
      </c>
      <c r="K20" s="3">
        <f t="shared" si="6"/>
        <v>9000</v>
      </c>
      <c r="L20" s="3">
        <v>1000</v>
      </c>
      <c r="M20" s="3">
        <v>480</v>
      </c>
      <c r="N20" s="3">
        <f t="shared" si="7"/>
        <v>1000</v>
      </c>
      <c r="O20" s="3">
        <f t="shared" si="8"/>
        <v>480</v>
      </c>
      <c r="P20" s="3">
        <f t="shared" si="4"/>
        <v>11000</v>
      </c>
      <c r="Q20" s="3">
        <f t="shared" si="4"/>
        <v>9480</v>
      </c>
    </row>
    <row r="21" spans="1:17" x14ac:dyDescent="0.25">
      <c r="A21" s="39" t="s">
        <v>120</v>
      </c>
      <c r="B21" s="39" t="s">
        <v>121</v>
      </c>
      <c r="C21" s="40"/>
      <c r="D21" s="40"/>
      <c r="E21" s="3">
        <v>150</v>
      </c>
      <c r="F21" s="3" t="s">
        <v>54</v>
      </c>
      <c r="G21" s="3">
        <v>6</v>
      </c>
      <c r="H21" s="3">
        <v>6500</v>
      </c>
      <c r="I21" s="3">
        <v>7300</v>
      </c>
      <c r="J21" s="3">
        <f t="shared" si="5"/>
        <v>39000</v>
      </c>
      <c r="K21" s="3">
        <f t="shared" si="6"/>
        <v>43800</v>
      </c>
      <c r="L21" s="3">
        <v>500</v>
      </c>
      <c r="M21" s="3">
        <v>720</v>
      </c>
      <c r="N21" s="3">
        <f t="shared" si="7"/>
        <v>3000</v>
      </c>
      <c r="O21" s="3">
        <f t="shared" si="8"/>
        <v>4320</v>
      </c>
      <c r="P21" s="3">
        <f t="shared" si="4"/>
        <v>42000</v>
      </c>
      <c r="Q21" s="3">
        <f t="shared" si="4"/>
        <v>48120</v>
      </c>
    </row>
    <row r="22" spans="1:17" x14ac:dyDescent="0.25">
      <c r="A22" s="43"/>
      <c r="B22" s="43"/>
      <c r="C22" s="44"/>
      <c r="D22" s="44"/>
      <c r="E22" s="3">
        <v>100</v>
      </c>
      <c r="F22" s="3" t="s">
        <v>54</v>
      </c>
      <c r="G22" s="3">
        <v>8</v>
      </c>
      <c r="H22" s="3">
        <v>5000</v>
      </c>
      <c r="I22" s="3">
        <v>5000</v>
      </c>
      <c r="J22" s="3">
        <f t="shared" si="5"/>
        <v>40000</v>
      </c>
      <c r="K22" s="3">
        <f t="shared" si="6"/>
        <v>40000</v>
      </c>
      <c r="L22" s="3">
        <v>500</v>
      </c>
      <c r="M22" s="3">
        <v>480</v>
      </c>
      <c r="N22" s="3">
        <f t="shared" si="7"/>
        <v>4000</v>
      </c>
      <c r="O22" s="3">
        <f t="shared" si="8"/>
        <v>3840</v>
      </c>
      <c r="P22" s="3">
        <f t="shared" si="4"/>
        <v>44000</v>
      </c>
      <c r="Q22" s="3">
        <f t="shared" si="4"/>
        <v>43840</v>
      </c>
    </row>
    <row r="23" spans="1:17" x14ac:dyDescent="0.25">
      <c r="A23" s="39" t="s">
        <v>122</v>
      </c>
      <c r="B23" s="39" t="s">
        <v>123</v>
      </c>
      <c r="C23" s="3"/>
      <c r="D23" s="3"/>
      <c r="E23" s="3">
        <v>150</v>
      </c>
      <c r="F23" s="3" t="s">
        <v>54</v>
      </c>
      <c r="G23" s="3">
        <v>2</v>
      </c>
      <c r="H23" s="3">
        <v>12500</v>
      </c>
      <c r="I23" s="3">
        <v>8000</v>
      </c>
      <c r="J23" s="3">
        <f t="shared" si="5"/>
        <v>25000</v>
      </c>
      <c r="K23" s="3">
        <f t="shared" si="6"/>
        <v>16000</v>
      </c>
      <c r="L23" s="3">
        <v>2000</v>
      </c>
      <c r="M23" s="3">
        <v>720</v>
      </c>
      <c r="N23" s="3">
        <f t="shared" si="7"/>
        <v>4000</v>
      </c>
      <c r="O23" s="3">
        <f t="shared" si="8"/>
        <v>1440</v>
      </c>
      <c r="P23" s="3">
        <f t="shared" si="4"/>
        <v>29000</v>
      </c>
      <c r="Q23" s="3">
        <f t="shared" si="4"/>
        <v>17440</v>
      </c>
    </row>
    <row r="24" spans="1:17" x14ac:dyDescent="0.25">
      <c r="A24" s="43"/>
      <c r="B24" s="43"/>
      <c r="C24" s="3"/>
      <c r="D24" s="3"/>
      <c r="E24" s="3">
        <v>100</v>
      </c>
      <c r="F24" s="3" t="s">
        <v>54</v>
      </c>
      <c r="G24" s="3">
        <v>1</v>
      </c>
      <c r="H24" s="3">
        <v>10000</v>
      </c>
      <c r="I24" s="3">
        <v>6300</v>
      </c>
      <c r="J24" s="3">
        <f t="shared" si="5"/>
        <v>10000</v>
      </c>
      <c r="K24" s="3">
        <f t="shared" si="6"/>
        <v>6300</v>
      </c>
      <c r="L24" s="3">
        <v>1000</v>
      </c>
      <c r="M24" s="3">
        <v>480</v>
      </c>
      <c r="N24" s="3">
        <f t="shared" si="7"/>
        <v>1000</v>
      </c>
      <c r="O24" s="3">
        <f t="shared" si="8"/>
        <v>480</v>
      </c>
      <c r="P24" s="3">
        <f t="shared" si="4"/>
        <v>11000</v>
      </c>
      <c r="Q24" s="3">
        <f t="shared" si="4"/>
        <v>6780</v>
      </c>
    </row>
    <row r="25" spans="1:17" x14ac:dyDescent="0.25">
      <c r="A25" s="39" t="s">
        <v>124</v>
      </c>
      <c r="B25" s="39" t="s">
        <v>125</v>
      </c>
      <c r="C25" s="40"/>
      <c r="D25" s="40"/>
      <c r="E25" s="3">
        <v>150</v>
      </c>
      <c r="F25" s="3" t="s">
        <v>54</v>
      </c>
      <c r="G25" s="3">
        <v>1</v>
      </c>
      <c r="H25" s="3">
        <v>7500</v>
      </c>
      <c r="I25" s="3">
        <v>5500</v>
      </c>
      <c r="J25" s="3">
        <f t="shared" si="5"/>
        <v>7500</v>
      </c>
      <c r="K25" s="3">
        <f t="shared" si="6"/>
        <v>5500</v>
      </c>
      <c r="L25" s="3">
        <v>750</v>
      </c>
      <c r="M25" s="3">
        <v>720</v>
      </c>
      <c r="N25" s="3">
        <f t="shared" si="7"/>
        <v>750</v>
      </c>
      <c r="O25" s="3">
        <f t="shared" si="8"/>
        <v>720</v>
      </c>
      <c r="P25" s="3">
        <f t="shared" si="4"/>
        <v>8250</v>
      </c>
      <c r="Q25" s="3">
        <f t="shared" si="4"/>
        <v>6220</v>
      </c>
    </row>
    <row r="26" spans="1:17" x14ac:dyDescent="0.25">
      <c r="A26" s="43"/>
      <c r="B26" s="43"/>
      <c r="C26" s="44"/>
      <c r="D26" s="44"/>
      <c r="E26" s="3">
        <v>100</v>
      </c>
      <c r="F26" s="3" t="s">
        <v>54</v>
      </c>
      <c r="G26" s="3">
        <v>1</v>
      </c>
      <c r="H26" s="3">
        <v>6500</v>
      </c>
      <c r="I26" s="3">
        <v>4500</v>
      </c>
      <c r="J26" s="3">
        <f t="shared" si="5"/>
        <v>6500</v>
      </c>
      <c r="K26" s="3">
        <f t="shared" si="6"/>
        <v>4500</v>
      </c>
      <c r="L26" s="3">
        <v>750</v>
      </c>
      <c r="M26" s="3">
        <v>480</v>
      </c>
      <c r="N26" s="3">
        <f t="shared" si="7"/>
        <v>750</v>
      </c>
      <c r="O26" s="3">
        <f t="shared" si="8"/>
        <v>480</v>
      </c>
      <c r="P26" s="3">
        <f t="shared" si="4"/>
        <v>7250</v>
      </c>
      <c r="Q26" s="3">
        <f t="shared" si="4"/>
        <v>4980</v>
      </c>
    </row>
    <row r="27" spans="1:17" ht="36" x14ac:dyDescent="0.25">
      <c r="A27" s="5" t="s">
        <v>126</v>
      </c>
      <c r="B27" s="5" t="s">
        <v>127</v>
      </c>
      <c r="C27" s="3"/>
      <c r="D27" s="3"/>
      <c r="E27" s="3">
        <v>1</v>
      </c>
      <c r="F27" s="3" t="s">
        <v>54</v>
      </c>
      <c r="G27" s="3">
        <v>1</v>
      </c>
      <c r="H27" s="3">
        <v>20000</v>
      </c>
      <c r="I27" s="3">
        <v>20000</v>
      </c>
      <c r="J27" s="3">
        <f t="shared" si="5"/>
        <v>20000</v>
      </c>
      <c r="K27" s="3">
        <f t="shared" si="6"/>
        <v>20000</v>
      </c>
      <c r="L27" s="3">
        <v>5000</v>
      </c>
      <c r="M27" s="3">
        <v>4725</v>
      </c>
      <c r="N27" s="3">
        <f t="shared" si="7"/>
        <v>5000</v>
      </c>
      <c r="O27" s="3">
        <f t="shared" si="8"/>
        <v>4725</v>
      </c>
      <c r="P27" s="3">
        <f t="shared" si="4"/>
        <v>25000</v>
      </c>
      <c r="Q27" s="3">
        <f t="shared" si="4"/>
        <v>24725</v>
      </c>
    </row>
    <row r="28" spans="1:17" x14ac:dyDescent="0.25">
      <c r="A28" s="39" t="s">
        <v>128</v>
      </c>
      <c r="B28" s="39" t="s">
        <v>129</v>
      </c>
      <c r="C28" s="40"/>
      <c r="D28" s="40"/>
      <c r="E28" s="45">
        <v>4</v>
      </c>
      <c r="F28" s="45" t="s">
        <v>107</v>
      </c>
      <c r="G28" s="45">
        <v>200</v>
      </c>
      <c r="H28" s="45">
        <v>1350</v>
      </c>
      <c r="I28" s="3">
        <v>454</v>
      </c>
      <c r="J28" s="3">
        <f>G28*H28</f>
        <v>270000</v>
      </c>
      <c r="K28" s="3">
        <f>G28*I28</f>
        <v>90800</v>
      </c>
      <c r="L28" s="3">
        <v>400</v>
      </c>
      <c r="M28" s="3">
        <f>(140*E28)</f>
        <v>560</v>
      </c>
      <c r="N28" s="3">
        <f>G28*L28</f>
        <v>80000</v>
      </c>
      <c r="O28" s="3">
        <f>G28*M28</f>
        <v>112000</v>
      </c>
      <c r="P28" s="3">
        <f t="shared" si="4"/>
        <v>350000</v>
      </c>
      <c r="Q28" s="3">
        <f t="shared" si="4"/>
        <v>202800</v>
      </c>
    </row>
    <row r="29" spans="1:17" x14ac:dyDescent="0.25">
      <c r="A29" s="41"/>
      <c r="B29" s="41"/>
      <c r="C29" s="42"/>
      <c r="D29" s="42"/>
      <c r="E29" s="45">
        <v>3</v>
      </c>
      <c r="F29" s="45" t="s">
        <v>107</v>
      </c>
      <c r="G29" s="45">
        <v>200</v>
      </c>
      <c r="H29" s="45">
        <v>1000</v>
      </c>
      <c r="I29" s="3">
        <v>333</v>
      </c>
      <c r="J29" s="3">
        <f t="shared" ref="J29:J32" si="9">G29*H29</f>
        <v>200000</v>
      </c>
      <c r="K29" s="3">
        <f t="shared" ref="K29:K32" si="10">G29*I29</f>
        <v>66600</v>
      </c>
      <c r="L29" s="3">
        <v>300</v>
      </c>
      <c r="M29" s="3">
        <f>(140*3)</f>
        <v>420</v>
      </c>
      <c r="N29" s="3">
        <f t="shared" ref="N29:N32" si="11">G29*L29</f>
        <v>60000</v>
      </c>
      <c r="O29" s="3">
        <f t="shared" ref="O29:O32" si="12">G29*M29</f>
        <v>84000</v>
      </c>
      <c r="P29" s="3">
        <f t="shared" si="4"/>
        <v>260000</v>
      </c>
      <c r="Q29" s="3">
        <f t="shared" si="4"/>
        <v>150600</v>
      </c>
    </row>
    <row r="30" spans="1:17" x14ac:dyDescent="0.25">
      <c r="A30" s="41"/>
      <c r="B30" s="41"/>
      <c r="C30" s="42"/>
      <c r="D30" s="42"/>
      <c r="E30" s="45">
        <v>2</v>
      </c>
      <c r="F30" s="45" t="s">
        <v>107</v>
      </c>
      <c r="G30" s="45">
        <v>200</v>
      </c>
      <c r="H30" s="45">
        <v>515</v>
      </c>
      <c r="I30" s="3">
        <v>197</v>
      </c>
      <c r="J30" s="3">
        <f t="shared" si="9"/>
        <v>103000</v>
      </c>
      <c r="K30" s="3">
        <f t="shared" si="10"/>
        <v>39400</v>
      </c>
      <c r="L30" s="3">
        <v>200</v>
      </c>
      <c r="M30" s="3">
        <f>(140*E30)</f>
        <v>280</v>
      </c>
      <c r="N30" s="3">
        <f t="shared" si="11"/>
        <v>40000</v>
      </c>
      <c r="O30" s="3">
        <f t="shared" si="12"/>
        <v>56000</v>
      </c>
      <c r="P30" s="3">
        <f t="shared" si="4"/>
        <v>143000</v>
      </c>
      <c r="Q30" s="3">
        <f t="shared" si="4"/>
        <v>95400</v>
      </c>
    </row>
    <row r="31" spans="1:17" x14ac:dyDescent="0.25">
      <c r="A31" s="41"/>
      <c r="B31" s="41"/>
      <c r="C31" s="42"/>
      <c r="D31" s="42"/>
      <c r="E31" s="45">
        <v>1.5</v>
      </c>
      <c r="F31" s="45" t="s">
        <v>107</v>
      </c>
      <c r="G31" s="45">
        <v>300</v>
      </c>
      <c r="H31" s="45">
        <v>450</v>
      </c>
      <c r="I31" s="3">
        <v>138</v>
      </c>
      <c r="J31" s="3">
        <f t="shared" si="9"/>
        <v>135000</v>
      </c>
      <c r="K31" s="3">
        <f t="shared" si="10"/>
        <v>41400</v>
      </c>
      <c r="L31" s="3">
        <v>100</v>
      </c>
      <c r="M31" s="3">
        <f>(140*E31)</f>
        <v>210</v>
      </c>
      <c r="N31" s="3">
        <f t="shared" si="11"/>
        <v>30000</v>
      </c>
      <c r="O31" s="3">
        <f t="shared" si="12"/>
        <v>63000</v>
      </c>
      <c r="P31" s="3">
        <f t="shared" si="4"/>
        <v>165000</v>
      </c>
      <c r="Q31" s="3">
        <f t="shared" si="4"/>
        <v>104400</v>
      </c>
    </row>
    <row r="32" spans="1:17" x14ac:dyDescent="0.25">
      <c r="A32" s="43"/>
      <c r="B32" s="43"/>
      <c r="C32" s="44"/>
      <c r="D32" s="44"/>
      <c r="E32" s="45">
        <v>1</v>
      </c>
      <c r="F32" s="45" t="s">
        <v>107</v>
      </c>
      <c r="G32" s="45">
        <v>200</v>
      </c>
      <c r="H32" s="45">
        <v>230</v>
      </c>
      <c r="I32" s="3">
        <v>98</v>
      </c>
      <c r="J32" s="3">
        <f t="shared" si="9"/>
        <v>46000</v>
      </c>
      <c r="K32" s="3">
        <f t="shared" si="10"/>
        <v>19600</v>
      </c>
      <c r="L32" s="3">
        <v>100</v>
      </c>
      <c r="M32" s="3">
        <f>140*E32</f>
        <v>140</v>
      </c>
      <c r="N32" s="3">
        <f t="shared" si="11"/>
        <v>20000</v>
      </c>
      <c r="O32" s="3">
        <f t="shared" si="12"/>
        <v>28000</v>
      </c>
      <c r="P32" s="3">
        <f t="shared" si="4"/>
        <v>66000</v>
      </c>
      <c r="Q32" s="3">
        <f t="shared" si="4"/>
        <v>47600</v>
      </c>
    </row>
    <row r="33" spans="1:17" ht="48" x14ac:dyDescent="0.25">
      <c r="A33" s="5"/>
      <c r="B33" s="5" t="s">
        <v>130</v>
      </c>
      <c r="C33" s="3"/>
      <c r="D33" s="3"/>
      <c r="E33" s="3"/>
      <c r="F33" s="45" t="s">
        <v>113</v>
      </c>
      <c r="G33" s="45">
        <v>500</v>
      </c>
      <c r="H33" s="45">
        <v>550</v>
      </c>
      <c r="I33" s="3">
        <v>200</v>
      </c>
      <c r="J33" s="3">
        <f>G33*H33</f>
        <v>275000</v>
      </c>
      <c r="K33" s="3">
        <f>G33*I33</f>
        <v>100000</v>
      </c>
      <c r="L33" s="3">
        <v>100</v>
      </c>
      <c r="M33" s="3">
        <v>70</v>
      </c>
      <c r="N33" s="3">
        <f>L33*G33</f>
        <v>50000</v>
      </c>
      <c r="O33" s="3">
        <f>G33*M33</f>
        <v>35000</v>
      </c>
      <c r="P33" s="3">
        <f t="shared" si="4"/>
        <v>325000</v>
      </c>
      <c r="Q33" s="3">
        <f t="shared" si="4"/>
        <v>135000</v>
      </c>
    </row>
    <row r="34" spans="1:17" ht="24" x14ac:dyDescent="0.25">
      <c r="A34" s="5"/>
      <c r="B34" s="5" t="s">
        <v>131</v>
      </c>
      <c r="C34" s="3"/>
      <c r="D34" s="3"/>
      <c r="E34" s="3"/>
      <c r="F34" s="45" t="s">
        <v>113</v>
      </c>
      <c r="G34" s="45">
        <v>1500</v>
      </c>
      <c r="H34" s="45">
        <v>20</v>
      </c>
      <c r="I34" s="3">
        <v>15</v>
      </c>
      <c r="J34" s="3">
        <f t="shared" ref="J34:J35" si="13">G34*H34</f>
        <v>30000</v>
      </c>
      <c r="K34" s="3">
        <f t="shared" ref="K34:K35" si="14">G34*I34</f>
        <v>22500</v>
      </c>
      <c r="L34" s="3">
        <v>10</v>
      </c>
      <c r="M34" s="3">
        <v>10</v>
      </c>
      <c r="N34" s="3">
        <f t="shared" ref="N34:N35" si="15">L34*G34</f>
        <v>15000</v>
      </c>
      <c r="O34" s="3">
        <f t="shared" ref="O34:O35" si="16">G34*M34</f>
        <v>15000</v>
      </c>
      <c r="P34" s="3">
        <f t="shared" si="4"/>
        <v>45000</v>
      </c>
      <c r="Q34" s="3">
        <f t="shared" si="4"/>
        <v>37500</v>
      </c>
    </row>
    <row r="35" spans="1:17" x14ac:dyDescent="0.25">
      <c r="A35" s="5"/>
      <c r="B35" s="5" t="s">
        <v>132</v>
      </c>
      <c r="C35" s="3"/>
      <c r="D35" s="3"/>
      <c r="E35" s="3"/>
      <c r="F35" s="45" t="s">
        <v>133</v>
      </c>
      <c r="G35" s="45">
        <v>1500</v>
      </c>
      <c r="H35" s="45">
        <v>100</v>
      </c>
      <c r="I35" s="3">
        <v>50</v>
      </c>
      <c r="J35" s="3">
        <f t="shared" si="13"/>
        <v>150000</v>
      </c>
      <c r="K35" s="3">
        <f t="shared" si="14"/>
        <v>75000</v>
      </c>
      <c r="L35" s="3">
        <v>10</v>
      </c>
      <c r="M35" s="3">
        <v>14</v>
      </c>
      <c r="N35" s="3">
        <f t="shared" si="15"/>
        <v>15000</v>
      </c>
      <c r="O35" s="3">
        <f t="shared" si="16"/>
        <v>21000</v>
      </c>
      <c r="P35" s="3">
        <f t="shared" si="4"/>
        <v>165000</v>
      </c>
      <c r="Q35" s="3">
        <f t="shared" si="4"/>
        <v>96000</v>
      </c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</sheetData>
  <mergeCells count="35">
    <mergeCell ref="A28:A32"/>
    <mergeCell ref="B28:B32"/>
    <mergeCell ref="C28:C32"/>
    <mergeCell ref="D28:D32"/>
    <mergeCell ref="A23:A24"/>
    <mergeCell ref="B23:B24"/>
    <mergeCell ref="A25:A26"/>
    <mergeCell ref="B25:B26"/>
    <mergeCell ref="C25:C26"/>
    <mergeCell ref="D25:D26"/>
    <mergeCell ref="A19:A20"/>
    <mergeCell ref="B19:B20"/>
    <mergeCell ref="C19:C20"/>
    <mergeCell ref="D19:D20"/>
    <mergeCell ref="A21:A22"/>
    <mergeCell ref="B21:B22"/>
    <mergeCell ref="C21:C22"/>
    <mergeCell ref="D21:D22"/>
    <mergeCell ref="L9:M9"/>
    <mergeCell ref="N9:O9"/>
    <mergeCell ref="P9:Q9"/>
    <mergeCell ref="A11:A14"/>
    <mergeCell ref="B11:B14"/>
    <mergeCell ref="C11:C14"/>
    <mergeCell ref="D11:D14"/>
    <mergeCell ref="A1:Q1"/>
    <mergeCell ref="A9:A10"/>
    <mergeCell ref="B9:B10"/>
    <mergeCell ref="C9:C10"/>
    <mergeCell ref="D9:D10"/>
    <mergeCell ref="E9:E10"/>
    <mergeCell ref="F9:F10"/>
    <mergeCell ref="G9:G10"/>
    <mergeCell ref="H9:I9"/>
    <mergeCell ref="J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Vega ETS costing</vt:lpstr>
      <vt:lpstr>Daman fire system comparison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gopalkrishna sawant</dc:creator>
  <cp:lastModifiedBy>gopalkrishna sawant</cp:lastModifiedBy>
  <dcterms:created xsi:type="dcterms:W3CDTF">2017-04-21T03:50:52Z</dcterms:created>
  <dcterms:modified xsi:type="dcterms:W3CDTF">2017-04-21T04:13:11Z</dcterms:modified>
</cp:coreProperties>
</file>