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firstSheet="2" activeTab="9"/>
  </bookViews>
  <sheets>
    <sheet name="Sheet1" sheetId="1" r:id="rId1"/>
    <sheet name="DARCL workng" sheetId="4" r:id="rId2"/>
    <sheet name="DARCL" sheetId="2" r:id="rId3"/>
    <sheet name="DHTC workng" sheetId="5" r:id="rId4"/>
    <sheet name="DHTC" sheetId="6" r:id="rId5"/>
    <sheet name="SP workng" sheetId="7" r:id="rId6"/>
    <sheet name="Sp golden" sheetId="8" r:id="rId7"/>
    <sheet name="sriniwasa workng" sheetId="9" r:id="rId8"/>
    <sheet name="Shriniwasa" sheetId="10" r:id="rId9"/>
    <sheet name="NDTC workng" sheetId="11" r:id="rId10"/>
    <sheet name="NDTC" sheetId="12" r:id="rId11"/>
    <sheet name="t S workng" sheetId="13" r:id="rId12"/>
    <sheet name="TS Cargo" sheetId="3" r:id="rId13"/>
    <sheet name="Sheet4" sheetId="14" r:id="rId14"/>
  </sheets>
  <calcPr calcId="145621"/>
</workbook>
</file>

<file path=xl/calcChain.xml><?xml version="1.0" encoding="utf-8"?>
<calcChain xmlns="http://schemas.openxmlformats.org/spreadsheetml/2006/main">
  <c r="J7" i="11" l="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G13" i="6" l="1"/>
  <c r="G14" i="6"/>
  <c r="G15" i="6"/>
  <c r="G16" i="6"/>
  <c r="G17" i="6"/>
  <c r="G18" i="6"/>
  <c r="G19" i="6"/>
  <c r="G20" i="6"/>
  <c r="G21" i="6"/>
  <c r="G22" i="6"/>
  <c r="G23" i="6"/>
  <c r="G24" i="6"/>
  <c r="G12" i="6"/>
  <c r="H10" i="7" l="1"/>
  <c r="E7" i="2" l="1"/>
  <c r="E8" i="12"/>
  <c r="D7" i="10"/>
  <c r="I7" i="7"/>
  <c r="I8" i="7"/>
  <c r="I9" i="7"/>
  <c r="I10" i="7"/>
  <c r="I12" i="7" s="1"/>
  <c r="I11" i="7"/>
  <c r="I6" i="7"/>
  <c r="F10" i="7"/>
  <c r="D7" i="8" l="1"/>
  <c r="D7" i="6" l="1"/>
  <c r="D8" i="3" l="1"/>
  <c r="I12" i="13"/>
  <c r="I7" i="13"/>
  <c r="I8" i="13"/>
  <c r="I9" i="13"/>
  <c r="I10" i="13"/>
  <c r="I11" i="13"/>
  <c r="I6" i="13"/>
  <c r="H7" i="13"/>
  <c r="H8" i="13"/>
  <c r="H9" i="13"/>
  <c r="H10" i="13"/>
  <c r="H11" i="13"/>
  <c r="H6" i="13"/>
  <c r="F9" i="13"/>
  <c r="F8" i="13"/>
  <c r="F7" i="13"/>
  <c r="F10" i="13"/>
  <c r="F11" i="13"/>
  <c r="F6" i="13"/>
  <c r="E7" i="13"/>
  <c r="E8" i="13"/>
  <c r="E9" i="13"/>
  <c r="E10" i="13"/>
  <c r="E11" i="13"/>
  <c r="E6" i="13"/>
  <c r="E4" i="13"/>
  <c r="F29" i="12"/>
  <c r="F28" i="12"/>
  <c r="F27" i="12"/>
  <c r="F22" i="12"/>
  <c r="E4" i="11" l="1"/>
  <c r="J7" i="9"/>
  <c r="J8" i="9"/>
  <c r="J9" i="9"/>
  <c r="J10" i="9"/>
  <c r="J11" i="9"/>
  <c r="J12" i="9"/>
  <c r="J13" i="9"/>
  <c r="J6" i="9"/>
  <c r="I13" i="9"/>
  <c r="I7" i="9"/>
  <c r="I8" i="9"/>
  <c r="I9" i="9"/>
  <c r="I10" i="9"/>
  <c r="I11" i="9"/>
  <c r="I12" i="9"/>
  <c r="I6" i="9"/>
  <c r="J8" i="5"/>
  <c r="J9" i="5"/>
  <c r="J10" i="5"/>
  <c r="J11" i="5"/>
  <c r="J12" i="5"/>
  <c r="J13" i="5"/>
  <c r="J14" i="5"/>
  <c r="J15" i="5"/>
  <c r="J16" i="5"/>
  <c r="J17" i="5"/>
  <c r="J18" i="5"/>
  <c r="J19" i="5"/>
  <c r="J7" i="5"/>
  <c r="I8" i="5"/>
  <c r="I9" i="5"/>
  <c r="I10" i="5"/>
  <c r="I11" i="5"/>
  <c r="I12" i="5"/>
  <c r="I13" i="5"/>
  <c r="I14" i="5"/>
  <c r="I15" i="5"/>
  <c r="I16" i="5"/>
  <c r="I17" i="5"/>
  <c r="I18" i="5"/>
  <c r="I19" i="5"/>
  <c r="I7" i="5"/>
  <c r="E4" i="9"/>
  <c r="E7" i="9" s="1"/>
  <c r="F7" i="9" s="1"/>
  <c r="H7" i="9" s="1"/>
  <c r="H7" i="7"/>
  <c r="H8" i="7"/>
  <c r="H9" i="7"/>
  <c r="H11" i="7"/>
  <c r="H6" i="7"/>
  <c r="F11" i="7"/>
  <c r="F9" i="7"/>
  <c r="F8" i="7"/>
  <c r="F7" i="7"/>
  <c r="F6" i="7"/>
  <c r="E7" i="7"/>
  <c r="E8" i="7"/>
  <c r="E9" i="7"/>
  <c r="E10" i="7"/>
  <c r="E11" i="7"/>
  <c r="E6" i="7"/>
  <c r="E4" i="7"/>
  <c r="E8" i="11" l="1"/>
  <c r="F8" i="11" s="1"/>
  <c r="H8" i="11" s="1"/>
  <c r="I8" i="11" s="1"/>
  <c r="E12" i="11"/>
  <c r="F12" i="11" s="1"/>
  <c r="H12" i="11" s="1"/>
  <c r="I12" i="11" s="1"/>
  <c r="E16" i="11"/>
  <c r="F16" i="11" s="1"/>
  <c r="H16" i="11" s="1"/>
  <c r="I16" i="11" s="1"/>
  <c r="E20" i="11"/>
  <c r="F20" i="11" s="1"/>
  <c r="H20" i="11" s="1"/>
  <c r="I20" i="11" s="1"/>
  <c r="E9" i="11"/>
  <c r="F9" i="11" s="1"/>
  <c r="H9" i="11" s="1"/>
  <c r="I9" i="11" s="1"/>
  <c r="E17" i="11"/>
  <c r="F17" i="11" s="1"/>
  <c r="H17" i="11" s="1"/>
  <c r="I17" i="11" s="1"/>
  <c r="E14" i="11"/>
  <c r="F14" i="11" s="1"/>
  <c r="H14" i="11" s="1"/>
  <c r="I14" i="11" s="1"/>
  <c r="E6" i="11"/>
  <c r="F6" i="11" s="1"/>
  <c r="H6" i="11" s="1"/>
  <c r="I6" i="11" s="1"/>
  <c r="J6" i="11" s="1"/>
  <c r="E7" i="11"/>
  <c r="F7" i="11" s="1"/>
  <c r="H7" i="11" s="1"/>
  <c r="I7" i="11" s="1"/>
  <c r="E15" i="11"/>
  <c r="F15" i="11" s="1"/>
  <c r="H15" i="11" s="1"/>
  <c r="I15" i="11" s="1"/>
  <c r="E13" i="11"/>
  <c r="F13" i="11" s="1"/>
  <c r="H13" i="11" s="1"/>
  <c r="I13" i="11" s="1"/>
  <c r="E21" i="11"/>
  <c r="F21" i="11" s="1"/>
  <c r="H21" i="11" s="1"/>
  <c r="I21" i="11" s="1"/>
  <c r="E10" i="11"/>
  <c r="F10" i="11" s="1"/>
  <c r="H10" i="11" s="1"/>
  <c r="I10" i="11" s="1"/>
  <c r="E18" i="11"/>
  <c r="F18" i="11" s="1"/>
  <c r="H18" i="11" s="1"/>
  <c r="I18" i="11" s="1"/>
  <c r="E11" i="11"/>
  <c r="F11" i="11" s="1"/>
  <c r="H11" i="11" s="1"/>
  <c r="I11" i="11" s="1"/>
  <c r="E19" i="11"/>
  <c r="F19" i="11" s="1"/>
  <c r="H19" i="11" s="1"/>
  <c r="I19" i="11" s="1"/>
  <c r="E6" i="9"/>
  <c r="F6" i="9" s="1"/>
  <c r="H6" i="9" s="1"/>
  <c r="E10" i="9"/>
  <c r="F10" i="9" s="1"/>
  <c r="H10" i="9" s="1"/>
  <c r="E13" i="9"/>
  <c r="F13" i="9" s="1"/>
  <c r="H13" i="9" s="1"/>
  <c r="E9" i="9"/>
  <c r="F9" i="9" s="1"/>
  <c r="H9" i="9" s="1"/>
  <c r="E12" i="9"/>
  <c r="F12" i="9" s="1"/>
  <c r="H12" i="9" s="1"/>
  <c r="E8" i="9"/>
  <c r="F8" i="9" s="1"/>
  <c r="H8" i="9" s="1"/>
  <c r="E11" i="9"/>
  <c r="F11" i="9" s="1"/>
  <c r="H11" i="9" s="1"/>
  <c r="J22" i="11" l="1"/>
  <c r="H8" i="5"/>
  <c r="H9" i="5"/>
  <c r="H10" i="5"/>
  <c r="H11" i="5"/>
  <c r="H12" i="5"/>
  <c r="H13" i="5"/>
  <c r="H14" i="5"/>
  <c r="H15" i="5"/>
  <c r="H16" i="5"/>
  <c r="H17" i="5"/>
  <c r="H18" i="5"/>
  <c r="H19" i="5"/>
  <c r="H7" i="5"/>
  <c r="F18" i="5"/>
  <c r="F19" i="5"/>
  <c r="F17" i="5"/>
  <c r="F15" i="5"/>
  <c r="F16" i="5"/>
  <c r="F14" i="5"/>
  <c r="F8" i="5"/>
  <c r="F9" i="5"/>
  <c r="F10" i="5"/>
  <c r="F11" i="5"/>
  <c r="F12" i="5"/>
  <c r="F13" i="5"/>
  <c r="F7" i="5"/>
  <c r="E8" i="5"/>
  <c r="E9" i="5"/>
  <c r="E10" i="5"/>
  <c r="E11" i="5"/>
  <c r="E12" i="5"/>
  <c r="E13" i="5"/>
  <c r="E14" i="5"/>
  <c r="E15" i="5"/>
  <c r="E16" i="5"/>
  <c r="E17" i="5"/>
  <c r="E18" i="5"/>
  <c r="E19" i="5"/>
  <c r="E7" i="5"/>
  <c r="D4" i="5"/>
  <c r="J16" i="4"/>
  <c r="J6" i="4"/>
  <c r="J7" i="4"/>
  <c r="J8" i="4"/>
  <c r="J9" i="4"/>
  <c r="J10" i="4"/>
  <c r="J11" i="4"/>
  <c r="J12" i="4"/>
  <c r="J13" i="4"/>
  <c r="J14" i="4"/>
  <c r="J15" i="4"/>
  <c r="J5" i="4"/>
  <c r="I6" i="4"/>
  <c r="I7" i="4"/>
  <c r="I8" i="4"/>
  <c r="I9" i="4"/>
  <c r="I10" i="4"/>
  <c r="I11" i="4"/>
  <c r="I12" i="4"/>
  <c r="I13" i="4"/>
  <c r="I14" i="4"/>
  <c r="I15" i="4"/>
  <c r="I5" i="4"/>
  <c r="H6" i="4"/>
  <c r="H7" i="4"/>
  <c r="H8" i="4"/>
  <c r="H9" i="4"/>
  <c r="H10" i="4"/>
  <c r="H11" i="4"/>
  <c r="H12" i="4"/>
  <c r="H13" i="4"/>
  <c r="H14" i="4"/>
  <c r="H15" i="4"/>
  <c r="H5" i="4"/>
  <c r="F14" i="4"/>
  <c r="F6" i="4"/>
  <c r="F7" i="4"/>
  <c r="F8" i="4"/>
  <c r="F9" i="4"/>
  <c r="F10" i="4"/>
  <c r="F11" i="4"/>
  <c r="F12" i="4"/>
  <c r="F13" i="4"/>
  <c r="F15" i="4"/>
  <c r="F5" i="4"/>
  <c r="D3" i="4"/>
  <c r="E6" i="4" s="1"/>
  <c r="E3" i="1"/>
  <c r="E5" i="4" l="1"/>
  <c r="E7" i="4"/>
  <c r="E13" i="4"/>
  <c r="E9" i="4"/>
  <c r="E12" i="4"/>
  <c r="E8" i="4"/>
  <c r="E15" i="4"/>
  <c r="E11" i="4"/>
  <c r="E14" i="4"/>
  <c r="E10" i="4"/>
</calcChain>
</file>

<file path=xl/sharedStrings.xml><?xml version="1.0" encoding="utf-8"?>
<sst xmlns="http://schemas.openxmlformats.org/spreadsheetml/2006/main" count="373" uniqueCount="118">
  <si>
    <t>Diesel rate on</t>
  </si>
  <si>
    <t>Increase</t>
  </si>
  <si>
    <t>Sl no</t>
  </si>
  <si>
    <t xml:space="preserve">Destination </t>
  </si>
  <si>
    <t>Distance Ex Zirakpur</t>
  </si>
  <si>
    <t>Milage</t>
  </si>
  <si>
    <t xml:space="preserve">Last Freight rate </t>
  </si>
  <si>
    <t>Final freight after reduction</t>
  </si>
  <si>
    <t>Per ton final</t>
  </si>
  <si>
    <t>% Increase</t>
  </si>
  <si>
    <t>Ahamedabad</t>
  </si>
  <si>
    <t>Bhiwandi</t>
  </si>
  <si>
    <t>Indore</t>
  </si>
  <si>
    <t>Jabalpur</t>
  </si>
  <si>
    <t>Raipur</t>
  </si>
  <si>
    <t>Bangalore</t>
  </si>
  <si>
    <t>Cochin</t>
  </si>
  <si>
    <t>Hyderabad</t>
  </si>
  <si>
    <t>Varanasi</t>
  </si>
  <si>
    <t>Lucknow</t>
  </si>
  <si>
    <t>Jaipur</t>
  </si>
  <si>
    <t xml:space="preserve">Kolkata </t>
  </si>
  <si>
    <t>Patna</t>
  </si>
  <si>
    <t>Ranchi</t>
  </si>
  <si>
    <t xml:space="preserve">Siligudi </t>
  </si>
  <si>
    <t>Bhubaneshwar</t>
  </si>
  <si>
    <t>Siligudi ( 15MT)</t>
  </si>
  <si>
    <t>Delhi  (15MT</t>
  </si>
  <si>
    <t>Gaziabad ( 15MT)</t>
  </si>
  <si>
    <t>Rohtak   (15 MT)</t>
  </si>
  <si>
    <t>Avg increase</t>
  </si>
  <si>
    <t>1st Jan2017</t>
  </si>
  <si>
    <t>1st April 2017</t>
  </si>
  <si>
    <t>Ex Zirakpur to All India Transportation</t>
  </si>
  <si>
    <t>DARCL</t>
  </si>
  <si>
    <t>Sr. no.</t>
  </si>
  <si>
    <t>Destination</t>
  </si>
  <si>
    <t>Rate per MT</t>
  </si>
  <si>
    <t>Vehicle capacity( MT)</t>
  </si>
  <si>
    <t>Transit time</t>
  </si>
  <si>
    <t>Nagpur</t>
  </si>
  <si>
    <t>Siligudi L2</t>
  </si>
  <si>
    <t>Bhubneshwar L2</t>
  </si>
  <si>
    <t>Nagpur L2</t>
  </si>
  <si>
    <t>Bangalore L2</t>
  </si>
  <si>
    <t>Distance</t>
  </si>
  <si>
    <t>mileage</t>
  </si>
  <si>
    <t>rate after dsl decrease</t>
  </si>
  <si>
    <t>per ton</t>
  </si>
  <si>
    <t>Current rate</t>
  </si>
  <si>
    <t>after diesel adjustment</t>
  </si>
  <si>
    <t>Difference</t>
  </si>
  <si>
    <t>% decrease</t>
  </si>
  <si>
    <t xml:space="preserve">                 Transporter </t>
  </si>
  <si>
    <t>DHTC Logistics Limited</t>
  </si>
  <si>
    <t>DHTC</t>
  </si>
  <si>
    <t>Vehicle capacity ( MT)</t>
  </si>
  <si>
    <t>Jodhpur</t>
  </si>
  <si>
    <t xml:space="preserve">Ahemdabad  </t>
  </si>
  <si>
    <t xml:space="preserve">Delhi </t>
  </si>
  <si>
    <t>Gaziabad</t>
  </si>
  <si>
    <t xml:space="preserve">Rohtak </t>
  </si>
  <si>
    <t>distance</t>
  </si>
  <si>
    <t>Diesel rate</t>
  </si>
  <si>
    <t>rate after diesel decrease</t>
  </si>
  <si>
    <t>Previous Rate per MT</t>
  </si>
  <si>
    <t>Rates after diesel decrease</t>
  </si>
  <si>
    <t>DHTC working</t>
  </si>
  <si>
    <t>S P Golden Transport Pvt Ltd.</t>
  </si>
  <si>
    <t>Destinations</t>
  </si>
  <si>
    <t xml:space="preserve">Bhubneshwar </t>
  </si>
  <si>
    <t>Mileage</t>
  </si>
  <si>
    <t>Diesel calculation</t>
  </si>
  <si>
    <t>Per ton</t>
  </si>
  <si>
    <t xml:space="preserve">Current Rate per Mt  </t>
  </si>
  <si>
    <t>After diesel decrease</t>
  </si>
  <si>
    <t>SP Golden working</t>
  </si>
  <si>
    <t>Diff</t>
  </si>
  <si>
    <t>Shriniwasa Roadways ( P) Ltd</t>
  </si>
  <si>
    <t>Vehicle capacity (MT)</t>
  </si>
  <si>
    <t xml:space="preserve">Ahemdabad  </t>
  </si>
  <si>
    <t xml:space="preserve">Bangalore </t>
  </si>
  <si>
    <t>Hyderbad</t>
  </si>
  <si>
    <t>Nagpur 15</t>
  </si>
  <si>
    <t>Gaziabad 15</t>
  </si>
  <si>
    <t>Rate after diesel decrease</t>
  </si>
  <si>
    <t>diff</t>
  </si>
  <si>
    <t>New Darbar Transport Company</t>
  </si>
  <si>
    <t xml:space="preserve">Lowest Bid per MT </t>
  </si>
  <si>
    <t>Ahemdabad</t>
  </si>
  <si>
    <t xml:space="preserve">Siligudi  </t>
  </si>
  <si>
    <t>Siligudi  15</t>
  </si>
  <si>
    <t>Average</t>
  </si>
  <si>
    <t>rateafter diesel decrease</t>
  </si>
  <si>
    <t>Rate after diesel decrease 1st April</t>
  </si>
  <si>
    <t>current freight</t>
  </si>
  <si>
    <t xml:space="preserve">                        Transporter </t>
  </si>
  <si>
    <t>T S Cargo Pvt. Ltd.</t>
  </si>
  <si>
    <t>Rohtak  9</t>
  </si>
  <si>
    <t xml:space="preserve">Jodhpur </t>
  </si>
  <si>
    <t>Current Rate per MT</t>
  </si>
  <si>
    <t>%decrease</t>
  </si>
  <si>
    <t>Final Rates after diesel decrease</t>
  </si>
  <si>
    <t>Effective Date : 01.04.2017</t>
  </si>
  <si>
    <t>All other terms &amp; conditions remain the same.</t>
  </si>
  <si>
    <t>For VVF ( India ) Limited.</t>
  </si>
  <si>
    <t>Authorised Signatory</t>
  </si>
  <si>
    <t>For DHTC Logistics Limited</t>
  </si>
  <si>
    <t>Transit Time</t>
  </si>
  <si>
    <t>For S P Golden Transport Pvt. Ltd.</t>
  </si>
  <si>
    <t>Annexure 1</t>
  </si>
  <si>
    <t>FOR Shriniwasa Roadways ( P) Ltd</t>
  </si>
  <si>
    <t>Previous freight 20 MT/ 15 MT</t>
  </si>
  <si>
    <t>Previous  freight per MT in  Jan 2017</t>
  </si>
  <si>
    <t>For DARCL Logistics Limited</t>
  </si>
  <si>
    <t>FOR T S Cargo Pvt. Ltd.</t>
  </si>
  <si>
    <t>Decrease</t>
  </si>
  <si>
    <t>ANNEXURE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</si>
</sst>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Arial"/>
      <family val="2"/>
    </font>
    <font>
      <sz val="10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75">
    <xf numFmtId="0" fontId="0" fillId="0" borderId="0" xfId="0"/>
    <xf numFmtId="0" fontId="0" fillId="0" borderId="0" xfId="0"/>
    <xf numFmtId="0" fontId="4" fillId="0" borderId="1" xfId="0" applyFont="1" applyFill="1" applyBorder="1" applyAlignment="1">
      <alignment horizontal="right"/>
    </xf>
    <xf numFmtId="0" fontId="4" fillId="2" borderId="1" xfId="0" applyFont="1" applyFill="1" applyBorder="1"/>
    <xf numFmtId="1" fontId="0" fillId="0" borderId="0" xfId="0" applyNumberFormat="1"/>
    <xf numFmtId="0" fontId="0" fillId="0" borderId="1" xfId="0" applyBorder="1"/>
    <xf numFmtId="0" fontId="4" fillId="0" borderId="3" xfId="0" applyFont="1" applyFill="1" applyBorder="1"/>
    <xf numFmtId="0" fontId="6" fillId="0" borderId="1" xfId="0" applyFont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horizontal="right"/>
    </xf>
    <xf numFmtId="1" fontId="7" fillId="0" borderId="1" xfId="1" applyNumberFormat="1" applyFont="1" applyFill="1" applyBorder="1" applyAlignment="1">
      <alignment horizontal="center" vertical="top"/>
    </xf>
    <xf numFmtId="164" fontId="7" fillId="0" borderId="1" xfId="1" applyNumberFormat="1" applyFont="1" applyFill="1" applyBorder="1" applyAlignment="1">
      <alignment horizontal="center" vertical="top"/>
    </xf>
    <xf numFmtId="1" fontId="6" fillId="0" borderId="1" xfId="0" applyNumberFormat="1" applyFont="1" applyBorder="1"/>
    <xf numFmtId="1" fontId="6" fillId="0" borderId="1" xfId="0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right"/>
    </xf>
    <xf numFmtId="0" fontId="6" fillId="0" borderId="2" xfId="0" applyFont="1" applyFill="1" applyBorder="1" applyAlignment="1">
      <alignment horizontal="right"/>
    </xf>
    <xf numFmtId="1" fontId="7" fillId="0" borderId="2" xfId="1" applyNumberFormat="1" applyFont="1" applyFill="1" applyBorder="1" applyAlignment="1">
      <alignment horizontal="center" vertical="top"/>
    </xf>
    <xf numFmtId="0" fontId="6" fillId="0" borderId="0" xfId="0" applyFont="1"/>
    <xf numFmtId="0" fontId="6" fillId="3" borderId="1" xfId="0" applyFont="1" applyFill="1" applyBorder="1"/>
    <xf numFmtId="1" fontId="6" fillId="3" borderId="1" xfId="0" applyNumberFormat="1" applyFont="1" applyFill="1" applyBorder="1" applyAlignment="1">
      <alignment horizontal="center"/>
    </xf>
    <xf numFmtId="0" fontId="0" fillId="0" borderId="0" xfId="0" applyFill="1" applyBorder="1"/>
    <xf numFmtId="2" fontId="6" fillId="0" borderId="1" xfId="0" applyNumberFormat="1" applyFont="1" applyBorder="1"/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1" xfId="0" applyFont="1" applyBorder="1"/>
    <xf numFmtId="0" fontId="9" fillId="0" borderId="1" xfId="0" applyFont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0" fillId="0" borderId="0" xfId="0"/>
    <xf numFmtId="0" fontId="4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Fill="1"/>
    <xf numFmtId="0" fontId="0" fillId="0" borderId="0" xfId="0" applyFill="1"/>
    <xf numFmtId="0" fontId="3" fillId="0" borderId="0" xfId="0" applyFont="1" applyFill="1"/>
    <xf numFmtId="0" fontId="4" fillId="0" borderId="1" xfId="0" applyFont="1" applyFill="1" applyBorder="1"/>
    <xf numFmtId="0" fontId="13" fillId="0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right"/>
    </xf>
    <xf numFmtId="0" fontId="0" fillId="0" borderId="0" xfId="0"/>
    <xf numFmtId="0" fontId="3" fillId="0" borderId="0" xfId="0" applyFont="1"/>
    <xf numFmtId="0" fontId="3" fillId="0" borderId="0" xfId="0" applyFont="1" applyFill="1"/>
    <xf numFmtId="0" fontId="10" fillId="0" borderId="1" xfId="0" applyFont="1" applyBorder="1" applyAlignment="1">
      <alignment horizontal="center"/>
    </xf>
    <xf numFmtId="0" fontId="4" fillId="0" borderId="1" xfId="0" applyFont="1" applyFill="1" applyBorder="1"/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1" fontId="10" fillId="5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/>
    <xf numFmtId="0" fontId="5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12" fillId="4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2" fillId="0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2" fontId="0" fillId="0" borderId="1" xfId="0" applyNumberFormat="1" applyBorder="1"/>
    <xf numFmtId="1" fontId="0" fillId="0" borderId="1" xfId="0" applyNumberFormat="1" applyBorder="1"/>
    <xf numFmtId="0" fontId="0" fillId="3" borderId="0" xfId="0" applyFill="1"/>
    <xf numFmtId="0" fontId="14" fillId="0" borderId="3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1" fontId="12" fillId="4" borderId="3" xfId="0" applyNumberFormat="1" applyFont="1" applyFill="1" applyBorder="1" applyAlignment="1">
      <alignment horizontal="center" vertical="center" wrapText="1"/>
    </xf>
    <xf numFmtId="1" fontId="12" fillId="0" borderId="3" xfId="0" applyNumberFormat="1" applyFont="1" applyFill="1" applyBorder="1" applyAlignment="1">
      <alignment horizontal="center" vertical="center" wrapText="1"/>
    </xf>
    <xf numFmtId="1" fontId="12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5" xfId="0" applyBorder="1"/>
    <xf numFmtId="0" fontId="3" fillId="0" borderId="1" xfId="0" applyFont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5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Fill="1" applyBorder="1" applyAlignment="1">
      <alignment wrapText="1"/>
    </xf>
    <xf numFmtId="2" fontId="4" fillId="0" borderId="1" xfId="0" applyNumberFormat="1" applyFont="1" applyBorder="1" applyAlignment="1">
      <alignment horizontal="center"/>
    </xf>
    <xf numFmtId="2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/>
    </xf>
    <xf numFmtId="0" fontId="5" fillId="0" borderId="1" xfId="0" applyFont="1" applyFill="1" applyBorder="1"/>
    <xf numFmtId="0" fontId="3" fillId="0" borderId="1" xfId="0" applyFont="1" applyFill="1" applyBorder="1"/>
    <xf numFmtId="2" fontId="6" fillId="0" borderId="1" xfId="0" applyNumberFormat="1" applyFont="1" applyFill="1" applyBorder="1"/>
    <xf numFmtId="1" fontId="6" fillId="0" borderId="1" xfId="0" applyNumberFormat="1" applyFont="1" applyFill="1" applyBorder="1"/>
    <xf numFmtId="0" fontId="12" fillId="0" borderId="1" xfId="0" applyFont="1" applyFill="1" applyBorder="1" applyAlignment="1">
      <alignment horizontal="right" vertical="center" wrapText="1"/>
    </xf>
    <xf numFmtId="0" fontId="12" fillId="0" borderId="1" xfId="0" applyFont="1" applyFill="1" applyBorder="1" applyAlignment="1">
      <alignment horizontal="right" wrapText="1"/>
    </xf>
    <xf numFmtId="0" fontId="8" fillId="0" borderId="1" xfId="0" applyFont="1" applyFill="1" applyBorder="1"/>
    <xf numFmtId="0" fontId="12" fillId="0" borderId="1" xfId="0" applyFont="1" applyFill="1" applyBorder="1" applyAlignment="1">
      <alignment wrapText="1"/>
    </xf>
    <xf numFmtId="0" fontId="6" fillId="0" borderId="0" xfId="0" applyFont="1" applyFill="1"/>
    <xf numFmtId="2" fontId="5" fillId="0" borderId="1" xfId="0" applyNumberFormat="1" applyFont="1" applyFill="1" applyBorder="1"/>
    <xf numFmtId="0" fontId="16" fillId="0" borderId="0" xfId="0" applyFont="1"/>
    <xf numFmtId="0" fontId="16" fillId="0" borderId="0" xfId="0" applyFont="1" applyFill="1"/>
    <xf numFmtId="0" fontId="0" fillId="0" borderId="0" xfId="0" applyFont="1"/>
    <xf numFmtId="0" fontId="5" fillId="3" borderId="1" xfId="0" applyFont="1" applyFill="1" applyBorder="1" applyAlignment="1">
      <alignment wrapText="1"/>
    </xf>
    <xf numFmtId="0" fontId="6" fillId="0" borderId="4" xfId="0" applyFont="1" applyBorder="1"/>
    <xf numFmtId="0" fontId="5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 wrapText="1"/>
    </xf>
    <xf numFmtId="0" fontId="4" fillId="0" borderId="4" xfId="0" applyFont="1" applyBorder="1"/>
    <xf numFmtId="0" fontId="10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wrapText="1"/>
    </xf>
    <xf numFmtId="0" fontId="13" fillId="0" borderId="1" xfId="0" applyFont="1" applyFill="1" applyBorder="1" applyAlignment="1">
      <alignment horizontal="left"/>
    </xf>
    <xf numFmtId="0" fontId="0" fillId="0" borderId="1" xfId="0" applyFont="1" applyBorder="1" applyAlignment="1"/>
    <xf numFmtId="0" fontId="13" fillId="0" borderId="1" xfId="0" applyFont="1" applyFill="1" applyBorder="1" applyAlignment="1">
      <alignment horizontal="center" wrapText="1"/>
    </xf>
    <xf numFmtId="2" fontId="10" fillId="4" borderId="1" xfId="0" applyNumberFormat="1" applyFont="1" applyFill="1" applyBorder="1" applyAlignment="1">
      <alignment horizontal="center" vertical="center" wrapText="1"/>
    </xf>
    <xf numFmtId="2" fontId="0" fillId="3" borderId="0" xfId="0" applyNumberFormat="1" applyFill="1"/>
    <xf numFmtId="1" fontId="10" fillId="4" borderId="1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/>
    </xf>
    <xf numFmtId="1" fontId="10" fillId="4" borderId="1" xfId="0" applyNumberFormat="1" applyFont="1" applyFill="1" applyBorder="1" applyAlignment="1">
      <alignment horizontal="center" wrapText="1"/>
    </xf>
    <xf numFmtId="0" fontId="0" fillId="0" borderId="0" xfId="0" applyBorder="1"/>
    <xf numFmtId="1" fontId="10" fillId="4" borderId="0" xfId="0" applyNumberFormat="1" applyFont="1" applyFill="1" applyBorder="1" applyAlignment="1">
      <alignment horizontal="center" vertical="center" wrapText="1"/>
    </xf>
    <xf numFmtId="0" fontId="16" fillId="3" borderId="0" xfId="0" applyFont="1" applyFill="1" applyBorder="1"/>
    <xf numFmtId="0" fontId="16" fillId="3" borderId="0" xfId="0" applyFont="1" applyFill="1"/>
    <xf numFmtId="0" fontId="0" fillId="0" borderId="1" xfId="0" applyBorder="1" applyAlignment="1">
      <alignment horizontal="right"/>
    </xf>
    <xf numFmtId="0" fontId="4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 vertical="center" wrapText="1"/>
    </xf>
    <xf numFmtId="1" fontId="10" fillId="4" borderId="3" xfId="0" applyNumberFormat="1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1" fontId="10" fillId="0" borderId="3" xfId="0" applyNumberFormat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" fontId="10" fillId="0" borderId="3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5" fontId="6" fillId="0" borderId="1" xfId="0" applyNumberFormat="1" applyFont="1" applyBorder="1"/>
    <xf numFmtId="0" fontId="5" fillId="0" borderId="3" xfId="0" applyFont="1" applyBorder="1" applyAlignment="1">
      <alignment wrapText="1"/>
    </xf>
    <xf numFmtId="1" fontId="6" fillId="0" borderId="3" xfId="0" applyNumberFormat="1" applyFont="1" applyBorder="1" applyAlignment="1">
      <alignment horizontal="center"/>
    </xf>
    <xf numFmtId="2" fontId="6" fillId="3" borderId="1" xfId="0" applyNumberFormat="1" applyFont="1" applyFill="1" applyBorder="1" applyAlignment="1">
      <alignment horizontal="center"/>
    </xf>
    <xf numFmtId="0" fontId="0" fillId="0" borderId="0" xfId="0" applyFont="1" applyFill="1"/>
    <xf numFmtId="0" fontId="6" fillId="6" borderId="1" xfId="0" applyFont="1" applyFill="1" applyBorder="1" applyAlignment="1">
      <alignment horizontal="center"/>
    </xf>
    <xf numFmtId="0" fontId="6" fillId="6" borderId="4" xfId="0" applyFont="1" applyFill="1" applyBorder="1"/>
    <xf numFmtId="0" fontId="12" fillId="6" borderId="3" xfId="0" applyFont="1" applyFill="1" applyBorder="1" applyAlignment="1">
      <alignment horizontal="center" vertical="center" wrapText="1"/>
    </xf>
    <xf numFmtId="1" fontId="12" fillId="6" borderId="3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/>
    <xf numFmtId="0" fontId="5" fillId="6" borderId="1" xfId="0" applyFont="1" applyFill="1" applyBorder="1" applyAlignment="1">
      <alignment horizontal="center"/>
    </xf>
    <xf numFmtId="1" fontId="12" fillId="4" borderId="1" xfId="0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wrapText="1"/>
    </xf>
    <xf numFmtId="1" fontId="12" fillId="4" borderId="1" xfId="0" applyNumberFormat="1" applyFont="1" applyFill="1" applyBorder="1" applyAlignment="1">
      <alignment horizontal="center" wrapText="1"/>
    </xf>
    <xf numFmtId="1" fontId="8" fillId="0" borderId="1" xfId="0" applyNumberFormat="1" applyFont="1" applyBorder="1" applyAlignment="1">
      <alignment horizontal="center"/>
    </xf>
    <xf numFmtId="1" fontId="12" fillId="0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4" workbookViewId="0">
      <selection activeCell="D24" sqref="D24"/>
    </sheetView>
  </sheetViews>
  <sheetFormatPr defaultRowHeight="15" x14ac:dyDescent="0.25"/>
  <cols>
    <col min="2" max="2" width="13" customWidth="1"/>
  </cols>
  <sheetData>
    <row r="1" spans="1:10" x14ac:dyDescent="0.25">
      <c r="A1" s="1"/>
      <c r="B1" s="20"/>
      <c r="C1" s="2" t="s">
        <v>0</v>
      </c>
      <c r="D1" s="2" t="s">
        <v>31</v>
      </c>
      <c r="E1" s="6">
        <v>58.8</v>
      </c>
      <c r="F1" s="1"/>
      <c r="G1" s="1"/>
      <c r="H1" s="1"/>
      <c r="I1" s="1"/>
      <c r="J1" s="1"/>
    </row>
    <row r="2" spans="1:10" x14ac:dyDescent="0.25">
      <c r="A2" s="1"/>
      <c r="B2" s="20"/>
      <c r="C2" s="2" t="s">
        <v>0</v>
      </c>
      <c r="D2" s="2" t="s">
        <v>32</v>
      </c>
      <c r="E2" s="6">
        <v>56.68</v>
      </c>
      <c r="F2" s="1"/>
      <c r="G2" s="1"/>
      <c r="H2" s="1"/>
      <c r="I2" s="1"/>
      <c r="J2" s="1"/>
    </row>
    <row r="3" spans="1:10" x14ac:dyDescent="0.25">
      <c r="A3" s="1"/>
      <c r="B3" s="20"/>
      <c r="C3" s="3"/>
      <c r="D3" s="22" t="s">
        <v>1</v>
      </c>
      <c r="E3" s="23">
        <f>E1-E2</f>
        <v>2.1199999999999974</v>
      </c>
      <c r="F3" s="1"/>
      <c r="G3" s="1"/>
      <c r="H3" s="1"/>
      <c r="I3" s="1"/>
      <c r="J3" s="1"/>
    </row>
    <row r="4" spans="1:10" ht="48.75" x14ac:dyDescent="0.25">
      <c r="A4" s="24" t="s">
        <v>2</v>
      </c>
      <c r="B4" s="26" t="s">
        <v>3</v>
      </c>
      <c r="C4" s="27" t="s">
        <v>4</v>
      </c>
      <c r="D4" s="28" t="s">
        <v>5</v>
      </c>
      <c r="E4" s="27" t="s">
        <v>6</v>
      </c>
      <c r="F4" s="25">
        <v>3.59</v>
      </c>
      <c r="G4" s="7" t="s">
        <v>7</v>
      </c>
      <c r="H4" s="7" t="s">
        <v>8</v>
      </c>
      <c r="I4" s="7" t="s">
        <v>9</v>
      </c>
      <c r="J4" s="1"/>
    </row>
    <row r="5" spans="1:10" x14ac:dyDescent="0.25">
      <c r="A5" s="8">
        <v>1</v>
      </c>
      <c r="B5" s="9" t="s">
        <v>10</v>
      </c>
      <c r="C5" s="10">
        <v>1155</v>
      </c>
      <c r="D5" s="11">
        <v>3.5</v>
      </c>
      <c r="E5" s="12">
        <v>28954.5</v>
      </c>
      <c r="F5" s="12">
        <v>1184.7</v>
      </c>
      <c r="G5" s="12">
        <v>30139.200000000001</v>
      </c>
      <c r="H5" s="12">
        <v>1506.96</v>
      </c>
      <c r="I5" s="13">
        <v>4.0915919805211631</v>
      </c>
      <c r="J5" s="4">
        <v>1447.7249999999999</v>
      </c>
    </row>
    <row r="6" spans="1:10" x14ac:dyDescent="0.25">
      <c r="A6" s="8">
        <v>2</v>
      </c>
      <c r="B6" s="9" t="s">
        <v>11</v>
      </c>
      <c r="C6" s="10">
        <v>1648</v>
      </c>
      <c r="D6" s="11">
        <v>3.5</v>
      </c>
      <c r="E6" s="12">
        <v>44864.342857142859</v>
      </c>
      <c r="F6" s="12">
        <v>1690.3771428571429</v>
      </c>
      <c r="G6" s="12">
        <v>46554.720000000001</v>
      </c>
      <c r="H6" s="12">
        <v>2327.7359999999999</v>
      </c>
      <c r="I6" s="13">
        <v>3.7677519277160605</v>
      </c>
      <c r="J6" s="4">
        <v>2243.2171428571428</v>
      </c>
    </row>
    <row r="7" spans="1:10" x14ac:dyDescent="0.25">
      <c r="A7" s="8">
        <v>3</v>
      </c>
      <c r="B7" s="9" t="s">
        <v>12</v>
      </c>
      <c r="C7" s="10">
        <v>1127</v>
      </c>
      <c r="D7" s="11">
        <v>3.5</v>
      </c>
      <c r="E7" s="12">
        <v>34565.300000000003</v>
      </c>
      <c r="F7" s="12">
        <v>1155.98</v>
      </c>
      <c r="G7" s="12">
        <v>35721.280000000006</v>
      </c>
      <c r="H7" s="12">
        <v>1786.0640000000003</v>
      </c>
      <c r="I7" s="13">
        <v>3.3443366613337653</v>
      </c>
      <c r="J7" s="4">
        <v>1728.2650000000001</v>
      </c>
    </row>
    <row r="8" spans="1:10" x14ac:dyDescent="0.25">
      <c r="A8" s="8">
        <v>4</v>
      </c>
      <c r="B8" s="9" t="s">
        <v>13</v>
      </c>
      <c r="C8" s="10">
        <v>1145</v>
      </c>
      <c r="D8" s="11">
        <v>3.5</v>
      </c>
      <c r="E8" s="12">
        <v>46758.357142857145</v>
      </c>
      <c r="F8" s="12">
        <v>1174.4428571428573</v>
      </c>
      <c r="G8" s="12">
        <v>47932.800000000003</v>
      </c>
      <c r="H8" s="12">
        <v>2396.6400000000003</v>
      </c>
      <c r="I8" s="13">
        <v>2.5117282319279828</v>
      </c>
      <c r="J8" s="4">
        <v>2337.9178571428574</v>
      </c>
    </row>
    <row r="9" spans="1:10" x14ac:dyDescent="0.25">
      <c r="A9" s="8">
        <v>5</v>
      </c>
      <c r="B9" s="9" t="s">
        <v>14</v>
      </c>
      <c r="C9" s="10">
        <v>1407</v>
      </c>
      <c r="D9" s="11">
        <v>3.5</v>
      </c>
      <c r="E9" s="12">
        <v>59057.3</v>
      </c>
      <c r="F9" s="12">
        <v>1443.18</v>
      </c>
      <c r="G9" s="12">
        <v>60500.480000000003</v>
      </c>
      <c r="H9" s="12">
        <v>3025.0240000000003</v>
      </c>
      <c r="I9" s="13">
        <v>2.4436945136333694</v>
      </c>
      <c r="J9" s="4">
        <v>2952.8650000000002</v>
      </c>
    </row>
    <row r="10" spans="1:10" x14ac:dyDescent="0.25">
      <c r="A10" s="8">
        <v>6</v>
      </c>
      <c r="B10" s="9" t="s">
        <v>15</v>
      </c>
      <c r="C10" s="10">
        <v>2433</v>
      </c>
      <c r="D10" s="11">
        <v>3.5</v>
      </c>
      <c r="E10" s="12">
        <v>89561.557142857142</v>
      </c>
      <c r="F10" s="12">
        <v>2495.562857142857</v>
      </c>
      <c r="G10" s="12">
        <v>92057.12</v>
      </c>
      <c r="H10" s="12">
        <v>4602.8559999999998</v>
      </c>
      <c r="I10" s="13">
        <v>2.7864219166737514</v>
      </c>
      <c r="J10" s="4">
        <v>4478.0778571428573</v>
      </c>
    </row>
    <row r="11" spans="1:10" x14ac:dyDescent="0.25">
      <c r="A11" s="8">
        <v>7</v>
      </c>
      <c r="B11" s="9" t="s">
        <v>16</v>
      </c>
      <c r="C11" s="10">
        <v>2966</v>
      </c>
      <c r="D11" s="11">
        <v>3.5</v>
      </c>
      <c r="E11" s="12">
        <v>118855.97142857143</v>
      </c>
      <c r="F11" s="12">
        <v>3042.2685714285712</v>
      </c>
      <c r="G11" s="12">
        <v>121898.24000000001</v>
      </c>
      <c r="H11" s="12">
        <v>6094.9120000000003</v>
      </c>
      <c r="I11" s="13">
        <v>2.5596261886234934</v>
      </c>
      <c r="J11" s="4">
        <v>5942.7985714285714</v>
      </c>
    </row>
    <row r="12" spans="1:10" x14ac:dyDescent="0.25">
      <c r="A12" s="8">
        <v>8</v>
      </c>
      <c r="B12" s="9" t="s">
        <v>17</v>
      </c>
      <c r="C12" s="10">
        <v>1827</v>
      </c>
      <c r="D12" s="11">
        <v>3.5</v>
      </c>
      <c r="E12" s="12">
        <v>68895.3</v>
      </c>
      <c r="F12" s="12">
        <v>1873.9799999999998</v>
      </c>
      <c r="G12" s="12">
        <v>70769.279999999999</v>
      </c>
      <c r="H12" s="12">
        <v>3538.4639999999999</v>
      </c>
      <c r="I12" s="13">
        <v>2.7200404091425678</v>
      </c>
      <c r="J12" s="4">
        <v>3444.7650000000003</v>
      </c>
    </row>
    <row r="13" spans="1:10" x14ac:dyDescent="0.25">
      <c r="A13" s="8">
        <v>9</v>
      </c>
      <c r="B13" s="9" t="s">
        <v>18</v>
      </c>
      <c r="C13" s="10">
        <v>971</v>
      </c>
      <c r="D13" s="11">
        <v>3.5</v>
      </c>
      <c r="E13" s="12">
        <v>44825.471428571429</v>
      </c>
      <c r="F13" s="12">
        <v>995.96857142857141</v>
      </c>
      <c r="G13" s="12">
        <v>45821.440000000002</v>
      </c>
      <c r="H13" s="12">
        <v>2291.0720000000001</v>
      </c>
      <c r="I13" s="13">
        <v>2.2218808630169775</v>
      </c>
      <c r="J13" s="4">
        <v>2241.2735714285714</v>
      </c>
    </row>
    <row r="14" spans="1:10" x14ac:dyDescent="0.25">
      <c r="A14" s="8">
        <v>10</v>
      </c>
      <c r="B14" s="9" t="s">
        <v>19</v>
      </c>
      <c r="C14" s="10">
        <v>677</v>
      </c>
      <c r="D14" s="11">
        <v>3.5</v>
      </c>
      <c r="E14" s="12">
        <v>33338.87142857143</v>
      </c>
      <c r="F14" s="12">
        <v>694.40857142857135</v>
      </c>
      <c r="G14" s="12">
        <v>34033.279999999999</v>
      </c>
      <c r="H14" s="12">
        <v>1701.664</v>
      </c>
      <c r="I14" s="13">
        <v>2.0828796587081313</v>
      </c>
      <c r="J14" s="4">
        <v>1666.9435714285714</v>
      </c>
    </row>
    <row r="15" spans="1:10" x14ac:dyDescent="0.25">
      <c r="A15" s="8">
        <v>11</v>
      </c>
      <c r="B15" s="9" t="s">
        <v>20</v>
      </c>
      <c r="C15" s="10">
        <v>488</v>
      </c>
      <c r="D15" s="11">
        <v>3.5</v>
      </c>
      <c r="E15" s="12">
        <v>18211.771428571428</v>
      </c>
      <c r="F15" s="12">
        <v>500.54857142857139</v>
      </c>
      <c r="G15" s="12">
        <v>18712.32</v>
      </c>
      <c r="H15" s="12">
        <v>935.61599999999999</v>
      </c>
      <c r="I15" s="13">
        <v>2.7484892032155024</v>
      </c>
      <c r="J15" s="4">
        <v>910.58857142857141</v>
      </c>
    </row>
    <row r="16" spans="1:10" x14ac:dyDescent="0.25">
      <c r="A16" s="8">
        <v>12</v>
      </c>
      <c r="B16" s="9" t="s">
        <v>21</v>
      </c>
      <c r="C16" s="10">
        <v>1712</v>
      </c>
      <c r="D16" s="11">
        <v>3.5</v>
      </c>
      <c r="E16" s="12">
        <v>64939.657142857141</v>
      </c>
      <c r="F16" s="12">
        <v>1756.0228571428572</v>
      </c>
      <c r="G16" s="12">
        <v>66695.679999999993</v>
      </c>
      <c r="H16" s="12">
        <v>3334.7839999999997</v>
      </c>
      <c r="I16" s="13">
        <v>2.7040839671818411</v>
      </c>
      <c r="J16" s="4">
        <v>3246.982857142857</v>
      </c>
    </row>
    <row r="17" spans="1:10" x14ac:dyDescent="0.25">
      <c r="A17" s="8">
        <v>13</v>
      </c>
      <c r="B17" s="9" t="s">
        <v>22</v>
      </c>
      <c r="C17" s="10">
        <v>1292</v>
      </c>
      <c r="D17" s="11">
        <v>3.5</v>
      </c>
      <c r="E17" s="12">
        <v>54301.657142857141</v>
      </c>
      <c r="F17" s="12">
        <v>1325.222857142857</v>
      </c>
      <c r="G17" s="12">
        <v>55626.879999999997</v>
      </c>
      <c r="H17" s="12">
        <v>2781.3440000000001</v>
      </c>
      <c r="I17" s="13">
        <v>2.4404832685979589</v>
      </c>
      <c r="J17" s="4">
        <v>2715.0828571428569</v>
      </c>
    </row>
    <row r="18" spans="1:10" x14ac:dyDescent="0.25">
      <c r="A18" s="8">
        <v>14</v>
      </c>
      <c r="B18" s="9" t="s">
        <v>23</v>
      </c>
      <c r="C18" s="10">
        <v>1439</v>
      </c>
      <c r="D18" s="11">
        <v>3.5</v>
      </c>
      <c r="E18" s="12">
        <v>56344.957142857143</v>
      </c>
      <c r="F18" s="12">
        <v>1476.0028571428572</v>
      </c>
      <c r="G18" s="12">
        <v>57820.959999999999</v>
      </c>
      <c r="H18" s="12">
        <v>2891.0479999999998</v>
      </c>
      <c r="I18" s="13">
        <v>2.619582890799963</v>
      </c>
      <c r="J18" s="4">
        <v>2817.2478571428574</v>
      </c>
    </row>
    <row r="19" spans="1:10" x14ac:dyDescent="0.25">
      <c r="A19" s="8">
        <v>15</v>
      </c>
      <c r="B19" s="9" t="s">
        <v>24</v>
      </c>
      <c r="C19" s="10">
        <v>1545</v>
      </c>
      <c r="D19" s="11">
        <v>3.5</v>
      </c>
      <c r="E19" s="12">
        <v>68904.071428571435</v>
      </c>
      <c r="F19" s="12">
        <v>1584.7285714285715</v>
      </c>
      <c r="G19" s="12">
        <v>70488.800000000003</v>
      </c>
      <c r="H19" s="12">
        <v>3524.44</v>
      </c>
      <c r="I19" s="13">
        <v>2.2999055622879427</v>
      </c>
      <c r="J19" s="4">
        <v>3445.2035714285716</v>
      </c>
    </row>
    <row r="20" spans="1:10" x14ac:dyDescent="0.25">
      <c r="A20" s="8">
        <v>16</v>
      </c>
      <c r="B20" s="14" t="s">
        <v>25</v>
      </c>
      <c r="C20" s="10">
        <v>1824</v>
      </c>
      <c r="D20" s="11">
        <v>3.5</v>
      </c>
      <c r="E20" s="12">
        <v>68296.457142857136</v>
      </c>
      <c r="F20" s="12">
        <v>1870.9028571428571</v>
      </c>
      <c r="G20" s="12">
        <v>70167.359999999986</v>
      </c>
      <c r="H20" s="12">
        <v>3508.3679999999995</v>
      </c>
      <c r="I20" s="13">
        <v>2.7393849335836706</v>
      </c>
      <c r="J20" s="4">
        <v>3414.8228571428567</v>
      </c>
    </row>
    <row r="21" spans="1:10" x14ac:dyDescent="0.25">
      <c r="A21" s="8">
        <v>17</v>
      </c>
      <c r="B21" s="9" t="s">
        <v>26</v>
      </c>
      <c r="C21" s="10">
        <v>1545</v>
      </c>
      <c r="D21" s="11">
        <v>4</v>
      </c>
      <c r="E21" s="12">
        <v>63978.5625</v>
      </c>
      <c r="F21" s="12">
        <v>1386.6375</v>
      </c>
      <c r="G21" s="12">
        <v>65365.2</v>
      </c>
      <c r="H21" s="12">
        <v>4357.6799999999994</v>
      </c>
      <c r="I21" s="13">
        <v>2.1673470703565747</v>
      </c>
      <c r="J21" s="4">
        <v>4265.2375000000002</v>
      </c>
    </row>
    <row r="22" spans="1:10" x14ac:dyDescent="0.25">
      <c r="A22" s="8">
        <v>18</v>
      </c>
      <c r="B22" s="9" t="s">
        <v>27</v>
      </c>
      <c r="C22" s="10">
        <v>261</v>
      </c>
      <c r="D22" s="11">
        <v>4</v>
      </c>
      <c r="E22" s="12">
        <v>11086.9125</v>
      </c>
      <c r="F22" s="12">
        <v>234.2475</v>
      </c>
      <c r="G22" s="12">
        <v>11321.16</v>
      </c>
      <c r="H22" s="12">
        <v>754.74400000000003</v>
      </c>
      <c r="I22" s="13">
        <v>2.1128289774091749</v>
      </c>
      <c r="J22" s="4">
        <v>739.12750000000005</v>
      </c>
    </row>
    <row r="23" spans="1:10" x14ac:dyDescent="0.25">
      <c r="A23" s="8">
        <v>19</v>
      </c>
      <c r="B23" s="15" t="s">
        <v>28</v>
      </c>
      <c r="C23" s="16">
        <v>263</v>
      </c>
      <c r="D23" s="11">
        <v>4</v>
      </c>
      <c r="E23" s="12">
        <v>12061.237499999999</v>
      </c>
      <c r="F23" s="12">
        <v>236.04249999999999</v>
      </c>
      <c r="G23" s="12">
        <v>12297.279999999999</v>
      </c>
      <c r="H23" s="12">
        <v>819.81866666666656</v>
      </c>
      <c r="I23" s="13">
        <v>1.9570338449931031</v>
      </c>
      <c r="J23" s="4">
        <v>804.08249999999998</v>
      </c>
    </row>
    <row r="24" spans="1:10" x14ac:dyDescent="0.25">
      <c r="A24" s="8">
        <v>20</v>
      </c>
      <c r="B24" s="9" t="s">
        <v>29</v>
      </c>
      <c r="C24" s="10">
        <v>222</v>
      </c>
      <c r="D24" s="11">
        <v>4</v>
      </c>
      <c r="E24" s="12">
        <v>11250.075000000001</v>
      </c>
      <c r="F24" s="12">
        <v>199.245</v>
      </c>
      <c r="G24" s="12">
        <v>11449.320000000002</v>
      </c>
      <c r="H24" s="12">
        <v>763.28800000000012</v>
      </c>
      <c r="I24" s="13">
        <v>1.771054859634269</v>
      </c>
      <c r="J24" s="4">
        <v>750.005</v>
      </c>
    </row>
    <row r="25" spans="1:10" x14ac:dyDescent="0.25">
      <c r="A25" s="17"/>
      <c r="B25" s="17"/>
      <c r="C25" s="17"/>
      <c r="D25" s="17"/>
      <c r="E25" s="17"/>
      <c r="F25" s="17"/>
      <c r="G25" s="18" t="s">
        <v>30</v>
      </c>
      <c r="H25" s="18"/>
      <c r="I25" s="19">
        <v>2.6045073464678632</v>
      </c>
      <c r="J25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tabSelected="1" workbookViewId="0">
      <selection activeCell="M17" sqref="M17"/>
    </sheetView>
  </sheetViews>
  <sheetFormatPr defaultRowHeight="15" x14ac:dyDescent="0.25"/>
  <cols>
    <col min="1" max="1" width="6.140625" customWidth="1"/>
    <col min="2" max="2" width="11.85546875" customWidth="1"/>
    <col min="5" max="5" width="9.140625" style="43"/>
    <col min="8" max="8" width="8.140625" customWidth="1"/>
    <col min="9" max="9" width="6.7109375" customWidth="1"/>
    <col min="10" max="10" width="9.5703125" bestFit="1" customWidth="1"/>
  </cols>
  <sheetData>
    <row r="2" spans="1:10" x14ac:dyDescent="0.25">
      <c r="B2" s="43"/>
      <c r="C2" s="2" t="s">
        <v>0</v>
      </c>
      <c r="D2" s="42" t="s">
        <v>31</v>
      </c>
      <c r="E2" s="47">
        <v>58.8</v>
      </c>
    </row>
    <row r="3" spans="1:10" x14ac:dyDescent="0.25">
      <c r="B3" s="43"/>
      <c r="C3" s="2" t="s">
        <v>0</v>
      </c>
      <c r="D3" s="42" t="s">
        <v>32</v>
      </c>
      <c r="E3" s="47">
        <v>56.68</v>
      </c>
    </row>
    <row r="4" spans="1:10" x14ac:dyDescent="0.25">
      <c r="B4" s="43"/>
      <c r="C4" s="43"/>
      <c r="D4" s="43"/>
      <c r="E4" s="97">
        <f>E2-E3</f>
        <v>2.1199999999999974</v>
      </c>
    </row>
    <row r="5" spans="1:10" ht="36.75" x14ac:dyDescent="0.25">
      <c r="A5" s="98" t="s">
        <v>35</v>
      </c>
      <c r="B5" s="64" t="s">
        <v>36</v>
      </c>
      <c r="C5" s="69" t="s">
        <v>62</v>
      </c>
      <c r="D5" s="108" t="s">
        <v>46</v>
      </c>
      <c r="E5" s="108" t="s">
        <v>63</v>
      </c>
      <c r="F5" s="108" t="s">
        <v>48</v>
      </c>
      <c r="G5" s="98" t="s">
        <v>88</v>
      </c>
      <c r="H5" s="98" t="s">
        <v>93</v>
      </c>
      <c r="I5" s="70" t="s">
        <v>77</v>
      </c>
      <c r="J5" s="71" t="s">
        <v>52</v>
      </c>
    </row>
    <row r="6" spans="1:10" x14ac:dyDescent="0.25">
      <c r="A6" s="60">
        <v>1</v>
      </c>
      <c r="B6" s="38" t="s">
        <v>40</v>
      </c>
      <c r="C6" s="38">
        <v>1331</v>
      </c>
      <c r="D6" s="38">
        <v>3.5</v>
      </c>
      <c r="E6" s="38">
        <f>C6*E$4/D6</f>
        <v>806.20571428571327</v>
      </c>
      <c r="F6" s="38">
        <f>E6/20</f>
        <v>40.310285714285662</v>
      </c>
      <c r="G6" s="126">
        <v>2095</v>
      </c>
      <c r="H6" s="12">
        <f>G6-F6</f>
        <v>2054.6897142857142</v>
      </c>
      <c r="I6" s="21">
        <f>G6-H6</f>
        <v>40.310285714285783</v>
      </c>
      <c r="J6" s="107">
        <f>I6/G6*100</f>
        <v>1.924118649846577</v>
      </c>
    </row>
    <row r="7" spans="1:10" x14ac:dyDescent="0.25">
      <c r="A7" s="60">
        <v>2</v>
      </c>
      <c r="B7" s="38" t="s">
        <v>81</v>
      </c>
      <c r="C7" s="38">
        <v>2433</v>
      </c>
      <c r="D7" s="38">
        <v>3.5</v>
      </c>
      <c r="E7" s="38">
        <f t="shared" ref="E7:E21" si="0">C7*E$4/D7</f>
        <v>1473.7028571428552</v>
      </c>
      <c r="F7" s="38">
        <f t="shared" ref="F7:F21" si="1">E7/20</f>
        <v>73.685142857142765</v>
      </c>
      <c r="G7" s="56">
        <v>3990</v>
      </c>
      <c r="H7" s="12">
        <f t="shared" ref="H7:H21" si="2">G7-F7</f>
        <v>3916.3148571428574</v>
      </c>
      <c r="I7" s="21">
        <f t="shared" ref="I7:I21" si="3">G7-H7</f>
        <v>73.685142857142637</v>
      </c>
      <c r="J7" s="107">
        <f t="shared" ref="J7:J21" si="4">I7/G7*100</f>
        <v>1.8467454350161061</v>
      </c>
    </row>
    <row r="8" spans="1:10" x14ac:dyDescent="0.25">
      <c r="A8" s="60">
        <v>3</v>
      </c>
      <c r="B8" s="38" t="s">
        <v>16</v>
      </c>
      <c r="C8" s="38">
        <v>2966</v>
      </c>
      <c r="D8" s="38">
        <v>3.5</v>
      </c>
      <c r="E8" s="38">
        <f t="shared" si="0"/>
        <v>1796.5485714285694</v>
      </c>
      <c r="F8" s="38">
        <f t="shared" si="1"/>
        <v>89.82742857142847</v>
      </c>
      <c r="G8" s="56">
        <v>5320</v>
      </c>
      <c r="H8" s="12">
        <f t="shared" si="2"/>
        <v>5230.1725714285712</v>
      </c>
      <c r="I8" s="21">
        <f t="shared" si="3"/>
        <v>89.827428571428754</v>
      </c>
      <c r="J8" s="107">
        <f t="shared" si="4"/>
        <v>1.6884854994629466</v>
      </c>
    </row>
    <row r="9" spans="1:10" x14ac:dyDescent="0.25">
      <c r="A9" s="60">
        <v>4</v>
      </c>
      <c r="B9" s="38" t="s">
        <v>82</v>
      </c>
      <c r="C9" s="38">
        <v>1827</v>
      </c>
      <c r="D9" s="38">
        <v>3.5</v>
      </c>
      <c r="E9" s="38">
        <f t="shared" si="0"/>
        <v>1106.6399999999987</v>
      </c>
      <c r="F9" s="38">
        <f t="shared" si="1"/>
        <v>55.331999999999937</v>
      </c>
      <c r="G9" s="56">
        <v>3020</v>
      </c>
      <c r="H9" s="12">
        <f t="shared" si="2"/>
        <v>2964.6680000000001</v>
      </c>
      <c r="I9" s="21">
        <f t="shared" si="3"/>
        <v>55.33199999999988</v>
      </c>
      <c r="J9" s="107">
        <f t="shared" si="4"/>
        <v>1.8321854304635721</v>
      </c>
    </row>
    <row r="10" spans="1:10" x14ac:dyDescent="0.25">
      <c r="A10" s="60">
        <v>5</v>
      </c>
      <c r="B10" s="38" t="s">
        <v>19</v>
      </c>
      <c r="C10" s="38">
        <v>677</v>
      </c>
      <c r="D10" s="38">
        <v>3.5</v>
      </c>
      <c r="E10" s="38">
        <f t="shared" si="0"/>
        <v>410.06857142857092</v>
      </c>
      <c r="F10" s="38">
        <f t="shared" si="1"/>
        <v>20.503428571428547</v>
      </c>
      <c r="G10" s="56">
        <v>1500</v>
      </c>
      <c r="H10" s="12">
        <f t="shared" si="2"/>
        <v>1479.4965714285715</v>
      </c>
      <c r="I10" s="21">
        <f t="shared" si="3"/>
        <v>20.503428571428458</v>
      </c>
      <c r="J10" s="107">
        <f t="shared" si="4"/>
        <v>1.3668952380952306</v>
      </c>
    </row>
    <row r="11" spans="1:10" x14ac:dyDescent="0.25">
      <c r="A11" s="60">
        <v>6</v>
      </c>
      <c r="B11" s="39" t="s">
        <v>11</v>
      </c>
      <c r="C11" s="38">
        <v>1648</v>
      </c>
      <c r="D11" s="38">
        <v>3.5</v>
      </c>
      <c r="E11" s="38">
        <f t="shared" si="0"/>
        <v>998.21714285714165</v>
      </c>
      <c r="F11" s="38">
        <f t="shared" si="1"/>
        <v>49.910857142857083</v>
      </c>
      <c r="G11" s="126">
        <v>2085</v>
      </c>
      <c r="H11" s="12">
        <f t="shared" si="2"/>
        <v>2035.0891428571429</v>
      </c>
      <c r="I11" s="21">
        <f t="shared" si="3"/>
        <v>49.910857142857139</v>
      </c>
      <c r="J11" s="107">
        <f t="shared" si="4"/>
        <v>2.3938060979787594</v>
      </c>
    </row>
    <row r="12" spans="1:10" x14ac:dyDescent="0.25">
      <c r="A12" s="60">
        <v>7</v>
      </c>
      <c r="B12" s="40" t="s">
        <v>20</v>
      </c>
      <c r="C12" s="38">
        <v>488</v>
      </c>
      <c r="D12" s="38">
        <v>3.5</v>
      </c>
      <c r="E12" s="38">
        <f t="shared" si="0"/>
        <v>295.58857142857107</v>
      </c>
      <c r="F12" s="38">
        <f t="shared" si="1"/>
        <v>14.779428571428554</v>
      </c>
      <c r="G12" s="127">
        <v>936</v>
      </c>
      <c r="H12" s="12">
        <f t="shared" si="2"/>
        <v>921.22057142857147</v>
      </c>
      <c r="I12" s="21">
        <f t="shared" si="3"/>
        <v>14.779428571428525</v>
      </c>
      <c r="J12" s="107">
        <f t="shared" si="4"/>
        <v>1.5789987789987741</v>
      </c>
    </row>
    <row r="13" spans="1:10" x14ac:dyDescent="0.25">
      <c r="A13" s="60">
        <v>8</v>
      </c>
      <c r="B13" s="39" t="s">
        <v>70</v>
      </c>
      <c r="C13" s="38">
        <v>1824</v>
      </c>
      <c r="D13" s="38">
        <v>3.5</v>
      </c>
      <c r="E13" s="38">
        <f t="shared" si="0"/>
        <v>1104.8228571428558</v>
      </c>
      <c r="F13" s="38">
        <f t="shared" si="1"/>
        <v>55.24114285714279</v>
      </c>
      <c r="G13" s="56">
        <v>3430</v>
      </c>
      <c r="H13" s="12">
        <f t="shared" si="2"/>
        <v>3374.7588571428573</v>
      </c>
      <c r="I13" s="21">
        <f t="shared" si="3"/>
        <v>55.241142857142677</v>
      </c>
      <c r="J13" s="107">
        <f t="shared" si="4"/>
        <v>1.6105289462723813</v>
      </c>
    </row>
    <row r="14" spans="1:10" x14ac:dyDescent="0.25">
      <c r="A14" s="60">
        <v>9</v>
      </c>
      <c r="B14" s="55" t="s">
        <v>89</v>
      </c>
      <c r="C14" s="38">
        <v>1155</v>
      </c>
      <c r="D14" s="38">
        <v>3.5</v>
      </c>
      <c r="E14" s="38">
        <f t="shared" si="0"/>
        <v>699.59999999999923</v>
      </c>
      <c r="F14" s="38">
        <f t="shared" si="1"/>
        <v>34.979999999999961</v>
      </c>
      <c r="G14" s="56">
        <v>1340</v>
      </c>
      <c r="H14" s="12">
        <f t="shared" si="2"/>
        <v>1305.02</v>
      </c>
      <c r="I14" s="21">
        <f t="shared" si="3"/>
        <v>34.980000000000018</v>
      </c>
      <c r="J14" s="107">
        <f t="shared" si="4"/>
        <v>2.6104477611940311</v>
      </c>
    </row>
    <row r="15" spans="1:10" x14ac:dyDescent="0.25">
      <c r="A15" s="60">
        <v>10</v>
      </c>
      <c r="B15" s="55" t="s">
        <v>23</v>
      </c>
      <c r="C15" s="38">
        <v>1439</v>
      </c>
      <c r="D15" s="38">
        <v>3.5</v>
      </c>
      <c r="E15" s="38">
        <f t="shared" si="0"/>
        <v>871.62285714285611</v>
      </c>
      <c r="F15" s="38">
        <f t="shared" si="1"/>
        <v>43.581142857142808</v>
      </c>
      <c r="G15" s="56">
        <v>2520</v>
      </c>
      <c r="H15" s="12">
        <f t="shared" si="2"/>
        <v>2476.4188571428572</v>
      </c>
      <c r="I15" s="21">
        <f t="shared" si="3"/>
        <v>43.581142857142822</v>
      </c>
      <c r="J15" s="107">
        <f t="shared" si="4"/>
        <v>1.7294104308390008</v>
      </c>
    </row>
    <row r="16" spans="1:10" x14ac:dyDescent="0.25">
      <c r="A16" s="60">
        <v>11</v>
      </c>
      <c r="B16" s="55" t="s">
        <v>24</v>
      </c>
      <c r="C16" s="38">
        <v>1545</v>
      </c>
      <c r="D16" s="38">
        <v>3.5</v>
      </c>
      <c r="E16" s="38">
        <f t="shared" si="0"/>
        <v>935.82857142857029</v>
      </c>
      <c r="F16" s="38">
        <f t="shared" si="1"/>
        <v>46.791428571428511</v>
      </c>
      <c r="G16" s="56">
        <v>3470</v>
      </c>
      <c r="H16" s="12">
        <f t="shared" si="2"/>
        <v>3423.2085714285713</v>
      </c>
      <c r="I16" s="21">
        <f t="shared" si="3"/>
        <v>46.791428571428696</v>
      </c>
      <c r="J16" s="107">
        <f t="shared" si="4"/>
        <v>1.3484561547962162</v>
      </c>
    </row>
    <row r="17" spans="1:10" x14ac:dyDescent="0.25">
      <c r="A17" s="60">
        <v>12</v>
      </c>
      <c r="B17" s="39" t="s">
        <v>91</v>
      </c>
      <c r="C17" s="38">
        <v>1545</v>
      </c>
      <c r="D17" s="38">
        <v>4</v>
      </c>
      <c r="E17" s="38">
        <f t="shared" si="0"/>
        <v>818.849999999999</v>
      </c>
      <c r="F17" s="38">
        <f>E17/15</f>
        <v>54.589999999999932</v>
      </c>
      <c r="G17" s="56">
        <v>4000</v>
      </c>
      <c r="H17" s="12">
        <f t="shared" si="2"/>
        <v>3945.41</v>
      </c>
      <c r="I17" s="21">
        <f t="shared" si="3"/>
        <v>54.590000000000146</v>
      </c>
      <c r="J17" s="107">
        <f t="shared" si="4"/>
        <v>1.3647500000000037</v>
      </c>
    </row>
    <row r="18" spans="1:10" x14ac:dyDescent="0.25">
      <c r="A18" s="60">
        <v>13</v>
      </c>
      <c r="B18" s="38" t="s">
        <v>83</v>
      </c>
      <c r="C18" s="38">
        <v>1331</v>
      </c>
      <c r="D18" s="38">
        <v>4</v>
      </c>
      <c r="E18" s="38">
        <f t="shared" si="0"/>
        <v>705.42999999999915</v>
      </c>
      <c r="F18" s="38">
        <f>E18/15</f>
        <v>47.028666666666609</v>
      </c>
      <c r="G18" s="56">
        <v>2320</v>
      </c>
      <c r="H18" s="12">
        <f t="shared" si="2"/>
        <v>2272.9713333333334</v>
      </c>
      <c r="I18" s="21">
        <f t="shared" si="3"/>
        <v>47.028666666666595</v>
      </c>
      <c r="J18" s="107">
        <f t="shared" si="4"/>
        <v>2.027097701149422</v>
      </c>
    </row>
    <row r="19" spans="1:10" x14ac:dyDescent="0.25">
      <c r="A19" s="60">
        <v>14</v>
      </c>
      <c r="B19" s="38" t="s">
        <v>13</v>
      </c>
      <c r="C19" s="38">
        <v>1145</v>
      </c>
      <c r="D19" s="38">
        <v>3.5</v>
      </c>
      <c r="E19" s="38">
        <f t="shared" si="0"/>
        <v>693.54285714285629</v>
      </c>
      <c r="F19" s="38">
        <f t="shared" si="1"/>
        <v>34.677142857142812</v>
      </c>
      <c r="G19" s="56">
        <v>2040</v>
      </c>
      <c r="H19" s="12">
        <f t="shared" si="2"/>
        <v>2005.3228571428572</v>
      </c>
      <c r="I19" s="21">
        <f t="shared" si="3"/>
        <v>34.677142857142826</v>
      </c>
      <c r="J19" s="107">
        <f t="shared" si="4"/>
        <v>1.6998599439775897</v>
      </c>
    </row>
    <row r="20" spans="1:10" x14ac:dyDescent="0.25">
      <c r="A20" s="60">
        <v>15</v>
      </c>
      <c r="B20" s="38" t="s">
        <v>57</v>
      </c>
      <c r="C20" s="38">
        <v>736</v>
      </c>
      <c r="D20" s="38">
        <v>3.5</v>
      </c>
      <c r="E20" s="38">
        <f t="shared" si="0"/>
        <v>445.80571428571375</v>
      </c>
      <c r="F20" s="38">
        <f t="shared" si="1"/>
        <v>22.290285714285687</v>
      </c>
      <c r="G20" s="56">
        <v>1030</v>
      </c>
      <c r="H20" s="12">
        <f t="shared" si="2"/>
        <v>1007.7097142857143</v>
      </c>
      <c r="I20" s="21">
        <f t="shared" si="3"/>
        <v>22.290285714285687</v>
      </c>
      <c r="J20" s="107">
        <f t="shared" si="4"/>
        <v>2.16410540915395</v>
      </c>
    </row>
    <row r="21" spans="1:10" x14ac:dyDescent="0.25">
      <c r="A21" s="60">
        <v>16</v>
      </c>
      <c r="B21" s="38" t="s">
        <v>14</v>
      </c>
      <c r="C21" s="38">
        <v>1407</v>
      </c>
      <c r="D21" s="38">
        <v>3.5</v>
      </c>
      <c r="E21" s="38">
        <f t="shared" si="0"/>
        <v>852.23999999999899</v>
      </c>
      <c r="F21" s="38">
        <f t="shared" si="1"/>
        <v>42.611999999999952</v>
      </c>
      <c r="G21" s="56">
        <v>2550</v>
      </c>
      <c r="H21" s="12">
        <f t="shared" si="2"/>
        <v>2507.3879999999999</v>
      </c>
      <c r="I21" s="21">
        <f t="shared" si="3"/>
        <v>42.61200000000008</v>
      </c>
      <c r="J21" s="107">
        <f t="shared" si="4"/>
        <v>1.671058823529415</v>
      </c>
    </row>
    <row r="22" spans="1:10" x14ac:dyDescent="0.25">
      <c r="A22" s="17"/>
      <c r="B22" s="17"/>
      <c r="C22" s="17"/>
      <c r="D22" s="17"/>
      <c r="E22" s="17"/>
      <c r="F22" s="17"/>
      <c r="G22" s="17"/>
      <c r="H22" s="17"/>
      <c r="I22" s="38" t="s">
        <v>92</v>
      </c>
      <c r="J22" s="125">
        <f>AVERAGE(J6:J21)</f>
        <v>1.8035593937983734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6"/>
  <sheetViews>
    <sheetView topLeftCell="A10" workbookViewId="0">
      <selection activeCell="A9" sqref="A9:H29"/>
    </sheetView>
  </sheetViews>
  <sheetFormatPr defaultRowHeight="15" x14ac:dyDescent="0.25"/>
  <cols>
    <col min="1" max="1" width="7.7109375" style="43" customWidth="1"/>
    <col min="2" max="2" width="11.5703125" style="43" customWidth="1"/>
    <col min="3" max="3" width="9.7109375" style="43" customWidth="1"/>
    <col min="4" max="4" width="10.5703125" style="43" customWidth="1"/>
    <col min="5" max="5" width="9" style="43" customWidth="1"/>
    <col min="6" max="6" width="9.85546875" style="43" customWidth="1"/>
    <col min="7" max="7" width="9.42578125" style="43" customWidth="1"/>
    <col min="8" max="8" width="5.85546875" style="43" customWidth="1"/>
    <col min="9" max="16384" width="9.140625" style="43"/>
  </cols>
  <sheetData>
    <row r="4" spans="1:8" x14ac:dyDescent="0.25">
      <c r="C4" s="43" t="s">
        <v>110</v>
      </c>
    </row>
    <row r="6" spans="1:8" x14ac:dyDescent="0.25">
      <c r="C6" s="2" t="s">
        <v>0</v>
      </c>
      <c r="D6" s="42" t="s">
        <v>31</v>
      </c>
      <c r="E6" s="146">
        <v>58.8</v>
      </c>
    </row>
    <row r="7" spans="1:8" x14ac:dyDescent="0.25">
      <c r="C7" s="2" t="s">
        <v>0</v>
      </c>
      <c r="D7" s="42" t="s">
        <v>32</v>
      </c>
      <c r="E7" s="146">
        <v>56.68</v>
      </c>
    </row>
    <row r="8" spans="1:8" x14ac:dyDescent="0.25">
      <c r="D8" s="145" t="s">
        <v>51</v>
      </c>
      <c r="E8" s="147">
        <f>E6-E7</f>
        <v>2.1199999999999974</v>
      </c>
    </row>
    <row r="9" spans="1:8" x14ac:dyDescent="0.25">
      <c r="B9" s="43" t="s">
        <v>102</v>
      </c>
      <c r="E9" s="143" t="s">
        <v>103</v>
      </c>
      <c r="F9" s="144"/>
    </row>
    <row r="10" spans="1:8" x14ac:dyDescent="0.25">
      <c r="A10" s="44"/>
      <c r="B10" s="44"/>
      <c r="C10" s="44"/>
      <c r="D10" s="44"/>
      <c r="E10" s="44"/>
      <c r="F10" s="44"/>
      <c r="G10" s="44"/>
      <c r="H10" s="44"/>
    </row>
    <row r="11" spans="1:8" x14ac:dyDescent="0.25">
      <c r="A11" s="118" t="s">
        <v>53</v>
      </c>
      <c r="B11" s="118"/>
      <c r="C11" s="119" t="s">
        <v>87</v>
      </c>
      <c r="D11" s="119"/>
      <c r="E11" s="119"/>
      <c r="F11" s="119"/>
      <c r="G11" s="119"/>
      <c r="H11" s="118"/>
    </row>
    <row r="12" spans="1:8" x14ac:dyDescent="0.25">
      <c r="A12" s="118" t="s">
        <v>33</v>
      </c>
      <c r="B12" s="118"/>
      <c r="C12" s="118"/>
      <c r="D12" s="118"/>
      <c r="E12" s="118"/>
      <c r="F12" s="120"/>
      <c r="G12" s="120"/>
      <c r="H12" s="120"/>
    </row>
    <row r="13" spans="1:8" ht="48.75" x14ac:dyDescent="0.25">
      <c r="A13" s="121" t="s">
        <v>35</v>
      </c>
      <c r="B13" s="121" t="s">
        <v>36</v>
      </c>
      <c r="C13" s="121" t="s">
        <v>113</v>
      </c>
      <c r="D13" s="121" t="s">
        <v>94</v>
      </c>
      <c r="E13" s="121" t="s">
        <v>79</v>
      </c>
      <c r="F13" s="121" t="s">
        <v>112</v>
      </c>
      <c r="G13" s="121" t="s">
        <v>95</v>
      </c>
      <c r="H13" s="121" t="s">
        <v>39</v>
      </c>
    </row>
    <row r="14" spans="1:8" x14ac:dyDescent="0.25">
      <c r="A14" s="60">
        <v>1</v>
      </c>
      <c r="B14" s="122" t="s">
        <v>40</v>
      </c>
      <c r="C14" s="75">
        <v>2095</v>
      </c>
      <c r="D14" s="90">
        <v>2055</v>
      </c>
      <c r="E14" s="60">
        <v>20</v>
      </c>
      <c r="F14" s="38">
        <v>41900</v>
      </c>
      <c r="G14" s="12">
        <v>41100</v>
      </c>
      <c r="H14" s="123">
        <v>5</v>
      </c>
    </row>
    <row r="15" spans="1:8" x14ac:dyDescent="0.25">
      <c r="A15" s="60">
        <v>2</v>
      </c>
      <c r="B15" s="122" t="s">
        <v>81</v>
      </c>
      <c r="C15" s="78">
        <v>3990</v>
      </c>
      <c r="D15" s="92">
        <v>3916</v>
      </c>
      <c r="E15" s="60">
        <v>20</v>
      </c>
      <c r="F15" s="38">
        <v>79800</v>
      </c>
      <c r="G15" s="12">
        <v>78320</v>
      </c>
      <c r="H15" s="123">
        <v>7</v>
      </c>
    </row>
    <row r="16" spans="1:8" x14ac:dyDescent="0.25">
      <c r="A16" s="163">
        <v>3</v>
      </c>
      <c r="B16" s="164" t="s">
        <v>16</v>
      </c>
      <c r="C16" s="165">
        <v>5320</v>
      </c>
      <c r="D16" s="166">
        <v>5230</v>
      </c>
      <c r="E16" s="163">
        <v>20</v>
      </c>
      <c r="F16" s="167">
        <v>106400</v>
      </c>
      <c r="G16" s="167">
        <v>104600</v>
      </c>
      <c r="H16" s="168">
        <v>10</v>
      </c>
    </row>
    <row r="17" spans="1:8" x14ac:dyDescent="0.25">
      <c r="A17" s="60">
        <v>4</v>
      </c>
      <c r="B17" s="122" t="s">
        <v>82</v>
      </c>
      <c r="C17" s="78">
        <v>3020</v>
      </c>
      <c r="D17" s="92">
        <v>2965</v>
      </c>
      <c r="E17" s="60">
        <v>20</v>
      </c>
      <c r="F17" s="38">
        <v>60400</v>
      </c>
      <c r="G17" s="12">
        <v>59300</v>
      </c>
      <c r="H17" s="123">
        <v>6</v>
      </c>
    </row>
    <row r="18" spans="1:8" x14ac:dyDescent="0.25">
      <c r="A18" s="60">
        <v>5</v>
      </c>
      <c r="B18" s="122" t="s">
        <v>19</v>
      </c>
      <c r="C18" s="78">
        <v>1500</v>
      </c>
      <c r="D18" s="92">
        <v>1479</v>
      </c>
      <c r="E18" s="60">
        <v>20</v>
      </c>
      <c r="F18" s="38">
        <v>30000</v>
      </c>
      <c r="G18" s="12">
        <v>29580</v>
      </c>
      <c r="H18" s="123">
        <v>3</v>
      </c>
    </row>
    <row r="19" spans="1:8" x14ac:dyDescent="0.25">
      <c r="A19" s="60">
        <v>6</v>
      </c>
      <c r="B19" s="88" t="s">
        <v>11</v>
      </c>
      <c r="C19" s="75">
        <v>2085</v>
      </c>
      <c r="D19" s="90">
        <v>2035</v>
      </c>
      <c r="E19" s="60">
        <v>20</v>
      </c>
      <c r="F19" s="38">
        <v>41700</v>
      </c>
      <c r="G19" s="12">
        <v>40700</v>
      </c>
      <c r="H19" s="123">
        <v>5</v>
      </c>
    </row>
    <row r="20" spans="1:8" x14ac:dyDescent="0.25">
      <c r="A20" s="60">
        <v>7</v>
      </c>
      <c r="B20" s="89" t="s">
        <v>20</v>
      </c>
      <c r="C20" s="77">
        <v>936</v>
      </c>
      <c r="D20" s="91">
        <v>921</v>
      </c>
      <c r="E20" s="61">
        <v>20</v>
      </c>
      <c r="F20" s="38">
        <v>18720</v>
      </c>
      <c r="G20" s="12">
        <v>18420</v>
      </c>
      <c r="H20" s="123">
        <v>2</v>
      </c>
    </row>
    <row r="21" spans="1:8" x14ac:dyDescent="0.25">
      <c r="A21" s="60">
        <v>8</v>
      </c>
      <c r="B21" s="88" t="s">
        <v>70</v>
      </c>
      <c r="C21" s="78">
        <v>3430</v>
      </c>
      <c r="D21" s="92">
        <v>3375</v>
      </c>
      <c r="E21" s="60">
        <v>20</v>
      </c>
      <c r="F21" s="38">
        <v>68600</v>
      </c>
      <c r="G21" s="12">
        <v>67500</v>
      </c>
      <c r="H21" s="123">
        <v>7</v>
      </c>
    </row>
    <row r="22" spans="1:8" x14ac:dyDescent="0.25">
      <c r="A22" s="60">
        <v>9</v>
      </c>
      <c r="B22" s="55" t="s">
        <v>89</v>
      </c>
      <c r="C22" s="56">
        <v>1340</v>
      </c>
      <c r="D22" s="128">
        <v>1305</v>
      </c>
      <c r="E22" s="54">
        <v>20</v>
      </c>
      <c r="F22" s="38">
        <f>C22*20</f>
        <v>26800</v>
      </c>
      <c r="G22" s="12">
        <v>26100</v>
      </c>
      <c r="H22" s="124">
        <v>4</v>
      </c>
    </row>
    <row r="23" spans="1:8" x14ac:dyDescent="0.25">
      <c r="A23" s="60">
        <v>10</v>
      </c>
      <c r="B23" s="55" t="s">
        <v>23</v>
      </c>
      <c r="C23" s="56">
        <v>2520</v>
      </c>
      <c r="D23" s="128">
        <v>2476</v>
      </c>
      <c r="E23" s="54">
        <v>20</v>
      </c>
      <c r="F23" s="38">
        <v>50400</v>
      </c>
      <c r="G23" s="12">
        <v>49520</v>
      </c>
      <c r="H23" s="124">
        <v>6</v>
      </c>
    </row>
    <row r="24" spans="1:8" x14ac:dyDescent="0.25">
      <c r="A24" s="60">
        <v>11</v>
      </c>
      <c r="B24" s="55" t="s">
        <v>24</v>
      </c>
      <c r="C24" s="56">
        <v>3470</v>
      </c>
      <c r="D24" s="128">
        <v>3423</v>
      </c>
      <c r="E24" s="54">
        <v>20</v>
      </c>
      <c r="F24" s="38">
        <v>69400</v>
      </c>
      <c r="G24" s="12">
        <v>68460</v>
      </c>
      <c r="H24" s="124">
        <v>8</v>
      </c>
    </row>
    <row r="25" spans="1:8" x14ac:dyDescent="0.25">
      <c r="A25" s="60">
        <v>12</v>
      </c>
      <c r="B25" s="39" t="s">
        <v>91</v>
      </c>
      <c r="C25" s="56">
        <v>4000</v>
      </c>
      <c r="D25" s="128">
        <v>3945</v>
      </c>
      <c r="E25" s="60">
        <v>15</v>
      </c>
      <c r="F25" s="38">
        <v>60000</v>
      </c>
      <c r="G25" s="12">
        <v>59175</v>
      </c>
      <c r="H25" s="60">
        <v>8</v>
      </c>
    </row>
    <row r="26" spans="1:8" x14ac:dyDescent="0.25">
      <c r="A26" s="60">
        <v>13</v>
      </c>
      <c r="B26" s="38" t="s">
        <v>83</v>
      </c>
      <c r="C26" s="81">
        <v>2320</v>
      </c>
      <c r="D26" s="129">
        <v>2273</v>
      </c>
      <c r="E26" s="60">
        <v>15</v>
      </c>
      <c r="F26" s="38">
        <v>34800</v>
      </c>
      <c r="G26" s="12">
        <v>34095</v>
      </c>
      <c r="H26" s="123">
        <v>5</v>
      </c>
    </row>
    <row r="27" spans="1:8" x14ac:dyDescent="0.25">
      <c r="A27" s="60">
        <v>14</v>
      </c>
      <c r="B27" s="38" t="s">
        <v>13</v>
      </c>
      <c r="C27" s="81">
        <v>2040</v>
      </c>
      <c r="D27" s="129">
        <v>2005</v>
      </c>
      <c r="E27" s="60">
        <v>20</v>
      </c>
      <c r="F27" s="38">
        <f>C27*E27</f>
        <v>40800</v>
      </c>
      <c r="G27" s="12">
        <v>40100</v>
      </c>
      <c r="H27" s="123">
        <v>5</v>
      </c>
    </row>
    <row r="28" spans="1:8" x14ac:dyDescent="0.25">
      <c r="A28" s="60">
        <v>15</v>
      </c>
      <c r="B28" s="38" t="s">
        <v>57</v>
      </c>
      <c r="C28" s="81">
        <v>1030</v>
      </c>
      <c r="D28" s="129">
        <v>1008</v>
      </c>
      <c r="E28" s="60">
        <v>20</v>
      </c>
      <c r="F28" s="38">
        <f>C28*E28</f>
        <v>20600</v>
      </c>
      <c r="G28" s="12">
        <v>20160</v>
      </c>
      <c r="H28" s="123">
        <v>3</v>
      </c>
    </row>
    <row r="29" spans="1:8" x14ac:dyDescent="0.25">
      <c r="A29" s="60">
        <v>16</v>
      </c>
      <c r="B29" s="38" t="s">
        <v>14</v>
      </c>
      <c r="C29" s="81">
        <v>2550</v>
      </c>
      <c r="D29" s="129">
        <v>2507</v>
      </c>
      <c r="E29" s="60">
        <v>20</v>
      </c>
      <c r="F29" s="38">
        <f>C29*E29</f>
        <v>51000</v>
      </c>
      <c r="G29" s="12">
        <v>50140</v>
      </c>
      <c r="H29" s="123">
        <v>6</v>
      </c>
    </row>
    <row r="31" spans="1:8" x14ac:dyDescent="0.25">
      <c r="A31" s="43" t="s">
        <v>104</v>
      </c>
    </row>
    <row r="33" spans="1:7" x14ac:dyDescent="0.25">
      <c r="A33" s="43" t="s">
        <v>105</v>
      </c>
      <c r="D33" s="162" t="s">
        <v>87</v>
      </c>
      <c r="E33" s="162"/>
      <c r="F33" s="162"/>
      <c r="G33" s="120"/>
    </row>
    <row r="36" spans="1:7" x14ac:dyDescent="0.25">
      <c r="A36" s="43" t="s">
        <v>106</v>
      </c>
      <c r="D36" s="43" t="s">
        <v>106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J13" sqref="J13"/>
    </sheetView>
  </sheetViews>
  <sheetFormatPr defaultRowHeight="15" x14ac:dyDescent="0.25"/>
  <cols>
    <col min="2" max="2" width="13" customWidth="1"/>
    <col min="4" max="4" width="10.140625" customWidth="1"/>
    <col min="7" max="7" width="9.140625" style="43"/>
    <col min="8" max="8" width="10.7109375" customWidth="1"/>
    <col min="9" max="9" width="10" customWidth="1"/>
  </cols>
  <sheetData>
    <row r="1" spans="1:9" s="43" customFormat="1" x14ac:dyDescent="0.25"/>
    <row r="2" spans="1:9" x14ac:dyDescent="0.25">
      <c r="B2" s="43"/>
      <c r="C2" s="2" t="s">
        <v>0</v>
      </c>
      <c r="D2" s="42" t="s">
        <v>31</v>
      </c>
      <c r="E2" s="47">
        <v>58.8</v>
      </c>
    </row>
    <row r="3" spans="1:9" x14ac:dyDescent="0.25">
      <c r="B3" s="43"/>
      <c r="C3" s="2" t="s">
        <v>0</v>
      </c>
      <c r="D3" s="42" t="s">
        <v>32</v>
      </c>
      <c r="E3" s="47">
        <v>56.68</v>
      </c>
    </row>
    <row r="4" spans="1:9" x14ac:dyDescent="0.25">
      <c r="B4" s="43"/>
      <c r="C4" s="43"/>
      <c r="D4" s="43"/>
      <c r="E4" s="97">
        <f>E2-E3</f>
        <v>2.1199999999999974</v>
      </c>
    </row>
    <row r="5" spans="1:9" ht="45" x14ac:dyDescent="0.25">
      <c r="A5" s="74" t="s">
        <v>35</v>
      </c>
      <c r="B5" s="133" t="s">
        <v>36</v>
      </c>
      <c r="C5" s="134" t="s">
        <v>45</v>
      </c>
      <c r="D5" s="134" t="s">
        <v>71</v>
      </c>
      <c r="E5" s="27" t="s">
        <v>72</v>
      </c>
      <c r="F5" s="134" t="s">
        <v>73</v>
      </c>
      <c r="G5" s="135" t="s">
        <v>100</v>
      </c>
      <c r="H5" s="27" t="s">
        <v>85</v>
      </c>
      <c r="I5" s="135" t="s">
        <v>101</v>
      </c>
    </row>
    <row r="6" spans="1:9" x14ac:dyDescent="0.25">
      <c r="A6" s="95">
        <v>1</v>
      </c>
      <c r="B6" s="130" t="s">
        <v>13</v>
      </c>
      <c r="C6" s="5">
        <v>1145</v>
      </c>
      <c r="D6" s="5">
        <v>3.5</v>
      </c>
      <c r="E6" s="5">
        <f>C6*E$4/D6</f>
        <v>693.54285714285629</v>
      </c>
      <c r="F6" s="84">
        <f>E6/20</f>
        <v>34.677142857142812</v>
      </c>
      <c r="G6" s="131">
        <v>2040</v>
      </c>
      <c r="H6" s="84">
        <f>G6-F6</f>
        <v>2005.3228571428572</v>
      </c>
      <c r="I6" s="136">
        <f>F6/H6*100</f>
        <v>1.72925485457988</v>
      </c>
    </row>
    <row r="7" spans="1:9" x14ac:dyDescent="0.25">
      <c r="A7" s="95">
        <v>2</v>
      </c>
      <c r="B7" s="130" t="s">
        <v>14</v>
      </c>
      <c r="C7" s="5">
        <v>1407</v>
      </c>
      <c r="D7" s="5">
        <v>3.5</v>
      </c>
      <c r="E7" s="5">
        <f t="shared" ref="E7:E11" si="0">C7*E$4/D7</f>
        <v>852.23999999999899</v>
      </c>
      <c r="F7" s="84">
        <f t="shared" ref="F7:F11" si="1">E7/20</f>
        <v>42.611999999999952</v>
      </c>
      <c r="G7" s="131">
        <v>2550</v>
      </c>
      <c r="H7" s="84">
        <f t="shared" ref="H7:H11" si="2">G7-F7</f>
        <v>2507.3879999999999</v>
      </c>
      <c r="I7" s="136">
        <f t="shared" ref="I7:I11" si="3">F7/H7*100</f>
        <v>1.6994577624204932</v>
      </c>
    </row>
    <row r="8" spans="1:9" x14ac:dyDescent="0.25">
      <c r="A8" s="95">
        <v>3</v>
      </c>
      <c r="B8" s="130" t="s">
        <v>91</v>
      </c>
      <c r="C8" s="5">
        <v>1545</v>
      </c>
      <c r="D8" s="5">
        <v>4</v>
      </c>
      <c r="E8" s="5">
        <f t="shared" si="0"/>
        <v>818.849999999999</v>
      </c>
      <c r="F8" s="84">
        <f>E8/15</f>
        <v>54.589999999999932</v>
      </c>
      <c r="G8" s="48">
        <v>4000</v>
      </c>
      <c r="H8" s="84">
        <f t="shared" si="2"/>
        <v>3945.41</v>
      </c>
      <c r="I8" s="136">
        <f t="shared" si="3"/>
        <v>1.3836331331851426</v>
      </c>
    </row>
    <row r="9" spans="1:9" x14ac:dyDescent="0.25">
      <c r="A9" s="95">
        <v>4</v>
      </c>
      <c r="B9" s="130" t="s">
        <v>98</v>
      </c>
      <c r="C9" s="5">
        <v>222</v>
      </c>
      <c r="D9" s="5">
        <v>4.5</v>
      </c>
      <c r="E9" s="5">
        <f t="shared" si="0"/>
        <v>104.58666666666653</v>
      </c>
      <c r="F9" s="84">
        <f>E9/9</f>
        <v>11.620740740740725</v>
      </c>
      <c r="G9" s="48">
        <v>849</v>
      </c>
      <c r="H9" s="84">
        <f t="shared" si="2"/>
        <v>837.37925925925924</v>
      </c>
      <c r="I9" s="136">
        <f t="shared" si="3"/>
        <v>1.3877512026056587</v>
      </c>
    </row>
    <row r="10" spans="1:9" x14ac:dyDescent="0.25">
      <c r="A10" s="95">
        <v>5</v>
      </c>
      <c r="B10" s="32" t="s">
        <v>80</v>
      </c>
      <c r="C10" s="5">
        <v>1155</v>
      </c>
      <c r="D10" s="5">
        <v>3.5</v>
      </c>
      <c r="E10" s="5">
        <f t="shared" si="0"/>
        <v>699.59999999999923</v>
      </c>
      <c r="F10" s="84">
        <f t="shared" si="1"/>
        <v>34.979999999999961</v>
      </c>
      <c r="G10" s="46">
        <v>1340</v>
      </c>
      <c r="H10" s="84">
        <f t="shared" si="2"/>
        <v>1305.02</v>
      </c>
      <c r="I10" s="136">
        <f t="shared" si="3"/>
        <v>2.6804186909012859</v>
      </c>
    </row>
    <row r="11" spans="1:9" x14ac:dyDescent="0.25">
      <c r="A11" s="95">
        <v>6</v>
      </c>
      <c r="B11" s="47" t="s">
        <v>99</v>
      </c>
      <c r="C11" s="5">
        <v>736</v>
      </c>
      <c r="D11" s="5">
        <v>3.5</v>
      </c>
      <c r="E11" s="5">
        <f t="shared" si="0"/>
        <v>445.80571428571375</v>
      </c>
      <c r="F11" s="84">
        <f t="shared" si="1"/>
        <v>22.290285714285687</v>
      </c>
      <c r="G11" s="132">
        <v>1030</v>
      </c>
      <c r="H11" s="84">
        <f t="shared" si="2"/>
        <v>1007.7097142857143</v>
      </c>
      <c r="I11" s="136">
        <f t="shared" si="3"/>
        <v>2.2119748771188044</v>
      </c>
    </row>
    <row r="12" spans="1:9" x14ac:dyDescent="0.25">
      <c r="H12" s="86" t="s">
        <v>92</v>
      </c>
      <c r="I12" s="137">
        <f>AVERAGE(I6:I11)</f>
        <v>1.8487484201352107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I20" sqref="I20"/>
    </sheetView>
  </sheetViews>
  <sheetFormatPr defaultRowHeight="15" x14ac:dyDescent="0.25"/>
  <cols>
    <col min="1" max="1" width="6.7109375" customWidth="1"/>
    <col min="2" max="2" width="11.5703125" customWidth="1"/>
    <col min="3" max="3" width="10.5703125" customWidth="1"/>
    <col min="4" max="4" width="10.5703125" style="43" customWidth="1"/>
    <col min="5" max="5" width="10" style="43" customWidth="1"/>
    <col min="6" max="8" width="10.5703125" style="43" customWidth="1"/>
    <col min="9" max="9" width="9.140625" style="43" customWidth="1"/>
  </cols>
  <sheetData>
    <row r="1" spans="1:7" s="43" customFormat="1" x14ac:dyDescent="0.25"/>
    <row r="2" spans="1:7" s="43" customFormat="1" x14ac:dyDescent="0.25"/>
    <row r="3" spans="1:7" s="43" customFormat="1" x14ac:dyDescent="0.25"/>
    <row r="4" spans="1:7" s="43" customFormat="1" x14ac:dyDescent="0.25">
      <c r="C4" s="43" t="s">
        <v>117</v>
      </c>
    </row>
    <row r="5" spans="1:7" s="43" customFormat="1" x14ac:dyDescent="0.25"/>
    <row r="6" spans="1:7" s="43" customFormat="1" x14ac:dyDescent="0.25">
      <c r="B6" s="2" t="s">
        <v>0</v>
      </c>
      <c r="C6" s="42" t="s">
        <v>31</v>
      </c>
      <c r="D6" s="47">
        <v>58.8</v>
      </c>
    </row>
    <row r="7" spans="1:7" s="43" customFormat="1" x14ac:dyDescent="0.25">
      <c r="B7" s="2" t="s">
        <v>0</v>
      </c>
      <c r="C7" s="42" t="s">
        <v>32</v>
      </c>
      <c r="D7" s="47">
        <v>56.68</v>
      </c>
    </row>
    <row r="8" spans="1:7" x14ac:dyDescent="0.25">
      <c r="B8" s="43"/>
      <c r="C8" s="5" t="s">
        <v>116</v>
      </c>
      <c r="D8" s="5">
        <f>D6-D7</f>
        <v>2.1199999999999974</v>
      </c>
    </row>
    <row r="9" spans="1:7" s="43" customFormat="1" x14ac:dyDescent="0.25">
      <c r="C9" s="141"/>
      <c r="D9" s="141"/>
    </row>
    <row r="10" spans="1:7" s="43" customFormat="1" x14ac:dyDescent="0.25">
      <c r="A10" s="43" t="s">
        <v>102</v>
      </c>
      <c r="D10" s="143" t="s">
        <v>103</v>
      </c>
      <c r="E10" s="144"/>
    </row>
    <row r="11" spans="1:7" x14ac:dyDescent="0.25">
      <c r="A11" s="44" t="s">
        <v>96</v>
      </c>
      <c r="B11" s="44"/>
      <c r="C11" s="45" t="s">
        <v>97</v>
      </c>
      <c r="D11" s="45"/>
      <c r="E11" s="45"/>
      <c r="F11" s="45"/>
    </row>
    <row r="12" spans="1:7" x14ac:dyDescent="0.25">
      <c r="A12" s="44" t="s">
        <v>33</v>
      </c>
      <c r="B12" s="44"/>
      <c r="C12" s="44"/>
      <c r="D12" s="44"/>
      <c r="E12" s="44"/>
      <c r="F12" s="30"/>
    </row>
    <row r="13" spans="1:7" ht="38.25" x14ac:dyDescent="0.25">
      <c r="A13" s="72" t="s">
        <v>35</v>
      </c>
      <c r="B13" s="83" t="s">
        <v>36</v>
      </c>
      <c r="C13" s="52" t="s">
        <v>65</v>
      </c>
      <c r="D13" s="37" t="s">
        <v>66</v>
      </c>
      <c r="E13" s="52" t="s">
        <v>56</v>
      </c>
      <c r="F13" s="93" t="s">
        <v>39</v>
      </c>
      <c r="G13" s="141"/>
    </row>
    <row r="14" spans="1:7" x14ac:dyDescent="0.25">
      <c r="A14" s="95">
        <v>1</v>
      </c>
      <c r="B14" s="130" t="s">
        <v>13</v>
      </c>
      <c r="C14" s="131">
        <v>2040</v>
      </c>
      <c r="D14" s="138">
        <v>2005.3228571428572</v>
      </c>
      <c r="E14" s="74">
        <v>20</v>
      </c>
      <c r="F14" s="74">
        <v>5</v>
      </c>
      <c r="G14" s="142"/>
    </row>
    <row r="15" spans="1:7" x14ac:dyDescent="0.25">
      <c r="A15" s="95">
        <v>2</v>
      </c>
      <c r="B15" s="130" t="s">
        <v>14</v>
      </c>
      <c r="C15" s="131">
        <v>2550</v>
      </c>
      <c r="D15" s="138">
        <v>2507.3879999999999</v>
      </c>
      <c r="E15" s="74">
        <v>20</v>
      </c>
      <c r="F15" s="74">
        <v>6</v>
      </c>
      <c r="G15" s="141"/>
    </row>
    <row r="16" spans="1:7" x14ac:dyDescent="0.25">
      <c r="A16" s="95">
        <v>3</v>
      </c>
      <c r="B16" s="130" t="s">
        <v>90</v>
      </c>
      <c r="C16" s="48">
        <v>4000</v>
      </c>
      <c r="D16" s="58">
        <v>3945.41</v>
      </c>
      <c r="E16" s="74">
        <v>15</v>
      </c>
      <c r="F16" s="74">
        <v>8</v>
      </c>
      <c r="G16" s="141"/>
    </row>
    <row r="17" spans="1:7" x14ac:dyDescent="0.25">
      <c r="A17" s="95">
        <v>4</v>
      </c>
      <c r="B17" s="130" t="s">
        <v>61</v>
      </c>
      <c r="C17" s="48">
        <v>849</v>
      </c>
      <c r="D17" s="58">
        <v>837.37925925925924</v>
      </c>
      <c r="E17" s="74">
        <v>9</v>
      </c>
      <c r="F17" s="74">
        <v>1</v>
      </c>
      <c r="G17" s="141"/>
    </row>
    <row r="18" spans="1:7" x14ac:dyDescent="0.25">
      <c r="A18" s="95">
        <v>5</v>
      </c>
      <c r="B18" s="32" t="s">
        <v>80</v>
      </c>
      <c r="C18" s="46">
        <v>1340</v>
      </c>
      <c r="D18" s="139">
        <v>1305.02</v>
      </c>
      <c r="E18" s="150">
        <v>20</v>
      </c>
      <c r="F18" s="74">
        <v>4</v>
      </c>
      <c r="G18" s="141"/>
    </row>
    <row r="19" spans="1:7" x14ac:dyDescent="0.25">
      <c r="A19" s="95">
        <v>6</v>
      </c>
      <c r="B19" s="47" t="s">
        <v>57</v>
      </c>
      <c r="C19" s="132">
        <v>1030</v>
      </c>
      <c r="D19" s="140">
        <v>1007.7097142857143</v>
      </c>
      <c r="E19" s="150">
        <v>20</v>
      </c>
      <c r="F19" s="74">
        <v>3</v>
      </c>
    </row>
    <row r="21" spans="1:7" x14ac:dyDescent="0.25">
      <c r="A21" s="43" t="s">
        <v>104</v>
      </c>
      <c r="B21" s="43"/>
      <c r="C21" s="43"/>
    </row>
    <row r="22" spans="1:7" x14ac:dyDescent="0.25">
      <c r="A22" s="43"/>
      <c r="B22" s="43"/>
      <c r="C22" s="43"/>
    </row>
    <row r="23" spans="1:7" x14ac:dyDescent="0.25">
      <c r="A23" s="43" t="s">
        <v>105</v>
      </c>
      <c r="B23" s="43"/>
      <c r="C23" s="43"/>
      <c r="D23" s="162" t="s">
        <v>115</v>
      </c>
      <c r="E23" s="162"/>
      <c r="F23" s="162"/>
    </row>
    <row r="24" spans="1:7" x14ac:dyDescent="0.25">
      <c r="A24" s="43"/>
      <c r="B24" s="43"/>
      <c r="C24" s="43"/>
    </row>
    <row r="25" spans="1:7" x14ac:dyDescent="0.25">
      <c r="A25" s="43"/>
      <c r="B25" s="43"/>
      <c r="C25" s="43"/>
    </row>
    <row r="26" spans="1:7" x14ac:dyDescent="0.25">
      <c r="A26" s="43" t="s">
        <v>106</v>
      </c>
      <c r="B26" s="43"/>
      <c r="C26" s="43"/>
      <c r="D26" s="43" t="s">
        <v>106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B1" workbookViewId="0">
      <selection activeCell="M9" sqref="M9"/>
    </sheetView>
  </sheetViews>
  <sheetFormatPr defaultRowHeight="15" x14ac:dyDescent="0.25"/>
  <cols>
    <col min="1" max="1" width="6.7109375" style="29" customWidth="1"/>
    <col min="2" max="2" width="15" customWidth="1"/>
    <col min="3" max="3" width="10.85546875" customWidth="1"/>
    <col min="8" max="8" width="9.5703125" bestFit="1" customWidth="1"/>
    <col min="9" max="9" width="9.85546875" customWidth="1"/>
  </cols>
  <sheetData>
    <row r="1" spans="1:10" x14ac:dyDescent="0.25">
      <c r="B1" s="2" t="s">
        <v>0</v>
      </c>
      <c r="C1" s="42" t="s">
        <v>31</v>
      </c>
      <c r="D1" s="36">
        <v>58.8</v>
      </c>
    </row>
    <row r="2" spans="1:10" s="29" customFormat="1" x14ac:dyDescent="0.25">
      <c r="B2" s="2" t="s">
        <v>0</v>
      </c>
      <c r="C2" s="42" t="s">
        <v>32</v>
      </c>
      <c r="D2" s="36">
        <v>56.68</v>
      </c>
    </row>
    <row r="3" spans="1:10" x14ac:dyDescent="0.25">
      <c r="D3" s="5">
        <f>D1-D2</f>
        <v>2.1199999999999974</v>
      </c>
      <c r="F3" s="86" t="s">
        <v>34</v>
      </c>
    </row>
    <row r="4" spans="1:10" s="29" customFormat="1" ht="51.75" x14ac:dyDescent="0.25">
      <c r="A4" s="101"/>
      <c r="B4" s="101" t="s">
        <v>36</v>
      </c>
      <c r="C4" s="101" t="s">
        <v>45</v>
      </c>
      <c r="D4" s="101" t="s">
        <v>46</v>
      </c>
      <c r="E4" s="101" t="s">
        <v>47</v>
      </c>
      <c r="F4" s="101" t="s">
        <v>48</v>
      </c>
      <c r="G4" s="101" t="s">
        <v>49</v>
      </c>
      <c r="H4" s="101" t="s">
        <v>50</v>
      </c>
      <c r="I4" s="101" t="s">
        <v>51</v>
      </c>
      <c r="J4" s="101" t="s">
        <v>52</v>
      </c>
    </row>
    <row r="5" spans="1:10" x14ac:dyDescent="0.25">
      <c r="A5" s="62">
        <v>1</v>
      </c>
      <c r="B5" s="40" t="s">
        <v>12</v>
      </c>
      <c r="C5" s="10">
        <v>1127</v>
      </c>
      <c r="D5" s="11">
        <v>3.5</v>
      </c>
      <c r="E5" s="110">
        <f>C5*D$3/D5</f>
        <v>682.63999999999919</v>
      </c>
      <c r="F5" s="110">
        <f>E5/20</f>
        <v>34.131999999999962</v>
      </c>
      <c r="G5" s="112">
        <v>1495</v>
      </c>
      <c r="H5" s="111">
        <f>G5-F5</f>
        <v>1460.8679999999999</v>
      </c>
      <c r="I5" s="111">
        <f>G5-H5</f>
        <v>34.132000000000062</v>
      </c>
      <c r="J5" s="110">
        <f>I5/H5*100</f>
        <v>2.3364191699729244</v>
      </c>
    </row>
    <row r="6" spans="1:10" x14ac:dyDescent="0.25">
      <c r="A6" s="62">
        <v>2</v>
      </c>
      <c r="B6" s="40" t="s">
        <v>21</v>
      </c>
      <c r="C6" s="10">
        <v>1712</v>
      </c>
      <c r="D6" s="11">
        <v>3.5</v>
      </c>
      <c r="E6" s="110">
        <f t="shared" ref="E6:E15" si="0">C6*D$3/D6</f>
        <v>1036.9828571428559</v>
      </c>
      <c r="F6" s="110">
        <f t="shared" ref="F6:F15" si="1">E6/20</f>
        <v>51.849142857142795</v>
      </c>
      <c r="G6" s="113">
        <v>3055</v>
      </c>
      <c r="H6" s="111">
        <f t="shared" ref="H6:H15" si="2">G6-F6</f>
        <v>3003.1508571428571</v>
      </c>
      <c r="I6" s="111">
        <f t="shared" ref="I6:I15" si="3">G6-H6</f>
        <v>51.849142857142851</v>
      </c>
      <c r="J6" s="110">
        <f t="shared" ref="J6:J15" si="4">I6/H6*100</f>
        <v>1.7264914525962634</v>
      </c>
    </row>
    <row r="7" spans="1:10" x14ac:dyDescent="0.25">
      <c r="A7" s="62">
        <v>3</v>
      </c>
      <c r="B7" s="40" t="s">
        <v>14</v>
      </c>
      <c r="C7" s="10">
        <v>1407</v>
      </c>
      <c r="D7" s="11">
        <v>3.5</v>
      </c>
      <c r="E7" s="110">
        <f t="shared" si="0"/>
        <v>852.23999999999899</v>
      </c>
      <c r="F7" s="110">
        <f t="shared" si="1"/>
        <v>42.611999999999952</v>
      </c>
      <c r="G7" s="41">
        <v>2550</v>
      </c>
      <c r="H7" s="111">
        <f t="shared" si="2"/>
        <v>2507.3879999999999</v>
      </c>
      <c r="I7" s="111">
        <f t="shared" si="3"/>
        <v>42.61200000000008</v>
      </c>
      <c r="J7" s="110">
        <f t="shared" si="4"/>
        <v>1.6994577624204983</v>
      </c>
    </row>
    <row r="8" spans="1:10" x14ac:dyDescent="0.25">
      <c r="A8" s="62">
        <v>4</v>
      </c>
      <c r="B8" s="40" t="s">
        <v>40</v>
      </c>
      <c r="C8" s="10">
        <v>1331</v>
      </c>
      <c r="D8" s="11">
        <v>3.5</v>
      </c>
      <c r="E8" s="110">
        <f t="shared" si="0"/>
        <v>806.20571428571327</v>
      </c>
      <c r="F8" s="110">
        <f t="shared" si="1"/>
        <v>40.310285714285662</v>
      </c>
      <c r="G8" s="41">
        <v>2095</v>
      </c>
      <c r="H8" s="111">
        <f t="shared" si="2"/>
        <v>2054.6897142857142</v>
      </c>
      <c r="I8" s="111">
        <f t="shared" si="3"/>
        <v>40.310285714285783</v>
      </c>
      <c r="J8" s="110">
        <f t="shared" si="4"/>
        <v>1.9618673045384432</v>
      </c>
    </row>
    <row r="9" spans="1:10" x14ac:dyDescent="0.25">
      <c r="A9" s="62">
        <v>5</v>
      </c>
      <c r="B9" s="40" t="s">
        <v>13</v>
      </c>
      <c r="C9" s="10">
        <v>1145</v>
      </c>
      <c r="D9" s="11">
        <v>3.5</v>
      </c>
      <c r="E9" s="110">
        <f t="shared" si="0"/>
        <v>693.54285714285629</v>
      </c>
      <c r="F9" s="110">
        <f t="shared" si="1"/>
        <v>34.677142857142812</v>
      </c>
      <c r="G9" s="114">
        <v>2040</v>
      </c>
      <c r="H9" s="111">
        <f t="shared" si="2"/>
        <v>2005.3228571428572</v>
      </c>
      <c r="I9" s="111">
        <f t="shared" si="3"/>
        <v>34.677142857142826</v>
      </c>
      <c r="J9" s="110">
        <f t="shared" si="4"/>
        <v>1.7292548545798807</v>
      </c>
    </row>
    <row r="10" spans="1:10" x14ac:dyDescent="0.25">
      <c r="A10" s="62">
        <v>6</v>
      </c>
      <c r="B10" s="40" t="s">
        <v>19</v>
      </c>
      <c r="C10" s="10">
        <v>677</v>
      </c>
      <c r="D10" s="11">
        <v>3.5</v>
      </c>
      <c r="E10" s="110">
        <f t="shared" si="0"/>
        <v>410.06857142857092</v>
      </c>
      <c r="F10" s="110">
        <f t="shared" si="1"/>
        <v>20.503428571428547</v>
      </c>
      <c r="G10" s="115">
        <v>1500</v>
      </c>
      <c r="H10" s="111">
        <f t="shared" si="2"/>
        <v>1479.4965714285715</v>
      </c>
      <c r="I10" s="111">
        <f t="shared" si="3"/>
        <v>20.503428571428458</v>
      </c>
      <c r="J10" s="110">
        <f t="shared" si="4"/>
        <v>1.3858381943819422</v>
      </c>
    </row>
    <row r="11" spans="1:10" x14ac:dyDescent="0.25">
      <c r="A11" s="62">
        <v>7</v>
      </c>
      <c r="B11" s="40" t="s">
        <v>22</v>
      </c>
      <c r="C11" s="10">
        <v>1292</v>
      </c>
      <c r="D11" s="11">
        <v>3.5</v>
      </c>
      <c r="E11" s="110">
        <f t="shared" si="0"/>
        <v>782.58285714285626</v>
      </c>
      <c r="F11" s="110">
        <f t="shared" si="1"/>
        <v>39.12914285714281</v>
      </c>
      <c r="G11" s="41">
        <v>2550</v>
      </c>
      <c r="H11" s="111">
        <f t="shared" si="2"/>
        <v>2510.8708571428574</v>
      </c>
      <c r="I11" s="111">
        <f t="shared" si="3"/>
        <v>39.129142857142597</v>
      </c>
      <c r="J11" s="110">
        <f t="shared" si="4"/>
        <v>1.5583893032900944</v>
      </c>
    </row>
    <row r="12" spans="1:10" x14ac:dyDescent="0.25">
      <c r="A12" s="62">
        <v>8</v>
      </c>
      <c r="B12" s="40" t="s">
        <v>41</v>
      </c>
      <c r="C12" s="10">
        <v>1545</v>
      </c>
      <c r="D12" s="11">
        <v>3.5</v>
      </c>
      <c r="E12" s="110">
        <f t="shared" si="0"/>
        <v>935.82857142857029</v>
      </c>
      <c r="F12" s="110">
        <f t="shared" si="1"/>
        <v>46.791428571428511</v>
      </c>
      <c r="G12" s="41">
        <v>3570</v>
      </c>
      <c r="H12" s="111">
        <f t="shared" si="2"/>
        <v>3523.2085714285713</v>
      </c>
      <c r="I12" s="111">
        <f t="shared" si="3"/>
        <v>46.791428571428696</v>
      </c>
      <c r="J12" s="110">
        <f t="shared" si="4"/>
        <v>1.3280913582829972</v>
      </c>
    </row>
    <row r="13" spans="1:10" x14ac:dyDescent="0.25">
      <c r="A13" s="62">
        <v>9</v>
      </c>
      <c r="B13" s="40" t="s">
        <v>42</v>
      </c>
      <c r="C13" s="10">
        <v>1824</v>
      </c>
      <c r="D13" s="11">
        <v>3.5</v>
      </c>
      <c r="E13" s="110">
        <f t="shared" si="0"/>
        <v>1104.8228571428558</v>
      </c>
      <c r="F13" s="110">
        <f t="shared" si="1"/>
        <v>55.24114285714279</v>
      </c>
      <c r="G13" s="41">
        <v>3550</v>
      </c>
      <c r="H13" s="111">
        <f t="shared" si="2"/>
        <v>3494.7588571428573</v>
      </c>
      <c r="I13" s="111">
        <f t="shared" si="3"/>
        <v>55.241142857142677</v>
      </c>
      <c r="J13" s="110">
        <f t="shared" si="4"/>
        <v>1.5806853953381241</v>
      </c>
    </row>
    <row r="14" spans="1:10" x14ac:dyDescent="0.25">
      <c r="A14" s="62">
        <v>10</v>
      </c>
      <c r="B14" s="40" t="s">
        <v>43</v>
      </c>
      <c r="C14" s="10">
        <v>1331</v>
      </c>
      <c r="D14" s="11">
        <v>3.5</v>
      </c>
      <c r="E14" s="110">
        <f t="shared" si="0"/>
        <v>806.20571428571327</v>
      </c>
      <c r="F14" s="110">
        <f>E14/15</f>
        <v>53.747047619047549</v>
      </c>
      <c r="G14" s="41">
        <v>2400</v>
      </c>
      <c r="H14" s="111">
        <f t="shared" si="2"/>
        <v>2346.2529523809526</v>
      </c>
      <c r="I14" s="111">
        <f t="shared" si="3"/>
        <v>53.747047619047407</v>
      </c>
      <c r="J14" s="110">
        <f t="shared" si="4"/>
        <v>2.290761001046604</v>
      </c>
    </row>
    <row r="15" spans="1:10" x14ac:dyDescent="0.25">
      <c r="A15" s="62">
        <v>11</v>
      </c>
      <c r="B15" s="40" t="s">
        <v>44</v>
      </c>
      <c r="C15" s="10">
        <v>2433</v>
      </c>
      <c r="D15" s="11">
        <v>3.5</v>
      </c>
      <c r="E15" s="110">
        <f t="shared" si="0"/>
        <v>1473.7028571428552</v>
      </c>
      <c r="F15" s="110">
        <f t="shared" si="1"/>
        <v>73.685142857142765</v>
      </c>
      <c r="G15" s="41">
        <v>4090</v>
      </c>
      <c r="H15" s="111">
        <f t="shared" si="2"/>
        <v>4016.3148571428574</v>
      </c>
      <c r="I15" s="111">
        <f t="shared" si="3"/>
        <v>73.685142857142637</v>
      </c>
      <c r="J15" s="110">
        <f t="shared" si="4"/>
        <v>1.8346455763072589</v>
      </c>
    </row>
    <row r="16" spans="1:10" x14ac:dyDescent="0.25">
      <c r="A16" s="116"/>
      <c r="B16" s="116"/>
      <c r="C16" s="116"/>
      <c r="D16" s="116"/>
      <c r="E16" s="116"/>
      <c r="F16" s="116"/>
      <c r="G16" s="116"/>
      <c r="H16" s="116"/>
      <c r="I16" s="108" t="s">
        <v>52</v>
      </c>
      <c r="J16" s="117">
        <f>AVERAGE(J5:J15)</f>
        <v>1.7665364884322756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7" workbookViewId="0">
      <selection activeCell="A7" sqref="A7:G23"/>
    </sheetView>
  </sheetViews>
  <sheetFormatPr defaultRowHeight="15" x14ac:dyDescent="0.25"/>
  <cols>
    <col min="1" max="1" width="6.42578125" customWidth="1"/>
    <col min="2" max="2" width="13.42578125" customWidth="1"/>
    <col min="3" max="3" width="11.85546875" customWidth="1"/>
    <col min="4" max="4" width="9.140625" style="29"/>
  </cols>
  <sheetData>
    <row r="1" spans="1:10" s="43" customFormat="1" x14ac:dyDescent="0.25"/>
    <row r="2" spans="1:10" s="43" customFormat="1" ht="15.75" customHeight="1" x14ac:dyDescent="0.25"/>
    <row r="3" spans="1:10" s="43" customFormat="1" x14ac:dyDescent="0.25">
      <c r="C3" s="43" t="s">
        <v>110</v>
      </c>
    </row>
    <row r="4" spans="1:10" s="43" customFormat="1" x14ac:dyDescent="0.25"/>
    <row r="5" spans="1:10" s="43" customFormat="1" x14ac:dyDescent="0.25">
      <c r="C5" s="2" t="s">
        <v>0</v>
      </c>
      <c r="D5" s="42" t="s">
        <v>31</v>
      </c>
      <c r="E5" s="146">
        <v>58.8</v>
      </c>
    </row>
    <row r="6" spans="1:10" s="43" customFormat="1" x14ac:dyDescent="0.25">
      <c r="C6" s="2" t="s">
        <v>0</v>
      </c>
      <c r="D6" s="42" t="s">
        <v>32</v>
      </c>
      <c r="E6" s="146">
        <v>56.68</v>
      </c>
    </row>
    <row r="7" spans="1:10" s="43" customFormat="1" x14ac:dyDescent="0.25">
      <c r="D7" s="145" t="s">
        <v>51</v>
      </c>
      <c r="E7" s="147">
        <f>E5-E6</f>
        <v>2.1199999999999974</v>
      </c>
    </row>
    <row r="8" spans="1:10" s="43" customFormat="1" x14ac:dyDescent="0.25">
      <c r="B8" s="43" t="s">
        <v>102</v>
      </c>
      <c r="E8" s="143" t="s">
        <v>103</v>
      </c>
      <c r="F8" s="144"/>
    </row>
    <row r="9" spans="1:10" s="43" customFormat="1" x14ac:dyDescent="0.25">
      <c r="B9" s="44"/>
      <c r="C9" s="44"/>
      <c r="D9" s="44"/>
      <c r="E9" s="44"/>
      <c r="F9" s="44"/>
    </row>
    <row r="10" spans="1:10" x14ac:dyDescent="0.25">
      <c r="A10" s="31" t="s">
        <v>33</v>
      </c>
      <c r="B10" s="31"/>
      <c r="C10" s="31"/>
      <c r="D10" s="31"/>
      <c r="E10" s="174" t="s">
        <v>34</v>
      </c>
      <c r="F10" s="30"/>
      <c r="G10" s="30"/>
      <c r="H10" s="30"/>
      <c r="I10" s="30"/>
      <c r="J10" s="30"/>
    </row>
    <row r="11" spans="1:10" ht="36" x14ac:dyDescent="0.25">
      <c r="A11" s="63" t="s">
        <v>35</v>
      </c>
      <c r="B11" s="64" t="s">
        <v>36</v>
      </c>
      <c r="C11" s="65" t="s">
        <v>65</v>
      </c>
      <c r="D11" s="65" t="s">
        <v>66</v>
      </c>
      <c r="E11" s="65" t="s">
        <v>38</v>
      </c>
      <c r="F11" s="66" t="s">
        <v>39</v>
      </c>
      <c r="G11" s="30"/>
      <c r="H11" s="30"/>
      <c r="I11" s="30"/>
      <c r="J11" s="30"/>
    </row>
    <row r="12" spans="1:10" x14ac:dyDescent="0.25">
      <c r="A12" s="60">
        <v>1</v>
      </c>
      <c r="B12" s="38" t="s">
        <v>12</v>
      </c>
      <c r="C12" s="79">
        <v>1495</v>
      </c>
      <c r="D12" s="169">
        <v>1460.8679999999999</v>
      </c>
      <c r="E12" s="60">
        <v>20</v>
      </c>
      <c r="F12" s="60">
        <v>4</v>
      </c>
      <c r="G12" s="30"/>
      <c r="H12" s="30"/>
      <c r="I12" s="30"/>
      <c r="J12" s="30"/>
    </row>
    <row r="13" spans="1:10" x14ac:dyDescent="0.25">
      <c r="A13" s="60">
        <v>2</v>
      </c>
      <c r="B13" s="38" t="s">
        <v>21</v>
      </c>
      <c r="C13" s="170">
        <v>3055</v>
      </c>
      <c r="D13" s="171">
        <v>3003.1508571428571</v>
      </c>
      <c r="E13" s="60">
        <v>20</v>
      </c>
      <c r="F13" s="60">
        <v>7</v>
      </c>
      <c r="G13" s="30"/>
      <c r="H13" s="30"/>
      <c r="I13" s="30"/>
      <c r="J13" s="30"/>
    </row>
    <row r="14" spans="1:10" x14ac:dyDescent="0.25">
      <c r="A14" s="60">
        <v>3</v>
      </c>
      <c r="B14" s="38" t="s">
        <v>14</v>
      </c>
      <c r="C14" s="79">
        <v>2550</v>
      </c>
      <c r="D14" s="169">
        <v>2507.3879999999999</v>
      </c>
      <c r="E14" s="60">
        <v>20</v>
      </c>
      <c r="F14" s="60">
        <v>6</v>
      </c>
      <c r="G14" s="30"/>
      <c r="H14" s="30"/>
      <c r="I14" s="30"/>
      <c r="J14" s="30"/>
    </row>
    <row r="15" spans="1:10" x14ac:dyDescent="0.25">
      <c r="A15" s="60">
        <v>4</v>
      </c>
      <c r="B15" s="38" t="s">
        <v>40</v>
      </c>
      <c r="C15" s="79">
        <v>2095</v>
      </c>
      <c r="D15" s="169">
        <v>2054.6897142857142</v>
      </c>
      <c r="E15" s="60">
        <v>20</v>
      </c>
      <c r="F15" s="60">
        <v>5</v>
      </c>
      <c r="G15" s="30"/>
      <c r="H15" s="30"/>
      <c r="I15" s="30"/>
      <c r="J15" s="30"/>
    </row>
    <row r="16" spans="1:10" x14ac:dyDescent="0.25">
      <c r="A16" s="60">
        <v>5</v>
      </c>
      <c r="B16" s="38" t="s">
        <v>13</v>
      </c>
      <c r="C16" s="54">
        <v>2040</v>
      </c>
      <c r="D16" s="172">
        <v>2005.3228571428572</v>
      </c>
      <c r="E16" s="60">
        <v>20</v>
      </c>
      <c r="F16" s="60">
        <v>5</v>
      </c>
      <c r="G16" s="30"/>
      <c r="H16" s="30"/>
      <c r="I16" s="30"/>
      <c r="J16" s="30"/>
    </row>
    <row r="17" spans="1:10" x14ac:dyDescent="0.25">
      <c r="A17" s="60">
        <v>6</v>
      </c>
      <c r="B17" s="38" t="s">
        <v>19</v>
      </c>
      <c r="C17" s="170">
        <v>1500</v>
      </c>
      <c r="D17" s="171">
        <v>1479.4965714285715</v>
      </c>
      <c r="E17" s="60">
        <v>20</v>
      </c>
      <c r="F17" s="60">
        <v>3</v>
      </c>
      <c r="G17" s="30"/>
      <c r="H17" s="30"/>
      <c r="I17" s="30"/>
      <c r="J17" s="30"/>
    </row>
    <row r="18" spans="1:10" x14ac:dyDescent="0.25">
      <c r="A18" s="60">
        <v>7</v>
      </c>
      <c r="B18" s="38" t="s">
        <v>22</v>
      </c>
      <c r="C18" s="81">
        <v>2550</v>
      </c>
      <c r="D18" s="129">
        <v>2510.8708571428574</v>
      </c>
      <c r="E18" s="60">
        <v>20</v>
      </c>
      <c r="F18" s="60">
        <v>5</v>
      </c>
      <c r="G18" s="30"/>
      <c r="H18" s="30"/>
      <c r="I18" s="30"/>
      <c r="J18" s="30"/>
    </row>
    <row r="19" spans="1:10" x14ac:dyDescent="0.25">
      <c r="A19" s="61">
        <v>8</v>
      </c>
      <c r="B19" s="62" t="s">
        <v>41</v>
      </c>
      <c r="C19" s="80">
        <v>3570</v>
      </c>
      <c r="D19" s="173">
        <v>3523.2085714285713</v>
      </c>
      <c r="E19" s="61">
        <v>20</v>
      </c>
      <c r="F19" s="61">
        <v>8</v>
      </c>
      <c r="G19" s="30"/>
      <c r="H19" s="30"/>
      <c r="I19" s="30"/>
      <c r="J19" s="30"/>
    </row>
    <row r="20" spans="1:10" x14ac:dyDescent="0.25">
      <c r="A20" s="61">
        <v>9</v>
      </c>
      <c r="B20" s="62" t="s">
        <v>42</v>
      </c>
      <c r="C20" s="80">
        <v>3550</v>
      </c>
      <c r="D20" s="173">
        <v>3494.7588571428573</v>
      </c>
      <c r="E20" s="61">
        <v>20</v>
      </c>
      <c r="F20" s="61">
        <v>7</v>
      </c>
      <c r="G20" s="30"/>
      <c r="H20" s="30"/>
      <c r="I20" s="30"/>
      <c r="J20" s="30"/>
    </row>
    <row r="21" spans="1:10" x14ac:dyDescent="0.25">
      <c r="A21" s="61">
        <v>10</v>
      </c>
      <c r="B21" s="62" t="s">
        <v>43</v>
      </c>
      <c r="C21" s="80">
        <v>2400</v>
      </c>
      <c r="D21" s="173">
        <v>2346.2529523809526</v>
      </c>
      <c r="E21" s="61">
        <v>15</v>
      </c>
      <c r="F21" s="61">
        <v>5</v>
      </c>
      <c r="G21" s="30"/>
      <c r="H21" s="30"/>
      <c r="I21" s="30"/>
      <c r="J21" s="30"/>
    </row>
    <row r="22" spans="1:10" x14ac:dyDescent="0.25">
      <c r="A22" s="61">
        <v>11</v>
      </c>
      <c r="B22" s="62" t="s">
        <v>44</v>
      </c>
      <c r="C22" s="80">
        <v>4090</v>
      </c>
      <c r="D22" s="173">
        <v>4016.3148571428574</v>
      </c>
      <c r="E22" s="61">
        <v>20</v>
      </c>
      <c r="F22" s="61">
        <v>7</v>
      </c>
      <c r="G22" s="30"/>
      <c r="H22" s="30"/>
      <c r="I22" s="30"/>
      <c r="J22" s="30"/>
    </row>
    <row r="23" spans="1:10" x14ac:dyDescent="0.25">
      <c r="A23" s="35"/>
      <c r="B23" s="35"/>
      <c r="C23" s="33"/>
      <c r="D23" s="33"/>
      <c r="E23" s="33"/>
      <c r="F23" s="35"/>
      <c r="G23" s="35"/>
      <c r="H23" s="35"/>
      <c r="I23" s="33"/>
      <c r="J23" s="34"/>
    </row>
    <row r="24" spans="1:10" x14ac:dyDescent="0.25">
      <c r="A24" s="43" t="s">
        <v>104</v>
      </c>
      <c r="B24" s="43"/>
      <c r="C24" s="43"/>
      <c r="D24" s="43"/>
      <c r="E24" s="43"/>
      <c r="F24" s="43"/>
    </row>
    <row r="25" spans="1:10" x14ac:dyDescent="0.25">
      <c r="A25" s="43"/>
      <c r="B25" s="43"/>
      <c r="C25" s="43"/>
      <c r="D25" s="43"/>
      <c r="E25" s="43"/>
      <c r="F25" s="43"/>
    </row>
    <row r="26" spans="1:10" x14ac:dyDescent="0.25">
      <c r="A26" s="43" t="s">
        <v>105</v>
      </c>
      <c r="B26" s="43"/>
      <c r="C26" s="43"/>
      <c r="D26" s="43" t="s">
        <v>114</v>
      </c>
      <c r="E26" s="43"/>
      <c r="F26" s="43"/>
    </row>
    <row r="27" spans="1:10" x14ac:dyDescent="0.25">
      <c r="A27" s="43"/>
      <c r="B27" s="43"/>
      <c r="C27" s="43"/>
      <c r="D27" s="43"/>
      <c r="E27" s="43"/>
      <c r="F27" s="43"/>
    </row>
    <row r="28" spans="1:10" x14ac:dyDescent="0.25">
      <c r="A28" s="43"/>
      <c r="B28" s="43"/>
      <c r="C28" s="43"/>
      <c r="D28" s="43"/>
      <c r="E28" s="43"/>
      <c r="F28" s="43"/>
    </row>
    <row r="29" spans="1:10" x14ac:dyDescent="0.25">
      <c r="A29" s="43" t="s">
        <v>106</v>
      </c>
      <c r="B29" s="43"/>
      <c r="C29" s="43"/>
      <c r="D29" s="43" t="s">
        <v>106</v>
      </c>
      <c r="E29" s="43"/>
      <c r="F29" s="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23" sqref="D23"/>
    </sheetView>
  </sheetViews>
  <sheetFormatPr defaultRowHeight="15" x14ac:dyDescent="0.25"/>
  <cols>
    <col min="2" max="2" width="11.85546875" customWidth="1"/>
  </cols>
  <sheetData>
    <row r="1" spans="1:10" x14ac:dyDescent="0.25">
      <c r="E1" s="86" t="s">
        <v>67</v>
      </c>
      <c r="F1" s="86"/>
    </row>
    <row r="2" spans="1:10" x14ac:dyDescent="0.25">
      <c r="B2" s="2" t="s">
        <v>0</v>
      </c>
      <c r="C2" s="42" t="s">
        <v>31</v>
      </c>
      <c r="D2" s="47">
        <v>58.8</v>
      </c>
    </row>
    <row r="3" spans="1:10" x14ac:dyDescent="0.25">
      <c r="B3" s="2" t="s">
        <v>0</v>
      </c>
      <c r="C3" s="42" t="s">
        <v>32</v>
      </c>
      <c r="D3" s="47">
        <v>56.68</v>
      </c>
    </row>
    <row r="4" spans="1:10" x14ac:dyDescent="0.25">
      <c r="B4" s="43"/>
      <c r="C4" s="43"/>
      <c r="D4" s="5">
        <f>D2-D3</f>
        <v>2.1199999999999974</v>
      </c>
    </row>
    <row r="6" spans="1:10" ht="36.75" x14ac:dyDescent="0.25">
      <c r="A6" s="67" t="s">
        <v>35</v>
      </c>
      <c r="B6" s="68" t="s">
        <v>36</v>
      </c>
      <c r="C6" s="69" t="s">
        <v>62</v>
      </c>
      <c r="D6" s="70" t="s">
        <v>46</v>
      </c>
      <c r="E6" s="70" t="s">
        <v>63</v>
      </c>
      <c r="F6" s="70" t="s">
        <v>48</v>
      </c>
      <c r="G6" s="69" t="s">
        <v>37</v>
      </c>
      <c r="H6" s="71" t="s">
        <v>64</v>
      </c>
      <c r="I6" s="108" t="s">
        <v>77</v>
      </c>
      <c r="J6" s="108" t="s">
        <v>52</v>
      </c>
    </row>
    <row r="7" spans="1:10" x14ac:dyDescent="0.25">
      <c r="A7" s="54">
        <v>1</v>
      </c>
      <c r="B7" s="55" t="s">
        <v>18</v>
      </c>
      <c r="C7" s="10">
        <v>971</v>
      </c>
      <c r="D7" s="38">
        <v>3.5</v>
      </c>
      <c r="E7" s="21">
        <f>C7*D$4/D7</f>
        <v>588.14857142857079</v>
      </c>
      <c r="F7" s="21">
        <f>E7/20</f>
        <v>29.407428571428539</v>
      </c>
      <c r="G7" s="56">
        <v>1950</v>
      </c>
      <c r="H7" s="12">
        <f>G7-F7</f>
        <v>1920.5925714285715</v>
      </c>
      <c r="I7" s="13">
        <f>G7-H7</f>
        <v>29.407428571428454</v>
      </c>
      <c r="J7" s="21">
        <f>I7/H7*100</f>
        <v>1.5311643400533763</v>
      </c>
    </row>
    <row r="8" spans="1:10" x14ac:dyDescent="0.25">
      <c r="A8" s="54">
        <v>2</v>
      </c>
      <c r="B8" s="55" t="s">
        <v>57</v>
      </c>
      <c r="C8" s="56">
        <v>736</v>
      </c>
      <c r="D8" s="38">
        <v>3.5</v>
      </c>
      <c r="E8" s="21">
        <f t="shared" ref="E8:E19" si="0">C8*D$4/D8</f>
        <v>445.80571428571375</v>
      </c>
      <c r="F8" s="21">
        <f t="shared" ref="F8:F13" si="1">E8/20</f>
        <v>22.290285714285687</v>
      </c>
      <c r="G8" s="56">
        <v>1030</v>
      </c>
      <c r="H8" s="12">
        <f t="shared" ref="H8:H19" si="2">G8-F8</f>
        <v>1007.7097142857143</v>
      </c>
      <c r="I8" s="13">
        <f t="shared" ref="I8:I19" si="3">G8-H8</f>
        <v>22.290285714285687</v>
      </c>
      <c r="J8" s="21">
        <f t="shared" ref="J8:J19" si="4">I8/H8*100</f>
        <v>2.2119748771188044</v>
      </c>
    </row>
    <row r="9" spans="1:10" x14ac:dyDescent="0.25">
      <c r="A9" s="54">
        <v>3</v>
      </c>
      <c r="B9" s="55" t="s">
        <v>23</v>
      </c>
      <c r="C9" s="10">
        <v>1439</v>
      </c>
      <c r="D9" s="38">
        <v>3.5</v>
      </c>
      <c r="E9" s="21">
        <f t="shared" si="0"/>
        <v>871.62285714285611</v>
      </c>
      <c r="F9" s="21">
        <f t="shared" si="1"/>
        <v>43.581142857142808</v>
      </c>
      <c r="G9" s="56">
        <v>2520</v>
      </c>
      <c r="H9" s="12">
        <f t="shared" si="2"/>
        <v>2476.4188571428572</v>
      </c>
      <c r="I9" s="13">
        <f t="shared" si="3"/>
        <v>43.581142857142822</v>
      </c>
      <c r="J9" s="21">
        <f t="shared" si="4"/>
        <v>1.7598453804145282</v>
      </c>
    </row>
    <row r="10" spans="1:10" x14ac:dyDescent="0.25">
      <c r="A10" s="54">
        <v>4</v>
      </c>
      <c r="B10" s="55" t="s">
        <v>24</v>
      </c>
      <c r="C10" s="10">
        <v>1545</v>
      </c>
      <c r="D10" s="38">
        <v>3.5</v>
      </c>
      <c r="E10" s="21">
        <f t="shared" si="0"/>
        <v>935.82857142857029</v>
      </c>
      <c r="F10" s="21">
        <f t="shared" si="1"/>
        <v>46.791428571428511</v>
      </c>
      <c r="G10" s="56">
        <v>3470</v>
      </c>
      <c r="H10" s="12">
        <f t="shared" si="2"/>
        <v>3423.2085714285713</v>
      </c>
      <c r="I10" s="13">
        <f t="shared" si="3"/>
        <v>46.791428571428696</v>
      </c>
      <c r="J10" s="21">
        <f t="shared" si="4"/>
        <v>1.3668880407103481</v>
      </c>
    </row>
    <row r="11" spans="1:10" x14ac:dyDescent="0.25">
      <c r="A11" s="54">
        <v>5</v>
      </c>
      <c r="B11" s="55" t="s">
        <v>58</v>
      </c>
      <c r="C11" s="10">
        <v>1155</v>
      </c>
      <c r="D11" s="38">
        <v>3.5</v>
      </c>
      <c r="E11" s="21">
        <f t="shared" si="0"/>
        <v>699.59999999999923</v>
      </c>
      <c r="F11" s="21">
        <f t="shared" si="1"/>
        <v>34.979999999999961</v>
      </c>
      <c r="G11" s="57">
        <v>1340</v>
      </c>
      <c r="H11" s="12">
        <f t="shared" si="2"/>
        <v>1305.02</v>
      </c>
      <c r="I11" s="13">
        <f t="shared" si="3"/>
        <v>34.980000000000018</v>
      </c>
      <c r="J11" s="21">
        <f t="shared" si="4"/>
        <v>2.6804186909012904</v>
      </c>
    </row>
    <row r="12" spans="1:10" x14ac:dyDescent="0.25">
      <c r="A12" s="54">
        <v>6</v>
      </c>
      <c r="B12" s="55" t="s">
        <v>19</v>
      </c>
      <c r="C12" s="10">
        <v>677</v>
      </c>
      <c r="D12" s="38">
        <v>3.5</v>
      </c>
      <c r="E12" s="21">
        <f t="shared" si="0"/>
        <v>410.06857142857092</v>
      </c>
      <c r="F12" s="21">
        <f t="shared" si="1"/>
        <v>20.503428571428547</v>
      </c>
      <c r="G12" s="56">
        <v>1500</v>
      </c>
      <c r="H12" s="12">
        <f t="shared" si="2"/>
        <v>1479.4965714285715</v>
      </c>
      <c r="I12" s="13">
        <f t="shared" si="3"/>
        <v>20.503428571428458</v>
      </c>
      <c r="J12" s="21">
        <f t="shared" si="4"/>
        <v>1.3858381943819422</v>
      </c>
    </row>
    <row r="13" spans="1:10" x14ac:dyDescent="0.25">
      <c r="A13" s="54">
        <v>7</v>
      </c>
      <c r="B13" s="55" t="s">
        <v>22</v>
      </c>
      <c r="C13" s="10">
        <v>1292</v>
      </c>
      <c r="D13" s="38">
        <v>3.5</v>
      </c>
      <c r="E13" s="21">
        <f t="shared" si="0"/>
        <v>782.58285714285626</v>
      </c>
      <c r="F13" s="21">
        <f t="shared" si="1"/>
        <v>39.12914285714281</v>
      </c>
      <c r="G13" s="56">
        <v>2550</v>
      </c>
      <c r="H13" s="12">
        <f t="shared" si="2"/>
        <v>2510.8708571428574</v>
      </c>
      <c r="I13" s="13">
        <f t="shared" si="3"/>
        <v>39.129142857142597</v>
      </c>
      <c r="J13" s="21">
        <f t="shared" si="4"/>
        <v>1.5583893032900944</v>
      </c>
    </row>
    <row r="14" spans="1:10" x14ac:dyDescent="0.25">
      <c r="A14" s="54">
        <v>8</v>
      </c>
      <c r="B14" s="55" t="s">
        <v>59</v>
      </c>
      <c r="C14" s="10">
        <v>261</v>
      </c>
      <c r="D14" s="38">
        <v>4</v>
      </c>
      <c r="E14" s="21">
        <f t="shared" si="0"/>
        <v>138.32999999999984</v>
      </c>
      <c r="F14" s="21">
        <f>E14/15</f>
        <v>9.2219999999999889</v>
      </c>
      <c r="G14" s="56">
        <v>696</v>
      </c>
      <c r="H14" s="12">
        <f t="shared" si="2"/>
        <v>686.77800000000002</v>
      </c>
      <c r="I14" s="13">
        <f t="shared" si="3"/>
        <v>9.22199999999998</v>
      </c>
      <c r="J14" s="21">
        <f t="shared" si="4"/>
        <v>1.3427919939194295</v>
      </c>
    </row>
    <row r="15" spans="1:10" x14ac:dyDescent="0.25">
      <c r="A15" s="54">
        <v>9</v>
      </c>
      <c r="B15" s="55" t="s">
        <v>60</v>
      </c>
      <c r="C15" s="10">
        <v>263</v>
      </c>
      <c r="D15" s="38">
        <v>4</v>
      </c>
      <c r="E15" s="21">
        <f t="shared" si="0"/>
        <v>139.38999999999984</v>
      </c>
      <c r="F15" s="21">
        <f t="shared" ref="F15:F16" si="5">E15/15</f>
        <v>9.2926666666666566</v>
      </c>
      <c r="G15" s="56">
        <v>756</v>
      </c>
      <c r="H15" s="12">
        <f t="shared" si="2"/>
        <v>746.70733333333339</v>
      </c>
      <c r="I15" s="13">
        <f t="shared" si="3"/>
        <v>9.2926666666666051</v>
      </c>
      <c r="J15" s="21">
        <f t="shared" si="4"/>
        <v>1.244485791398853</v>
      </c>
    </row>
    <row r="16" spans="1:10" x14ac:dyDescent="0.25">
      <c r="A16" s="54">
        <v>10</v>
      </c>
      <c r="B16" s="55" t="s">
        <v>61</v>
      </c>
      <c r="C16" s="10">
        <v>222</v>
      </c>
      <c r="D16" s="38">
        <v>4</v>
      </c>
      <c r="E16" s="21">
        <f t="shared" si="0"/>
        <v>117.65999999999985</v>
      </c>
      <c r="F16" s="21">
        <f t="shared" si="5"/>
        <v>7.8439999999999905</v>
      </c>
      <c r="G16" s="56">
        <v>662</v>
      </c>
      <c r="H16" s="12">
        <f t="shared" si="2"/>
        <v>654.15600000000006</v>
      </c>
      <c r="I16" s="13">
        <f t="shared" si="3"/>
        <v>7.8439999999999372</v>
      </c>
      <c r="J16" s="21">
        <f t="shared" si="4"/>
        <v>1.1991023547899791</v>
      </c>
    </row>
    <row r="17" spans="1:10" x14ac:dyDescent="0.25">
      <c r="A17" s="54">
        <v>11</v>
      </c>
      <c r="B17" s="55" t="s">
        <v>59</v>
      </c>
      <c r="C17" s="10">
        <v>261</v>
      </c>
      <c r="D17" s="38">
        <v>4.5</v>
      </c>
      <c r="E17" s="21">
        <f t="shared" si="0"/>
        <v>122.95999999999987</v>
      </c>
      <c r="F17" s="21">
        <f>E17/9</f>
        <v>13.662222222222207</v>
      </c>
      <c r="G17" s="56">
        <v>886</v>
      </c>
      <c r="H17" s="12">
        <f t="shared" si="2"/>
        <v>872.33777777777777</v>
      </c>
      <c r="I17" s="13">
        <f t="shared" si="3"/>
        <v>13.662222222222226</v>
      </c>
      <c r="J17" s="21">
        <f t="shared" si="4"/>
        <v>1.5661619352340586</v>
      </c>
    </row>
    <row r="18" spans="1:10" x14ac:dyDescent="0.25">
      <c r="A18" s="54">
        <v>12</v>
      </c>
      <c r="B18" s="55" t="s">
        <v>60</v>
      </c>
      <c r="C18" s="10">
        <v>263</v>
      </c>
      <c r="D18" s="38">
        <v>4.5</v>
      </c>
      <c r="E18" s="21">
        <f t="shared" si="0"/>
        <v>123.90222222222208</v>
      </c>
      <c r="F18" s="21">
        <f t="shared" ref="F18:F19" si="6">E18/9</f>
        <v>13.766913580246898</v>
      </c>
      <c r="G18" s="56">
        <v>948</v>
      </c>
      <c r="H18" s="12">
        <f t="shared" si="2"/>
        <v>934.23308641975314</v>
      </c>
      <c r="I18" s="13">
        <f t="shared" si="3"/>
        <v>13.766913580246865</v>
      </c>
      <c r="J18" s="21">
        <f t="shared" si="4"/>
        <v>1.4736058677824817</v>
      </c>
    </row>
    <row r="19" spans="1:10" x14ac:dyDescent="0.25">
      <c r="A19" s="54">
        <v>13</v>
      </c>
      <c r="B19" s="55" t="s">
        <v>61</v>
      </c>
      <c r="C19" s="10">
        <v>222</v>
      </c>
      <c r="D19" s="38">
        <v>4.5</v>
      </c>
      <c r="E19" s="21">
        <f t="shared" si="0"/>
        <v>104.58666666666653</v>
      </c>
      <c r="F19" s="21">
        <f t="shared" si="6"/>
        <v>11.620740740740725</v>
      </c>
      <c r="G19" s="56">
        <v>849</v>
      </c>
      <c r="H19" s="12">
        <f t="shared" si="2"/>
        <v>837.37925925925924</v>
      </c>
      <c r="I19" s="13">
        <f t="shared" si="3"/>
        <v>11.620740740740757</v>
      </c>
      <c r="J19" s="21">
        <f t="shared" si="4"/>
        <v>1.3877512026056624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31"/>
  <sheetViews>
    <sheetView topLeftCell="B9" workbookViewId="0">
      <selection activeCell="B7" sqref="B7:G25"/>
    </sheetView>
  </sheetViews>
  <sheetFormatPr defaultRowHeight="15" x14ac:dyDescent="0.25"/>
  <cols>
    <col min="1" max="1" width="7.7109375" style="43" customWidth="1"/>
    <col min="2" max="2" width="12.85546875" style="43" customWidth="1"/>
    <col min="3" max="3" width="14.42578125" style="43" customWidth="1"/>
    <col min="4" max="5" width="10.5703125" style="43" customWidth="1"/>
    <col min="6" max="16384" width="9.140625" style="43"/>
  </cols>
  <sheetData>
    <row r="5" spans="1:7" x14ac:dyDescent="0.25">
      <c r="B5" s="2" t="s">
        <v>0</v>
      </c>
      <c r="C5" s="42" t="s">
        <v>31</v>
      </c>
      <c r="D5" s="146">
        <v>58.8</v>
      </c>
    </row>
    <row r="6" spans="1:7" x14ac:dyDescent="0.25">
      <c r="B6" s="2" t="s">
        <v>0</v>
      </c>
      <c r="C6" s="42" t="s">
        <v>32</v>
      </c>
      <c r="D6" s="146">
        <v>56.68</v>
      </c>
    </row>
    <row r="7" spans="1:7" x14ac:dyDescent="0.25">
      <c r="C7" s="145" t="s">
        <v>51</v>
      </c>
      <c r="D7" s="147">
        <f>D5-D6</f>
        <v>2.1199999999999974</v>
      </c>
    </row>
    <row r="8" spans="1:7" x14ac:dyDescent="0.25">
      <c r="A8" s="43" t="s">
        <v>102</v>
      </c>
      <c r="D8" s="143" t="s">
        <v>103</v>
      </c>
      <c r="E8" s="144"/>
      <c r="F8" s="144"/>
    </row>
    <row r="9" spans="1:7" x14ac:dyDescent="0.25">
      <c r="A9" s="44" t="s">
        <v>53</v>
      </c>
      <c r="B9" s="118"/>
      <c r="C9" s="119" t="s">
        <v>54</v>
      </c>
      <c r="D9" s="119"/>
      <c r="E9" s="45"/>
    </row>
    <row r="10" spans="1:7" x14ac:dyDescent="0.25">
      <c r="A10" s="44"/>
      <c r="B10" s="44"/>
      <c r="C10" s="44"/>
      <c r="D10" s="44"/>
      <c r="E10" s="44" t="s">
        <v>55</v>
      </c>
    </row>
    <row r="11" spans="1:7" ht="38.25" x14ac:dyDescent="0.25">
      <c r="A11" s="49" t="s">
        <v>35</v>
      </c>
      <c r="B11" s="51" t="s">
        <v>36</v>
      </c>
      <c r="C11" s="52" t="s">
        <v>65</v>
      </c>
      <c r="D11" s="37" t="s">
        <v>66</v>
      </c>
      <c r="E11" s="52" t="s">
        <v>56</v>
      </c>
      <c r="F11" s="157" t="s">
        <v>108</v>
      </c>
    </row>
    <row r="12" spans="1:7" x14ac:dyDescent="0.25">
      <c r="A12" s="46">
        <v>1</v>
      </c>
      <c r="B12" s="50" t="s">
        <v>18</v>
      </c>
      <c r="C12" s="48">
        <v>1950</v>
      </c>
      <c r="D12" s="58">
        <v>1921</v>
      </c>
      <c r="E12" s="46">
        <v>20</v>
      </c>
      <c r="F12" s="76">
        <v>4</v>
      </c>
      <c r="G12" s="43">
        <f>D12*E12</f>
        <v>38420</v>
      </c>
    </row>
    <row r="13" spans="1:7" x14ac:dyDescent="0.25">
      <c r="A13" s="46">
        <v>2</v>
      </c>
      <c r="B13" s="50" t="s">
        <v>57</v>
      </c>
      <c r="C13" s="48">
        <v>1030</v>
      </c>
      <c r="D13" s="58">
        <v>1008</v>
      </c>
      <c r="E13" s="46">
        <v>20</v>
      </c>
      <c r="F13" s="76">
        <v>3</v>
      </c>
      <c r="G13" s="43">
        <f t="shared" ref="G13:G24" si="0">D13*E13</f>
        <v>20160</v>
      </c>
    </row>
    <row r="14" spans="1:7" x14ac:dyDescent="0.25">
      <c r="A14" s="46">
        <v>3</v>
      </c>
      <c r="B14" s="50" t="s">
        <v>23</v>
      </c>
      <c r="C14" s="48">
        <v>2520</v>
      </c>
      <c r="D14" s="58">
        <v>2476</v>
      </c>
      <c r="E14" s="46">
        <v>20</v>
      </c>
      <c r="F14" s="76">
        <v>6</v>
      </c>
      <c r="G14" s="43">
        <f t="shared" si="0"/>
        <v>49520</v>
      </c>
    </row>
    <row r="15" spans="1:7" x14ac:dyDescent="0.25">
      <c r="A15" s="46">
        <v>4</v>
      </c>
      <c r="B15" s="50" t="s">
        <v>24</v>
      </c>
      <c r="C15" s="48">
        <v>3470</v>
      </c>
      <c r="D15" s="58">
        <v>3423</v>
      </c>
      <c r="E15" s="46">
        <v>20</v>
      </c>
      <c r="F15" s="76">
        <v>8</v>
      </c>
      <c r="G15" s="43">
        <f t="shared" si="0"/>
        <v>68460</v>
      </c>
    </row>
    <row r="16" spans="1:7" x14ac:dyDescent="0.25">
      <c r="A16" s="46">
        <v>5</v>
      </c>
      <c r="B16" s="50" t="s">
        <v>58</v>
      </c>
      <c r="C16" s="53">
        <v>1340</v>
      </c>
      <c r="D16" s="59">
        <v>1305</v>
      </c>
      <c r="E16" s="46">
        <v>20</v>
      </c>
      <c r="F16" s="76">
        <v>4</v>
      </c>
      <c r="G16" s="43">
        <f t="shared" si="0"/>
        <v>26100</v>
      </c>
    </row>
    <row r="17" spans="1:7" x14ac:dyDescent="0.25">
      <c r="A17" s="46">
        <v>6</v>
      </c>
      <c r="B17" s="50" t="s">
        <v>19</v>
      </c>
      <c r="C17" s="48">
        <v>1500</v>
      </c>
      <c r="D17" s="58">
        <v>1479</v>
      </c>
      <c r="E17" s="46">
        <v>20</v>
      </c>
      <c r="F17" s="76">
        <v>3</v>
      </c>
      <c r="G17" s="43">
        <f t="shared" si="0"/>
        <v>29580</v>
      </c>
    </row>
    <row r="18" spans="1:7" x14ac:dyDescent="0.25">
      <c r="A18" s="46">
        <v>7</v>
      </c>
      <c r="B18" s="50" t="s">
        <v>22</v>
      </c>
      <c r="C18" s="48">
        <v>2550</v>
      </c>
      <c r="D18" s="58">
        <v>2511</v>
      </c>
      <c r="E18" s="46">
        <v>20</v>
      </c>
      <c r="F18" s="76">
        <v>5</v>
      </c>
      <c r="G18" s="43">
        <f t="shared" si="0"/>
        <v>50220</v>
      </c>
    </row>
    <row r="19" spans="1:7" x14ac:dyDescent="0.25">
      <c r="A19" s="46">
        <v>8</v>
      </c>
      <c r="B19" s="50" t="s">
        <v>59</v>
      </c>
      <c r="C19" s="48">
        <v>696</v>
      </c>
      <c r="D19" s="58">
        <v>687</v>
      </c>
      <c r="E19" s="49">
        <v>15</v>
      </c>
      <c r="F19" s="76">
        <v>1</v>
      </c>
      <c r="G19" s="43">
        <f t="shared" si="0"/>
        <v>10305</v>
      </c>
    </row>
    <row r="20" spans="1:7" x14ac:dyDescent="0.25">
      <c r="A20" s="46">
        <v>9</v>
      </c>
      <c r="B20" s="50" t="s">
        <v>60</v>
      </c>
      <c r="C20" s="48">
        <v>756</v>
      </c>
      <c r="D20" s="58">
        <v>747</v>
      </c>
      <c r="E20" s="48">
        <v>15</v>
      </c>
      <c r="F20" s="76">
        <v>2</v>
      </c>
      <c r="G20" s="43">
        <f t="shared" si="0"/>
        <v>11205</v>
      </c>
    </row>
    <row r="21" spans="1:7" x14ac:dyDescent="0.25">
      <c r="A21" s="46">
        <v>10</v>
      </c>
      <c r="B21" s="50" t="s">
        <v>61</v>
      </c>
      <c r="C21" s="48">
        <v>662</v>
      </c>
      <c r="D21" s="58">
        <v>654</v>
      </c>
      <c r="E21" s="48">
        <v>15</v>
      </c>
      <c r="F21" s="76">
        <v>1</v>
      </c>
      <c r="G21" s="43">
        <f t="shared" si="0"/>
        <v>9810</v>
      </c>
    </row>
    <row r="22" spans="1:7" x14ac:dyDescent="0.25">
      <c r="A22" s="46">
        <v>11</v>
      </c>
      <c r="B22" s="50" t="s">
        <v>59</v>
      </c>
      <c r="C22" s="48">
        <v>886</v>
      </c>
      <c r="D22" s="58">
        <v>871</v>
      </c>
      <c r="E22" s="49">
        <v>9</v>
      </c>
      <c r="F22" s="76">
        <v>1</v>
      </c>
      <c r="G22" s="43">
        <f t="shared" si="0"/>
        <v>7839</v>
      </c>
    </row>
    <row r="23" spans="1:7" x14ac:dyDescent="0.25">
      <c r="A23" s="46">
        <v>12</v>
      </c>
      <c r="B23" s="50" t="s">
        <v>60</v>
      </c>
      <c r="C23" s="48">
        <v>948</v>
      </c>
      <c r="D23" s="58">
        <v>934</v>
      </c>
      <c r="E23" s="49">
        <v>9</v>
      </c>
      <c r="F23" s="76">
        <v>2</v>
      </c>
      <c r="G23" s="43">
        <f t="shared" si="0"/>
        <v>8406</v>
      </c>
    </row>
    <row r="24" spans="1:7" x14ac:dyDescent="0.25">
      <c r="A24" s="46">
        <v>13</v>
      </c>
      <c r="B24" s="50" t="s">
        <v>61</v>
      </c>
      <c r="C24" s="48">
        <v>849</v>
      </c>
      <c r="D24" s="58">
        <v>837</v>
      </c>
      <c r="E24" s="49">
        <v>9</v>
      </c>
      <c r="F24" s="76">
        <v>1</v>
      </c>
      <c r="G24" s="43">
        <f t="shared" si="0"/>
        <v>7533</v>
      </c>
    </row>
    <row r="26" spans="1:7" x14ac:dyDescent="0.25">
      <c r="A26" s="43" t="s">
        <v>104</v>
      </c>
    </row>
    <row r="28" spans="1:7" x14ac:dyDescent="0.25">
      <c r="A28" s="43" t="s">
        <v>105</v>
      </c>
      <c r="D28" s="43" t="s">
        <v>107</v>
      </c>
    </row>
    <row r="31" spans="1:7" x14ac:dyDescent="0.25">
      <c r="A31" s="43" t="s">
        <v>106</v>
      </c>
      <c r="D31" s="43" t="s">
        <v>106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K16" sqref="K16"/>
    </sheetView>
  </sheetViews>
  <sheetFormatPr defaultRowHeight="15" x14ac:dyDescent="0.25"/>
  <cols>
    <col min="1" max="1" width="5.28515625" customWidth="1"/>
    <col min="2" max="2" width="12.42578125" customWidth="1"/>
    <col min="3" max="3" width="13.85546875" customWidth="1"/>
    <col min="4" max="4" width="8.7109375" customWidth="1"/>
    <col min="5" max="5" width="10.5703125" customWidth="1"/>
    <col min="8" max="8" width="9.5703125" bestFit="1" customWidth="1"/>
    <col min="9" max="9" width="11.85546875" customWidth="1"/>
  </cols>
  <sheetData>
    <row r="1" spans="1:9" x14ac:dyDescent="0.25">
      <c r="C1" s="43"/>
      <c r="D1" s="43"/>
      <c r="E1" s="43"/>
      <c r="F1" s="86" t="s">
        <v>76</v>
      </c>
      <c r="G1" s="86"/>
    </row>
    <row r="2" spans="1:9" x14ac:dyDescent="0.25">
      <c r="C2" s="2" t="s">
        <v>0</v>
      </c>
      <c r="D2" s="42" t="s">
        <v>31</v>
      </c>
      <c r="E2" s="47">
        <v>58.8</v>
      </c>
    </row>
    <row r="3" spans="1:9" x14ac:dyDescent="0.25">
      <c r="C3" s="2" t="s">
        <v>0</v>
      </c>
      <c r="D3" s="42" t="s">
        <v>32</v>
      </c>
      <c r="E3" s="47">
        <v>56.68</v>
      </c>
    </row>
    <row r="4" spans="1:9" x14ac:dyDescent="0.25">
      <c r="C4" s="43"/>
      <c r="D4" s="43"/>
      <c r="E4" s="5">
        <f>E2-E3</f>
        <v>2.1199999999999974</v>
      </c>
      <c r="I4" s="38"/>
    </row>
    <row r="5" spans="1:9" ht="36" x14ac:dyDescent="0.25">
      <c r="A5" s="63" t="s">
        <v>35</v>
      </c>
      <c r="B5" s="64" t="s">
        <v>69</v>
      </c>
      <c r="C5" s="87" t="s">
        <v>45</v>
      </c>
      <c r="D5" s="70" t="s">
        <v>71</v>
      </c>
      <c r="E5" s="71" t="s">
        <v>72</v>
      </c>
      <c r="F5" s="70" t="s">
        <v>73</v>
      </c>
      <c r="G5" s="65" t="s">
        <v>74</v>
      </c>
      <c r="H5" s="159" t="s">
        <v>75</v>
      </c>
      <c r="I5" s="38" t="s">
        <v>52</v>
      </c>
    </row>
    <row r="6" spans="1:9" x14ac:dyDescent="0.25">
      <c r="A6" s="60">
        <v>1</v>
      </c>
      <c r="B6" s="88" t="s">
        <v>11</v>
      </c>
      <c r="C6" s="75">
        <v>1648</v>
      </c>
      <c r="D6" s="60">
        <v>3.5</v>
      </c>
      <c r="E6" s="158">
        <f>C6*E$4/D6</f>
        <v>998.21714285714165</v>
      </c>
      <c r="F6" s="158">
        <f>E6/20</f>
        <v>49.910857142857083</v>
      </c>
      <c r="G6" s="79">
        <v>1985</v>
      </c>
      <c r="H6" s="160">
        <f>G6-F6</f>
        <v>1935.0891428571429</v>
      </c>
      <c r="I6" s="107">
        <f>F6/H6*100</f>
        <v>2.5792536394041323</v>
      </c>
    </row>
    <row r="7" spans="1:9" x14ac:dyDescent="0.25">
      <c r="A7" s="60">
        <v>2</v>
      </c>
      <c r="B7" s="89" t="s">
        <v>20</v>
      </c>
      <c r="C7" s="77">
        <v>488</v>
      </c>
      <c r="D7" s="60">
        <v>3.5</v>
      </c>
      <c r="E7" s="158">
        <f t="shared" ref="E7:E11" si="0">C7*E$4/D7</f>
        <v>295.58857142857107</v>
      </c>
      <c r="F7" s="158">
        <f t="shared" ref="F7" si="1">E7/20</f>
        <v>14.779428571428554</v>
      </c>
      <c r="G7" s="80">
        <v>936</v>
      </c>
      <c r="H7" s="160">
        <f t="shared" ref="H7:H11" si="2">G7-F7</f>
        <v>921.22057142857147</v>
      </c>
      <c r="I7" s="107">
        <f t="shared" ref="I7:I11" si="3">F7/H7*100</f>
        <v>1.6043311482405933</v>
      </c>
    </row>
    <row r="8" spans="1:9" x14ac:dyDescent="0.25">
      <c r="A8" s="60">
        <v>3</v>
      </c>
      <c r="B8" s="88" t="s">
        <v>70</v>
      </c>
      <c r="C8" s="78">
        <v>1824</v>
      </c>
      <c r="D8" s="60">
        <v>3.5</v>
      </c>
      <c r="E8" s="158">
        <f t="shared" si="0"/>
        <v>1104.8228571428558</v>
      </c>
      <c r="F8" s="158">
        <f>E8/15</f>
        <v>73.654857142857054</v>
      </c>
      <c r="G8" s="81">
        <v>3430</v>
      </c>
      <c r="H8" s="160">
        <f t="shared" si="2"/>
        <v>3356.3451428571429</v>
      </c>
      <c r="I8" s="107">
        <f t="shared" si="3"/>
        <v>2.1944959176682639</v>
      </c>
    </row>
    <row r="9" spans="1:9" x14ac:dyDescent="0.25">
      <c r="A9" s="60">
        <v>4</v>
      </c>
      <c r="B9" s="88" t="s">
        <v>61</v>
      </c>
      <c r="C9" s="78">
        <v>222</v>
      </c>
      <c r="D9" s="60">
        <v>4</v>
      </c>
      <c r="E9" s="158">
        <f t="shared" si="0"/>
        <v>117.65999999999985</v>
      </c>
      <c r="F9" s="158">
        <f>E9/15</f>
        <v>7.8439999999999905</v>
      </c>
      <c r="G9" s="81">
        <v>662</v>
      </c>
      <c r="H9" s="160">
        <f t="shared" si="2"/>
        <v>654.15600000000006</v>
      </c>
      <c r="I9" s="107">
        <f t="shared" si="3"/>
        <v>1.1991023547899873</v>
      </c>
    </row>
    <row r="10" spans="1:9" x14ac:dyDescent="0.25">
      <c r="A10" s="60">
        <v>5</v>
      </c>
      <c r="B10" s="88" t="s">
        <v>19</v>
      </c>
      <c r="C10" s="78">
        <v>677</v>
      </c>
      <c r="D10" s="60">
        <v>4</v>
      </c>
      <c r="E10" s="158">
        <f t="shared" si="0"/>
        <v>358.80999999999955</v>
      </c>
      <c r="F10" s="158">
        <f>E10/15</f>
        <v>23.920666666666637</v>
      </c>
      <c r="G10" s="81">
        <v>1680</v>
      </c>
      <c r="H10" s="160">
        <f t="shared" si="2"/>
        <v>1656.0793333333334</v>
      </c>
      <c r="I10" s="107">
        <f t="shared" si="3"/>
        <v>1.4444155050543053</v>
      </c>
    </row>
    <row r="11" spans="1:9" x14ac:dyDescent="0.25">
      <c r="A11" s="60">
        <v>6</v>
      </c>
      <c r="B11" s="88" t="s">
        <v>59</v>
      </c>
      <c r="C11" s="78">
        <v>261</v>
      </c>
      <c r="D11" s="60">
        <v>4.5</v>
      </c>
      <c r="E11" s="158">
        <f t="shared" si="0"/>
        <v>122.95999999999987</v>
      </c>
      <c r="F11" s="158">
        <f>E11/9</f>
        <v>13.662222222222207</v>
      </c>
      <c r="G11" s="81">
        <v>886</v>
      </c>
      <c r="H11" s="160">
        <f t="shared" si="2"/>
        <v>872.33777777777777</v>
      </c>
      <c r="I11" s="107">
        <f t="shared" si="3"/>
        <v>1.5661619352340566</v>
      </c>
    </row>
    <row r="12" spans="1:9" x14ac:dyDescent="0.25">
      <c r="I12" s="161">
        <f>AVERAGE(I6:I11)</f>
        <v>1.7646267500652233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"/>
  <sheetViews>
    <sheetView workbookViewId="0">
      <selection activeCell="F22" sqref="F22"/>
    </sheetView>
  </sheetViews>
  <sheetFormatPr defaultRowHeight="15" x14ac:dyDescent="0.25"/>
  <cols>
    <col min="1" max="1" width="7.7109375" style="43" customWidth="1"/>
    <col min="2" max="2" width="13.140625" style="43" customWidth="1"/>
    <col min="3" max="5" width="10.5703125" style="43" customWidth="1"/>
    <col min="6" max="16384" width="9.140625" style="43"/>
  </cols>
  <sheetData>
    <row r="3" spans="1:6" x14ac:dyDescent="0.25">
      <c r="B3" s="43" t="s">
        <v>110</v>
      </c>
    </row>
    <row r="5" spans="1:6" x14ac:dyDescent="0.25">
      <c r="B5" s="2" t="s">
        <v>0</v>
      </c>
      <c r="C5" s="42" t="s">
        <v>31</v>
      </c>
      <c r="D5" s="146">
        <v>58.8</v>
      </c>
    </row>
    <row r="6" spans="1:6" x14ac:dyDescent="0.25">
      <c r="B6" s="2" t="s">
        <v>0</v>
      </c>
      <c r="C6" s="42" t="s">
        <v>32</v>
      </c>
      <c r="D6" s="146">
        <v>56.68</v>
      </c>
    </row>
    <row r="7" spans="1:6" x14ac:dyDescent="0.25">
      <c r="C7" s="145" t="s">
        <v>51</v>
      </c>
      <c r="D7" s="147">
        <f>D5-D6</f>
        <v>2.1199999999999974</v>
      </c>
    </row>
    <row r="8" spans="1:6" x14ac:dyDescent="0.25">
      <c r="A8" s="43" t="s">
        <v>102</v>
      </c>
      <c r="D8" s="143" t="s">
        <v>103</v>
      </c>
      <c r="E8" s="144"/>
    </row>
    <row r="9" spans="1:6" x14ac:dyDescent="0.25">
      <c r="A9" s="44"/>
      <c r="B9" s="44"/>
      <c r="C9" s="44"/>
      <c r="D9" s="44"/>
      <c r="E9" s="44"/>
    </row>
    <row r="10" spans="1:6" x14ac:dyDescent="0.25">
      <c r="A10" s="44" t="s">
        <v>53</v>
      </c>
      <c r="B10" s="118"/>
      <c r="C10" s="119" t="s">
        <v>68</v>
      </c>
      <c r="D10" s="119"/>
      <c r="E10" s="119"/>
    </row>
    <row r="11" spans="1:6" x14ac:dyDescent="0.25">
      <c r="A11" s="44" t="s">
        <v>33</v>
      </c>
      <c r="B11" s="44"/>
      <c r="C11" s="44"/>
      <c r="D11" s="44"/>
      <c r="E11" s="44"/>
    </row>
    <row r="12" spans="1:6" ht="38.25" x14ac:dyDescent="0.25">
      <c r="A12" s="72" t="s">
        <v>35</v>
      </c>
      <c r="B12" s="73" t="s">
        <v>69</v>
      </c>
      <c r="C12" s="52" t="s">
        <v>65</v>
      </c>
      <c r="D12" s="37" t="s">
        <v>66</v>
      </c>
      <c r="E12" s="52" t="s">
        <v>56</v>
      </c>
      <c r="F12" s="157" t="s">
        <v>108</v>
      </c>
    </row>
    <row r="13" spans="1:6" x14ac:dyDescent="0.25">
      <c r="A13" s="74">
        <v>1</v>
      </c>
      <c r="B13" s="148" t="s">
        <v>11</v>
      </c>
      <c r="C13" s="151">
        <v>1985</v>
      </c>
      <c r="D13" s="152">
        <v>1935</v>
      </c>
      <c r="E13" s="74">
        <v>20</v>
      </c>
      <c r="F13" s="76">
        <v>5</v>
      </c>
    </row>
    <row r="14" spans="1:6" x14ac:dyDescent="0.25">
      <c r="A14" s="74">
        <v>2</v>
      </c>
      <c r="B14" s="149" t="s">
        <v>20</v>
      </c>
      <c r="C14" s="153">
        <v>936</v>
      </c>
      <c r="D14" s="154">
        <v>921</v>
      </c>
      <c r="E14" s="150">
        <v>20</v>
      </c>
      <c r="F14" s="76">
        <v>2</v>
      </c>
    </row>
    <row r="15" spans="1:6" x14ac:dyDescent="0.25">
      <c r="A15" s="74">
        <v>3</v>
      </c>
      <c r="B15" s="148" t="s">
        <v>70</v>
      </c>
      <c r="C15" s="155">
        <v>3430</v>
      </c>
      <c r="D15" s="156">
        <v>3356</v>
      </c>
      <c r="E15" s="74">
        <v>20</v>
      </c>
      <c r="F15" s="76">
        <v>7</v>
      </c>
    </row>
    <row r="16" spans="1:6" x14ac:dyDescent="0.25">
      <c r="A16" s="74">
        <v>4</v>
      </c>
      <c r="B16" s="148" t="s">
        <v>61</v>
      </c>
      <c r="C16" s="155">
        <v>662</v>
      </c>
      <c r="D16" s="156">
        <v>654</v>
      </c>
      <c r="E16" s="74">
        <v>15</v>
      </c>
      <c r="F16" s="76">
        <v>1</v>
      </c>
    </row>
    <row r="17" spans="1:6" x14ac:dyDescent="0.25">
      <c r="A17" s="74">
        <v>5</v>
      </c>
      <c r="B17" s="148" t="s">
        <v>19</v>
      </c>
      <c r="C17" s="155">
        <v>1680</v>
      </c>
      <c r="D17" s="156">
        <v>1656</v>
      </c>
      <c r="E17" s="74">
        <v>15</v>
      </c>
      <c r="F17" s="76">
        <v>3</v>
      </c>
    </row>
    <row r="18" spans="1:6" x14ac:dyDescent="0.25">
      <c r="A18" s="74">
        <v>6</v>
      </c>
      <c r="B18" s="148" t="s">
        <v>59</v>
      </c>
      <c r="C18" s="155">
        <v>886</v>
      </c>
      <c r="D18" s="156">
        <v>872.33777777777777</v>
      </c>
      <c r="E18" s="74">
        <v>9</v>
      </c>
      <c r="F18" s="76">
        <v>1</v>
      </c>
    </row>
    <row r="20" spans="1:6" x14ac:dyDescent="0.25">
      <c r="A20" s="43" t="s">
        <v>104</v>
      </c>
    </row>
    <row r="22" spans="1:6" x14ac:dyDescent="0.25">
      <c r="A22" s="43" t="s">
        <v>105</v>
      </c>
      <c r="D22" s="43" t="s">
        <v>109</v>
      </c>
    </row>
    <row r="25" spans="1:6" x14ac:dyDescent="0.25">
      <c r="A25" s="43" t="s">
        <v>106</v>
      </c>
      <c r="D25" s="43" t="s">
        <v>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P17" sqref="P17"/>
    </sheetView>
  </sheetViews>
  <sheetFormatPr defaultRowHeight="15" x14ac:dyDescent="0.25"/>
  <cols>
    <col min="2" max="2" width="13.7109375" customWidth="1"/>
    <col min="3" max="3" width="9.7109375" customWidth="1"/>
    <col min="6" max="6" width="11.42578125" bestFit="1" customWidth="1"/>
  </cols>
  <sheetData>
    <row r="1" spans="1:10" s="43" customFormat="1" x14ac:dyDescent="0.25"/>
    <row r="2" spans="1:10" x14ac:dyDescent="0.25">
      <c r="B2" s="43"/>
      <c r="C2" s="2" t="s">
        <v>0</v>
      </c>
      <c r="D2" s="42" t="s">
        <v>31</v>
      </c>
      <c r="E2" s="47">
        <v>58.8</v>
      </c>
      <c r="F2" s="47"/>
    </row>
    <row r="3" spans="1:10" x14ac:dyDescent="0.25">
      <c r="B3" s="43"/>
      <c r="C3" s="2" t="s">
        <v>0</v>
      </c>
      <c r="D3" s="42" t="s">
        <v>32</v>
      </c>
      <c r="E3" s="47">
        <v>56.68</v>
      </c>
      <c r="F3" s="47"/>
    </row>
    <row r="4" spans="1:10" x14ac:dyDescent="0.25">
      <c r="B4" s="43"/>
      <c r="C4" s="43"/>
      <c r="D4" s="43"/>
      <c r="E4" s="97">
        <f>E2-E3</f>
        <v>2.1199999999999974</v>
      </c>
      <c r="F4" s="97"/>
    </row>
    <row r="5" spans="1:10" ht="39" x14ac:dyDescent="0.25">
      <c r="A5" s="82" t="s">
        <v>35</v>
      </c>
      <c r="B5" s="83" t="s">
        <v>36</v>
      </c>
      <c r="C5" s="99" t="s">
        <v>62</v>
      </c>
      <c r="D5" s="100" t="s">
        <v>46</v>
      </c>
      <c r="E5" s="100" t="s">
        <v>63</v>
      </c>
      <c r="F5" s="100" t="s">
        <v>48</v>
      </c>
      <c r="G5" s="37" t="s">
        <v>37</v>
      </c>
      <c r="H5" s="101" t="s">
        <v>85</v>
      </c>
      <c r="I5" s="109" t="s">
        <v>86</v>
      </c>
      <c r="J5" s="109" t="s">
        <v>52</v>
      </c>
    </row>
    <row r="6" spans="1:10" x14ac:dyDescent="0.25">
      <c r="A6" s="74">
        <v>1</v>
      </c>
      <c r="B6" s="32" t="s">
        <v>80</v>
      </c>
      <c r="C6" s="74">
        <v>1155</v>
      </c>
      <c r="D6" s="74">
        <v>3.5</v>
      </c>
      <c r="E6" s="102">
        <f>C6*E$4/D6</f>
        <v>699.59999999999923</v>
      </c>
      <c r="F6" s="103">
        <f>E6/20</f>
        <v>34.979999999999961</v>
      </c>
      <c r="G6" s="104">
        <v>1340</v>
      </c>
      <c r="H6" s="105">
        <f>G6-F6</f>
        <v>1305.02</v>
      </c>
      <c r="I6" s="85">
        <f>G6-H6</f>
        <v>34.980000000000018</v>
      </c>
      <c r="J6" s="84">
        <f>I6/H6*100</f>
        <v>2.6804186909012904</v>
      </c>
    </row>
    <row r="7" spans="1:10" x14ac:dyDescent="0.25">
      <c r="A7" s="74">
        <v>2</v>
      </c>
      <c r="B7" s="32" t="s">
        <v>40</v>
      </c>
      <c r="C7" s="74">
        <v>1331</v>
      </c>
      <c r="D7" s="74">
        <v>3.5</v>
      </c>
      <c r="E7" s="102">
        <f t="shared" ref="E7:E13" si="0">C7*E$4/D7</f>
        <v>806.20571428571327</v>
      </c>
      <c r="F7" s="103">
        <f t="shared" ref="F7:F11" si="1">E7/20</f>
        <v>40.310285714285662</v>
      </c>
      <c r="G7" s="104">
        <v>2095</v>
      </c>
      <c r="H7" s="105">
        <f t="shared" ref="H7:H13" si="2">G7-F7</f>
        <v>2054.6897142857142</v>
      </c>
      <c r="I7" s="85">
        <f t="shared" ref="I7:I13" si="3">G7-H7</f>
        <v>40.310285714285783</v>
      </c>
      <c r="J7" s="84">
        <f t="shared" ref="J7:J13" si="4">I7/H7*100</f>
        <v>1.9618673045384432</v>
      </c>
    </row>
    <row r="8" spans="1:10" x14ac:dyDescent="0.25">
      <c r="A8" s="74">
        <v>3</v>
      </c>
      <c r="B8" s="32" t="s">
        <v>81</v>
      </c>
      <c r="C8" s="74">
        <v>2433</v>
      </c>
      <c r="D8" s="74">
        <v>3.5</v>
      </c>
      <c r="E8" s="102">
        <f t="shared" si="0"/>
        <v>1473.7028571428552</v>
      </c>
      <c r="F8" s="103">
        <f t="shared" si="1"/>
        <v>73.685142857142765</v>
      </c>
      <c r="G8" s="106">
        <v>3990</v>
      </c>
      <c r="H8" s="105">
        <f t="shared" si="2"/>
        <v>3916.3148571428574</v>
      </c>
      <c r="I8" s="85">
        <f t="shared" si="3"/>
        <v>73.685142857142637</v>
      </c>
      <c r="J8" s="84">
        <f t="shared" si="4"/>
        <v>1.8814917989229174</v>
      </c>
    </row>
    <row r="9" spans="1:10" x14ac:dyDescent="0.25">
      <c r="A9" s="74">
        <v>4</v>
      </c>
      <c r="B9" s="32" t="s">
        <v>16</v>
      </c>
      <c r="C9" s="74">
        <v>2966</v>
      </c>
      <c r="D9" s="74">
        <v>3.5</v>
      </c>
      <c r="E9" s="102">
        <f t="shared" si="0"/>
        <v>1796.5485714285694</v>
      </c>
      <c r="F9" s="103">
        <f t="shared" si="1"/>
        <v>89.82742857142847</v>
      </c>
      <c r="G9" s="106">
        <v>5320</v>
      </c>
      <c r="H9" s="105">
        <f t="shared" si="2"/>
        <v>5230.1725714285712</v>
      </c>
      <c r="I9" s="85">
        <f t="shared" si="3"/>
        <v>89.827428571428754</v>
      </c>
      <c r="J9" s="84">
        <f t="shared" si="4"/>
        <v>1.7174849843796505</v>
      </c>
    </row>
    <row r="10" spans="1:10" x14ac:dyDescent="0.25">
      <c r="A10" s="74">
        <v>5</v>
      </c>
      <c r="B10" s="32" t="s">
        <v>82</v>
      </c>
      <c r="C10" s="74">
        <v>1827</v>
      </c>
      <c r="D10" s="74">
        <v>3.5</v>
      </c>
      <c r="E10" s="102">
        <f t="shared" si="0"/>
        <v>1106.6399999999987</v>
      </c>
      <c r="F10" s="103">
        <f t="shared" si="1"/>
        <v>55.331999999999937</v>
      </c>
      <c r="G10" s="106">
        <v>3020</v>
      </c>
      <c r="H10" s="105">
        <f t="shared" si="2"/>
        <v>2964.6680000000001</v>
      </c>
      <c r="I10" s="85">
        <f t="shared" si="3"/>
        <v>55.33199999999988</v>
      </c>
      <c r="J10" s="84">
        <f t="shared" si="4"/>
        <v>1.866380991058691</v>
      </c>
    </row>
    <row r="11" spans="1:10" x14ac:dyDescent="0.25">
      <c r="A11" s="74">
        <v>6</v>
      </c>
      <c r="B11" s="32" t="s">
        <v>19</v>
      </c>
      <c r="C11" s="74">
        <v>677</v>
      </c>
      <c r="D11" s="74">
        <v>3.5</v>
      </c>
      <c r="E11" s="102">
        <f t="shared" si="0"/>
        <v>410.06857142857092</v>
      </c>
      <c r="F11" s="103">
        <f t="shared" si="1"/>
        <v>20.503428571428547</v>
      </c>
      <c r="G11" s="106">
        <v>1500</v>
      </c>
      <c r="H11" s="105">
        <f t="shared" si="2"/>
        <v>1479.4965714285715</v>
      </c>
      <c r="I11" s="85">
        <f t="shared" si="3"/>
        <v>20.503428571428458</v>
      </c>
      <c r="J11" s="84">
        <f t="shared" si="4"/>
        <v>1.3858381943819422</v>
      </c>
    </row>
    <row r="12" spans="1:10" x14ac:dyDescent="0.25">
      <c r="A12" s="74">
        <v>7</v>
      </c>
      <c r="B12" s="32" t="s">
        <v>84</v>
      </c>
      <c r="C12" s="74">
        <v>263</v>
      </c>
      <c r="D12" s="74">
        <v>4</v>
      </c>
      <c r="E12" s="102">
        <f t="shared" si="0"/>
        <v>139.38999999999984</v>
      </c>
      <c r="F12" s="103">
        <f>E12/15</f>
        <v>9.2926666666666566</v>
      </c>
      <c r="G12" s="106">
        <v>756</v>
      </c>
      <c r="H12" s="105">
        <f t="shared" si="2"/>
        <v>746.70733333333339</v>
      </c>
      <c r="I12" s="85">
        <f t="shared" si="3"/>
        <v>9.2926666666666051</v>
      </c>
      <c r="J12" s="84">
        <f t="shared" si="4"/>
        <v>1.244485791398853</v>
      </c>
    </row>
    <row r="13" spans="1:10" x14ac:dyDescent="0.25">
      <c r="A13" s="74">
        <v>8</v>
      </c>
      <c r="B13" s="32" t="s">
        <v>83</v>
      </c>
      <c r="C13" s="74">
        <v>1331</v>
      </c>
      <c r="D13" s="74">
        <v>4</v>
      </c>
      <c r="E13" s="102">
        <f t="shared" si="0"/>
        <v>705.42999999999915</v>
      </c>
      <c r="F13" s="103">
        <f>E13/15</f>
        <v>47.028666666666609</v>
      </c>
      <c r="G13" s="106">
        <v>2320</v>
      </c>
      <c r="H13" s="105">
        <f t="shared" si="2"/>
        <v>2272.9713333333334</v>
      </c>
      <c r="I13" s="85">
        <f t="shared" si="3"/>
        <v>47.028666666666595</v>
      </c>
      <c r="J13" s="84">
        <f t="shared" si="4"/>
        <v>2.0690391461162259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7"/>
  <sheetViews>
    <sheetView topLeftCell="A10" workbookViewId="0">
      <selection activeCell="I27" sqref="I27"/>
    </sheetView>
  </sheetViews>
  <sheetFormatPr defaultRowHeight="15" x14ac:dyDescent="0.25"/>
  <cols>
    <col min="1" max="1" width="7.7109375" style="43" customWidth="1"/>
    <col min="2" max="2" width="11.5703125" style="43" customWidth="1"/>
    <col min="3" max="5" width="10.5703125" style="43" customWidth="1"/>
    <col min="6" max="6" width="9.140625" style="43" customWidth="1"/>
    <col min="7" max="16384" width="9.140625" style="43"/>
  </cols>
  <sheetData>
    <row r="3" spans="1:6" x14ac:dyDescent="0.25">
      <c r="B3" s="43" t="s">
        <v>110</v>
      </c>
    </row>
    <row r="5" spans="1:6" x14ac:dyDescent="0.25">
      <c r="B5" s="2" t="s">
        <v>0</v>
      </c>
      <c r="C5" s="42" t="s">
        <v>31</v>
      </c>
      <c r="D5" s="146">
        <v>58.8</v>
      </c>
    </row>
    <row r="6" spans="1:6" x14ac:dyDescent="0.25">
      <c r="B6" s="2" t="s">
        <v>0</v>
      </c>
      <c r="C6" s="42" t="s">
        <v>32</v>
      </c>
      <c r="D6" s="146">
        <v>56.68</v>
      </c>
    </row>
    <row r="7" spans="1:6" x14ac:dyDescent="0.25">
      <c r="C7" s="145" t="s">
        <v>51</v>
      </c>
      <c r="D7" s="147">
        <f>D5-D6</f>
        <v>2.1199999999999974</v>
      </c>
    </row>
    <row r="8" spans="1:6" x14ac:dyDescent="0.25">
      <c r="A8" s="43" t="s">
        <v>102</v>
      </c>
      <c r="D8" s="143" t="s">
        <v>103</v>
      </c>
      <c r="E8" s="144"/>
    </row>
    <row r="9" spans="1:6" x14ac:dyDescent="0.25">
      <c r="A9" s="44"/>
      <c r="B9" s="44"/>
      <c r="C9" s="44"/>
      <c r="D9" s="44"/>
      <c r="E9" s="44"/>
      <c r="F9" s="44"/>
    </row>
    <row r="10" spans="1:6" x14ac:dyDescent="0.25">
      <c r="A10" s="44" t="s">
        <v>53</v>
      </c>
      <c r="B10" s="118"/>
      <c r="C10" s="119" t="s">
        <v>78</v>
      </c>
      <c r="D10" s="119"/>
      <c r="E10" s="119"/>
      <c r="F10" s="45"/>
    </row>
    <row r="11" spans="1:6" x14ac:dyDescent="0.25">
      <c r="A11" s="44" t="s">
        <v>33</v>
      </c>
      <c r="B11" s="44"/>
      <c r="C11" s="44"/>
      <c r="D11" s="44"/>
      <c r="E11" s="44"/>
      <c r="F11" s="30"/>
    </row>
    <row r="12" spans="1:6" ht="38.25" x14ac:dyDescent="0.25">
      <c r="A12" s="82" t="s">
        <v>35</v>
      </c>
      <c r="B12" s="83" t="s">
        <v>36</v>
      </c>
      <c r="C12" s="52" t="s">
        <v>65</v>
      </c>
      <c r="D12" s="37" t="s">
        <v>66</v>
      </c>
      <c r="E12" s="52" t="s">
        <v>56</v>
      </c>
      <c r="F12" s="93" t="s">
        <v>39</v>
      </c>
    </row>
    <row r="13" spans="1:6" x14ac:dyDescent="0.25">
      <c r="A13" s="74">
        <v>1</v>
      </c>
      <c r="B13" s="94" t="s">
        <v>80</v>
      </c>
      <c r="C13" s="75">
        <v>1340</v>
      </c>
      <c r="D13" s="90">
        <v>1305.02</v>
      </c>
      <c r="E13" s="76">
        <v>20</v>
      </c>
      <c r="F13" s="95">
        <v>4</v>
      </c>
    </row>
    <row r="14" spans="1:6" x14ac:dyDescent="0.25">
      <c r="A14" s="74">
        <v>2</v>
      </c>
      <c r="B14" s="96" t="s">
        <v>40</v>
      </c>
      <c r="C14" s="75">
        <v>2095</v>
      </c>
      <c r="D14" s="90">
        <v>2054.6897142857142</v>
      </c>
      <c r="E14" s="76">
        <v>20</v>
      </c>
      <c r="F14" s="95">
        <v>5</v>
      </c>
    </row>
    <row r="15" spans="1:6" x14ac:dyDescent="0.25">
      <c r="A15" s="74">
        <v>3</v>
      </c>
      <c r="B15" s="96" t="s">
        <v>81</v>
      </c>
      <c r="C15" s="78">
        <v>3990</v>
      </c>
      <c r="D15" s="92">
        <v>3916.3148571428574</v>
      </c>
      <c r="E15" s="76">
        <v>20</v>
      </c>
      <c r="F15" s="95">
        <v>7</v>
      </c>
    </row>
    <row r="16" spans="1:6" x14ac:dyDescent="0.25">
      <c r="A16" s="74">
        <v>4</v>
      </c>
      <c r="B16" s="96" t="s">
        <v>16</v>
      </c>
      <c r="C16" s="78">
        <v>5320</v>
      </c>
      <c r="D16" s="92">
        <v>5230.1725714285712</v>
      </c>
      <c r="E16" s="76">
        <v>20</v>
      </c>
      <c r="F16" s="95">
        <v>10</v>
      </c>
    </row>
    <row r="17" spans="1:6" x14ac:dyDescent="0.25">
      <c r="A17" s="74">
        <v>5</v>
      </c>
      <c r="B17" s="96" t="s">
        <v>82</v>
      </c>
      <c r="C17" s="78">
        <v>3020</v>
      </c>
      <c r="D17" s="92">
        <v>2964.6680000000001</v>
      </c>
      <c r="E17" s="76">
        <v>20</v>
      </c>
      <c r="F17" s="95">
        <v>6</v>
      </c>
    </row>
    <row r="18" spans="1:6" x14ac:dyDescent="0.25">
      <c r="A18" s="74">
        <v>6</v>
      </c>
      <c r="B18" s="96" t="s">
        <v>19</v>
      </c>
      <c r="C18" s="78">
        <v>1500</v>
      </c>
      <c r="D18" s="92">
        <v>1479.4965714285715</v>
      </c>
      <c r="E18" s="76">
        <v>20</v>
      </c>
      <c r="F18" s="95">
        <v>3</v>
      </c>
    </row>
    <row r="19" spans="1:6" x14ac:dyDescent="0.25">
      <c r="A19" s="74">
        <v>7</v>
      </c>
      <c r="B19" s="96" t="s">
        <v>60</v>
      </c>
      <c r="C19" s="78">
        <v>756</v>
      </c>
      <c r="D19" s="92">
        <v>746.70733333333339</v>
      </c>
      <c r="E19" s="76">
        <v>15</v>
      </c>
      <c r="F19" s="95">
        <v>2</v>
      </c>
    </row>
    <row r="20" spans="1:6" x14ac:dyDescent="0.25">
      <c r="A20" s="74">
        <v>8</v>
      </c>
      <c r="B20" s="96" t="s">
        <v>40</v>
      </c>
      <c r="C20" s="78">
        <v>2320</v>
      </c>
      <c r="D20" s="92">
        <v>2272.9713333333334</v>
      </c>
      <c r="E20" s="76">
        <v>15</v>
      </c>
      <c r="F20" s="95">
        <v>5</v>
      </c>
    </row>
    <row r="22" spans="1:6" x14ac:dyDescent="0.25">
      <c r="A22" s="43" t="s">
        <v>104</v>
      </c>
    </row>
    <row r="24" spans="1:6" x14ac:dyDescent="0.25">
      <c r="A24" s="43" t="s">
        <v>105</v>
      </c>
      <c r="D24" s="162" t="s">
        <v>111</v>
      </c>
      <c r="E24" s="162"/>
      <c r="F24" s="162"/>
    </row>
    <row r="27" spans="1:6" x14ac:dyDescent="0.25">
      <c r="A27" s="43" t="s">
        <v>106</v>
      </c>
      <c r="D27" s="43" t="s">
        <v>106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DARCL workng</vt:lpstr>
      <vt:lpstr>DARCL</vt:lpstr>
      <vt:lpstr>DHTC workng</vt:lpstr>
      <vt:lpstr>DHTC</vt:lpstr>
      <vt:lpstr>SP workng</vt:lpstr>
      <vt:lpstr>Sp golden</vt:lpstr>
      <vt:lpstr>sriniwasa workng</vt:lpstr>
      <vt:lpstr>Shriniwasa</vt:lpstr>
      <vt:lpstr>NDTC workng</vt:lpstr>
      <vt:lpstr>NDTC</vt:lpstr>
      <vt:lpstr>t S workng</vt:lpstr>
      <vt:lpstr>TS Cargo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 Tare</dc:creator>
  <cp:lastModifiedBy>Chandan  Tare</cp:lastModifiedBy>
  <dcterms:created xsi:type="dcterms:W3CDTF">2017-04-05T11:45:30Z</dcterms:created>
  <dcterms:modified xsi:type="dcterms:W3CDTF">2017-04-21T04:39:15Z</dcterms:modified>
</cp:coreProperties>
</file>