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bookViews>
  <sheets>
    <sheet name="Concept note" sheetId="6" r:id="rId1"/>
    <sheet name="Summary" sheetId="5" r:id="rId2"/>
    <sheet name="Equipment" sheetId="2" r:id="rId3"/>
    <sheet name="Material" sheetId="1" r:id="rId4"/>
    <sheet name="Services" sheetId="3" r:id="rId5"/>
    <sheet name="civil estimate" sheetId="7" r:id="rId6"/>
    <sheet name="inst" sheetId="8" r:id="rId7"/>
  </sheets>
  <definedNames>
    <definedName name="_xlnm.Print_Area" localSheetId="2">Equipment!$B$1:$K$11</definedName>
    <definedName name="_xlnm.Print_Area" localSheetId="3">Material!#REF!</definedName>
    <definedName name="_xlnm.Print_Area" localSheetId="4">Services!#REF!</definedName>
    <definedName name="_xlnm.Print_Area" localSheetId="1">Summary!#REF!</definedName>
  </definedNames>
  <calcPr calcId="145621"/>
</workbook>
</file>

<file path=xl/calcChain.xml><?xml version="1.0" encoding="utf-8"?>
<calcChain xmlns="http://schemas.openxmlformats.org/spreadsheetml/2006/main">
  <c r="D10" i="5" l="1"/>
  <c r="D9" i="5" l="1"/>
  <c r="D8" i="5"/>
  <c r="D7" i="5"/>
  <c r="D6" i="5"/>
  <c r="E56" i="7"/>
  <c r="E58" i="7"/>
  <c r="D4" i="5" s="1"/>
  <c r="G36" i="3" l="1"/>
  <c r="G35" i="3"/>
  <c r="G34" i="3"/>
  <c r="G26" i="3"/>
  <c r="G25" i="3"/>
  <c r="G24" i="3"/>
  <c r="G23" i="3"/>
  <c r="G22" i="3"/>
  <c r="G21" i="3"/>
  <c r="G20" i="3"/>
  <c r="G19" i="3"/>
  <c r="G18" i="3"/>
  <c r="G17" i="3"/>
  <c r="G16" i="3"/>
  <c r="G14" i="3"/>
  <c r="G13" i="3"/>
  <c r="G12" i="3"/>
  <c r="G11" i="3"/>
  <c r="G10" i="3"/>
  <c r="G9" i="3"/>
  <c r="G8" i="3"/>
  <c r="G7" i="3"/>
  <c r="G6" i="3"/>
  <c r="I37" i="1"/>
  <c r="I36"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35" i="1" s="1"/>
  <c r="G27" i="3" l="1"/>
  <c r="G28" i="3" s="1"/>
  <c r="G29" i="3" s="1"/>
  <c r="G37" i="3"/>
  <c r="G38" i="3" s="1"/>
  <c r="I38" i="1"/>
  <c r="G39" i="3" l="1"/>
  <c r="I39" i="1"/>
  <c r="I40" i="1" s="1"/>
  <c r="G16" i="8" l="1"/>
  <c r="G15" i="8"/>
  <c r="G14" i="8"/>
  <c r="G13" i="8"/>
  <c r="G12" i="8"/>
  <c r="G11" i="8"/>
  <c r="G10" i="8"/>
  <c r="G9" i="8"/>
  <c r="G8" i="8"/>
  <c r="G7" i="8"/>
  <c r="G6" i="8"/>
  <c r="G5" i="8"/>
  <c r="G4" i="8"/>
  <c r="G17" i="8" s="1"/>
  <c r="I8" i="2" l="1"/>
  <c r="I7" i="2"/>
  <c r="I5" i="2" l="1"/>
  <c r="I6" i="2" l="1"/>
  <c r="I4" i="2"/>
  <c r="I9" i="2" l="1"/>
  <c r="D5" i="5" l="1"/>
  <c r="D11" i="5" s="1"/>
  <c r="I10" i="2"/>
  <c r="I11" i="2" s="1"/>
  <c r="D12" i="5" l="1"/>
  <c r="D13" i="5"/>
  <c r="D14" i="5" l="1"/>
</calcChain>
</file>

<file path=xl/sharedStrings.xml><?xml version="1.0" encoding="utf-8"?>
<sst xmlns="http://schemas.openxmlformats.org/spreadsheetml/2006/main" count="341" uniqueCount="211">
  <si>
    <t>Material discreption</t>
  </si>
  <si>
    <t>Moc</t>
  </si>
  <si>
    <t>Quantity</t>
  </si>
  <si>
    <t>Unit</t>
  </si>
  <si>
    <t>Rate</t>
  </si>
  <si>
    <t>Amount</t>
  </si>
  <si>
    <t>Remark</t>
  </si>
  <si>
    <t>Sr.no.</t>
  </si>
  <si>
    <t>Pipe</t>
  </si>
  <si>
    <t>size (NB)</t>
  </si>
  <si>
    <t>NOS</t>
  </si>
  <si>
    <t>Flange</t>
  </si>
  <si>
    <t>Gasket</t>
  </si>
  <si>
    <t>Fastner</t>
  </si>
  <si>
    <t>SS 304</t>
  </si>
  <si>
    <t>Service</t>
  </si>
  <si>
    <t>Bitumen</t>
  </si>
  <si>
    <t>5/8 x 90 mm</t>
  </si>
  <si>
    <t>Description</t>
  </si>
  <si>
    <t>Heat exchanger</t>
  </si>
  <si>
    <t>CS</t>
  </si>
  <si>
    <t>Agitator</t>
  </si>
  <si>
    <t>INM</t>
  </si>
  <si>
    <t>modification of cs piping</t>
  </si>
  <si>
    <t>IND</t>
  </si>
  <si>
    <t>D . P. Test</t>
  </si>
  <si>
    <t>Valve Fixing</t>
  </si>
  <si>
    <t>Fabrication  and erection of M.S. pipe support</t>
  </si>
  <si>
    <t>MT</t>
  </si>
  <si>
    <t>Material Unloading -Hydra</t>
  </si>
  <si>
    <t>Material unloading-manual</t>
  </si>
  <si>
    <t>Services</t>
  </si>
  <si>
    <t>Fab and erection of cs piping</t>
  </si>
  <si>
    <t>Fabrication and fixing of cs shoe support</t>
  </si>
  <si>
    <t>AU</t>
  </si>
  <si>
    <t>Total</t>
  </si>
  <si>
    <t>Tax@14.5%</t>
  </si>
  <si>
    <t>Total amount</t>
  </si>
  <si>
    <t>Insulation</t>
  </si>
  <si>
    <t>RMT</t>
  </si>
  <si>
    <t>Debris removal</t>
  </si>
  <si>
    <t>Flame froof motors</t>
  </si>
  <si>
    <t>Equipment cost for bitumin tanks</t>
  </si>
  <si>
    <t>Tax@25%</t>
  </si>
  <si>
    <t>Total Amount</t>
  </si>
  <si>
    <t>Mechanical services</t>
  </si>
  <si>
    <t>Heat exchanger for Tanker loading</t>
  </si>
  <si>
    <t>Radiography</t>
  </si>
  <si>
    <t>Engineering</t>
  </si>
  <si>
    <t>TPI material inspection</t>
  </si>
  <si>
    <t>Process plants</t>
  </si>
  <si>
    <t>Capacity</t>
  </si>
  <si>
    <t>Remarks</t>
  </si>
  <si>
    <t>Existing tanks to be converted to Bitumen storage tanks</t>
  </si>
  <si>
    <t>Utilities</t>
  </si>
  <si>
    <t xml:space="preserve"> </t>
  </si>
  <si>
    <t>Power</t>
  </si>
  <si>
    <t>DG requirment</t>
  </si>
  <si>
    <t>Existing</t>
  </si>
  <si>
    <t>Thermic fluid heater</t>
  </si>
  <si>
    <t>N2 Plant</t>
  </si>
  <si>
    <t>Air compressor</t>
  </si>
  <si>
    <t>200 CFM</t>
  </si>
  <si>
    <t>Existing to be used</t>
  </si>
  <si>
    <t>Fire Protection System</t>
  </si>
  <si>
    <t>for fire hazard</t>
  </si>
  <si>
    <t>Existing to be added as required</t>
  </si>
  <si>
    <t>Tank Dyke wall</t>
  </si>
  <si>
    <t>for spill containment</t>
  </si>
  <si>
    <t>New</t>
  </si>
  <si>
    <t>Capacity to be defined</t>
  </si>
  <si>
    <t>Special points to be noted</t>
  </si>
  <si>
    <t>All tanks should be with new vent system</t>
  </si>
  <si>
    <t>Storage tank cleaning can be done with solvent and tank can be used for storing another product if required in future.</t>
  </si>
  <si>
    <t>Sr. No.</t>
  </si>
  <si>
    <t xml:space="preserve">Facility </t>
  </si>
  <si>
    <t>Cost, Lacs</t>
  </si>
  <si>
    <t>Basis</t>
  </si>
  <si>
    <t>Civil costing sheet attached</t>
  </si>
  <si>
    <t>Mechanical costing sheet attached</t>
  </si>
  <si>
    <t xml:space="preserve">Contingency@5% </t>
  </si>
  <si>
    <t>Taxes</t>
  </si>
  <si>
    <t>Total budgetary Cost</t>
  </si>
  <si>
    <t>R-0</t>
  </si>
  <si>
    <t>Type of Instrument</t>
  </si>
  <si>
    <t>Qty</t>
  </si>
  <si>
    <t>Unit Cost</t>
  </si>
  <si>
    <t>Pressure gauge</t>
  </si>
  <si>
    <t>Instrumentation (supply+service)</t>
  </si>
  <si>
    <t>Electricals (supply+service)</t>
  </si>
  <si>
    <t>Gear/Lobe pump for tank circulation</t>
  </si>
  <si>
    <t>Gear/Lobe pump for tanker loading</t>
  </si>
  <si>
    <t>Costing sheet attached</t>
  </si>
  <si>
    <t>appx.</t>
  </si>
  <si>
    <t>Concept Note of VVF Sewree Pipeline &amp; bitumen facility</t>
  </si>
  <si>
    <t>Cross-country pipeline from Hey Bunder Jetty to VVF Sewree tanks</t>
  </si>
  <si>
    <t xml:space="preserve">Initially only one line will be layed for Bitumen transfer &amp; costing is for one line. 
However, 3 lines are considered for civil design. One 200 NB CS line for Bitumen transfer, One 200 NB CS line for transfer of Oil or lubricants &amp; one 150 NB SS304 line for special fluid transfer application. 
</t>
  </si>
  <si>
    <t>Initially only one Tank No 7 will be used for Bitumen Storage and costing is for the same.Tank No 7-(Dia=10.6M, H=16.4M, Cap=1371KL), No agitator, With insulation, CS with SS cladding;
However, phasewise all below tanks will also be converted for Bitumen storage. 
Tank No 6-(Dia=11M, H=29.7M, Cap=2811KL), No agitator, No insulation, Full SS tank
Tank No 69-(Dia=9.99M, H=34.13M, Cap=2685.6KL), With agitator, No insulation, CS with SS cladding
Tank No 12-(Dia=4.88M, H=29.95M, Cap=563.4KL), No agitator, No insulation, Full MS tank
Tank No 13-(Dia=4.88M, H=29.95M, Cap=563.4KL), No agitator, No insulation, Full MS tank</t>
  </si>
  <si>
    <t>1 Million kcal/h</t>
  </si>
  <si>
    <t>20 NM3/h</t>
  </si>
  <si>
    <t>Tanker loading system with pumps</t>
  </si>
  <si>
    <t>Whereever there is road crossing, pipe will be undrground in trench</t>
  </si>
  <si>
    <t>All bitumen lines flushing from Jetty to storage tank is VVF responsibility. Pigging may be done as required.</t>
  </si>
  <si>
    <t>Since bitumen pipe lines cleaning is difficult, once bitumen is passed through these lines, the same lines use for another oil like fatty acid/alcohol/palm oil is not possible.</t>
  </si>
  <si>
    <t>From Baddi, will be installed in future. However this is not considered in this costing.</t>
  </si>
  <si>
    <t>All 3 lines will be overhead installed at 7M elevation. Whereever there is road crossing, pipes will be underground. As per the fundamentals of Piping Engineering, for transfer of hot oil (in this case Bitumen at 150 oC), expansion loop is considered to take care of stress due to thermal expansion and at the same time, stress induced failure of piping is avoided. Bitumn pipe will be heated using 14barg steam tracing &amp; insulation.</t>
  </si>
  <si>
    <t>Tank No 7 is initially converted for Bitumen storage. Circulation pump and MP Steam Exchanger will be provided for maintaining temperature in tank &amp; while loading into tanker.
Each tank will be provided with radar LT, Temp gauge &amp; transmitter, insulation (if required) and new vent system.</t>
  </si>
  <si>
    <t>500M length is considered from Jetty to VVF premices and pipe will be overhead. Bitumen pipe will be 14barg steam traced.</t>
  </si>
  <si>
    <t>26.05.2016</t>
  </si>
  <si>
    <t>Instrumentation costing for Bitumen Storage facilty-T07 tank</t>
  </si>
  <si>
    <t>Sr no</t>
  </si>
  <si>
    <t>AI AO</t>
  </si>
  <si>
    <t xml:space="preserve"> Cost</t>
  </si>
  <si>
    <t>Control valve</t>
  </si>
  <si>
    <t>Tank Steam Heating HE101/102 WCB body IBR 2" line size</t>
  </si>
  <si>
    <t>AO</t>
  </si>
  <si>
    <t>IBR control valve (HE inside tank)</t>
  </si>
  <si>
    <t>Radar Level Transmitter</t>
  </si>
  <si>
    <t>Flameproof protection radar LT 4 wire</t>
  </si>
  <si>
    <t>AI</t>
  </si>
  <si>
    <t>230 Vac supply considered /tank Ht.17 mtr</t>
  </si>
  <si>
    <t>Temp TX (With RTD &amp;TW)</t>
  </si>
  <si>
    <t>for T-7/ across HE</t>
  </si>
  <si>
    <t>PRS control valve</t>
  </si>
  <si>
    <t>18 Bar to 12 bar steam Cage guided valve 2" line</t>
  </si>
  <si>
    <t>L</t>
  </si>
  <si>
    <t>IBR control valve</t>
  </si>
  <si>
    <t>Across HE / PRS/ tank Pump outlet</t>
  </si>
  <si>
    <t>Temp gauge</t>
  </si>
  <si>
    <t>Gas filled type temp gauges considered</t>
  </si>
  <si>
    <t>Cable/jb</t>
  </si>
  <si>
    <t>3 core cable/ 1 pair cable</t>
  </si>
  <si>
    <t>Power JB for Future 3 tanks</t>
  </si>
  <si>
    <t>cable tray &amp; structure steel</t>
  </si>
  <si>
    <t>Local indicators installation at site</t>
  </si>
  <si>
    <t>Controllers &amp; Indictors</t>
  </si>
  <si>
    <t>Flameproof protection field mounted</t>
  </si>
  <si>
    <t>Fitting material &amp; Cu tube</t>
  </si>
  <si>
    <t>cable gland/JB</t>
  </si>
  <si>
    <t>Misc.</t>
  </si>
  <si>
    <t>Service cost</t>
  </si>
  <si>
    <t>In Words: Seven Lacs twenty six thousand five hundred only.</t>
  </si>
  <si>
    <t>Note</t>
  </si>
  <si>
    <r>
      <t>1.</t>
    </r>
    <r>
      <rPr>
        <sz val="7"/>
        <color rgb="FF1F497D"/>
        <rFont val="Times New Roman"/>
        <family val="1"/>
      </rPr>
      <t xml:space="preserve">       </t>
    </r>
    <r>
      <rPr>
        <sz val="11"/>
        <color rgb="FF1F497D"/>
        <rFont val="Calibri"/>
        <family val="2"/>
        <scheme val="minor"/>
      </rPr>
      <t>No Instrumentation for condensate system.</t>
    </r>
  </si>
  <si>
    <r>
      <t>2.</t>
    </r>
    <r>
      <rPr>
        <sz val="7"/>
        <color rgb="FF1F497D"/>
        <rFont val="Times New Roman"/>
        <family val="1"/>
      </rPr>
      <t xml:space="preserve">       </t>
    </r>
    <r>
      <rPr>
        <sz val="11"/>
        <color rgb="FF1F497D"/>
        <rFont val="Calibri"/>
        <family val="2"/>
        <scheme val="minor"/>
      </rPr>
      <t>No Instrumentation considered for Steam coil inside tank</t>
    </r>
  </si>
  <si>
    <r>
      <t>3.</t>
    </r>
    <r>
      <rPr>
        <sz val="7"/>
        <color rgb="FF1F497D"/>
        <rFont val="Times New Roman"/>
        <family val="1"/>
      </rPr>
      <t xml:space="preserve">       </t>
    </r>
    <r>
      <rPr>
        <sz val="11"/>
        <color rgb="FF1F497D"/>
        <rFont val="Calibri"/>
        <family val="2"/>
        <scheme val="minor"/>
      </rPr>
      <t>No UPS supply is considered for controllers, as it is not available in existing setup of Sewree.</t>
    </r>
  </si>
  <si>
    <t>4.  Local controllers used for Level indication and control valve operation.( i.e. Past history/ Trends will not be available.</t>
  </si>
  <si>
    <t>MPS/Thermic fluid</t>
  </si>
  <si>
    <t>FINAL COSTING SHEET: VVF Sewree Pipeline &amp; Bitumen Facility</t>
  </si>
  <si>
    <t>25.05.2016</t>
  </si>
  <si>
    <t>Material cost of new 1 nos Above ground cross country line fabrication and erection at sewree</t>
  </si>
  <si>
    <t>New 1 nos lines (200 NB CS LINE/50 NB CS STEAM LINE)</t>
  </si>
  <si>
    <t>A106,smls,sch.40,BE</t>
  </si>
  <si>
    <t>mtrs</t>
  </si>
  <si>
    <t>200 NB- 1 nos line (With 30 nos expansion loops)</t>
  </si>
  <si>
    <t>A106,smls,sch.80,BE, IBR</t>
  </si>
  <si>
    <t>200 NB 1 nos line (steam tracing)</t>
  </si>
  <si>
    <t>A106,smls,sch.40,BE, IBR</t>
  </si>
  <si>
    <t>Elbow 90 d.</t>
  </si>
  <si>
    <t>nos</t>
  </si>
  <si>
    <t>CS,sw,3000#,IBR</t>
  </si>
  <si>
    <t>CS,sch.40,smls,IBR</t>
  </si>
  <si>
    <t>Equal tee</t>
  </si>
  <si>
    <t>Half coupling</t>
  </si>
  <si>
    <t>End cap</t>
  </si>
  <si>
    <t>A105,sorf,150#</t>
  </si>
  <si>
    <t>A105,blrf,150#</t>
  </si>
  <si>
    <t>A105,sorf,300#,IBR</t>
  </si>
  <si>
    <t>A105,blrf,300#,IBR</t>
  </si>
  <si>
    <t>Valve</t>
  </si>
  <si>
    <t>Gate,CS,150#,F/E</t>
  </si>
  <si>
    <t xml:space="preserve">Motor operated </t>
  </si>
  <si>
    <t>Gate,A105,sw,800#,IBR</t>
  </si>
  <si>
    <t>Gate,300 #,CS,F/E</t>
  </si>
  <si>
    <t>NRV</t>
  </si>
  <si>
    <t>CS,150 #,F/E</t>
  </si>
  <si>
    <t>Steam trap</t>
  </si>
  <si>
    <t>CS,A105 IBR</t>
  </si>
  <si>
    <t>CAF 120</t>
  </si>
  <si>
    <t>3/4 x 110 mm</t>
  </si>
  <si>
    <t>1/2 x 65 mm</t>
  </si>
  <si>
    <t>Other system piping</t>
  </si>
  <si>
    <t>10% of pipe cost</t>
  </si>
  <si>
    <t>Structral support</t>
  </si>
  <si>
    <t>ISMB 250</t>
  </si>
  <si>
    <t>kgs</t>
  </si>
  <si>
    <t>ISA 75 x 75 x 8 mm</t>
  </si>
  <si>
    <t>Piping fabrication and erection cost of 1 nos above ground line</t>
  </si>
  <si>
    <t>IBR services</t>
  </si>
  <si>
    <t>Charges for fitting and welding</t>
  </si>
  <si>
    <t>Preliminary drawing approval</t>
  </si>
  <si>
    <t>Support fabrication and ere charges</t>
  </si>
  <si>
    <t>IBR approval charges</t>
  </si>
  <si>
    <t>As-built  approval charges</t>
  </si>
  <si>
    <t>Valve erection charges</t>
  </si>
  <si>
    <t>IBR inspector site visit charges</t>
  </si>
  <si>
    <t>NON IBR services</t>
  </si>
  <si>
    <t>Material and application (Perlite)</t>
  </si>
  <si>
    <t>200 nb cs line (90 mm thk.)</t>
  </si>
  <si>
    <t>1 nos line insulation</t>
  </si>
  <si>
    <t>50 nb cs line (50 mm thk.) with cladding</t>
  </si>
  <si>
    <t>Subject</t>
  </si>
  <si>
    <t>AGPL Cost</t>
  </si>
  <si>
    <t>Civil cost - Pipeline Installation</t>
  </si>
  <si>
    <t>Civil cost - Tank Dyke Wall</t>
  </si>
  <si>
    <t>Civil cost summary</t>
  </si>
  <si>
    <t xml:space="preserve">Mechanical material </t>
  </si>
  <si>
    <t>New Equipment cost</t>
  </si>
  <si>
    <t>Civil cost - foundations for 1 Pump</t>
  </si>
  <si>
    <t>Civil work (supply+service)</t>
  </si>
  <si>
    <t>Insulation (supply+services)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</si>
</sst>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64" formatCode="0.0"/>
    <numFmt numFmtId="165" formatCode="0.000"/>
  </numFmts>
  <fonts count="24" x14ac:knownFonts="1">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b/>
      <u/>
      <sz val="9"/>
      <color theme="10"/>
      <name val="Calibri"/>
      <family val="2"/>
      <scheme val="minor"/>
    </font>
    <font>
      <b/>
      <sz val="10"/>
      <color theme="1"/>
      <name val="Calibri"/>
      <family val="2"/>
      <scheme val="minor"/>
    </font>
    <font>
      <sz val="10"/>
      <color theme="1"/>
      <name val="Calibri"/>
      <family val="2"/>
      <scheme val="minor"/>
    </font>
    <font>
      <b/>
      <u/>
      <sz val="10"/>
      <color theme="10"/>
      <name val="Calibri"/>
      <family val="2"/>
      <scheme val="minor"/>
    </font>
    <font>
      <u/>
      <sz val="10"/>
      <color theme="10"/>
      <name val="Calibri"/>
      <family val="2"/>
      <scheme val="minor"/>
    </font>
    <font>
      <sz val="11"/>
      <color theme="1"/>
      <name val="Calibri"/>
      <family val="2"/>
      <scheme val="minor"/>
    </font>
    <font>
      <b/>
      <sz val="12"/>
      <name val="Arial"/>
      <family val="2"/>
    </font>
    <font>
      <b/>
      <sz val="12"/>
      <color rgb="FFFF0000"/>
      <name val="Calibri"/>
      <family val="2"/>
      <scheme val="minor"/>
    </font>
    <font>
      <sz val="11"/>
      <name val="Calibri"/>
      <family val="2"/>
      <scheme val="minor"/>
    </font>
    <font>
      <b/>
      <sz val="11"/>
      <color indexed="8"/>
      <name val="Arial"/>
      <family val="2"/>
    </font>
    <font>
      <sz val="11"/>
      <name val="Arial"/>
      <family val="2"/>
    </font>
    <font>
      <sz val="11"/>
      <color rgb="FF000000"/>
      <name val="Calibri"/>
      <family val="2"/>
    </font>
    <font>
      <b/>
      <sz val="11"/>
      <color rgb="FF000000"/>
      <name val="Calibri"/>
      <family val="2"/>
    </font>
    <font>
      <b/>
      <u/>
      <sz val="12"/>
      <color theme="1"/>
      <name val="Calibri"/>
      <family val="2"/>
      <scheme val="minor"/>
    </font>
    <font>
      <b/>
      <sz val="12"/>
      <color theme="1"/>
      <name val="Calibri"/>
      <family val="2"/>
      <scheme val="minor"/>
    </font>
    <font>
      <sz val="11"/>
      <color rgb="FF1F497D"/>
      <name val="Calibri"/>
      <family val="2"/>
      <scheme val="minor"/>
    </font>
    <font>
      <sz val="7"/>
      <color rgb="FF1F497D"/>
      <name val="Times New Roman"/>
      <family val="1"/>
    </font>
    <font>
      <b/>
      <u/>
      <sz val="11"/>
      <color theme="10"/>
      <name val="Calibri"/>
      <family val="2"/>
      <scheme val="minor"/>
    </font>
    <font>
      <sz val="12"/>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3" fillId="0" borderId="0" applyNumberFormat="0" applyFill="0" applyBorder="0" applyAlignment="0" applyProtection="0"/>
    <xf numFmtId="43" fontId="10" fillId="0" borderId="0" applyFont="0" applyFill="0" applyBorder="0" applyAlignment="0" applyProtection="0"/>
  </cellStyleXfs>
  <cellXfs count="115">
    <xf numFmtId="0" fontId="0" fillId="0" borderId="0" xfId="0"/>
    <xf numFmtId="0" fontId="0" fillId="0" borderId="0" xfId="0" applyAlignment="1">
      <alignment horizontal="center"/>
    </xf>
    <xf numFmtId="0" fontId="2" fillId="0" borderId="1" xfId="0" applyFont="1" applyBorder="1" applyAlignment="1">
      <alignment horizontal="center" vertical="center"/>
    </xf>
    <xf numFmtId="0" fontId="2" fillId="0" borderId="1" xfId="0" applyFont="1" applyBorder="1" applyAlignment="1">
      <alignment horizontal="left" vertical="center" wrapText="1"/>
    </xf>
    <xf numFmtId="0" fontId="2" fillId="0" borderId="1" xfId="0" applyFont="1" applyBorder="1" applyAlignment="1">
      <alignment horizontal="center" vertical="center" wrapText="1"/>
    </xf>
    <xf numFmtId="0" fontId="0" fillId="0" borderId="1" xfId="0" applyBorder="1"/>
    <xf numFmtId="0" fontId="2" fillId="0" borderId="1" xfId="0" applyFont="1" applyFill="1" applyBorder="1" applyAlignment="1">
      <alignment horizontal="center"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wrapText="1"/>
    </xf>
    <xf numFmtId="0" fontId="2" fillId="0" borderId="1" xfId="0" applyFont="1" applyBorder="1" applyAlignment="1">
      <alignment horizontal="center"/>
    </xf>
    <xf numFmtId="0" fontId="2" fillId="0" borderId="0" xfId="0" applyFont="1" applyAlignment="1">
      <alignment horizontal="center"/>
    </xf>
    <xf numFmtId="0" fontId="2" fillId="0" borderId="1" xfId="0" applyFont="1" applyBorder="1"/>
    <xf numFmtId="0" fontId="7" fillId="0" borderId="1" xfId="0" applyFont="1" applyBorder="1" applyAlignment="1">
      <alignment horizontal="center"/>
    </xf>
    <xf numFmtId="0" fontId="6" fillId="0" borderId="1" xfId="0" applyFont="1" applyBorder="1" applyAlignment="1">
      <alignment horizontal="center"/>
    </xf>
    <xf numFmtId="0" fontId="7" fillId="0" borderId="1" xfId="0" applyFont="1" applyBorder="1"/>
    <xf numFmtId="0" fontId="7" fillId="0" borderId="1" xfId="0" applyFont="1" applyBorder="1" applyAlignment="1">
      <alignment horizontal="center" vertical="center"/>
    </xf>
    <xf numFmtId="0" fontId="6" fillId="2" borderId="1" xfId="0" applyFont="1" applyFill="1" applyBorder="1" applyAlignment="1">
      <alignment horizontal="center"/>
    </xf>
    <xf numFmtId="0" fontId="7" fillId="0" borderId="4" xfId="0" applyFont="1" applyBorder="1" applyAlignment="1">
      <alignment horizontal="center"/>
    </xf>
    <xf numFmtId="0" fontId="7" fillId="0" borderId="1" xfId="0" applyFont="1" applyBorder="1" applyAlignment="1">
      <alignment horizontal="center"/>
    </xf>
    <xf numFmtId="0" fontId="6" fillId="4" borderId="1" xfId="0" applyFont="1" applyFill="1" applyBorder="1" applyAlignment="1">
      <alignment horizontal="center"/>
    </xf>
    <xf numFmtId="0" fontId="2" fillId="2" borderId="1" xfId="0" applyFont="1" applyFill="1" applyBorder="1" applyAlignment="1">
      <alignment horizontal="center" vertical="center"/>
    </xf>
    <xf numFmtId="0" fontId="11" fillId="0" borderId="0" xfId="0" applyFont="1"/>
    <xf numFmtId="0" fontId="0" fillId="0" borderId="5" xfId="0" applyBorder="1"/>
    <xf numFmtId="0" fontId="12" fillId="0" borderId="6" xfId="0" applyFont="1" applyBorder="1"/>
    <xf numFmtId="0" fontId="0" fillId="0" borderId="6" xfId="0" applyBorder="1"/>
    <xf numFmtId="0" fontId="0" fillId="0" borderId="7" xfId="0" applyBorder="1"/>
    <xf numFmtId="0" fontId="1" fillId="0" borderId="1" xfId="0" applyFont="1" applyBorder="1"/>
    <xf numFmtId="0" fontId="1" fillId="0" borderId="6" xfId="0" applyFont="1" applyBorder="1"/>
    <xf numFmtId="0" fontId="0" fillId="0" borderId="8" xfId="0" applyBorder="1"/>
    <xf numFmtId="0" fontId="0" fillId="0" borderId="0" xfId="0" applyBorder="1"/>
    <xf numFmtId="0" fontId="0" fillId="0" borderId="9" xfId="0" applyBorder="1"/>
    <xf numFmtId="0" fontId="0" fillId="0" borderId="0" xfId="0" applyFont="1" applyBorder="1" applyAlignment="1">
      <alignment wrapText="1"/>
    </xf>
    <xf numFmtId="0" fontId="0" fillId="0" borderId="10" xfId="0" applyBorder="1"/>
    <xf numFmtId="0" fontId="13" fillId="0" borderId="0" xfId="0" applyFont="1" applyBorder="1" applyAlignment="1">
      <alignment wrapText="1"/>
    </xf>
    <xf numFmtId="0" fontId="0" fillId="0" borderId="11" xfId="0" applyBorder="1"/>
    <xf numFmtId="0" fontId="0" fillId="0" borderId="12" xfId="0" applyBorder="1"/>
    <xf numFmtId="0" fontId="0" fillId="0" borderId="13" xfId="0" applyBorder="1"/>
    <xf numFmtId="0" fontId="0" fillId="0" borderId="11" xfId="0" applyFill="1" applyBorder="1"/>
    <xf numFmtId="0" fontId="0" fillId="0" borderId="14" xfId="0" applyBorder="1"/>
    <xf numFmtId="0" fontId="12" fillId="0" borderId="3" xfId="0" applyFont="1" applyBorder="1"/>
    <xf numFmtId="0" fontId="0" fillId="0" borderId="3" xfId="0" applyBorder="1"/>
    <xf numFmtId="0" fontId="0" fillId="0" borderId="4" xfId="0" applyBorder="1"/>
    <xf numFmtId="0" fontId="1" fillId="0" borderId="2" xfId="0" applyFont="1" applyBorder="1"/>
    <xf numFmtId="0" fontId="0" fillId="0" borderId="15" xfId="0" applyBorder="1"/>
    <xf numFmtId="0" fontId="0" fillId="0" borderId="0" xfId="0" applyFill="1" applyBorder="1"/>
    <xf numFmtId="0" fontId="0" fillId="0" borderId="8" xfId="0" applyFill="1" applyBorder="1"/>
    <xf numFmtId="0" fontId="0" fillId="0" borderId="9" xfId="0" applyFill="1" applyBorder="1"/>
    <xf numFmtId="0" fontId="0" fillId="0" borderId="11" xfId="0" applyFont="1" applyFill="1" applyBorder="1"/>
    <xf numFmtId="0" fontId="0" fillId="0" borderId="0" xfId="0" applyBorder="1" applyAlignment="1">
      <alignment horizontal="left"/>
    </xf>
    <xf numFmtId="0" fontId="0" fillId="0" borderId="6" xfId="0" applyBorder="1" applyAlignment="1">
      <alignment horizontal="left"/>
    </xf>
    <xf numFmtId="0" fontId="0" fillId="0" borderId="12" xfId="0" applyBorder="1" applyAlignment="1">
      <alignment horizontal="left"/>
    </xf>
    <xf numFmtId="0" fontId="11" fillId="0" borderId="0" xfId="0" applyFont="1" applyBorder="1"/>
    <xf numFmtId="0" fontId="14" fillId="0" borderId="0" xfId="0" applyFont="1" applyFill="1" applyAlignment="1">
      <alignment horizontal="left" vertical="center"/>
    </xf>
    <xf numFmtId="0" fontId="15" fillId="0" borderId="0" xfId="0" applyFont="1" applyAlignment="1">
      <alignment vertical="center" wrapText="1"/>
    </xf>
    <xf numFmtId="0" fontId="15" fillId="0" borderId="0" xfId="0" applyFont="1" applyAlignment="1">
      <alignment horizontal="center" vertical="center"/>
    </xf>
    <xf numFmtId="0" fontId="15" fillId="0" borderId="0" xfId="0" applyFont="1" applyAlignment="1">
      <alignment horizontal="left" vertical="center" wrapText="1"/>
    </xf>
    <xf numFmtId="0" fontId="16" fillId="0" borderId="1" xfId="0" applyFont="1" applyBorder="1" applyAlignment="1">
      <alignment horizontal="left" wrapText="1" readingOrder="1"/>
    </xf>
    <xf numFmtId="0" fontId="16" fillId="0" borderId="1" xfId="0" applyFont="1" applyBorder="1" applyAlignment="1">
      <alignment horizontal="right" wrapText="1" readingOrder="1"/>
    </xf>
    <xf numFmtId="0" fontId="16" fillId="0" borderId="1" xfId="0" applyFont="1" applyBorder="1" applyAlignment="1">
      <alignment wrapText="1"/>
    </xf>
    <xf numFmtId="0" fontId="16" fillId="0" borderId="2" xfId="0" applyFont="1" applyBorder="1" applyAlignment="1">
      <alignment horizontal="left" wrapText="1" readingOrder="1"/>
    </xf>
    <xf numFmtId="0" fontId="17" fillId="2" borderId="2" xfId="0" applyFont="1" applyFill="1" applyBorder="1" applyAlignment="1">
      <alignment wrapText="1" readingOrder="1"/>
    </xf>
    <xf numFmtId="0" fontId="16" fillId="0" borderId="1" xfId="0" applyFont="1" applyBorder="1" applyAlignment="1">
      <alignment horizontal="left" vertical="center" wrapText="1" readingOrder="1"/>
    </xf>
    <xf numFmtId="0" fontId="0" fillId="2" borderId="0" xfId="0" applyFill="1"/>
    <xf numFmtId="0" fontId="15" fillId="0" borderId="0" xfId="0" applyFont="1" applyAlignment="1">
      <alignment horizontal="center" vertical="center" wrapText="1"/>
    </xf>
    <xf numFmtId="0" fontId="16" fillId="0" borderId="1" xfId="0" applyFont="1" applyBorder="1" applyAlignment="1">
      <alignment horizontal="center" wrapText="1"/>
    </xf>
    <xf numFmtId="164" fontId="16" fillId="0" borderId="1" xfId="0" applyNumberFormat="1" applyFont="1" applyBorder="1" applyAlignment="1">
      <alignment horizontal="center" vertical="center" wrapText="1"/>
    </xf>
    <xf numFmtId="164" fontId="17" fillId="2" borderId="1" xfId="2" applyNumberFormat="1" applyFont="1" applyFill="1" applyBorder="1" applyAlignment="1">
      <alignment horizontal="center" vertical="center" wrapText="1"/>
    </xf>
    <xf numFmtId="165" fontId="0" fillId="0" borderId="0" xfId="0" applyNumberFormat="1" applyAlignment="1">
      <alignment horizontal="center"/>
    </xf>
    <xf numFmtId="0" fontId="6" fillId="3" borderId="1" xfId="0" applyFont="1" applyFill="1" applyBorder="1" applyAlignment="1">
      <alignment horizontal="center"/>
    </xf>
    <xf numFmtId="0" fontId="7" fillId="0" borderId="1" xfId="0" applyFont="1" applyBorder="1" applyAlignment="1">
      <alignment horizontal="center"/>
    </xf>
    <xf numFmtId="0" fontId="6" fillId="2" borderId="1" xfId="0" applyFont="1" applyFill="1" applyBorder="1" applyAlignment="1">
      <alignment horizontal="center"/>
    </xf>
    <xf numFmtId="0" fontId="4" fillId="2" borderId="1" xfId="0" applyFont="1" applyFill="1" applyBorder="1" applyAlignment="1">
      <alignment horizontal="center"/>
    </xf>
    <xf numFmtId="0" fontId="1" fillId="3" borderId="1" xfId="0" applyFont="1" applyFill="1" applyBorder="1" applyAlignment="1">
      <alignment horizontal="center"/>
    </xf>
    <xf numFmtId="0" fontId="4" fillId="3" borderId="1" xfId="0" applyFont="1" applyFill="1" applyBorder="1" applyAlignment="1">
      <alignment horizontal="center"/>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10" xfId="0" applyBorder="1" applyAlignment="1">
      <alignment horizontal="left" vertical="center" wrapText="1"/>
    </xf>
    <xf numFmtId="0" fontId="6" fillId="3" borderId="1" xfId="0" applyFont="1" applyFill="1" applyBorder="1" applyAlignment="1">
      <alignment horizontal="center"/>
    </xf>
    <xf numFmtId="0" fontId="6" fillId="2" borderId="1" xfId="0" applyFont="1" applyFill="1" applyBorder="1" applyAlignment="1">
      <alignment horizontal="center"/>
    </xf>
    <xf numFmtId="0" fontId="6" fillId="4" borderId="2"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7" fillId="0" borderId="2" xfId="0" applyFont="1" applyBorder="1" applyAlignment="1">
      <alignment horizontal="center"/>
    </xf>
    <xf numFmtId="0" fontId="7" fillId="0" borderId="4" xfId="0" applyFont="1" applyBorder="1" applyAlignment="1">
      <alignment horizontal="center"/>
    </xf>
    <xf numFmtId="0" fontId="9" fillId="0" borderId="2" xfId="1" applyFont="1" applyBorder="1" applyAlignment="1">
      <alignment horizontal="center"/>
    </xf>
    <xf numFmtId="0" fontId="6" fillId="2" borderId="2" xfId="0" applyFont="1" applyFill="1" applyBorder="1" applyAlignment="1">
      <alignment horizontal="center"/>
    </xf>
    <xf numFmtId="0" fontId="6" fillId="2" borderId="4" xfId="0" applyFont="1" applyFill="1" applyBorder="1" applyAlignment="1">
      <alignment horizontal="center"/>
    </xf>
    <xf numFmtId="0" fontId="4" fillId="2" borderId="1" xfId="0" applyFont="1" applyFill="1" applyBorder="1" applyAlignment="1">
      <alignment horizontal="center"/>
    </xf>
    <xf numFmtId="0" fontId="5" fillId="2" borderId="1" xfId="1" applyFont="1" applyFill="1" applyBorder="1" applyAlignment="1">
      <alignment horizontal="center"/>
    </xf>
    <xf numFmtId="0" fontId="8" fillId="2" borderId="1" xfId="1" applyFont="1" applyFill="1" applyBorder="1" applyAlignment="1">
      <alignment horizontal="center"/>
    </xf>
    <xf numFmtId="0" fontId="0" fillId="0" borderId="9" xfId="0" applyBorder="1" applyAlignment="1">
      <alignment vertical="center"/>
    </xf>
    <xf numFmtId="0" fontId="0" fillId="0" borderId="0" xfId="0" applyFont="1" applyBorder="1" applyAlignment="1">
      <alignment vertical="center" wrapText="1"/>
    </xf>
    <xf numFmtId="0" fontId="18" fillId="0" borderId="0" xfId="0" applyFont="1" applyFill="1"/>
    <xf numFmtId="0" fontId="0" fillId="0" borderId="0" xfId="0" applyFill="1"/>
    <xf numFmtId="0" fontId="1" fillId="0" borderId="1" xfId="0" applyFont="1" applyFill="1" applyBorder="1" applyAlignment="1">
      <alignment horizontal="center"/>
    </xf>
    <xf numFmtId="0" fontId="1" fillId="0" borderId="1" xfId="0" applyFont="1" applyFill="1" applyBorder="1"/>
    <xf numFmtId="0" fontId="1" fillId="0" borderId="0" xfId="0" applyFont="1" applyFill="1"/>
    <xf numFmtId="0" fontId="0" fillId="0" borderId="1" xfId="0" applyFill="1" applyBorder="1" applyAlignment="1">
      <alignment horizontal="center"/>
    </xf>
    <xf numFmtId="0" fontId="0" fillId="0" borderId="1" xfId="0" applyFill="1" applyBorder="1"/>
    <xf numFmtId="0" fontId="19" fillId="0" borderId="1" xfId="0" applyFont="1" applyFill="1" applyBorder="1"/>
    <xf numFmtId="0" fontId="1" fillId="0" borderId="1" xfId="0" applyFont="1" applyFill="1" applyBorder="1" applyAlignment="1">
      <alignment wrapText="1"/>
    </xf>
    <xf numFmtId="0" fontId="20" fillId="0" borderId="0" xfId="0" applyFont="1" applyFill="1" applyAlignment="1">
      <alignment horizontal="left" vertical="center" indent="5"/>
    </xf>
    <xf numFmtId="0" fontId="0" fillId="0" borderId="0" xfId="0" applyFill="1" applyAlignment="1">
      <alignment horizontal="center"/>
    </xf>
    <xf numFmtId="0" fontId="7" fillId="0" borderId="1" xfId="0" applyFont="1" applyBorder="1" applyAlignment="1">
      <alignment horizontal="left"/>
    </xf>
    <xf numFmtId="0" fontId="6" fillId="0" borderId="1" xfId="0" applyFont="1" applyBorder="1" applyAlignment="1">
      <alignment horizontal="left"/>
    </xf>
    <xf numFmtId="0" fontId="0" fillId="0" borderId="0" xfId="0" applyAlignment="1">
      <alignment horizontal="left"/>
    </xf>
    <xf numFmtId="0" fontId="19" fillId="3" borderId="1" xfId="0" applyFont="1" applyFill="1" applyBorder="1" applyAlignment="1">
      <alignment horizontal="center"/>
    </xf>
    <xf numFmtId="0" fontId="22" fillId="2" borderId="1" xfId="1" applyFont="1" applyFill="1" applyBorder="1" applyAlignment="1">
      <alignment horizontal="center"/>
    </xf>
    <xf numFmtId="0" fontId="23" fillId="0" borderId="0" xfId="0" applyFont="1"/>
    <xf numFmtId="0" fontId="1" fillId="4" borderId="1" xfId="0" applyFont="1" applyFill="1" applyBorder="1" applyAlignment="1">
      <alignment horizontal="center"/>
    </xf>
    <xf numFmtId="0" fontId="7" fillId="4" borderId="1" xfId="0" applyFont="1" applyFill="1" applyBorder="1" applyAlignment="1">
      <alignment horizontal="center"/>
    </xf>
    <xf numFmtId="0" fontId="4" fillId="4" borderId="1" xfId="0" applyFont="1" applyFill="1" applyBorder="1" applyAlignment="1">
      <alignment horizontal="center"/>
    </xf>
    <xf numFmtId="0" fontId="4" fillId="4" borderId="1" xfId="0" applyFont="1" applyFill="1" applyBorder="1" applyAlignment="1">
      <alignment horizontal="left"/>
    </xf>
    <xf numFmtId="0" fontId="0" fillId="0" borderId="1" xfId="0" applyBorder="1" applyAlignment="1">
      <alignment horizontal="center"/>
    </xf>
    <xf numFmtId="0" fontId="0" fillId="2" borderId="1" xfId="0" applyFill="1" applyBorder="1" applyAlignment="1">
      <alignment horizontal="center"/>
    </xf>
  </cellXfs>
  <cellStyles count="3">
    <cellStyle name="Comma" xfId="2" builtinId="3"/>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0</xdr:colOff>
      <xdr:row>51</xdr:row>
      <xdr:rowOff>5096</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90500"/>
          <a:ext cx="6486525" cy="953009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Contingency@5%25"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ax@25%25"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Tax@25%25"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Tax@14.5%25" TargetMode="External"/><Relationship Id="rId1" Type="http://schemas.openxmlformats.org/officeDocument/2006/relationships/hyperlink" Target="mailto:Tax@14.5%25"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tabSelected="1" zoomScale="80" zoomScaleNormal="80" workbookViewId="0"/>
  </sheetViews>
  <sheetFormatPr defaultRowHeight="15" x14ac:dyDescent="0.25"/>
  <cols>
    <col min="1" max="1" width="4" customWidth="1"/>
    <col min="3" max="3" width="13.42578125" customWidth="1"/>
    <col min="4" max="4" width="13.85546875" customWidth="1"/>
    <col min="5" max="5" width="74.85546875" customWidth="1"/>
    <col min="6" max="6" width="13.85546875" customWidth="1"/>
    <col min="7" max="7" width="16.85546875" customWidth="1"/>
    <col min="8" max="8" width="17.42578125" customWidth="1"/>
    <col min="9" max="9" width="15.140625" customWidth="1"/>
    <col min="10" max="10" width="16.28515625" customWidth="1"/>
    <col min="11" max="11" width="19.42578125" customWidth="1"/>
    <col min="257" max="257" width="4" customWidth="1"/>
    <col min="259" max="259" width="13.42578125" customWidth="1"/>
    <col min="260" max="260" width="13.85546875" customWidth="1"/>
    <col min="261" max="261" width="73.28515625" customWidth="1"/>
    <col min="262" max="262" width="13.85546875" customWidth="1"/>
    <col min="263" max="263" width="16.85546875" customWidth="1"/>
    <col min="264" max="264" width="17.42578125" customWidth="1"/>
    <col min="265" max="265" width="15.140625" customWidth="1"/>
    <col min="266" max="266" width="16.28515625" customWidth="1"/>
    <col min="267" max="267" width="19.42578125" customWidth="1"/>
    <col min="513" max="513" width="4" customWidth="1"/>
    <col min="515" max="515" width="13.42578125" customWidth="1"/>
    <col min="516" max="516" width="13.85546875" customWidth="1"/>
    <col min="517" max="517" width="73.28515625" customWidth="1"/>
    <col min="518" max="518" width="13.85546875" customWidth="1"/>
    <col min="519" max="519" width="16.85546875" customWidth="1"/>
    <col min="520" max="520" width="17.42578125" customWidth="1"/>
    <col min="521" max="521" width="15.140625" customWidth="1"/>
    <col min="522" max="522" width="16.28515625" customWidth="1"/>
    <col min="523" max="523" width="19.42578125" customWidth="1"/>
    <col min="769" max="769" width="4" customWidth="1"/>
    <col min="771" max="771" width="13.42578125" customWidth="1"/>
    <col min="772" max="772" width="13.85546875" customWidth="1"/>
    <col min="773" max="773" width="73.28515625" customWidth="1"/>
    <col min="774" max="774" width="13.85546875" customWidth="1"/>
    <col min="775" max="775" width="16.85546875" customWidth="1"/>
    <col min="776" max="776" width="17.42578125" customWidth="1"/>
    <col min="777" max="777" width="15.140625" customWidth="1"/>
    <col min="778" max="778" width="16.28515625" customWidth="1"/>
    <col min="779" max="779" width="19.42578125" customWidth="1"/>
    <col min="1025" max="1025" width="4" customWidth="1"/>
    <col min="1027" max="1027" width="13.42578125" customWidth="1"/>
    <col min="1028" max="1028" width="13.85546875" customWidth="1"/>
    <col min="1029" max="1029" width="73.28515625" customWidth="1"/>
    <col min="1030" max="1030" width="13.85546875" customWidth="1"/>
    <col min="1031" max="1031" width="16.85546875" customWidth="1"/>
    <col min="1032" max="1032" width="17.42578125" customWidth="1"/>
    <col min="1033" max="1033" width="15.140625" customWidth="1"/>
    <col min="1034" max="1034" width="16.28515625" customWidth="1"/>
    <col min="1035" max="1035" width="19.42578125" customWidth="1"/>
    <col min="1281" max="1281" width="4" customWidth="1"/>
    <col min="1283" max="1283" width="13.42578125" customWidth="1"/>
    <col min="1284" max="1284" width="13.85546875" customWidth="1"/>
    <col min="1285" max="1285" width="73.28515625" customWidth="1"/>
    <col min="1286" max="1286" width="13.85546875" customWidth="1"/>
    <col min="1287" max="1287" width="16.85546875" customWidth="1"/>
    <col min="1288" max="1288" width="17.42578125" customWidth="1"/>
    <col min="1289" max="1289" width="15.140625" customWidth="1"/>
    <col min="1290" max="1290" width="16.28515625" customWidth="1"/>
    <col min="1291" max="1291" width="19.42578125" customWidth="1"/>
    <col min="1537" max="1537" width="4" customWidth="1"/>
    <col min="1539" max="1539" width="13.42578125" customWidth="1"/>
    <col min="1540" max="1540" width="13.85546875" customWidth="1"/>
    <col min="1541" max="1541" width="73.28515625" customWidth="1"/>
    <col min="1542" max="1542" width="13.85546875" customWidth="1"/>
    <col min="1543" max="1543" width="16.85546875" customWidth="1"/>
    <col min="1544" max="1544" width="17.42578125" customWidth="1"/>
    <col min="1545" max="1545" width="15.140625" customWidth="1"/>
    <col min="1546" max="1546" width="16.28515625" customWidth="1"/>
    <col min="1547" max="1547" width="19.42578125" customWidth="1"/>
    <col min="1793" max="1793" width="4" customWidth="1"/>
    <col min="1795" max="1795" width="13.42578125" customWidth="1"/>
    <col min="1796" max="1796" width="13.85546875" customWidth="1"/>
    <col min="1797" max="1797" width="73.28515625" customWidth="1"/>
    <col min="1798" max="1798" width="13.85546875" customWidth="1"/>
    <col min="1799" max="1799" width="16.85546875" customWidth="1"/>
    <col min="1800" max="1800" width="17.42578125" customWidth="1"/>
    <col min="1801" max="1801" width="15.140625" customWidth="1"/>
    <col min="1802" max="1802" width="16.28515625" customWidth="1"/>
    <col min="1803" max="1803" width="19.42578125" customWidth="1"/>
    <col min="2049" max="2049" width="4" customWidth="1"/>
    <col min="2051" max="2051" width="13.42578125" customWidth="1"/>
    <col min="2052" max="2052" width="13.85546875" customWidth="1"/>
    <col min="2053" max="2053" width="73.28515625" customWidth="1"/>
    <col min="2054" max="2054" width="13.85546875" customWidth="1"/>
    <col min="2055" max="2055" width="16.85546875" customWidth="1"/>
    <col min="2056" max="2056" width="17.42578125" customWidth="1"/>
    <col min="2057" max="2057" width="15.140625" customWidth="1"/>
    <col min="2058" max="2058" width="16.28515625" customWidth="1"/>
    <col min="2059" max="2059" width="19.42578125" customWidth="1"/>
    <col min="2305" max="2305" width="4" customWidth="1"/>
    <col min="2307" max="2307" width="13.42578125" customWidth="1"/>
    <col min="2308" max="2308" width="13.85546875" customWidth="1"/>
    <col min="2309" max="2309" width="73.28515625" customWidth="1"/>
    <col min="2310" max="2310" width="13.85546875" customWidth="1"/>
    <col min="2311" max="2311" width="16.85546875" customWidth="1"/>
    <col min="2312" max="2312" width="17.42578125" customWidth="1"/>
    <col min="2313" max="2313" width="15.140625" customWidth="1"/>
    <col min="2314" max="2314" width="16.28515625" customWidth="1"/>
    <col min="2315" max="2315" width="19.42578125" customWidth="1"/>
    <col min="2561" max="2561" width="4" customWidth="1"/>
    <col min="2563" max="2563" width="13.42578125" customWidth="1"/>
    <col min="2564" max="2564" width="13.85546875" customWidth="1"/>
    <col min="2565" max="2565" width="73.28515625" customWidth="1"/>
    <col min="2566" max="2566" width="13.85546875" customWidth="1"/>
    <col min="2567" max="2567" width="16.85546875" customWidth="1"/>
    <col min="2568" max="2568" width="17.42578125" customWidth="1"/>
    <col min="2569" max="2569" width="15.140625" customWidth="1"/>
    <col min="2570" max="2570" width="16.28515625" customWidth="1"/>
    <col min="2571" max="2571" width="19.42578125" customWidth="1"/>
    <col min="2817" max="2817" width="4" customWidth="1"/>
    <col min="2819" max="2819" width="13.42578125" customWidth="1"/>
    <col min="2820" max="2820" width="13.85546875" customWidth="1"/>
    <col min="2821" max="2821" width="73.28515625" customWidth="1"/>
    <col min="2822" max="2822" width="13.85546875" customWidth="1"/>
    <col min="2823" max="2823" width="16.85546875" customWidth="1"/>
    <col min="2824" max="2824" width="17.42578125" customWidth="1"/>
    <col min="2825" max="2825" width="15.140625" customWidth="1"/>
    <col min="2826" max="2826" width="16.28515625" customWidth="1"/>
    <col min="2827" max="2827" width="19.42578125" customWidth="1"/>
    <col min="3073" max="3073" width="4" customWidth="1"/>
    <col min="3075" max="3075" width="13.42578125" customWidth="1"/>
    <col min="3076" max="3076" width="13.85546875" customWidth="1"/>
    <col min="3077" max="3077" width="73.28515625" customWidth="1"/>
    <col min="3078" max="3078" width="13.85546875" customWidth="1"/>
    <col min="3079" max="3079" width="16.85546875" customWidth="1"/>
    <col min="3080" max="3080" width="17.42578125" customWidth="1"/>
    <col min="3081" max="3081" width="15.140625" customWidth="1"/>
    <col min="3082" max="3082" width="16.28515625" customWidth="1"/>
    <col min="3083" max="3083" width="19.42578125" customWidth="1"/>
    <col min="3329" max="3329" width="4" customWidth="1"/>
    <col min="3331" max="3331" width="13.42578125" customWidth="1"/>
    <col min="3332" max="3332" width="13.85546875" customWidth="1"/>
    <col min="3333" max="3333" width="73.28515625" customWidth="1"/>
    <col min="3334" max="3334" width="13.85546875" customWidth="1"/>
    <col min="3335" max="3335" width="16.85546875" customWidth="1"/>
    <col min="3336" max="3336" width="17.42578125" customWidth="1"/>
    <col min="3337" max="3337" width="15.140625" customWidth="1"/>
    <col min="3338" max="3338" width="16.28515625" customWidth="1"/>
    <col min="3339" max="3339" width="19.42578125" customWidth="1"/>
    <col min="3585" max="3585" width="4" customWidth="1"/>
    <col min="3587" max="3587" width="13.42578125" customWidth="1"/>
    <col min="3588" max="3588" width="13.85546875" customWidth="1"/>
    <col min="3589" max="3589" width="73.28515625" customWidth="1"/>
    <col min="3590" max="3590" width="13.85546875" customWidth="1"/>
    <col min="3591" max="3591" width="16.85546875" customWidth="1"/>
    <col min="3592" max="3592" width="17.42578125" customWidth="1"/>
    <col min="3593" max="3593" width="15.140625" customWidth="1"/>
    <col min="3594" max="3594" width="16.28515625" customWidth="1"/>
    <col min="3595" max="3595" width="19.42578125" customWidth="1"/>
    <col min="3841" max="3841" width="4" customWidth="1"/>
    <col min="3843" max="3843" width="13.42578125" customWidth="1"/>
    <col min="3844" max="3844" width="13.85546875" customWidth="1"/>
    <col min="3845" max="3845" width="73.28515625" customWidth="1"/>
    <col min="3846" max="3846" width="13.85546875" customWidth="1"/>
    <col min="3847" max="3847" width="16.85546875" customWidth="1"/>
    <col min="3848" max="3848" width="17.42578125" customWidth="1"/>
    <col min="3849" max="3849" width="15.140625" customWidth="1"/>
    <col min="3850" max="3850" width="16.28515625" customWidth="1"/>
    <col min="3851" max="3851" width="19.42578125" customWidth="1"/>
    <col min="4097" max="4097" width="4" customWidth="1"/>
    <col min="4099" max="4099" width="13.42578125" customWidth="1"/>
    <col min="4100" max="4100" width="13.85546875" customWidth="1"/>
    <col min="4101" max="4101" width="73.28515625" customWidth="1"/>
    <col min="4102" max="4102" width="13.85546875" customWidth="1"/>
    <col min="4103" max="4103" width="16.85546875" customWidth="1"/>
    <col min="4104" max="4104" width="17.42578125" customWidth="1"/>
    <col min="4105" max="4105" width="15.140625" customWidth="1"/>
    <col min="4106" max="4106" width="16.28515625" customWidth="1"/>
    <col min="4107" max="4107" width="19.42578125" customWidth="1"/>
    <col min="4353" max="4353" width="4" customWidth="1"/>
    <col min="4355" max="4355" width="13.42578125" customWidth="1"/>
    <col min="4356" max="4356" width="13.85546875" customWidth="1"/>
    <col min="4357" max="4357" width="73.28515625" customWidth="1"/>
    <col min="4358" max="4358" width="13.85546875" customWidth="1"/>
    <col min="4359" max="4359" width="16.85546875" customWidth="1"/>
    <col min="4360" max="4360" width="17.42578125" customWidth="1"/>
    <col min="4361" max="4361" width="15.140625" customWidth="1"/>
    <col min="4362" max="4362" width="16.28515625" customWidth="1"/>
    <col min="4363" max="4363" width="19.42578125" customWidth="1"/>
    <col min="4609" max="4609" width="4" customWidth="1"/>
    <col min="4611" max="4611" width="13.42578125" customWidth="1"/>
    <col min="4612" max="4612" width="13.85546875" customWidth="1"/>
    <col min="4613" max="4613" width="73.28515625" customWidth="1"/>
    <col min="4614" max="4614" width="13.85546875" customWidth="1"/>
    <col min="4615" max="4615" width="16.85546875" customWidth="1"/>
    <col min="4616" max="4616" width="17.42578125" customWidth="1"/>
    <col min="4617" max="4617" width="15.140625" customWidth="1"/>
    <col min="4618" max="4618" width="16.28515625" customWidth="1"/>
    <col min="4619" max="4619" width="19.42578125" customWidth="1"/>
    <col min="4865" max="4865" width="4" customWidth="1"/>
    <col min="4867" max="4867" width="13.42578125" customWidth="1"/>
    <col min="4868" max="4868" width="13.85546875" customWidth="1"/>
    <col min="4869" max="4869" width="73.28515625" customWidth="1"/>
    <col min="4870" max="4870" width="13.85546875" customWidth="1"/>
    <col min="4871" max="4871" width="16.85546875" customWidth="1"/>
    <col min="4872" max="4872" width="17.42578125" customWidth="1"/>
    <col min="4873" max="4873" width="15.140625" customWidth="1"/>
    <col min="4874" max="4874" width="16.28515625" customWidth="1"/>
    <col min="4875" max="4875" width="19.42578125" customWidth="1"/>
    <col min="5121" max="5121" width="4" customWidth="1"/>
    <col min="5123" max="5123" width="13.42578125" customWidth="1"/>
    <col min="5124" max="5124" width="13.85546875" customWidth="1"/>
    <col min="5125" max="5125" width="73.28515625" customWidth="1"/>
    <col min="5126" max="5126" width="13.85546875" customWidth="1"/>
    <col min="5127" max="5127" width="16.85546875" customWidth="1"/>
    <col min="5128" max="5128" width="17.42578125" customWidth="1"/>
    <col min="5129" max="5129" width="15.140625" customWidth="1"/>
    <col min="5130" max="5130" width="16.28515625" customWidth="1"/>
    <col min="5131" max="5131" width="19.42578125" customWidth="1"/>
    <col min="5377" max="5377" width="4" customWidth="1"/>
    <col min="5379" max="5379" width="13.42578125" customWidth="1"/>
    <col min="5380" max="5380" width="13.85546875" customWidth="1"/>
    <col min="5381" max="5381" width="73.28515625" customWidth="1"/>
    <col min="5382" max="5382" width="13.85546875" customWidth="1"/>
    <col min="5383" max="5383" width="16.85546875" customWidth="1"/>
    <col min="5384" max="5384" width="17.42578125" customWidth="1"/>
    <col min="5385" max="5385" width="15.140625" customWidth="1"/>
    <col min="5386" max="5386" width="16.28515625" customWidth="1"/>
    <col min="5387" max="5387" width="19.42578125" customWidth="1"/>
    <col min="5633" max="5633" width="4" customWidth="1"/>
    <col min="5635" max="5635" width="13.42578125" customWidth="1"/>
    <col min="5636" max="5636" width="13.85546875" customWidth="1"/>
    <col min="5637" max="5637" width="73.28515625" customWidth="1"/>
    <col min="5638" max="5638" width="13.85546875" customWidth="1"/>
    <col min="5639" max="5639" width="16.85546875" customWidth="1"/>
    <col min="5640" max="5640" width="17.42578125" customWidth="1"/>
    <col min="5641" max="5641" width="15.140625" customWidth="1"/>
    <col min="5642" max="5642" width="16.28515625" customWidth="1"/>
    <col min="5643" max="5643" width="19.42578125" customWidth="1"/>
    <col min="5889" max="5889" width="4" customWidth="1"/>
    <col min="5891" max="5891" width="13.42578125" customWidth="1"/>
    <col min="5892" max="5892" width="13.85546875" customWidth="1"/>
    <col min="5893" max="5893" width="73.28515625" customWidth="1"/>
    <col min="5894" max="5894" width="13.85546875" customWidth="1"/>
    <col min="5895" max="5895" width="16.85546875" customWidth="1"/>
    <col min="5896" max="5896" width="17.42578125" customWidth="1"/>
    <col min="5897" max="5897" width="15.140625" customWidth="1"/>
    <col min="5898" max="5898" width="16.28515625" customWidth="1"/>
    <col min="5899" max="5899" width="19.42578125" customWidth="1"/>
    <col min="6145" max="6145" width="4" customWidth="1"/>
    <col min="6147" max="6147" width="13.42578125" customWidth="1"/>
    <col min="6148" max="6148" width="13.85546875" customWidth="1"/>
    <col min="6149" max="6149" width="73.28515625" customWidth="1"/>
    <col min="6150" max="6150" width="13.85546875" customWidth="1"/>
    <col min="6151" max="6151" width="16.85546875" customWidth="1"/>
    <col min="6152" max="6152" width="17.42578125" customWidth="1"/>
    <col min="6153" max="6153" width="15.140625" customWidth="1"/>
    <col min="6154" max="6154" width="16.28515625" customWidth="1"/>
    <col min="6155" max="6155" width="19.42578125" customWidth="1"/>
    <col min="6401" max="6401" width="4" customWidth="1"/>
    <col min="6403" max="6403" width="13.42578125" customWidth="1"/>
    <col min="6404" max="6404" width="13.85546875" customWidth="1"/>
    <col min="6405" max="6405" width="73.28515625" customWidth="1"/>
    <col min="6406" max="6406" width="13.85546875" customWidth="1"/>
    <col min="6407" max="6407" width="16.85546875" customWidth="1"/>
    <col min="6408" max="6408" width="17.42578125" customWidth="1"/>
    <col min="6409" max="6409" width="15.140625" customWidth="1"/>
    <col min="6410" max="6410" width="16.28515625" customWidth="1"/>
    <col min="6411" max="6411" width="19.42578125" customWidth="1"/>
    <col min="6657" max="6657" width="4" customWidth="1"/>
    <col min="6659" max="6659" width="13.42578125" customWidth="1"/>
    <col min="6660" max="6660" width="13.85546875" customWidth="1"/>
    <col min="6661" max="6661" width="73.28515625" customWidth="1"/>
    <col min="6662" max="6662" width="13.85546875" customWidth="1"/>
    <col min="6663" max="6663" width="16.85546875" customWidth="1"/>
    <col min="6664" max="6664" width="17.42578125" customWidth="1"/>
    <col min="6665" max="6665" width="15.140625" customWidth="1"/>
    <col min="6666" max="6666" width="16.28515625" customWidth="1"/>
    <col min="6667" max="6667" width="19.42578125" customWidth="1"/>
    <col min="6913" max="6913" width="4" customWidth="1"/>
    <col min="6915" max="6915" width="13.42578125" customWidth="1"/>
    <col min="6916" max="6916" width="13.85546875" customWidth="1"/>
    <col min="6917" max="6917" width="73.28515625" customWidth="1"/>
    <col min="6918" max="6918" width="13.85546875" customWidth="1"/>
    <col min="6919" max="6919" width="16.85546875" customWidth="1"/>
    <col min="6920" max="6920" width="17.42578125" customWidth="1"/>
    <col min="6921" max="6921" width="15.140625" customWidth="1"/>
    <col min="6922" max="6922" width="16.28515625" customWidth="1"/>
    <col min="6923" max="6923" width="19.42578125" customWidth="1"/>
    <col min="7169" max="7169" width="4" customWidth="1"/>
    <col min="7171" max="7171" width="13.42578125" customWidth="1"/>
    <col min="7172" max="7172" width="13.85546875" customWidth="1"/>
    <col min="7173" max="7173" width="73.28515625" customWidth="1"/>
    <col min="7174" max="7174" width="13.85546875" customWidth="1"/>
    <col min="7175" max="7175" width="16.85546875" customWidth="1"/>
    <col min="7176" max="7176" width="17.42578125" customWidth="1"/>
    <col min="7177" max="7177" width="15.140625" customWidth="1"/>
    <col min="7178" max="7178" width="16.28515625" customWidth="1"/>
    <col min="7179" max="7179" width="19.42578125" customWidth="1"/>
    <col min="7425" max="7425" width="4" customWidth="1"/>
    <col min="7427" max="7427" width="13.42578125" customWidth="1"/>
    <col min="7428" max="7428" width="13.85546875" customWidth="1"/>
    <col min="7429" max="7429" width="73.28515625" customWidth="1"/>
    <col min="7430" max="7430" width="13.85546875" customWidth="1"/>
    <col min="7431" max="7431" width="16.85546875" customWidth="1"/>
    <col min="7432" max="7432" width="17.42578125" customWidth="1"/>
    <col min="7433" max="7433" width="15.140625" customWidth="1"/>
    <col min="7434" max="7434" width="16.28515625" customWidth="1"/>
    <col min="7435" max="7435" width="19.42578125" customWidth="1"/>
    <col min="7681" max="7681" width="4" customWidth="1"/>
    <col min="7683" max="7683" width="13.42578125" customWidth="1"/>
    <col min="7684" max="7684" width="13.85546875" customWidth="1"/>
    <col min="7685" max="7685" width="73.28515625" customWidth="1"/>
    <col min="7686" max="7686" width="13.85546875" customWidth="1"/>
    <col min="7687" max="7687" width="16.85546875" customWidth="1"/>
    <col min="7688" max="7688" width="17.42578125" customWidth="1"/>
    <col min="7689" max="7689" width="15.140625" customWidth="1"/>
    <col min="7690" max="7690" width="16.28515625" customWidth="1"/>
    <col min="7691" max="7691" width="19.42578125" customWidth="1"/>
    <col min="7937" max="7937" width="4" customWidth="1"/>
    <col min="7939" max="7939" width="13.42578125" customWidth="1"/>
    <col min="7940" max="7940" width="13.85546875" customWidth="1"/>
    <col min="7941" max="7941" width="73.28515625" customWidth="1"/>
    <col min="7942" max="7942" width="13.85546875" customWidth="1"/>
    <col min="7943" max="7943" width="16.85546875" customWidth="1"/>
    <col min="7944" max="7944" width="17.42578125" customWidth="1"/>
    <col min="7945" max="7945" width="15.140625" customWidth="1"/>
    <col min="7946" max="7946" width="16.28515625" customWidth="1"/>
    <col min="7947" max="7947" width="19.42578125" customWidth="1"/>
    <col min="8193" max="8193" width="4" customWidth="1"/>
    <col min="8195" max="8195" width="13.42578125" customWidth="1"/>
    <col min="8196" max="8196" width="13.85546875" customWidth="1"/>
    <col min="8197" max="8197" width="73.28515625" customWidth="1"/>
    <col min="8198" max="8198" width="13.85546875" customWidth="1"/>
    <col min="8199" max="8199" width="16.85546875" customWidth="1"/>
    <col min="8200" max="8200" width="17.42578125" customWidth="1"/>
    <col min="8201" max="8201" width="15.140625" customWidth="1"/>
    <col min="8202" max="8202" width="16.28515625" customWidth="1"/>
    <col min="8203" max="8203" width="19.42578125" customWidth="1"/>
    <col min="8449" max="8449" width="4" customWidth="1"/>
    <col min="8451" max="8451" width="13.42578125" customWidth="1"/>
    <col min="8452" max="8452" width="13.85546875" customWidth="1"/>
    <col min="8453" max="8453" width="73.28515625" customWidth="1"/>
    <col min="8454" max="8454" width="13.85546875" customWidth="1"/>
    <col min="8455" max="8455" width="16.85546875" customWidth="1"/>
    <col min="8456" max="8456" width="17.42578125" customWidth="1"/>
    <col min="8457" max="8457" width="15.140625" customWidth="1"/>
    <col min="8458" max="8458" width="16.28515625" customWidth="1"/>
    <col min="8459" max="8459" width="19.42578125" customWidth="1"/>
    <col min="8705" max="8705" width="4" customWidth="1"/>
    <col min="8707" max="8707" width="13.42578125" customWidth="1"/>
    <col min="8708" max="8708" width="13.85546875" customWidth="1"/>
    <col min="8709" max="8709" width="73.28515625" customWidth="1"/>
    <col min="8710" max="8710" width="13.85546875" customWidth="1"/>
    <col min="8711" max="8711" width="16.85546875" customWidth="1"/>
    <col min="8712" max="8712" width="17.42578125" customWidth="1"/>
    <col min="8713" max="8713" width="15.140625" customWidth="1"/>
    <col min="8714" max="8714" width="16.28515625" customWidth="1"/>
    <col min="8715" max="8715" width="19.42578125" customWidth="1"/>
    <col min="8961" max="8961" width="4" customWidth="1"/>
    <col min="8963" max="8963" width="13.42578125" customWidth="1"/>
    <col min="8964" max="8964" width="13.85546875" customWidth="1"/>
    <col min="8965" max="8965" width="73.28515625" customWidth="1"/>
    <col min="8966" max="8966" width="13.85546875" customWidth="1"/>
    <col min="8967" max="8967" width="16.85546875" customWidth="1"/>
    <col min="8968" max="8968" width="17.42578125" customWidth="1"/>
    <col min="8969" max="8969" width="15.140625" customWidth="1"/>
    <col min="8970" max="8970" width="16.28515625" customWidth="1"/>
    <col min="8971" max="8971" width="19.42578125" customWidth="1"/>
    <col min="9217" max="9217" width="4" customWidth="1"/>
    <col min="9219" max="9219" width="13.42578125" customWidth="1"/>
    <col min="9220" max="9220" width="13.85546875" customWidth="1"/>
    <col min="9221" max="9221" width="73.28515625" customWidth="1"/>
    <col min="9222" max="9222" width="13.85546875" customWidth="1"/>
    <col min="9223" max="9223" width="16.85546875" customWidth="1"/>
    <col min="9224" max="9224" width="17.42578125" customWidth="1"/>
    <col min="9225" max="9225" width="15.140625" customWidth="1"/>
    <col min="9226" max="9226" width="16.28515625" customWidth="1"/>
    <col min="9227" max="9227" width="19.42578125" customWidth="1"/>
    <col min="9473" max="9473" width="4" customWidth="1"/>
    <col min="9475" max="9475" width="13.42578125" customWidth="1"/>
    <col min="9476" max="9476" width="13.85546875" customWidth="1"/>
    <col min="9477" max="9477" width="73.28515625" customWidth="1"/>
    <col min="9478" max="9478" width="13.85546875" customWidth="1"/>
    <col min="9479" max="9479" width="16.85546875" customWidth="1"/>
    <col min="9480" max="9480" width="17.42578125" customWidth="1"/>
    <col min="9481" max="9481" width="15.140625" customWidth="1"/>
    <col min="9482" max="9482" width="16.28515625" customWidth="1"/>
    <col min="9483" max="9483" width="19.42578125" customWidth="1"/>
    <col min="9729" max="9729" width="4" customWidth="1"/>
    <col min="9731" max="9731" width="13.42578125" customWidth="1"/>
    <col min="9732" max="9732" width="13.85546875" customWidth="1"/>
    <col min="9733" max="9733" width="73.28515625" customWidth="1"/>
    <col min="9734" max="9734" width="13.85546875" customWidth="1"/>
    <col min="9735" max="9735" width="16.85546875" customWidth="1"/>
    <col min="9736" max="9736" width="17.42578125" customWidth="1"/>
    <col min="9737" max="9737" width="15.140625" customWidth="1"/>
    <col min="9738" max="9738" width="16.28515625" customWidth="1"/>
    <col min="9739" max="9739" width="19.42578125" customWidth="1"/>
    <col min="9985" max="9985" width="4" customWidth="1"/>
    <col min="9987" max="9987" width="13.42578125" customWidth="1"/>
    <col min="9988" max="9988" width="13.85546875" customWidth="1"/>
    <col min="9989" max="9989" width="73.28515625" customWidth="1"/>
    <col min="9990" max="9990" width="13.85546875" customWidth="1"/>
    <col min="9991" max="9991" width="16.85546875" customWidth="1"/>
    <col min="9992" max="9992" width="17.42578125" customWidth="1"/>
    <col min="9993" max="9993" width="15.140625" customWidth="1"/>
    <col min="9994" max="9994" width="16.28515625" customWidth="1"/>
    <col min="9995" max="9995" width="19.42578125" customWidth="1"/>
    <col min="10241" max="10241" width="4" customWidth="1"/>
    <col min="10243" max="10243" width="13.42578125" customWidth="1"/>
    <col min="10244" max="10244" width="13.85546875" customWidth="1"/>
    <col min="10245" max="10245" width="73.28515625" customWidth="1"/>
    <col min="10246" max="10246" width="13.85546875" customWidth="1"/>
    <col min="10247" max="10247" width="16.85546875" customWidth="1"/>
    <col min="10248" max="10248" width="17.42578125" customWidth="1"/>
    <col min="10249" max="10249" width="15.140625" customWidth="1"/>
    <col min="10250" max="10250" width="16.28515625" customWidth="1"/>
    <col min="10251" max="10251" width="19.42578125" customWidth="1"/>
    <col min="10497" max="10497" width="4" customWidth="1"/>
    <col min="10499" max="10499" width="13.42578125" customWidth="1"/>
    <col min="10500" max="10500" width="13.85546875" customWidth="1"/>
    <col min="10501" max="10501" width="73.28515625" customWidth="1"/>
    <col min="10502" max="10502" width="13.85546875" customWidth="1"/>
    <col min="10503" max="10503" width="16.85546875" customWidth="1"/>
    <col min="10504" max="10504" width="17.42578125" customWidth="1"/>
    <col min="10505" max="10505" width="15.140625" customWidth="1"/>
    <col min="10506" max="10506" width="16.28515625" customWidth="1"/>
    <col min="10507" max="10507" width="19.42578125" customWidth="1"/>
    <col min="10753" max="10753" width="4" customWidth="1"/>
    <col min="10755" max="10755" width="13.42578125" customWidth="1"/>
    <col min="10756" max="10756" width="13.85546875" customWidth="1"/>
    <col min="10757" max="10757" width="73.28515625" customWidth="1"/>
    <col min="10758" max="10758" width="13.85546875" customWidth="1"/>
    <col min="10759" max="10759" width="16.85546875" customWidth="1"/>
    <col min="10760" max="10760" width="17.42578125" customWidth="1"/>
    <col min="10761" max="10761" width="15.140625" customWidth="1"/>
    <col min="10762" max="10762" width="16.28515625" customWidth="1"/>
    <col min="10763" max="10763" width="19.42578125" customWidth="1"/>
    <col min="11009" max="11009" width="4" customWidth="1"/>
    <col min="11011" max="11011" width="13.42578125" customWidth="1"/>
    <col min="11012" max="11012" width="13.85546875" customWidth="1"/>
    <col min="11013" max="11013" width="73.28515625" customWidth="1"/>
    <col min="11014" max="11014" width="13.85546875" customWidth="1"/>
    <col min="11015" max="11015" width="16.85546875" customWidth="1"/>
    <col min="11016" max="11016" width="17.42578125" customWidth="1"/>
    <col min="11017" max="11017" width="15.140625" customWidth="1"/>
    <col min="11018" max="11018" width="16.28515625" customWidth="1"/>
    <col min="11019" max="11019" width="19.42578125" customWidth="1"/>
    <col min="11265" max="11265" width="4" customWidth="1"/>
    <col min="11267" max="11267" width="13.42578125" customWidth="1"/>
    <col min="11268" max="11268" width="13.85546875" customWidth="1"/>
    <col min="11269" max="11269" width="73.28515625" customWidth="1"/>
    <col min="11270" max="11270" width="13.85546875" customWidth="1"/>
    <col min="11271" max="11271" width="16.85546875" customWidth="1"/>
    <col min="11272" max="11272" width="17.42578125" customWidth="1"/>
    <col min="11273" max="11273" width="15.140625" customWidth="1"/>
    <col min="11274" max="11274" width="16.28515625" customWidth="1"/>
    <col min="11275" max="11275" width="19.42578125" customWidth="1"/>
    <col min="11521" max="11521" width="4" customWidth="1"/>
    <col min="11523" max="11523" width="13.42578125" customWidth="1"/>
    <col min="11524" max="11524" width="13.85546875" customWidth="1"/>
    <col min="11525" max="11525" width="73.28515625" customWidth="1"/>
    <col min="11526" max="11526" width="13.85546875" customWidth="1"/>
    <col min="11527" max="11527" width="16.85546875" customWidth="1"/>
    <col min="11528" max="11528" width="17.42578125" customWidth="1"/>
    <col min="11529" max="11529" width="15.140625" customWidth="1"/>
    <col min="11530" max="11530" width="16.28515625" customWidth="1"/>
    <col min="11531" max="11531" width="19.42578125" customWidth="1"/>
    <col min="11777" max="11777" width="4" customWidth="1"/>
    <col min="11779" max="11779" width="13.42578125" customWidth="1"/>
    <col min="11780" max="11780" width="13.85546875" customWidth="1"/>
    <col min="11781" max="11781" width="73.28515625" customWidth="1"/>
    <col min="11782" max="11782" width="13.85546875" customWidth="1"/>
    <col min="11783" max="11783" width="16.85546875" customWidth="1"/>
    <col min="11784" max="11784" width="17.42578125" customWidth="1"/>
    <col min="11785" max="11785" width="15.140625" customWidth="1"/>
    <col min="11786" max="11786" width="16.28515625" customWidth="1"/>
    <col min="11787" max="11787" width="19.42578125" customWidth="1"/>
    <col min="12033" max="12033" width="4" customWidth="1"/>
    <col min="12035" max="12035" width="13.42578125" customWidth="1"/>
    <col min="12036" max="12036" width="13.85546875" customWidth="1"/>
    <col min="12037" max="12037" width="73.28515625" customWidth="1"/>
    <col min="12038" max="12038" width="13.85546875" customWidth="1"/>
    <col min="12039" max="12039" width="16.85546875" customWidth="1"/>
    <col min="12040" max="12040" width="17.42578125" customWidth="1"/>
    <col min="12041" max="12041" width="15.140625" customWidth="1"/>
    <col min="12042" max="12042" width="16.28515625" customWidth="1"/>
    <col min="12043" max="12043" width="19.42578125" customWidth="1"/>
    <col min="12289" max="12289" width="4" customWidth="1"/>
    <col min="12291" max="12291" width="13.42578125" customWidth="1"/>
    <col min="12292" max="12292" width="13.85546875" customWidth="1"/>
    <col min="12293" max="12293" width="73.28515625" customWidth="1"/>
    <col min="12294" max="12294" width="13.85546875" customWidth="1"/>
    <col min="12295" max="12295" width="16.85546875" customWidth="1"/>
    <col min="12296" max="12296" width="17.42578125" customWidth="1"/>
    <col min="12297" max="12297" width="15.140625" customWidth="1"/>
    <col min="12298" max="12298" width="16.28515625" customWidth="1"/>
    <col min="12299" max="12299" width="19.42578125" customWidth="1"/>
    <col min="12545" max="12545" width="4" customWidth="1"/>
    <col min="12547" max="12547" width="13.42578125" customWidth="1"/>
    <col min="12548" max="12548" width="13.85546875" customWidth="1"/>
    <col min="12549" max="12549" width="73.28515625" customWidth="1"/>
    <col min="12550" max="12550" width="13.85546875" customWidth="1"/>
    <col min="12551" max="12551" width="16.85546875" customWidth="1"/>
    <col min="12552" max="12552" width="17.42578125" customWidth="1"/>
    <col min="12553" max="12553" width="15.140625" customWidth="1"/>
    <col min="12554" max="12554" width="16.28515625" customWidth="1"/>
    <col min="12555" max="12555" width="19.42578125" customWidth="1"/>
    <col min="12801" max="12801" width="4" customWidth="1"/>
    <col min="12803" max="12803" width="13.42578125" customWidth="1"/>
    <col min="12804" max="12804" width="13.85546875" customWidth="1"/>
    <col min="12805" max="12805" width="73.28515625" customWidth="1"/>
    <col min="12806" max="12806" width="13.85546875" customWidth="1"/>
    <col min="12807" max="12807" width="16.85546875" customWidth="1"/>
    <col min="12808" max="12808" width="17.42578125" customWidth="1"/>
    <col min="12809" max="12809" width="15.140625" customWidth="1"/>
    <col min="12810" max="12810" width="16.28515625" customWidth="1"/>
    <col min="12811" max="12811" width="19.42578125" customWidth="1"/>
    <col min="13057" max="13057" width="4" customWidth="1"/>
    <col min="13059" max="13059" width="13.42578125" customWidth="1"/>
    <col min="13060" max="13060" width="13.85546875" customWidth="1"/>
    <col min="13061" max="13061" width="73.28515625" customWidth="1"/>
    <col min="13062" max="13062" width="13.85546875" customWidth="1"/>
    <col min="13063" max="13063" width="16.85546875" customWidth="1"/>
    <col min="13064" max="13064" width="17.42578125" customWidth="1"/>
    <col min="13065" max="13065" width="15.140625" customWidth="1"/>
    <col min="13066" max="13066" width="16.28515625" customWidth="1"/>
    <col min="13067" max="13067" width="19.42578125" customWidth="1"/>
    <col min="13313" max="13313" width="4" customWidth="1"/>
    <col min="13315" max="13315" width="13.42578125" customWidth="1"/>
    <col min="13316" max="13316" width="13.85546875" customWidth="1"/>
    <col min="13317" max="13317" width="73.28515625" customWidth="1"/>
    <col min="13318" max="13318" width="13.85546875" customWidth="1"/>
    <col min="13319" max="13319" width="16.85546875" customWidth="1"/>
    <col min="13320" max="13320" width="17.42578125" customWidth="1"/>
    <col min="13321" max="13321" width="15.140625" customWidth="1"/>
    <col min="13322" max="13322" width="16.28515625" customWidth="1"/>
    <col min="13323" max="13323" width="19.42578125" customWidth="1"/>
    <col min="13569" max="13569" width="4" customWidth="1"/>
    <col min="13571" max="13571" width="13.42578125" customWidth="1"/>
    <col min="13572" max="13572" width="13.85546875" customWidth="1"/>
    <col min="13573" max="13573" width="73.28515625" customWidth="1"/>
    <col min="13574" max="13574" width="13.85546875" customWidth="1"/>
    <col min="13575" max="13575" width="16.85546875" customWidth="1"/>
    <col min="13576" max="13576" width="17.42578125" customWidth="1"/>
    <col min="13577" max="13577" width="15.140625" customWidth="1"/>
    <col min="13578" max="13578" width="16.28515625" customWidth="1"/>
    <col min="13579" max="13579" width="19.42578125" customWidth="1"/>
    <col min="13825" max="13825" width="4" customWidth="1"/>
    <col min="13827" max="13827" width="13.42578125" customWidth="1"/>
    <col min="13828" max="13828" width="13.85546875" customWidth="1"/>
    <col min="13829" max="13829" width="73.28515625" customWidth="1"/>
    <col min="13830" max="13830" width="13.85546875" customWidth="1"/>
    <col min="13831" max="13831" width="16.85546875" customWidth="1"/>
    <col min="13832" max="13832" width="17.42578125" customWidth="1"/>
    <col min="13833" max="13833" width="15.140625" customWidth="1"/>
    <col min="13834" max="13834" width="16.28515625" customWidth="1"/>
    <col min="13835" max="13835" width="19.42578125" customWidth="1"/>
    <col min="14081" max="14081" width="4" customWidth="1"/>
    <col min="14083" max="14083" width="13.42578125" customWidth="1"/>
    <col min="14084" max="14084" width="13.85546875" customWidth="1"/>
    <col min="14085" max="14085" width="73.28515625" customWidth="1"/>
    <col min="14086" max="14086" width="13.85546875" customWidth="1"/>
    <col min="14087" max="14087" width="16.85546875" customWidth="1"/>
    <col min="14088" max="14088" width="17.42578125" customWidth="1"/>
    <col min="14089" max="14089" width="15.140625" customWidth="1"/>
    <col min="14090" max="14090" width="16.28515625" customWidth="1"/>
    <col min="14091" max="14091" width="19.42578125" customWidth="1"/>
    <col min="14337" max="14337" width="4" customWidth="1"/>
    <col min="14339" max="14339" width="13.42578125" customWidth="1"/>
    <col min="14340" max="14340" width="13.85546875" customWidth="1"/>
    <col min="14341" max="14341" width="73.28515625" customWidth="1"/>
    <col min="14342" max="14342" width="13.85546875" customWidth="1"/>
    <col min="14343" max="14343" width="16.85546875" customWidth="1"/>
    <col min="14344" max="14344" width="17.42578125" customWidth="1"/>
    <col min="14345" max="14345" width="15.140625" customWidth="1"/>
    <col min="14346" max="14346" width="16.28515625" customWidth="1"/>
    <col min="14347" max="14347" width="19.42578125" customWidth="1"/>
    <col min="14593" max="14593" width="4" customWidth="1"/>
    <col min="14595" max="14595" width="13.42578125" customWidth="1"/>
    <col min="14596" max="14596" width="13.85546875" customWidth="1"/>
    <col min="14597" max="14597" width="73.28515625" customWidth="1"/>
    <col min="14598" max="14598" width="13.85546875" customWidth="1"/>
    <col min="14599" max="14599" width="16.85546875" customWidth="1"/>
    <col min="14600" max="14600" width="17.42578125" customWidth="1"/>
    <col min="14601" max="14601" width="15.140625" customWidth="1"/>
    <col min="14602" max="14602" width="16.28515625" customWidth="1"/>
    <col min="14603" max="14603" width="19.42578125" customWidth="1"/>
    <col min="14849" max="14849" width="4" customWidth="1"/>
    <col min="14851" max="14851" width="13.42578125" customWidth="1"/>
    <col min="14852" max="14852" width="13.85546875" customWidth="1"/>
    <col min="14853" max="14853" width="73.28515625" customWidth="1"/>
    <col min="14854" max="14854" width="13.85546875" customWidth="1"/>
    <col min="14855" max="14855" width="16.85546875" customWidth="1"/>
    <col min="14856" max="14856" width="17.42578125" customWidth="1"/>
    <col min="14857" max="14857" width="15.140625" customWidth="1"/>
    <col min="14858" max="14858" width="16.28515625" customWidth="1"/>
    <col min="14859" max="14859" width="19.42578125" customWidth="1"/>
    <col min="15105" max="15105" width="4" customWidth="1"/>
    <col min="15107" max="15107" width="13.42578125" customWidth="1"/>
    <col min="15108" max="15108" width="13.85546875" customWidth="1"/>
    <col min="15109" max="15109" width="73.28515625" customWidth="1"/>
    <col min="15110" max="15110" width="13.85546875" customWidth="1"/>
    <col min="15111" max="15111" width="16.85546875" customWidth="1"/>
    <col min="15112" max="15112" width="17.42578125" customWidth="1"/>
    <col min="15113" max="15113" width="15.140625" customWidth="1"/>
    <col min="15114" max="15114" width="16.28515625" customWidth="1"/>
    <col min="15115" max="15115" width="19.42578125" customWidth="1"/>
    <col min="15361" max="15361" width="4" customWidth="1"/>
    <col min="15363" max="15363" width="13.42578125" customWidth="1"/>
    <col min="15364" max="15364" width="13.85546875" customWidth="1"/>
    <col min="15365" max="15365" width="73.28515625" customWidth="1"/>
    <col min="15366" max="15366" width="13.85546875" customWidth="1"/>
    <col min="15367" max="15367" width="16.85546875" customWidth="1"/>
    <col min="15368" max="15368" width="17.42578125" customWidth="1"/>
    <col min="15369" max="15369" width="15.140625" customWidth="1"/>
    <col min="15370" max="15370" width="16.28515625" customWidth="1"/>
    <col min="15371" max="15371" width="19.42578125" customWidth="1"/>
    <col min="15617" max="15617" width="4" customWidth="1"/>
    <col min="15619" max="15619" width="13.42578125" customWidth="1"/>
    <col min="15620" max="15620" width="13.85546875" customWidth="1"/>
    <col min="15621" max="15621" width="73.28515625" customWidth="1"/>
    <col min="15622" max="15622" width="13.85546875" customWidth="1"/>
    <col min="15623" max="15623" width="16.85546875" customWidth="1"/>
    <col min="15624" max="15624" width="17.42578125" customWidth="1"/>
    <col min="15625" max="15625" width="15.140625" customWidth="1"/>
    <col min="15626" max="15626" width="16.28515625" customWidth="1"/>
    <col min="15627" max="15627" width="19.42578125" customWidth="1"/>
    <col min="15873" max="15873" width="4" customWidth="1"/>
    <col min="15875" max="15875" width="13.42578125" customWidth="1"/>
    <col min="15876" max="15876" width="13.85546875" customWidth="1"/>
    <col min="15877" max="15877" width="73.28515625" customWidth="1"/>
    <col min="15878" max="15878" width="13.85546875" customWidth="1"/>
    <col min="15879" max="15879" width="16.85546875" customWidth="1"/>
    <col min="15880" max="15880" width="17.42578125" customWidth="1"/>
    <col min="15881" max="15881" width="15.140625" customWidth="1"/>
    <col min="15882" max="15882" width="16.28515625" customWidth="1"/>
    <col min="15883" max="15883" width="19.42578125" customWidth="1"/>
    <col min="16129" max="16129" width="4" customWidth="1"/>
    <col min="16131" max="16131" width="13.42578125" customWidth="1"/>
    <col min="16132" max="16132" width="13.85546875" customWidth="1"/>
    <col min="16133" max="16133" width="73.28515625" customWidth="1"/>
    <col min="16134" max="16134" width="13.85546875" customWidth="1"/>
    <col min="16135" max="16135" width="16.85546875" customWidth="1"/>
    <col min="16136" max="16136" width="17.42578125" customWidth="1"/>
    <col min="16137" max="16137" width="15.140625" customWidth="1"/>
    <col min="16138" max="16138" width="16.28515625" customWidth="1"/>
    <col min="16139" max="16139" width="19.42578125" customWidth="1"/>
  </cols>
  <sheetData>
    <row r="1" spans="1:11" ht="15.75" x14ac:dyDescent="0.25">
      <c r="B1" s="21" t="s">
        <v>94</v>
      </c>
      <c r="F1" t="s">
        <v>108</v>
      </c>
    </row>
    <row r="3" spans="1:11" ht="15.75" x14ac:dyDescent="0.25">
      <c r="A3" s="22"/>
      <c r="B3" s="23" t="s">
        <v>50</v>
      </c>
      <c r="C3" s="24"/>
      <c r="D3" s="25"/>
      <c r="E3" s="26" t="s">
        <v>51</v>
      </c>
      <c r="F3" s="27" t="s">
        <v>52</v>
      </c>
      <c r="G3" s="24"/>
      <c r="H3" s="24"/>
      <c r="I3" s="24"/>
      <c r="J3" s="24"/>
      <c r="K3" s="25"/>
    </row>
    <row r="4" spans="1:11" x14ac:dyDescent="0.25">
      <c r="A4" s="28"/>
      <c r="B4" s="28"/>
      <c r="C4" s="24"/>
      <c r="D4" s="25"/>
      <c r="E4" s="29"/>
      <c r="F4" s="28"/>
      <c r="G4" s="24"/>
      <c r="H4" s="24"/>
      <c r="I4" s="24"/>
      <c r="J4" s="24"/>
      <c r="K4" s="25"/>
    </row>
    <row r="5" spans="1:11" ht="168" customHeight="1" x14ac:dyDescent="0.25">
      <c r="A5" s="90">
        <v>1</v>
      </c>
      <c r="B5" s="74" t="s">
        <v>95</v>
      </c>
      <c r="C5" s="75"/>
      <c r="D5" s="76"/>
      <c r="E5" s="91" t="s">
        <v>96</v>
      </c>
      <c r="F5" s="74" t="s">
        <v>105</v>
      </c>
      <c r="G5" s="75"/>
      <c r="H5" s="75"/>
      <c r="I5" s="75"/>
      <c r="J5" s="75"/>
      <c r="K5" s="76"/>
    </row>
    <row r="6" spans="1:11" ht="230.25" customHeight="1" x14ac:dyDescent="0.25">
      <c r="A6" s="90">
        <v>2</v>
      </c>
      <c r="B6" s="74" t="s">
        <v>53</v>
      </c>
      <c r="C6" s="75"/>
      <c r="D6" s="76"/>
      <c r="E6" s="31" t="s">
        <v>97</v>
      </c>
      <c r="F6" s="74" t="s">
        <v>106</v>
      </c>
      <c r="G6" s="75"/>
      <c r="H6" s="75"/>
      <c r="I6" s="75"/>
      <c r="J6" s="75"/>
      <c r="K6" s="76"/>
    </row>
    <row r="7" spans="1:11" ht="15" customHeight="1" x14ac:dyDescent="0.25">
      <c r="A7" s="30"/>
      <c r="B7" s="30"/>
      <c r="C7" s="29"/>
      <c r="D7" s="32"/>
      <c r="E7" s="33"/>
      <c r="F7" s="30"/>
      <c r="G7" s="29"/>
      <c r="H7" s="29"/>
      <c r="I7" s="29"/>
      <c r="J7" s="29"/>
      <c r="K7" s="32"/>
    </row>
    <row r="8" spans="1:11" x14ac:dyDescent="0.25">
      <c r="A8" s="34"/>
      <c r="B8" s="34"/>
      <c r="C8" s="35"/>
      <c r="D8" s="36"/>
      <c r="E8" s="33"/>
      <c r="F8" s="37"/>
      <c r="G8" s="35"/>
      <c r="H8" s="35"/>
      <c r="I8" s="35"/>
      <c r="J8" s="35"/>
      <c r="K8" s="36"/>
    </row>
    <row r="9" spans="1:11" ht="15.75" x14ac:dyDescent="0.25">
      <c r="A9" s="38"/>
      <c r="B9" s="39" t="s">
        <v>54</v>
      </c>
      <c r="C9" s="40"/>
      <c r="D9" s="41"/>
      <c r="E9" s="26" t="s">
        <v>51</v>
      </c>
      <c r="F9" s="42" t="s">
        <v>52</v>
      </c>
      <c r="G9" s="40"/>
      <c r="H9" s="40"/>
      <c r="I9" s="40"/>
      <c r="J9" s="40"/>
      <c r="K9" s="41"/>
    </row>
    <row r="10" spans="1:11" x14ac:dyDescent="0.25">
      <c r="A10" s="43"/>
      <c r="B10" s="29"/>
      <c r="C10" s="29"/>
      <c r="D10" s="32"/>
      <c r="E10" s="43"/>
      <c r="F10" s="29"/>
      <c r="G10" s="29" t="s">
        <v>55</v>
      </c>
      <c r="H10" s="29"/>
      <c r="I10" s="29"/>
      <c r="J10" s="29"/>
      <c r="K10" s="32"/>
    </row>
    <row r="11" spans="1:11" x14ac:dyDescent="0.25">
      <c r="A11" s="43">
        <v>3</v>
      </c>
      <c r="B11" s="29" t="s">
        <v>56</v>
      </c>
      <c r="C11" s="29"/>
      <c r="D11" s="32"/>
      <c r="E11" s="43" t="s">
        <v>57</v>
      </c>
      <c r="F11" s="29" t="s">
        <v>58</v>
      </c>
      <c r="G11" s="29"/>
      <c r="H11" s="29"/>
      <c r="I11" s="29"/>
      <c r="J11" s="29"/>
      <c r="K11" s="32"/>
    </row>
    <row r="12" spans="1:11" x14ac:dyDescent="0.25">
      <c r="A12" s="38"/>
      <c r="B12" s="35"/>
      <c r="C12" s="35"/>
      <c r="D12" s="36"/>
      <c r="E12" s="38"/>
      <c r="F12" s="44"/>
      <c r="G12" s="29"/>
      <c r="H12" s="29"/>
      <c r="I12" s="29"/>
      <c r="J12" s="29"/>
      <c r="K12" s="32"/>
    </row>
    <row r="13" spans="1:11" x14ac:dyDescent="0.25">
      <c r="A13" s="22"/>
      <c r="B13" s="24"/>
      <c r="C13" s="24"/>
      <c r="D13" s="25"/>
      <c r="E13" s="28"/>
      <c r="F13" s="45"/>
      <c r="G13" s="24"/>
      <c r="H13" s="24"/>
      <c r="I13" s="24"/>
      <c r="J13" s="24"/>
      <c r="K13" s="25"/>
    </row>
    <row r="14" spans="1:11" x14ac:dyDescent="0.25">
      <c r="A14" s="43">
        <v>4</v>
      </c>
      <c r="B14" s="29" t="s">
        <v>59</v>
      </c>
      <c r="C14" s="29"/>
      <c r="D14" s="32"/>
      <c r="E14" s="30" t="s">
        <v>98</v>
      </c>
      <c r="F14" s="46" t="s">
        <v>104</v>
      </c>
      <c r="G14" s="29"/>
      <c r="H14" s="29"/>
      <c r="I14" s="29"/>
      <c r="J14" s="29"/>
      <c r="K14" s="32"/>
    </row>
    <row r="15" spans="1:11" x14ac:dyDescent="0.25">
      <c r="A15" s="38"/>
      <c r="B15" s="35"/>
      <c r="C15" s="35"/>
      <c r="D15" s="36"/>
      <c r="E15" s="34"/>
      <c r="F15" s="47"/>
      <c r="G15" s="35"/>
      <c r="H15" s="35"/>
      <c r="I15" s="35"/>
      <c r="J15" s="35"/>
      <c r="K15" s="36"/>
    </row>
    <row r="16" spans="1:11" x14ac:dyDescent="0.25">
      <c r="A16" s="22"/>
      <c r="B16" s="24"/>
      <c r="C16" s="24"/>
      <c r="D16" s="25"/>
      <c r="E16" s="22"/>
      <c r="F16" s="44"/>
      <c r="G16" s="29"/>
      <c r="H16" s="29"/>
      <c r="I16" s="29"/>
      <c r="J16" s="29"/>
      <c r="K16" s="32"/>
    </row>
    <row r="17" spans="1:11" x14ac:dyDescent="0.25">
      <c r="A17" s="43">
        <v>5</v>
      </c>
      <c r="B17" s="29" t="s">
        <v>60</v>
      </c>
      <c r="C17" s="29"/>
      <c r="D17" s="32"/>
      <c r="E17" s="43" t="s">
        <v>99</v>
      </c>
      <c r="F17" s="44" t="s">
        <v>58</v>
      </c>
      <c r="G17" s="29"/>
      <c r="H17" s="29"/>
      <c r="I17" s="29"/>
      <c r="J17" s="29"/>
      <c r="K17" s="32"/>
    </row>
    <row r="18" spans="1:11" x14ac:dyDescent="0.25">
      <c r="A18" s="38"/>
      <c r="B18" s="35"/>
      <c r="C18" s="35"/>
      <c r="D18" s="36"/>
      <c r="E18" s="38"/>
      <c r="F18" s="35"/>
      <c r="G18" s="35"/>
      <c r="H18" s="35"/>
      <c r="I18" s="35"/>
      <c r="J18" s="35"/>
      <c r="K18" s="36"/>
    </row>
    <row r="19" spans="1:11" x14ac:dyDescent="0.25">
      <c r="A19" s="22"/>
      <c r="B19" s="24"/>
      <c r="C19" s="24"/>
      <c r="D19" s="25"/>
      <c r="E19" s="22"/>
      <c r="F19" s="24"/>
      <c r="G19" s="24"/>
      <c r="H19" s="24"/>
      <c r="I19" s="24"/>
      <c r="J19" s="24"/>
      <c r="K19" s="25"/>
    </row>
    <row r="20" spans="1:11" x14ac:dyDescent="0.25">
      <c r="A20" s="43">
        <v>6</v>
      </c>
      <c r="B20" s="48" t="s">
        <v>61</v>
      </c>
      <c r="C20" s="29"/>
      <c r="D20" s="32"/>
      <c r="E20" s="43" t="s">
        <v>62</v>
      </c>
      <c r="F20" t="s">
        <v>63</v>
      </c>
      <c r="G20" s="29"/>
      <c r="H20" s="29"/>
      <c r="I20" s="29"/>
      <c r="J20" s="29"/>
      <c r="K20" s="32"/>
    </row>
    <row r="21" spans="1:11" x14ac:dyDescent="0.25">
      <c r="A21" s="43"/>
      <c r="B21" s="29"/>
      <c r="C21" s="29"/>
      <c r="D21" s="32"/>
      <c r="E21" s="43"/>
      <c r="F21" s="29"/>
      <c r="G21" s="29"/>
      <c r="H21" s="29"/>
      <c r="I21" s="29"/>
      <c r="J21" s="29"/>
      <c r="K21" s="32"/>
    </row>
    <row r="22" spans="1:11" x14ac:dyDescent="0.25">
      <c r="A22" s="22">
        <v>7</v>
      </c>
      <c r="B22" s="49" t="s">
        <v>64</v>
      </c>
      <c r="C22" s="24"/>
      <c r="D22" s="25"/>
      <c r="E22" s="22" t="s">
        <v>65</v>
      </c>
      <c r="F22" s="24" t="s">
        <v>66</v>
      </c>
      <c r="G22" s="24"/>
      <c r="H22" s="24"/>
      <c r="I22" s="24"/>
      <c r="J22" s="24"/>
      <c r="K22" s="25"/>
    </row>
    <row r="23" spans="1:11" x14ac:dyDescent="0.25">
      <c r="A23" s="38"/>
      <c r="B23" s="50"/>
      <c r="C23" s="35"/>
      <c r="D23" s="36"/>
      <c r="E23" s="38"/>
      <c r="F23" s="35"/>
      <c r="G23" s="35"/>
      <c r="H23" s="35"/>
      <c r="I23" s="35"/>
      <c r="J23" s="35"/>
      <c r="K23" s="36"/>
    </row>
    <row r="24" spans="1:11" x14ac:dyDescent="0.25">
      <c r="A24" s="22">
        <v>8</v>
      </c>
      <c r="B24" s="49" t="s">
        <v>67</v>
      </c>
      <c r="C24" s="24"/>
      <c r="D24" s="25"/>
      <c r="E24" s="22" t="s">
        <v>68</v>
      </c>
      <c r="F24" s="24" t="s">
        <v>69</v>
      </c>
      <c r="G24" s="24"/>
      <c r="H24" s="24"/>
      <c r="I24" s="24"/>
      <c r="J24" s="24"/>
      <c r="K24" s="25"/>
    </row>
    <row r="25" spans="1:11" x14ac:dyDescent="0.25">
      <c r="A25" s="43"/>
      <c r="B25" s="48"/>
      <c r="C25" s="29"/>
      <c r="D25" s="32"/>
      <c r="E25" s="43"/>
      <c r="F25" s="29"/>
      <c r="G25" s="29"/>
      <c r="H25" s="29"/>
      <c r="I25" s="29"/>
      <c r="J25" s="29"/>
      <c r="K25" s="32"/>
    </row>
    <row r="26" spans="1:11" x14ac:dyDescent="0.25">
      <c r="A26" s="43"/>
      <c r="B26" s="48"/>
      <c r="C26" s="29"/>
      <c r="D26" s="29"/>
      <c r="E26" s="30"/>
      <c r="F26" s="30"/>
      <c r="G26" s="29"/>
      <c r="H26" s="29"/>
      <c r="I26" s="29"/>
      <c r="J26" s="29"/>
      <c r="K26" s="32"/>
    </row>
    <row r="27" spans="1:11" x14ac:dyDescent="0.25">
      <c r="A27" s="22"/>
      <c r="B27" s="24"/>
      <c r="C27" s="24"/>
      <c r="D27" s="25"/>
      <c r="E27" s="22"/>
      <c r="F27" s="28"/>
      <c r="G27" s="24"/>
      <c r="H27" s="24"/>
      <c r="I27" s="24"/>
      <c r="J27" s="24"/>
      <c r="K27" s="25"/>
    </row>
    <row r="28" spans="1:11" x14ac:dyDescent="0.25">
      <c r="A28" s="43">
        <v>9</v>
      </c>
      <c r="B28" s="29" t="s">
        <v>100</v>
      </c>
      <c r="C28" s="29"/>
      <c r="D28" s="32"/>
      <c r="E28" s="43" t="s">
        <v>70</v>
      </c>
      <c r="F28" s="30" t="s">
        <v>69</v>
      </c>
      <c r="G28" s="29"/>
      <c r="H28" s="29"/>
      <c r="I28" s="29"/>
      <c r="J28" s="29"/>
      <c r="K28" s="32"/>
    </row>
    <row r="29" spans="1:11" x14ac:dyDescent="0.25">
      <c r="A29" s="43"/>
      <c r="B29" s="29"/>
      <c r="C29" s="29"/>
      <c r="D29" s="32"/>
      <c r="F29" s="30"/>
      <c r="G29" s="29"/>
      <c r="H29" s="29"/>
      <c r="I29" s="29"/>
      <c r="J29" s="29"/>
      <c r="K29" s="32"/>
    </row>
    <row r="30" spans="1:11" x14ac:dyDescent="0.25">
      <c r="A30" s="38"/>
      <c r="B30" s="35"/>
      <c r="C30" s="35"/>
      <c r="D30" s="36"/>
      <c r="E30" s="38"/>
      <c r="F30" s="34"/>
      <c r="G30" s="35"/>
      <c r="H30" s="35"/>
      <c r="I30" s="35"/>
      <c r="J30" s="35"/>
      <c r="K30" s="36"/>
    </row>
    <row r="31" spans="1:11" x14ac:dyDescent="0.25">
      <c r="A31" s="30"/>
      <c r="B31" s="29"/>
      <c r="C31" s="29"/>
      <c r="D31" s="29"/>
      <c r="E31" s="29"/>
      <c r="F31" s="29"/>
      <c r="G31" s="29"/>
      <c r="H31" s="29"/>
      <c r="I31" s="29"/>
      <c r="J31" s="29"/>
      <c r="K31" s="32"/>
    </row>
    <row r="32" spans="1:11" ht="15.75" x14ac:dyDescent="0.25">
      <c r="A32" s="30"/>
      <c r="B32" s="51" t="s">
        <v>71</v>
      </c>
      <c r="C32" s="29"/>
      <c r="D32" s="29"/>
      <c r="E32" s="29"/>
      <c r="F32" s="29"/>
      <c r="G32" s="29"/>
      <c r="H32" s="29"/>
      <c r="I32" s="29"/>
      <c r="J32" s="29"/>
      <c r="K32" s="32"/>
    </row>
    <row r="33" spans="1:11" x14ac:dyDescent="0.25">
      <c r="A33" s="30">
        <v>1</v>
      </c>
      <c r="B33" s="44" t="s">
        <v>107</v>
      </c>
      <c r="C33" s="29"/>
      <c r="D33" s="29"/>
      <c r="E33" s="29"/>
      <c r="F33" s="29"/>
      <c r="G33" s="29"/>
      <c r="H33" s="29"/>
      <c r="I33" s="29"/>
      <c r="J33" s="29"/>
      <c r="K33" s="32"/>
    </row>
    <row r="34" spans="1:11" x14ac:dyDescent="0.25">
      <c r="A34" s="30">
        <v>2</v>
      </c>
      <c r="B34" s="44" t="s">
        <v>101</v>
      </c>
      <c r="C34" s="29"/>
      <c r="D34" s="29"/>
      <c r="E34" s="29"/>
      <c r="F34" s="29"/>
      <c r="G34" s="29"/>
      <c r="H34" s="29"/>
      <c r="I34" s="29"/>
      <c r="J34" s="29"/>
      <c r="K34" s="32"/>
    </row>
    <row r="35" spans="1:11" x14ac:dyDescent="0.25">
      <c r="A35" s="30">
        <v>3</v>
      </c>
      <c r="B35" s="44" t="s">
        <v>72</v>
      </c>
      <c r="C35" s="29"/>
      <c r="D35" s="29"/>
      <c r="E35" s="29"/>
      <c r="F35" s="29"/>
      <c r="G35" s="29"/>
      <c r="H35" s="29"/>
      <c r="I35" s="29"/>
      <c r="J35" s="29"/>
      <c r="K35" s="32"/>
    </row>
    <row r="36" spans="1:11" x14ac:dyDescent="0.25">
      <c r="A36" s="30">
        <v>4</v>
      </c>
      <c r="B36" s="44" t="s">
        <v>102</v>
      </c>
    </row>
    <row r="37" spans="1:11" x14ac:dyDescent="0.25">
      <c r="A37" s="30">
        <v>5</v>
      </c>
      <c r="B37" s="44" t="s">
        <v>103</v>
      </c>
      <c r="C37" s="29"/>
      <c r="D37" s="29"/>
      <c r="E37" s="29"/>
      <c r="F37" s="29"/>
      <c r="G37" s="29"/>
      <c r="H37" s="29"/>
      <c r="I37" s="29"/>
      <c r="J37" s="29"/>
      <c r="K37" s="32"/>
    </row>
    <row r="38" spans="1:11" x14ac:dyDescent="0.25">
      <c r="A38" s="30">
        <v>6</v>
      </c>
      <c r="B38" s="44" t="s">
        <v>73</v>
      </c>
      <c r="C38" s="29"/>
      <c r="D38" s="29"/>
      <c r="E38" s="29"/>
      <c r="F38" s="29"/>
      <c r="G38" s="29"/>
      <c r="H38" s="29"/>
      <c r="I38" s="29"/>
      <c r="J38" s="29"/>
      <c r="K38" s="32"/>
    </row>
    <row r="39" spans="1:11" x14ac:dyDescent="0.25">
      <c r="A39" s="34"/>
      <c r="B39" s="35"/>
      <c r="C39" s="35"/>
      <c r="D39" s="35"/>
      <c r="E39" s="35"/>
      <c r="F39" s="35"/>
      <c r="G39" s="35"/>
      <c r="H39" s="35"/>
      <c r="I39" s="35"/>
      <c r="J39" s="35"/>
      <c r="K39" s="36"/>
    </row>
  </sheetData>
  <mergeCells count="4">
    <mergeCell ref="B6:D6"/>
    <mergeCell ref="F6:K6"/>
    <mergeCell ref="B5:D5"/>
    <mergeCell ref="F5:K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16"/>
  <sheetViews>
    <sheetView workbookViewId="0"/>
  </sheetViews>
  <sheetFormatPr defaultRowHeight="15" x14ac:dyDescent="0.25"/>
  <cols>
    <col min="2" max="2" width="6.140625" style="1" bestFit="1" customWidth="1"/>
    <col min="3" max="3" width="44.7109375" customWidth="1"/>
    <col min="4" max="4" width="18.140625" style="1" customWidth="1"/>
    <col min="5" max="5" width="20.42578125" customWidth="1"/>
  </cols>
  <sheetData>
    <row r="2" spans="2:6" x14ac:dyDescent="0.25">
      <c r="B2" s="52" t="s">
        <v>148</v>
      </c>
      <c r="C2" s="53"/>
      <c r="D2" s="63"/>
      <c r="E2" s="54" t="s">
        <v>108</v>
      </c>
      <c r="F2" s="55" t="s">
        <v>83</v>
      </c>
    </row>
    <row r="3" spans="2:6" ht="30" x14ac:dyDescent="0.25">
      <c r="B3" s="56" t="s">
        <v>74</v>
      </c>
      <c r="C3" s="56" t="s">
        <v>75</v>
      </c>
      <c r="D3" s="64" t="s">
        <v>76</v>
      </c>
      <c r="E3" s="56" t="s">
        <v>77</v>
      </c>
      <c r="F3" s="56" t="s">
        <v>52</v>
      </c>
    </row>
    <row r="4" spans="2:6" ht="30" x14ac:dyDescent="0.25">
      <c r="B4" s="57">
        <v>1</v>
      </c>
      <c r="C4" s="56" t="s">
        <v>209</v>
      </c>
      <c r="D4" s="65">
        <f>'civil estimate'!E58/10^5</f>
        <v>164.2423173</v>
      </c>
      <c r="E4" s="56" t="s">
        <v>78</v>
      </c>
      <c r="F4" s="58"/>
    </row>
    <row r="5" spans="2:6" ht="30" x14ac:dyDescent="0.25">
      <c r="B5" s="57">
        <v>2</v>
      </c>
      <c r="C5" s="56" t="s">
        <v>207</v>
      </c>
      <c r="D5" s="65">
        <f>Equipment!I9/10^5</f>
        <v>22</v>
      </c>
      <c r="E5" s="56" t="s">
        <v>79</v>
      </c>
      <c r="F5" s="56"/>
    </row>
    <row r="6" spans="2:6" ht="30" x14ac:dyDescent="0.25">
      <c r="B6" s="57">
        <v>3</v>
      </c>
      <c r="C6" s="56" t="s">
        <v>206</v>
      </c>
      <c r="D6" s="65">
        <f>Material!I38/10^5</f>
        <v>45.8249</v>
      </c>
      <c r="E6" s="56" t="s">
        <v>79</v>
      </c>
      <c r="F6" s="56"/>
    </row>
    <row r="7" spans="2:6" ht="30" x14ac:dyDescent="0.25">
      <c r="B7" s="57">
        <v>4</v>
      </c>
      <c r="C7" s="56" t="s">
        <v>45</v>
      </c>
      <c r="D7" s="65">
        <f>Services!G27/10^5</f>
        <v>59.131999999999998</v>
      </c>
      <c r="E7" s="56" t="s">
        <v>79</v>
      </c>
      <c r="F7" s="56"/>
    </row>
    <row r="8" spans="2:6" ht="30" x14ac:dyDescent="0.25">
      <c r="B8" s="57">
        <v>5</v>
      </c>
      <c r="C8" s="56" t="s">
        <v>210</v>
      </c>
      <c r="D8" s="65">
        <f>Services!G37/10^5</f>
        <v>18.882000000000001</v>
      </c>
      <c r="E8" s="56" t="s">
        <v>79</v>
      </c>
      <c r="F8" s="56"/>
    </row>
    <row r="9" spans="2:6" ht="30" x14ac:dyDescent="0.25">
      <c r="B9" s="57">
        <v>6</v>
      </c>
      <c r="C9" s="59" t="s">
        <v>88</v>
      </c>
      <c r="D9" s="65">
        <f>inst!G17/10^5</f>
        <v>7.2649999999999997</v>
      </c>
      <c r="E9" s="56" t="s">
        <v>92</v>
      </c>
      <c r="F9" s="56"/>
    </row>
    <row r="10" spans="2:6" x14ac:dyDescent="0.25">
      <c r="B10" s="57">
        <v>7</v>
      </c>
      <c r="C10" s="59" t="s">
        <v>89</v>
      </c>
      <c r="D10" s="65">
        <f>2+1</f>
        <v>3</v>
      </c>
      <c r="E10" s="56" t="s">
        <v>93</v>
      </c>
      <c r="F10" s="56"/>
    </row>
    <row r="11" spans="2:6" x14ac:dyDescent="0.25">
      <c r="B11" s="57">
        <v>8</v>
      </c>
      <c r="C11" s="60" t="s">
        <v>35</v>
      </c>
      <c r="D11" s="66">
        <f>SUM(D4:D10)</f>
        <v>320.34621729999998</v>
      </c>
      <c r="E11" s="56"/>
      <c r="F11" s="56"/>
    </row>
    <row r="12" spans="2:6" x14ac:dyDescent="0.25">
      <c r="B12" s="57">
        <v>9</v>
      </c>
      <c r="C12" s="61" t="s">
        <v>80</v>
      </c>
      <c r="D12" s="65">
        <f>D11*0.05</f>
        <v>16.017310864999999</v>
      </c>
      <c r="E12" s="58"/>
      <c r="F12" s="58"/>
    </row>
    <row r="13" spans="2:6" x14ac:dyDescent="0.25">
      <c r="B13" s="57">
        <v>10</v>
      </c>
      <c r="C13" s="61" t="s">
        <v>81</v>
      </c>
      <c r="D13" s="65">
        <f>D11*(0.6*0.25+0.4*0.15)</f>
        <v>67.272705632999987</v>
      </c>
      <c r="E13" s="58"/>
      <c r="F13" s="58"/>
    </row>
    <row r="14" spans="2:6" x14ac:dyDescent="0.25">
      <c r="B14" s="57">
        <v>11</v>
      </c>
      <c r="C14" s="60" t="s">
        <v>82</v>
      </c>
      <c r="D14" s="66">
        <f>SUM(D11:D13)</f>
        <v>403.63623379799998</v>
      </c>
      <c r="E14" s="56"/>
      <c r="F14" s="56"/>
    </row>
    <row r="16" spans="2:6" x14ac:dyDescent="0.25">
      <c r="D16" s="67"/>
    </row>
  </sheetData>
  <hyperlinks>
    <hyperlink ref="C12" r:id="rId1"/>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11"/>
  <sheetViews>
    <sheetView workbookViewId="0"/>
  </sheetViews>
  <sheetFormatPr defaultRowHeight="15" x14ac:dyDescent="0.25"/>
  <cols>
    <col min="2" max="2" width="6.140625" style="1" bestFit="1" customWidth="1"/>
    <col min="3" max="3" width="31" style="105" bestFit="1" customWidth="1"/>
    <col min="4" max="9" width="9.140625" style="1"/>
    <col min="10" max="10" width="15.7109375" style="1" bestFit="1" customWidth="1"/>
    <col min="11" max="11" width="18.28515625" style="1" bestFit="1" customWidth="1"/>
  </cols>
  <sheetData>
    <row r="2" spans="2:11" x14ac:dyDescent="0.25">
      <c r="B2" s="77" t="s">
        <v>42</v>
      </c>
      <c r="C2" s="77"/>
      <c r="D2" s="77"/>
      <c r="E2" s="77"/>
      <c r="F2" s="77"/>
      <c r="G2" s="77"/>
      <c r="H2" s="77"/>
      <c r="I2" s="77"/>
      <c r="J2" s="77"/>
      <c r="K2" s="77"/>
    </row>
    <row r="3" spans="2:11" x14ac:dyDescent="0.25">
      <c r="B3" s="13" t="s">
        <v>7</v>
      </c>
      <c r="C3" s="104" t="s">
        <v>18</v>
      </c>
      <c r="D3" s="13" t="s">
        <v>1</v>
      </c>
      <c r="E3" s="13" t="s">
        <v>9</v>
      </c>
      <c r="F3" s="13" t="s">
        <v>2</v>
      </c>
      <c r="G3" s="13" t="s">
        <v>3</v>
      </c>
      <c r="H3" s="13" t="s">
        <v>4</v>
      </c>
      <c r="I3" s="13" t="s">
        <v>5</v>
      </c>
      <c r="J3" s="13" t="s">
        <v>15</v>
      </c>
      <c r="K3" s="13" t="s">
        <v>6</v>
      </c>
    </row>
    <row r="4" spans="2:11" x14ac:dyDescent="0.25">
      <c r="B4" s="12">
        <v>1</v>
      </c>
      <c r="C4" s="103" t="s">
        <v>19</v>
      </c>
      <c r="D4" s="12" t="s">
        <v>20</v>
      </c>
      <c r="E4" s="12"/>
      <c r="F4" s="12">
        <v>1</v>
      </c>
      <c r="G4" s="12" t="s">
        <v>10</v>
      </c>
      <c r="H4" s="12">
        <v>700000</v>
      </c>
      <c r="I4" s="12">
        <f>H4*F4</f>
        <v>700000</v>
      </c>
      <c r="J4" s="103" t="s">
        <v>147</v>
      </c>
      <c r="K4" s="12"/>
    </row>
    <row r="5" spans="2:11" x14ac:dyDescent="0.25">
      <c r="B5" s="12">
        <v>2</v>
      </c>
      <c r="C5" s="103" t="s">
        <v>21</v>
      </c>
      <c r="D5" s="12" t="s">
        <v>14</v>
      </c>
      <c r="E5" s="12">
        <v>500</v>
      </c>
      <c r="F5" s="12">
        <v>0</v>
      </c>
      <c r="G5" s="12" t="s">
        <v>10</v>
      </c>
      <c r="H5" s="12">
        <v>350000</v>
      </c>
      <c r="I5" s="12">
        <f>H5*F5</f>
        <v>0</v>
      </c>
      <c r="J5" s="12" t="s">
        <v>16</v>
      </c>
      <c r="K5" s="12" t="s">
        <v>41</v>
      </c>
    </row>
    <row r="6" spans="2:11" x14ac:dyDescent="0.25">
      <c r="B6" s="12">
        <v>3</v>
      </c>
      <c r="C6" s="103" t="s">
        <v>90</v>
      </c>
      <c r="D6" s="12" t="s">
        <v>20</v>
      </c>
      <c r="E6" s="12"/>
      <c r="F6" s="12">
        <v>1</v>
      </c>
      <c r="G6" s="12" t="s">
        <v>10</v>
      </c>
      <c r="H6" s="12">
        <v>1500000</v>
      </c>
      <c r="I6" s="12">
        <f>H6*F6</f>
        <v>1500000</v>
      </c>
      <c r="J6" s="12" t="s">
        <v>16</v>
      </c>
      <c r="K6" s="12" t="s">
        <v>41</v>
      </c>
    </row>
    <row r="7" spans="2:11" x14ac:dyDescent="0.25">
      <c r="B7" s="18">
        <v>4</v>
      </c>
      <c r="C7" s="103" t="s">
        <v>46</v>
      </c>
      <c r="D7" s="18" t="s">
        <v>20</v>
      </c>
      <c r="E7" s="18"/>
      <c r="F7" s="18">
        <v>0</v>
      </c>
      <c r="G7" s="18" t="s">
        <v>10</v>
      </c>
      <c r="H7" s="17">
        <v>400000</v>
      </c>
      <c r="I7" s="18">
        <f>H7*F7</f>
        <v>0</v>
      </c>
      <c r="J7" s="18" t="s">
        <v>16</v>
      </c>
      <c r="K7" s="18"/>
    </row>
    <row r="8" spans="2:11" x14ac:dyDescent="0.25">
      <c r="B8" s="18">
        <v>5</v>
      </c>
      <c r="C8" s="103" t="s">
        <v>91</v>
      </c>
      <c r="D8" s="18" t="s">
        <v>20</v>
      </c>
      <c r="E8" s="18"/>
      <c r="F8" s="18">
        <v>0</v>
      </c>
      <c r="G8" s="18" t="s">
        <v>10</v>
      </c>
      <c r="H8" s="17">
        <v>300000</v>
      </c>
      <c r="I8" s="18">
        <f>H8*F8</f>
        <v>0</v>
      </c>
      <c r="J8" s="18"/>
      <c r="K8" s="18" t="s">
        <v>41</v>
      </c>
    </row>
    <row r="9" spans="2:11" x14ac:dyDescent="0.25">
      <c r="B9" s="12"/>
      <c r="C9" s="103"/>
      <c r="D9" s="12"/>
      <c r="E9" s="12"/>
      <c r="F9" s="12"/>
      <c r="G9" s="82" t="s">
        <v>35</v>
      </c>
      <c r="H9" s="83"/>
      <c r="I9" s="13">
        <f>SUM(I4:I8)</f>
        <v>2200000</v>
      </c>
      <c r="J9" s="12"/>
      <c r="K9" s="12"/>
    </row>
    <row r="10" spans="2:11" x14ac:dyDescent="0.25">
      <c r="B10" s="12"/>
      <c r="C10" s="103"/>
      <c r="D10" s="12"/>
      <c r="E10" s="12"/>
      <c r="F10" s="12"/>
      <c r="G10" s="84" t="s">
        <v>43</v>
      </c>
      <c r="H10" s="83"/>
      <c r="I10" s="12">
        <f>I9*25%</f>
        <v>550000</v>
      </c>
      <c r="J10" s="12"/>
      <c r="K10" s="12"/>
    </row>
    <row r="11" spans="2:11" x14ac:dyDescent="0.25">
      <c r="B11" s="12"/>
      <c r="C11" s="103"/>
      <c r="D11" s="12"/>
      <c r="E11" s="12"/>
      <c r="F11" s="12"/>
      <c r="G11" s="85" t="s">
        <v>44</v>
      </c>
      <c r="H11" s="86"/>
      <c r="I11" s="16">
        <f>SUM(I9:I10)</f>
        <v>2750000</v>
      </c>
      <c r="J11" s="12"/>
      <c r="K11" s="12"/>
    </row>
  </sheetData>
  <mergeCells count="4">
    <mergeCell ref="B2:K2"/>
    <mergeCell ref="G9:H9"/>
    <mergeCell ref="G10:H10"/>
    <mergeCell ref="G11:H11"/>
  </mergeCells>
  <hyperlinks>
    <hyperlink ref="G10" r:id="rId1"/>
  </hyperlinks>
  <pageMargins left="0.25" right="0.25" top="0.75" bottom="0.75" header="0.3" footer="0.3"/>
  <pageSetup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40"/>
  <sheetViews>
    <sheetView topLeftCell="A28" workbookViewId="0">
      <selection activeCell="E21" sqref="E21"/>
    </sheetView>
  </sheetViews>
  <sheetFormatPr defaultRowHeight="15" x14ac:dyDescent="0.25"/>
  <cols>
    <col min="2" max="2" width="9.140625" style="1"/>
    <col min="3" max="3" width="19.28515625" style="1" bestFit="1" customWidth="1"/>
    <col min="4" max="4" width="20.7109375" style="1" bestFit="1" customWidth="1"/>
    <col min="5" max="5" width="14.140625" style="1" bestFit="1" customWidth="1"/>
    <col min="6" max="6" width="10.5703125" style="1" customWidth="1"/>
    <col min="7" max="7" width="11.140625" style="1" customWidth="1"/>
    <col min="8" max="9" width="9.140625" style="1"/>
    <col min="10" max="10" width="40.85546875" style="1" bestFit="1" customWidth="1"/>
    <col min="11" max="11" width="22.85546875" style="1" bestFit="1" customWidth="1"/>
  </cols>
  <sheetData>
    <row r="2" spans="2:10" x14ac:dyDescent="0.25">
      <c r="J2" s="1" t="s">
        <v>149</v>
      </c>
    </row>
    <row r="3" spans="2:10" ht="15.75" x14ac:dyDescent="0.25">
      <c r="B3" s="106" t="s">
        <v>150</v>
      </c>
      <c r="C3" s="106"/>
      <c r="D3" s="106"/>
      <c r="E3" s="106"/>
      <c r="F3" s="106"/>
      <c r="G3" s="106"/>
      <c r="H3" s="106"/>
      <c r="I3" s="106"/>
      <c r="J3" s="106"/>
    </row>
    <row r="4" spans="2:10" x14ac:dyDescent="0.25">
      <c r="B4" s="68" t="s">
        <v>7</v>
      </c>
      <c r="C4" s="68" t="s">
        <v>0</v>
      </c>
      <c r="D4" s="68" t="s">
        <v>1</v>
      </c>
      <c r="E4" s="68" t="s">
        <v>9</v>
      </c>
      <c r="F4" s="68" t="s">
        <v>2</v>
      </c>
      <c r="G4" s="68" t="s">
        <v>3</v>
      </c>
      <c r="H4" s="68" t="s">
        <v>4</v>
      </c>
      <c r="I4" s="68" t="s">
        <v>5</v>
      </c>
      <c r="J4" s="68" t="s">
        <v>6</v>
      </c>
    </row>
    <row r="5" spans="2:10" x14ac:dyDescent="0.25">
      <c r="B5" s="79" t="s">
        <v>151</v>
      </c>
      <c r="C5" s="80"/>
      <c r="D5" s="80"/>
      <c r="E5" s="81"/>
      <c r="F5" s="19"/>
      <c r="G5" s="19"/>
      <c r="H5" s="19"/>
      <c r="I5" s="19"/>
      <c r="J5" s="19"/>
    </row>
    <row r="6" spans="2:10" x14ac:dyDescent="0.25">
      <c r="B6" s="69">
        <v>1</v>
      </c>
      <c r="C6" s="69" t="s">
        <v>8</v>
      </c>
      <c r="D6" s="69" t="s">
        <v>152</v>
      </c>
      <c r="E6" s="69">
        <v>200</v>
      </c>
      <c r="F6" s="69">
        <v>680</v>
      </c>
      <c r="G6" s="69" t="s">
        <v>153</v>
      </c>
      <c r="H6" s="69">
        <v>2700</v>
      </c>
      <c r="I6" s="69">
        <f>H6*F6</f>
        <v>1836000</v>
      </c>
      <c r="J6" s="103" t="s">
        <v>154</v>
      </c>
    </row>
    <row r="7" spans="2:10" x14ac:dyDescent="0.25">
      <c r="B7" s="69">
        <v>2</v>
      </c>
      <c r="C7" s="69" t="s">
        <v>8</v>
      </c>
      <c r="D7" s="69" t="s">
        <v>155</v>
      </c>
      <c r="E7" s="69">
        <v>15</v>
      </c>
      <c r="F7" s="69">
        <v>2850</v>
      </c>
      <c r="G7" s="69" t="s">
        <v>153</v>
      </c>
      <c r="H7" s="69">
        <v>345.6</v>
      </c>
      <c r="I7" s="69">
        <f t="shared" ref="I7:I37" si="0">H7*F7</f>
        <v>984960.00000000012</v>
      </c>
      <c r="J7" s="103" t="s">
        <v>156</v>
      </c>
    </row>
    <row r="8" spans="2:10" x14ac:dyDescent="0.25">
      <c r="B8" s="69">
        <v>3</v>
      </c>
      <c r="C8" s="69" t="s">
        <v>8</v>
      </c>
      <c r="D8" s="69" t="s">
        <v>157</v>
      </c>
      <c r="E8" s="69">
        <v>25</v>
      </c>
      <c r="F8" s="69">
        <v>100</v>
      </c>
      <c r="G8" s="69" t="s">
        <v>153</v>
      </c>
      <c r="H8" s="69">
        <v>654</v>
      </c>
      <c r="I8" s="69">
        <f t="shared" si="0"/>
        <v>65400</v>
      </c>
      <c r="J8" s="69"/>
    </row>
    <row r="9" spans="2:10" x14ac:dyDescent="0.25">
      <c r="B9" s="69">
        <v>4</v>
      </c>
      <c r="C9" s="69" t="s">
        <v>8</v>
      </c>
      <c r="D9" s="69" t="s">
        <v>157</v>
      </c>
      <c r="E9" s="69">
        <v>50</v>
      </c>
      <c r="F9" s="69">
        <v>680</v>
      </c>
      <c r="G9" s="69" t="s">
        <v>153</v>
      </c>
      <c r="H9" s="69">
        <v>702</v>
      </c>
      <c r="I9" s="69">
        <f t="shared" si="0"/>
        <v>477360</v>
      </c>
      <c r="J9" s="69"/>
    </row>
    <row r="10" spans="2:10" x14ac:dyDescent="0.25">
      <c r="B10" s="69">
        <v>5</v>
      </c>
      <c r="C10" s="69" t="s">
        <v>158</v>
      </c>
      <c r="D10" s="69" t="s">
        <v>152</v>
      </c>
      <c r="E10" s="69">
        <v>200</v>
      </c>
      <c r="F10" s="69">
        <v>78</v>
      </c>
      <c r="G10" s="69" t="s">
        <v>159</v>
      </c>
      <c r="H10" s="69">
        <v>1900</v>
      </c>
      <c r="I10" s="69">
        <f t="shared" si="0"/>
        <v>148200</v>
      </c>
      <c r="J10" s="69"/>
    </row>
    <row r="11" spans="2:10" x14ac:dyDescent="0.25">
      <c r="B11" s="69">
        <v>6</v>
      </c>
      <c r="C11" s="69" t="s">
        <v>158</v>
      </c>
      <c r="D11" s="69" t="s">
        <v>160</v>
      </c>
      <c r="E11" s="69">
        <v>15</v>
      </c>
      <c r="F11" s="69">
        <v>400</v>
      </c>
      <c r="G11" s="69" t="s">
        <v>159</v>
      </c>
      <c r="H11" s="69">
        <v>120</v>
      </c>
      <c r="I11" s="69">
        <f t="shared" si="0"/>
        <v>48000</v>
      </c>
      <c r="J11" s="69"/>
    </row>
    <row r="12" spans="2:10" x14ac:dyDescent="0.25">
      <c r="B12" s="69">
        <v>7</v>
      </c>
      <c r="C12" s="69" t="s">
        <v>158</v>
      </c>
      <c r="D12" s="69" t="s">
        <v>160</v>
      </c>
      <c r="E12" s="69">
        <v>25</v>
      </c>
      <c r="F12" s="69">
        <v>50</v>
      </c>
      <c r="G12" s="69" t="s">
        <v>159</v>
      </c>
      <c r="H12" s="69">
        <v>65</v>
      </c>
      <c r="I12" s="69">
        <f t="shared" si="0"/>
        <v>3250</v>
      </c>
      <c r="J12" s="69"/>
    </row>
    <row r="13" spans="2:10" x14ac:dyDescent="0.25">
      <c r="B13" s="69">
        <v>8</v>
      </c>
      <c r="C13" s="69" t="s">
        <v>158</v>
      </c>
      <c r="D13" s="69" t="s">
        <v>161</v>
      </c>
      <c r="E13" s="69">
        <v>50</v>
      </c>
      <c r="F13" s="69">
        <v>80</v>
      </c>
      <c r="G13" s="69" t="s">
        <v>159</v>
      </c>
      <c r="H13" s="69">
        <v>425</v>
      </c>
      <c r="I13" s="69">
        <f t="shared" si="0"/>
        <v>34000</v>
      </c>
      <c r="J13" s="69"/>
    </row>
    <row r="14" spans="2:10" x14ac:dyDescent="0.25">
      <c r="B14" s="69">
        <v>9</v>
      </c>
      <c r="C14" s="69" t="s">
        <v>162</v>
      </c>
      <c r="D14" s="69" t="s">
        <v>160</v>
      </c>
      <c r="E14" s="69">
        <v>15</v>
      </c>
      <c r="F14" s="69">
        <v>100</v>
      </c>
      <c r="G14" s="69" t="s">
        <v>159</v>
      </c>
      <c r="H14" s="69">
        <v>120</v>
      </c>
      <c r="I14" s="69">
        <f t="shared" si="0"/>
        <v>12000</v>
      </c>
      <c r="J14" s="69"/>
    </row>
    <row r="15" spans="2:10" x14ac:dyDescent="0.25">
      <c r="B15" s="69">
        <v>10</v>
      </c>
      <c r="C15" s="69" t="s">
        <v>163</v>
      </c>
      <c r="D15" s="69" t="s">
        <v>160</v>
      </c>
      <c r="E15" s="69">
        <v>15</v>
      </c>
      <c r="F15" s="69">
        <v>50</v>
      </c>
      <c r="G15" s="69" t="s">
        <v>159</v>
      </c>
      <c r="H15" s="69">
        <v>120</v>
      </c>
      <c r="I15" s="69">
        <f t="shared" si="0"/>
        <v>6000</v>
      </c>
      <c r="J15" s="69"/>
    </row>
    <row r="16" spans="2:10" x14ac:dyDescent="0.25">
      <c r="B16" s="69">
        <v>11</v>
      </c>
      <c r="C16" s="69" t="s">
        <v>163</v>
      </c>
      <c r="D16" s="69" t="s">
        <v>160</v>
      </c>
      <c r="E16" s="69">
        <v>25</v>
      </c>
      <c r="F16" s="69">
        <v>30</v>
      </c>
      <c r="G16" s="69" t="s">
        <v>159</v>
      </c>
      <c r="H16" s="69">
        <v>140</v>
      </c>
      <c r="I16" s="69">
        <f t="shared" si="0"/>
        <v>4200</v>
      </c>
      <c r="J16" s="69"/>
    </row>
    <row r="17" spans="2:10" x14ac:dyDescent="0.25">
      <c r="B17" s="69">
        <v>12</v>
      </c>
      <c r="C17" s="69" t="s">
        <v>164</v>
      </c>
      <c r="D17" s="69" t="s">
        <v>160</v>
      </c>
      <c r="E17" s="69">
        <v>25</v>
      </c>
      <c r="F17" s="69">
        <v>30</v>
      </c>
      <c r="G17" s="69" t="s">
        <v>159</v>
      </c>
      <c r="H17" s="69">
        <v>140</v>
      </c>
      <c r="I17" s="69">
        <f t="shared" si="0"/>
        <v>4200</v>
      </c>
      <c r="J17" s="69"/>
    </row>
    <row r="18" spans="2:10" x14ac:dyDescent="0.25">
      <c r="B18" s="69">
        <v>13</v>
      </c>
      <c r="C18" s="69" t="s">
        <v>11</v>
      </c>
      <c r="D18" s="69" t="s">
        <v>165</v>
      </c>
      <c r="E18" s="69">
        <v>200</v>
      </c>
      <c r="F18" s="69">
        <v>12</v>
      </c>
      <c r="G18" s="69" t="s">
        <v>159</v>
      </c>
      <c r="H18" s="69">
        <v>1200</v>
      </c>
      <c r="I18" s="69">
        <f t="shared" si="0"/>
        <v>14400</v>
      </c>
      <c r="J18" s="69"/>
    </row>
    <row r="19" spans="2:10" x14ac:dyDescent="0.25">
      <c r="B19" s="69">
        <v>14</v>
      </c>
      <c r="C19" s="69" t="s">
        <v>11</v>
      </c>
      <c r="D19" s="69" t="s">
        <v>166</v>
      </c>
      <c r="E19" s="69">
        <v>200</v>
      </c>
      <c r="F19" s="69">
        <v>1</v>
      </c>
      <c r="G19" s="69" t="s">
        <v>159</v>
      </c>
      <c r="H19" s="69">
        <v>1200</v>
      </c>
      <c r="I19" s="69">
        <f t="shared" si="0"/>
        <v>1200</v>
      </c>
      <c r="J19" s="69"/>
    </row>
    <row r="20" spans="2:10" x14ac:dyDescent="0.25">
      <c r="B20" s="69">
        <v>15</v>
      </c>
      <c r="C20" s="69" t="s">
        <v>11</v>
      </c>
      <c r="D20" s="69" t="s">
        <v>167</v>
      </c>
      <c r="E20" s="69">
        <v>15</v>
      </c>
      <c r="F20" s="69">
        <v>120</v>
      </c>
      <c r="G20" s="69" t="s">
        <v>159</v>
      </c>
      <c r="H20" s="69">
        <v>120</v>
      </c>
      <c r="I20" s="69">
        <f t="shared" si="0"/>
        <v>14400</v>
      </c>
      <c r="J20" s="69"/>
    </row>
    <row r="21" spans="2:10" x14ac:dyDescent="0.25">
      <c r="B21" s="69">
        <v>16</v>
      </c>
      <c r="C21" s="69" t="s">
        <v>11</v>
      </c>
      <c r="D21" s="69" t="s">
        <v>167</v>
      </c>
      <c r="E21" s="69">
        <v>50</v>
      </c>
      <c r="F21" s="69">
        <v>10</v>
      </c>
      <c r="G21" s="69" t="s">
        <v>159</v>
      </c>
      <c r="H21" s="69">
        <v>1122</v>
      </c>
      <c r="I21" s="69">
        <f t="shared" si="0"/>
        <v>11220</v>
      </c>
      <c r="J21" s="69"/>
    </row>
    <row r="22" spans="2:10" x14ac:dyDescent="0.25">
      <c r="B22" s="69">
        <v>17</v>
      </c>
      <c r="C22" s="69" t="s">
        <v>11</v>
      </c>
      <c r="D22" s="69" t="s">
        <v>168</v>
      </c>
      <c r="E22" s="69">
        <v>50</v>
      </c>
      <c r="F22" s="69">
        <v>1</v>
      </c>
      <c r="G22" s="69" t="s">
        <v>159</v>
      </c>
      <c r="H22" s="69">
        <v>1300</v>
      </c>
      <c r="I22" s="69">
        <f t="shared" si="0"/>
        <v>1300</v>
      </c>
      <c r="J22" s="69"/>
    </row>
    <row r="23" spans="2:10" x14ac:dyDescent="0.25">
      <c r="B23" s="69">
        <v>18</v>
      </c>
      <c r="C23" s="69" t="s">
        <v>169</v>
      </c>
      <c r="D23" s="69" t="s">
        <v>170</v>
      </c>
      <c r="E23" s="69">
        <v>200</v>
      </c>
      <c r="F23" s="69">
        <v>2</v>
      </c>
      <c r="G23" s="69" t="s">
        <v>159</v>
      </c>
      <c r="H23" s="69">
        <v>26000</v>
      </c>
      <c r="I23" s="69">
        <f t="shared" si="0"/>
        <v>52000</v>
      </c>
      <c r="J23" s="69"/>
    </row>
    <row r="24" spans="2:10" x14ac:dyDescent="0.25">
      <c r="B24" s="69"/>
      <c r="C24" s="69" t="s">
        <v>169</v>
      </c>
      <c r="D24" s="69" t="s">
        <v>171</v>
      </c>
      <c r="E24" s="69">
        <v>200</v>
      </c>
      <c r="F24" s="69">
        <v>2</v>
      </c>
      <c r="G24" s="69" t="s">
        <v>159</v>
      </c>
      <c r="H24" s="69">
        <v>130000</v>
      </c>
      <c r="I24" s="69">
        <f t="shared" si="0"/>
        <v>260000</v>
      </c>
      <c r="J24" s="69"/>
    </row>
    <row r="25" spans="2:10" x14ac:dyDescent="0.25">
      <c r="B25" s="69">
        <v>19</v>
      </c>
      <c r="C25" s="69" t="s">
        <v>169</v>
      </c>
      <c r="D25" s="69" t="s">
        <v>172</v>
      </c>
      <c r="E25" s="69">
        <v>15</v>
      </c>
      <c r="F25" s="69">
        <v>80</v>
      </c>
      <c r="G25" s="69" t="s">
        <v>159</v>
      </c>
      <c r="H25" s="69">
        <v>2128</v>
      </c>
      <c r="I25" s="69">
        <f t="shared" si="0"/>
        <v>170240</v>
      </c>
      <c r="J25" s="69"/>
    </row>
    <row r="26" spans="2:10" x14ac:dyDescent="0.25">
      <c r="B26" s="69">
        <v>20</v>
      </c>
      <c r="C26" s="69" t="s">
        <v>169</v>
      </c>
      <c r="D26" s="69" t="s">
        <v>173</v>
      </c>
      <c r="E26" s="69">
        <v>50</v>
      </c>
      <c r="F26" s="69">
        <v>4</v>
      </c>
      <c r="G26" s="69" t="s">
        <v>159</v>
      </c>
      <c r="H26" s="69">
        <v>9900</v>
      </c>
      <c r="I26" s="69">
        <f t="shared" si="0"/>
        <v>39600</v>
      </c>
      <c r="J26" s="69"/>
    </row>
    <row r="27" spans="2:10" x14ac:dyDescent="0.25">
      <c r="B27" s="69">
        <v>21</v>
      </c>
      <c r="C27" s="69" t="s">
        <v>174</v>
      </c>
      <c r="D27" s="69" t="s">
        <v>175</v>
      </c>
      <c r="E27" s="69">
        <v>200</v>
      </c>
      <c r="F27" s="69">
        <v>1</v>
      </c>
      <c r="G27" s="69" t="s">
        <v>159</v>
      </c>
      <c r="H27" s="69">
        <v>26000</v>
      </c>
      <c r="I27" s="69">
        <f t="shared" si="0"/>
        <v>26000</v>
      </c>
      <c r="J27" s="69"/>
    </row>
    <row r="28" spans="2:10" x14ac:dyDescent="0.25">
      <c r="B28" s="69">
        <v>22</v>
      </c>
      <c r="C28" s="69" t="s">
        <v>176</v>
      </c>
      <c r="D28" s="69" t="s">
        <v>177</v>
      </c>
      <c r="E28" s="69">
        <v>15</v>
      </c>
      <c r="F28" s="69">
        <v>40</v>
      </c>
      <c r="G28" s="69" t="s">
        <v>159</v>
      </c>
      <c r="H28" s="69">
        <v>1450</v>
      </c>
      <c r="I28" s="69">
        <f t="shared" si="0"/>
        <v>58000</v>
      </c>
      <c r="J28" s="69"/>
    </row>
    <row r="29" spans="2:10" x14ac:dyDescent="0.25">
      <c r="B29" s="69">
        <v>23</v>
      </c>
      <c r="C29" s="69" t="s">
        <v>12</v>
      </c>
      <c r="D29" s="69" t="s">
        <v>178</v>
      </c>
      <c r="E29" s="69">
        <v>200</v>
      </c>
      <c r="F29" s="69">
        <v>15</v>
      </c>
      <c r="G29" s="69" t="s">
        <v>159</v>
      </c>
      <c r="H29" s="69">
        <v>140</v>
      </c>
      <c r="I29" s="69">
        <f t="shared" si="0"/>
        <v>2100</v>
      </c>
      <c r="J29" s="69"/>
    </row>
    <row r="30" spans="2:10" x14ac:dyDescent="0.25">
      <c r="B30" s="69">
        <v>24</v>
      </c>
      <c r="C30" s="69" t="s">
        <v>12</v>
      </c>
      <c r="D30" s="69" t="s">
        <v>178</v>
      </c>
      <c r="E30" s="69">
        <v>15</v>
      </c>
      <c r="F30" s="69">
        <v>100</v>
      </c>
      <c r="G30" s="69" t="s">
        <v>159</v>
      </c>
      <c r="H30" s="69">
        <v>20</v>
      </c>
      <c r="I30" s="69">
        <f t="shared" si="0"/>
        <v>2000</v>
      </c>
      <c r="J30" s="69"/>
    </row>
    <row r="31" spans="2:10" x14ac:dyDescent="0.25">
      <c r="B31" s="69">
        <v>25</v>
      </c>
      <c r="C31" s="69"/>
      <c r="D31" s="69"/>
      <c r="E31" s="69">
        <v>50</v>
      </c>
      <c r="F31" s="69">
        <v>15</v>
      </c>
      <c r="G31" s="69" t="s">
        <v>159</v>
      </c>
      <c r="H31" s="69">
        <v>40</v>
      </c>
      <c r="I31" s="69">
        <f t="shared" si="0"/>
        <v>600</v>
      </c>
      <c r="J31" s="69"/>
    </row>
    <row r="32" spans="2:10" x14ac:dyDescent="0.25">
      <c r="B32" s="69">
        <v>26</v>
      </c>
      <c r="C32" s="69" t="s">
        <v>13</v>
      </c>
      <c r="D32" s="69"/>
      <c r="E32" s="69" t="s">
        <v>179</v>
      </c>
      <c r="F32" s="69">
        <v>120</v>
      </c>
      <c r="G32" s="69" t="s">
        <v>159</v>
      </c>
      <c r="H32" s="69">
        <v>50</v>
      </c>
      <c r="I32" s="69">
        <f t="shared" si="0"/>
        <v>6000</v>
      </c>
      <c r="J32" s="69"/>
    </row>
    <row r="33" spans="2:10" x14ac:dyDescent="0.25">
      <c r="B33" s="69">
        <v>27</v>
      </c>
      <c r="C33" s="69" t="s">
        <v>13</v>
      </c>
      <c r="D33" s="69"/>
      <c r="E33" s="69" t="s">
        <v>180</v>
      </c>
      <c r="F33" s="69">
        <v>200</v>
      </c>
      <c r="G33" s="69" t="s">
        <v>159</v>
      </c>
      <c r="H33" s="69">
        <v>15</v>
      </c>
      <c r="I33" s="69">
        <f t="shared" si="0"/>
        <v>3000</v>
      </c>
      <c r="J33" s="69"/>
    </row>
    <row r="34" spans="2:10" x14ac:dyDescent="0.25">
      <c r="B34" s="69">
        <v>28</v>
      </c>
      <c r="C34" s="69"/>
      <c r="D34" s="69"/>
      <c r="E34" s="69" t="s">
        <v>17</v>
      </c>
      <c r="F34" s="69">
        <v>40</v>
      </c>
      <c r="G34" s="69" t="s">
        <v>159</v>
      </c>
      <c r="H34" s="69">
        <v>19</v>
      </c>
      <c r="I34" s="69">
        <f t="shared" si="0"/>
        <v>760</v>
      </c>
      <c r="J34" s="69"/>
    </row>
    <row r="35" spans="2:10" x14ac:dyDescent="0.25">
      <c r="B35" s="69">
        <v>29</v>
      </c>
      <c r="C35" s="69" t="s">
        <v>181</v>
      </c>
      <c r="D35" s="69"/>
      <c r="E35" s="69"/>
      <c r="F35" s="69"/>
      <c r="G35" s="69"/>
      <c r="H35" s="69"/>
      <c r="I35" s="69">
        <f>I6*10%</f>
        <v>183600</v>
      </c>
      <c r="J35" s="69" t="s">
        <v>182</v>
      </c>
    </row>
    <row r="36" spans="2:10" x14ac:dyDescent="0.25">
      <c r="B36" s="69">
        <v>30</v>
      </c>
      <c r="C36" s="69" t="s">
        <v>183</v>
      </c>
      <c r="D36" s="69"/>
      <c r="E36" s="69" t="s">
        <v>184</v>
      </c>
      <c r="F36" s="69">
        <v>2000</v>
      </c>
      <c r="G36" s="69" t="s">
        <v>185</v>
      </c>
      <c r="H36" s="69">
        <v>45</v>
      </c>
      <c r="I36" s="69">
        <f t="shared" si="0"/>
        <v>90000</v>
      </c>
      <c r="J36" s="69"/>
    </row>
    <row r="37" spans="2:10" x14ac:dyDescent="0.25">
      <c r="B37" s="69">
        <v>31</v>
      </c>
      <c r="C37" s="69"/>
      <c r="D37" s="69"/>
      <c r="E37" s="69" t="s">
        <v>186</v>
      </c>
      <c r="F37" s="69">
        <v>500</v>
      </c>
      <c r="G37" s="69" t="s">
        <v>185</v>
      </c>
      <c r="H37" s="69">
        <v>45</v>
      </c>
      <c r="I37" s="69">
        <f t="shared" si="0"/>
        <v>22500</v>
      </c>
      <c r="J37" s="69"/>
    </row>
    <row r="38" spans="2:10" x14ac:dyDescent="0.25">
      <c r="B38" s="69"/>
      <c r="C38" s="69"/>
      <c r="D38" s="69"/>
      <c r="E38" s="69"/>
      <c r="F38" s="69"/>
      <c r="G38" s="78" t="s">
        <v>35</v>
      </c>
      <c r="H38" s="78"/>
      <c r="I38" s="70">
        <f>SUM(I6:I37)</f>
        <v>4582490</v>
      </c>
      <c r="J38" s="69"/>
    </row>
    <row r="39" spans="2:10" x14ac:dyDescent="0.25">
      <c r="B39" s="69"/>
      <c r="C39" s="69"/>
      <c r="D39" s="69"/>
      <c r="E39" s="69"/>
      <c r="F39" s="69"/>
      <c r="G39" s="107" t="s">
        <v>43</v>
      </c>
      <c r="H39" s="78"/>
      <c r="I39" s="70">
        <f>I38*25%</f>
        <v>1145622.5</v>
      </c>
      <c r="J39" s="69"/>
    </row>
    <row r="40" spans="2:10" x14ac:dyDescent="0.25">
      <c r="B40" s="69"/>
      <c r="C40" s="69"/>
      <c r="D40" s="69"/>
      <c r="E40" s="69"/>
      <c r="F40" s="69"/>
      <c r="G40" s="78" t="s">
        <v>37</v>
      </c>
      <c r="H40" s="78"/>
      <c r="I40" s="70">
        <f>SUM(I38:I39)</f>
        <v>5728112.5</v>
      </c>
      <c r="J40" s="69"/>
    </row>
  </sheetData>
  <mergeCells count="5">
    <mergeCell ref="B3:J3"/>
    <mergeCell ref="B5:E5"/>
    <mergeCell ref="G38:H38"/>
    <mergeCell ref="G39:H39"/>
    <mergeCell ref="G40:H40"/>
  </mergeCells>
  <hyperlinks>
    <hyperlink ref="G39" r:id="rId1"/>
  </hyperlinks>
  <pageMargins left="0.25" right="0.25" top="0.75" bottom="0.75" header="0.3" footer="0.3"/>
  <pageSetup scale="74"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I39"/>
  <sheetViews>
    <sheetView topLeftCell="A19" workbookViewId="0"/>
  </sheetViews>
  <sheetFormatPr defaultRowHeight="15" x14ac:dyDescent="0.25"/>
  <cols>
    <col min="3" max="3" width="42.28515625" bestFit="1" customWidth="1"/>
    <col min="7" max="7" width="9.140625" style="1"/>
    <col min="8" max="8" width="17.5703125" bestFit="1" customWidth="1"/>
  </cols>
  <sheetData>
    <row r="2" spans="2:9" x14ac:dyDescent="0.25">
      <c r="G2" s="1" t="s">
        <v>149</v>
      </c>
    </row>
    <row r="3" spans="2:9" ht="15.75" x14ac:dyDescent="0.25">
      <c r="B3" s="106" t="s">
        <v>187</v>
      </c>
      <c r="C3" s="106"/>
      <c r="D3" s="106"/>
      <c r="E3" s="106"/>
      <c r="F3" s="106"/>
      <c r="G3" s="106"/>
      <c r="H3" s="108"/>
      <c r="I3" s="108"/>
    </row>
    <row r="4" spans="2:9" x14ac:dyDescent="0.25">
      <c r="B4" s="72" t="s">
        <v>7</v>
      </c>
      <c r="C4" s="72" t="s">
        <v>31</v>
      </c>
      <c r="D4" s="72" t="s">
        <v>2</v>
      </c>
      <c r="E4" s="72" t="s">
        <v>3</v>
      </c>
      <c r="F4" s="72" t="s">
        <v>4</v>
      </c>
      <c r="G4" s="72" t="s">
        <v>5</v>
      </c>
    </row>
    <row r="5" spans="2:9" x14ac:dyDescent="0.25">
      <c r="B5" s="79" t="s">
        <v>188</v>
      </c>
      <c r="C5" s="81"/>
      <c r="D5" s="109"/>
      <c r="E5" s="109"/>
      <c r="F5" s="109"/>
      <c r="G5" s="109"/>
    </row>
    <row r="6" spans="2:9" x14ac:dyDescent="0.25">
      <c r="B6" s="110">
        <v>1</v>
      </c>
      <c r="C6" s="3" t="s">
        <v>32</v>
      </c>
      <c r="D6" s="110">
        <v>3360</v>
      </c>
      <c r="E6" s="110" t="s">
        <v>22</v>
      </c>
      <c r="F6" s="110">
        <v>550</v>
      </c>
      <c r="G6" s="110">
        <f>F6*D6</f>
        <v>1848000</v>
      </c>
    </row>
    <row r="7" spans="2:9" x14ac:dyDescent="0.25">
      <c r="B7" s="110">
        <v>2</v>
      </c>
      <c r="C7" s="3" t="s">
        <v>47</v>
      </c>
      <c r="D7" s="110">
        <v>1</v>
      </c>
      <c r="E7" s="110" t="s">
        <v>34</v>
      </c>
      <c r="F7" s="110">
        <v>40000</v>
      </c>
      <c r="G7" s="110">
        <f t="shared" ref="G7:G14" si="0">F7*D7</f>
        <v>40000</v>
      </c>
    </row>
    <row r="8" spans="2:9" x14ac:dyDescent="0.25">
      <c r="B8" s="110">
        <v>3</v>
      </c>
      <c r="C8" s="3" t="s">
        <v>189</v>
      </c>
      <c r="D8" s="110">
        <v>700</v>
      </c>
      <c r="E8" s="110" t="s">
        <v>24</v>
      </c>
      <c r="F8" s="110">
        <v>550</v>
      </c>
      <c r="G8" s="110">
        <f t="shared" si="0"/>
        <v>385000</v>
      </c>
    </row>
    <row r="9" spans="2:9" x14ac:dyDescent="0.25">
      <c r="B9" s="110">
        <v>4</v>
      </c>
      <c r="C9" s="3" t="s">
        <v>190</v>
      </c>
      <c r="D9" s="110">
        <v>1</v>
      </c>
      <c r="E9" s="110" t="s">
        <v>34</v>
      </c>
      <c r="F9" s="110">
        <v>40000</v>
      </c>
      <c r="G9" s="110">
        <f t="shared" si="0"/>
        <v>40000</v>
      </c>
    </row>
    <row r="10" spans="2:9" x14ac:dyDescent="0.25">
      <c r="B10" s="110">
        <v>5</v>
      </c>
      <c r="C10" s="3" t="s">
        <v>191</v>
      </c>
      <c r="D10" s="110">
        <v>1</v>
      </c>
      <c r="E10" s="110" t="s">
        <v>34</v>
      </c>
      <c r="F10" s="110">
        <v>40000</v>
      </c>
      <c r="G10" s="110">
        <f t="shared" si="0"/>
        <v>40000</v>
      </c>
    </row>
    <row r="11" spans="2:9" x14ac:dyDescent="0.25">
      <c r="B11" s="110">
        <v>6</v>
      </c>
      <c r="C11" s="3" t="s">
        <v>192</v>
      </c>
      <c r="D11" s="110">
        <v>1</v>
      </c>
      <c r="E11" s="110" t="s">
        <v>34</v>
      </c>
      <c r="F11" s="110">
        <v>40000</v>
      </c>
      <c r="G11" s="110">
        <f t="shared" si="0"/>
        <v>40000</v>
      </c>
    </row>
    <row r="12" spans="2:9" x14ac:dyDescent="0.25">
      <c r="B12" s="110">
        <v>7</v>
      </c>
      <c r="C12" s="3" t="s">
        <v>193</v>
      </c>
      <c r="D12" s="110">
        <v>1</v>
      </c>
      <c r="E12" s="110" t="s">
        <v>34</v>
      </c>
      <c r="F12" s="110">
        <v>40000</v>
      </c>
      <c r="G12" s="110">
        <f t="shared" si="0"/>
        <v>40000</v>
      </c>
    </row>
    <row r="13" spans="2:9" x14ac:dyDescent="0.25">
      <c r="B13" s="110">
        <v>8</v>
      </c>
      <c r="C13" s="3" t="s">
        <v>194</v>
      </c>
      <c r="D13" s="110">
        <v>1</v>
      </c>
      <c r="E13" s="110" t="s">
        <v>34</v>
      </c>
      <c r="F13" s="110">
        <v>25000</v>
      </c>
      <c r="G13" s="110">
        <f t="shared" si="0"/>
        <v>25000</v>
      </c>
    </row>
    <row r="14" spans="2:9" x14ac:dyDescent="0.25">
      <c r="B14" s="110">
        <v>9</v>
      </c>
      <c r="C14" s="3" t="s">
        <v>195</v>
      </c>
      <c r="D14" s="110">
        <v>1</v>
      </c>
      <c r="E14" s="110" t="s">
        <v>34</v>
      </c>
      <c r="F14" s="110">
        <v>20000</v>
      </c>
      <c r="G14" s="110">
        <f t="shared" si="0"/>
        <v>20000</v>
      </c>
    </row>
    <row r="15" spans="2:9" x14ac:dyDescent="0.25">
      <c r="B15" s="79" t="s">
        <v>196</v>
      </c>
      <c r="C15" s="81"/>
      <c r="D15" s="109"/>
      <c r="E15" s="109"/>
      <c r="F15" s="109"/>
      <c r="G15" s="110"/>
    </row>
    <row r="16" spans="2:9" x14ac:dyDescent="0.25">
      <c r="B16" s="2">
        <v>1</v>
      </c>
      <c r="C16" s="3" t="s">
        <v>32</v>
      </c>
      <c r="D16" s="4">
        <v>5500</v>
      </c>
      <c r="E16" s="2" t="s">
        <v>22</v>
      </c>
      <c r="F16" s="2">
        <v>160</v>
      </c>
      <c r="G16" s="9">
        <f>F16*D16</f>
        <v>880000</v>
      </c>
    </row>
    <row r="17" spans="2:9" x14ac:dyDescent="0.25">
      <c r="B17" s="2">
        <v>2</v>
      </c>
      <c r="C17" s="3" t="s">
        <v>23</v>
      </c>
      <c r="D17" s="4">
        <v>100</v>
      </c>
      <c r="E17" s="2" t="s">
        <v>24</v>
      </c>
      <c r="F17" s="2">
        <v>378</v>
      </c>
      <c r="G17" s="9">
        <f t="shared" ref="G17:G26" si="1">F17*D17</f>
        <v>37800</v>
      </c>
    </row>
    <row r="18" spans="2:9" x14ac:dyDescent="0.25">
      <c r="B18" s="2">
        <v>5</v>
      </c>
      <c r="C18" s="3" t="s">
        <v>33</v>
      </c>
      <c r="D18" s="4">
        <v>650</v>
      </c>
      <c r="E18" s="2" t="s">
        <v>24</v>
      </c>
      <c r="F18" s="2">
        <v>126</v>
      </c>
      <c r="G18" s="9">
        <f t="shared" si="1"/>
        <v>81900</v>
      </c>
    </row>
    <row r="19" spans="2:9" x14ac:dyDescent="0.25">
      <c r="B19" s="2">
        <v>6</v>
      </c>
      <c r="C19" s="3" t="s">
        <v>47</v>
      </c>
      <c r="D19" s="4">
        <v>1200</v>
      </c>
      <c r="E19" s="2" t="s">
        <v>24</v>
      </c>
      <c r="F19" s="2">
        <v>341.25</v>
      </c>
      <c r="G19" s="9">
        <f t="shared" si="1"/>
        <v>409500</v>
      </c>
    </row>
    <row r="20" spans="2:9" x14ac:dyDescent="0.25">
      <c r="B20" s="2">
        <v>7</v>
      </c>
      <c r="C20" s="3" t="s">
        <v>25</v>
      </c>
      <c r="D20" s="4">
        <v>1000</v>
      </c>
      <c r="E20" s="2" t="s">
        <v>24</v>
      </c>
      <c r="F20" s="2">
        <v>31.5</v>
      </c>
      <c r="G20" s="9">
        <f t="shared" si="1"/>
        <v>31500</v>
      </c>
    </row>
    <row r="21" spans="2:9" x14ac:dyDescent="0.25">
      <c r="B21" s="2">
        <v>8</v>
      </c>
      <c r="C21" s="3" t="s">
        <v>26</v>
      </c>
      <c r="D21" s="4">
        <v>200</v>
      </c>
      <c r="E21" s="2" t="s">
        <v>24</v>
      </c>
      <c r="F21" s="2">
        <v>126</v>
      </c>
      <c r="G21" s="9">
        <f t="shared" si="1"/>
        <v>25200</v>
      </c>
    </row>
    <row r="22" spans="2:9" x14ac:dyDescent="0.25">
      <c r="B22" s="2">
        <v>9</v>
      </c>
      <c r="C22" s="3" t="s">
        <v>27</v>
      </c>
      <c r="D22" s="4">
        <v>2.5</v>
      </c>
      <c r="E22" s="2" t="s">
        <v>28</v>
      </c>
      <c r="F22" s="2">
        <v>14700</v>
      </c>
      <c r="G22" s="2">
        <f t="shared" si="1"/>
        <v>36750</v>
      </c>
    </row>
    <row r="23" spans="2:9" x14ac:dyDescent="0.25">
      <c r="B23" s="2">
        <v>10</v>
      </c>
      <c r="C23" s="3" t="s">
        <v>29</v>
      </c>
      <c r="D23" s="4">
        <v>40</v>
      </c>
      <c r="E23" s="2" t="s">
        <v>28</v>
      </c>
      <c r="F23" s="2">
        <v>787.5</v>
      </c>
      <c r="G23" s="9">
        <f t="shared" si="1"/>
        <v>31500</v>
      </c>
    </row>
    <row r="24" spans="2:9" x14ac:dyDescent="0.25">
      <c r="B24" s="2">
        <v>11</v>
      </c>
      <c r="C24" s="3" t="s">
        <v>30</v>
      </c>
      <c r="D24" s="4">
        <v>2</v>
      </c>
      <c r="E24" s="2" t="s">
        <v>28</v>
      </c>
      <c r="F24" s="2">
        <v>525</v>
      </c>
      <c r="G24" s="9">
        <f t="shared" si="1"/>
        <v>1050</v>
      </c>
    </row>
    <row r="25" spans="2:9" x14ac:dyDescent="0.25">
      <c r="B25" s="2">
        <v>12</v>
      </c>
      <c r="C25" s="7" t="s">
        <v>48</v>
      </c>
      <c r="D25" s="8">
        <v>1</v>
      </c>
      <c r="E25" s="6" t="s">
        <v>34</v>
      </c>
      <c r="F25" s="6">
        <v>1750000</v>
      </c>
      <c r="G25" s="9">
        <f t="shared" si="1"/>
        <v>1750000</v>
      </c>
    </row>
    <row r="26" spans="2:9" x14ac:dyDescent="0.25">
      <c r="B26" s="2">
        <v>13</v>
      </c>
      <c r="C26" s="7" t="s">
        <v>49</v>
      </c>
      <c r="D26" s="8">
        <v>1</v>
      </c>
      <c r="E26" s="6" t="s">
        <v>34</v>
      </c>
      <c r="F26" s="6">
        <v>150000</v>
      </c>
      <c r="G26" s="9">
        <f t="shared" si="1"/>
        <v>150000</v>
      </c>
    </row>
    <row r="27" spans="2:9" x14ac:dyDescent="0.25">
      <c r="B27" s="5"/>
      <c r="C27" s="5"/>
      <c r="D27" s="5"/>
      <c r="E27" s="78" t="s">
        <v>35</v>
      </c>
      <c r="F27" s="78"/>
      <c r="G27" s="71">
        <f>SUM(G6:G26)</f>
        <v>5913200</v>
      </c>
    </row>
    <row r="28" spans="2:9" x14ac:dyDescent="0.25">
      <c r="B28" s="5"/>
      <c r="C28" s="5"/>
      <c r="D28" s="5"/>
      <c r="E28" s="89" t="s">
        <v>36</v>
      </c>
      <c r="F28" s="78"/>
      <c r="G28" s="71">
        <f>G27*14.5%</f>
        <v>857413.99999999988</v>
      </c>
    </row>
    <row r="29" spans="2:9" x14ac:dyDescent="0.25">
      <c r="B29" s="5"/>
      <c r="C29" s="5"/>
      <c r="D29" s="5"/>
      <c r="E29" s="78" t="s">
        <v>37</v>
      </c>
      <c r="F29" s="78"/>
      <c r="G29" s="71">
        <f>SUM(G27:G28)</f>
        <v>6770614</v>
      </c>
    </row>
    <row r="30" spans="2:9" x14ac:dyDescent="0.25">
      <c r="G30" s="10"/>
    </row>
    <row r="31" spans="2:9" ht="15.75" x14ac:dyDescent="0.25">
      <c r="B31" s="106" t="s">
        <v>38</v>
      </c>
      <c r="C31" s="106"/>
      <c r="D31" s="106"/>
      <c r="E31" s="106"/>
      <c r="F31" s="106"/>
      <c r="G31" s="106"/>
      <c r="H31" s="106"/>
      <c r="I31" s="108"/>
    </row>
    <row r="32" spans="2:9" x14ac:dyDescent="0.25">
      <c r="B32" s="73" t="s">
        <v>7</v>
      </c>
      <c r="C32" s="73" t="s">
        <v>18</v>
      </c>
      <c r="D32" s="73" t="s">
        <v>2</v>
      </c>
      <c r="E32" s="73" t="s">
        <v>3</v>
      </c>
      <c r="F32" s="73" t="s">
        <v>4</v>
      </c>
      <c r="G32" s="73" t="s">
        <v>5</v>
      </c>
      <c r="H32" s="73" t="s">
        <v>6</v>
      </c>
    </row>
    <row r="33" spans="2:8" x14ac:dyDescent="0.25">
      <c r="B33" s="111"/>
      <c r="C33" s="112" t="s">
        <v>197</v>
      </c>
      <c r="D33" s="111"/>
      <c r="E33" s="111"/>
      <c r="F33" s="111"/>
      <c r="G33" s="111"/>
      <c r="H33" s="111"/>
    </row>
    <row r="34" spans="2:8" x14ac:dyDescent="0.25">
      <c r="B34" s="9">
        <v>1</v>
      </c>
      <c r="C34" s="11" t="s">
        <v>198</v>
      </c>
      <c r="D34" s="9">
        <v>680</v>
      </c>
      <c r="E34" s="9" t="s">
        <v>39</v>
      </c>
      <c r="F34" s="69">
        <v>1800</v>
      </c>
      <c r="G34" s="69">
        <f>F34*D34</f>
        <v>1224000</v>
      </c>
      <c r="H34" s="14" t="s">
        <v>199</v>
      </c>
    </row>
    <row r="35" spans="2:8" x14ac:dyDescent="0.25">
      <c r="B35" s="9">
        <v>2</v>
      </c>
      <c r="C35" s="11" t="s">
        <v>200</v>
      </c>
      <c r="D35" s="9">
        <v>680</v>
      </c>
      <c r="E35" s="9" t="s">
        <v>39</v>
      </c>
      <c r="F35" s="69">
        <v>940</v>
      </c>
      <c r="G35" s="69">
        <f>F35*D35</f>
        <v>639200</v>
      </c>
      <c r="H35" s="14"/>
    </row>
    <row r="36" spans="2:8" x14ac:dyDescent="0.25">
      <c r="B36" s="9">
        <v>3</v>
      </c>
      <c r="C36" s="11" t="s">
        <v>40</v>
      </c>
      <c r="D36" s="9">
        <v>5</v>
      </c>
      <c r="E36" s="9" t="s">
        <v>10</v>
      </c>
      <c r="F36" s="69">
        <v>5000</v>
      </c>
      <c r="G36" s="15">
        <f t="shared" ref="G36" si="2">F36*D36</f>
        <v>25000</v>
      </c>
      <c r="H36" s="5"/>
    </row>
    <row r="37" spans="2:8" x14ac:dyDescent="0.25">
      <c r="B37" s="11"/>
      <c r="C37" s="11"/>
      <c r="D37" s="11"/>
      <c r="E37" s="87" t="s">
        <v>35</v>
      </c>
      <c r="F37" s="87"/>
      <c r="G37" s="71">
        <f>SUM(G34:G36)</f>
        <v>1888200</v>
      </c>
      <c r="H37" s="5"/>
    </row>
    <row r="38" spans="2:8" x14ac:dyDescent="0.25">
      <c r="B38" s="11"/>
      <c r="C38" s="11"/>
      <c r="D38" s="11"/>
      <c r="E38" s="88" t="s">
        <v>36</v>
      </c>
      <c r="F38" s="87"/>
      <c r="G38" s="20">
        <f>G37*14.5%</f>
        <v>273789</v>
      </c>
      <c r="H38" s="5"/>
    </row>
    <row r="39" spans="2:8" x14ac:dyDescent="0.25">
      <c r="B39" s="11"/>
      <c r="C39" s="11"/>
      <c r="D39" s="11"/>
      <c r="E39" s="87" t="s">
        <v>37</v>
      </c>
      <c r="F39" s="87"/>
      <c r="G39" s="71">
        <f>G37+G38</f>
        <v>2161989</v>
      </c>
      <c r="H39" s="5"/>
    </row>
  </sheetData>
  <mergeCells count="10">
    <mergeCell ref="E29:F29"/>
    <mergeCell ref="B31:H31"/>
    <mergeCell ref="E37:F37"/>
    <mergeCell ref="E38:F38"/>
    <mergeCell ref="E39:F39"/>
    <mergeCell ref="B3:G3"/>
    <mergeCell ref="B5:C5"/>
    <mergeCell ref="B15:C15"/>
    <mergeCell ref="E27:F27"/>
    <mergeCell ref="E28:F28"/>
  </mergeCells>
  <hyperlinks>
    <hyperlink ref="E28" r:id="rId1"/>
    <hyperlink ref="E38" r:id="rId2"/>
  </hyperlinks>
  <pageMargins left="0.25" right="0.25" top="0.75" bottom="0.75" header="0.3" footer="0.3"/>
  <pageSetup scale="98"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0:J59"/>
  <sheetViews>
    <sheetView workbookViewId="0"/>
  </sheetViews>
  <sheetFormatPr defaultRowHeight="15" x14ac:dyDescent="0.25"/>
  <cols>
    <col min="4" max="4" width="41.7109375" bestFit="1" customWidth="1"/>
    <col min="5" max="5" width="9.85546875" bestFit="1" customWidth="1"/>
    <col min="10" max="10" width="11" bestFit="1" customWidth="1"/>
  </cols>
  <sheetData>
    <row r="50" spans="3:10" x14ac:dyDescent="0.25">
      <c r="J50" s="62">
        <v>4324231.7300000004</v>
      </c>
    </row>
    <row r="53" spans="3:10" x14ac:dyDescent="0.25">
      <c r="C53" s="26" t="s">
        <v>205</v>
      </c>
      <c r="D53" s="5"/>
      <c r="E53" s="5"/>
    </row>
    <row r="54" spans="3:10" x14ac:dyDescent="0.25">
      <c r="C54" s="5" t="s">
        <v>74</v>
      </c>
      <c r="D54" s="5" t="s">
        <v>201</v>
      </c>
      <c r="E54" s="5" t="s">
        <v>202</v>
      </c>
    </row>
    <row r="55" spans="3:10" x14ac:dyDescent="0.25">
      <c r="C55" s="5">
        <v>1</v>
      </c>
      <c r="D55" s="5" t="s">
        <v>203</v>
      </c>
      <c r="E55" s="113">
        <v>12000000</v>
      </c>
    </row>
    <row r="56" spans="3:10" x14ac:dyDescent="0.25">
      <c r="C56" s="5">
        <v>2</v>
      </c>
      <c r="D56" s="5" t="s">
        <v>204</v>
      </c>
      <c r="E56" s="113">
        <f>J50</f>
        <v>4324231.7300000004</v>
      </c>
    </row>
    <row r="57" spans="3:10" x14ac:dyDescent="0.25">
      <c r="C57" s="5">
        <v>3</v>
      </c>
      <c r="D57" s="5" t="s">
        <v>208</v>
      </c>
      <c r="E57" s="113">
        <v>100000</v>
      </c>
    </row>
    <row r="58" spans="3:10" x14ac:dyDescent="0.25">
      <c r="C58" s="5" t="s">
        <v>35</v>
      </c>
      <c r="D58" s="5"/>
      <c r="E58" s="114">
        <f>SUM(E55:E57)</f>
        <v>16424231.73</v>
      </c>
    </row>
    <row r="59" spans="3:10" x14ac:dyDescent="0.25">
      <c r="C59" s="5"/>
      <c r="D59" s="5"/>
      <c r="E59" s="5"/>
    </row>
  </sheetData>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workbookViewId="0">
      <selection activeCell="C15" sqref="C15"/>
    </sheetView>
  </sheetViews>
  <sheetFormatPr defaultRowHeight="15" x14ac:dyDescent="0.25"/>
  <cols>
    <col min="1" max="1" width="9.140625" style="93"/>
    <col min="2" max="2" width="25.140625" style="93" bestFit="1" customWidth="1"/>
    <col min="3" max="3" width="52.140625" style="93" bestFit="1" customWidth="1"/>
    <col min="4" max="4" width="6" style="93" bestFit="1" customWidth="1"/>
    <col min="5" max="7" width="9.140625" style="93"/>
    <col min="8" max="8" width="38.7109375" style="93" bestFit="1" customWidth="1"/>
    <col min="9" max="16384" width="9.140625" style="93"/>
  </cols>
  <sheetData>
    <row r="1" spans="1:8" s="92" customFormat="1" ht="15.75" x14ac:dyDescent="0.25">
      <c r="A1" s="92" t="s">
        <v>109</v>
      </c>
    </row>
    <row r="3" spans="1:8" s="96" customFormat="1" x14ac:dyDescent="0.25">
      <c r="A3" s="94" t="s">
        <v>110</v>
      </c>
      <c r="B3" s="95" t="s">
        <v>84</v>
      </c>
      <c r="C3" s="95" t="s">
        <v>18</v>
      </c>
      <c r="D3" s="95" t="s">
        <v>111</v>
      </c>
      <c r="E3" s="94" t="s">
        <v>85</v>
      </c>
      <c r="F3" s="95" t="s">
        <v>86</v>
      </c>
      <c r="G3" s="95" t="s">
        <v>112</v>
      </c>
      <c r="H3" s="95" t="s">
        <v>6</v>
      </c>
    </row>
    <row r="4" spans="1:8" x14ac:dyDescent="0.25">
      <c r="A4" s="97">
        <v>1</v>
      </c>
      <c r="B4" s="98" t="s">
        <v>113</v>
      </c>
      <c r="C4" s="98" t="s">
        <v>114</v>
      </c>
      <c r="D4" s="98" t="s">
        <v>115</v>
      </c>
      <c r="E4" s="97">
        <v>1</v>
      </c>
      <c r="F4" s="98">
        <v>80000</v>
      </c>
      <c r="G4" s="98">
        <f>F4*E4</f>
        <v>80000</v>
      </c>
      <c r="H4" s="98" t="s">
        <v>116</v>
      </c>
    </row>
    <row r="5" spans="1:8" ht="18" customHeight="1" x14ac:dyDescent="0.25">
      <c r="A5" s="97">
        <v>3</v>
      </c>
      <c r="B5" s="98" t="s">
        <v>117</v>
      </c>
      <c r="C5" s="98" t="s">
        <v>118</v>
      </c>
      <c r="D5" s="98" t="s">
        <v>119</v>
      </c>
      <c r="E5" s="97">
        <v>1</v>
      </c>
      <c r="F5" s="98">
        <v>160000</v>
      </c>
      <c r="G5" s="98">
        <f>F5*E5</f>
        <v>160000</v>
      </c>
      <c r="H5" s="98" t="s">
        <v>120</v>
      </c>
    </row>
    <row r="6" spans="1:8" x14ac:dyDescent="0.25">
      <c r="A6" s="97">
        <v>4</v>
      </c>
      <c r="B6" s="98" t="s">
        <v>121</v>
      </c>
      <c r="C6" s="98" t="s">
        <v>122</v>
      </c>
      <c r="D6" s="98" t="s">
        <v>119</v>
      </c>
      <c r="E6" s="97">
        <v>3</v>
      </c>
      <c r="F6" s="98">
        <v>12000</v>
      </c>
      <c r="G6" s="98">
        <f t="shared" ref="G6:G16" si="0">F6*E6</f>
        <v>36000</v>
      </c>
      <c r="H6" s="98"/>
    </row>
    <row r="7" spans="1:8" x14ac:dyDescent="0.25">
      <c r="A7" s="97">
        <v>5</v>
      </c>
      <c r="B7" s="98" t="s">
        <v>123</v>
      </c>
      <c r="C7" s="98" t="s">
        <v>124</v>
      </c>
      <c r="D7" s="98" t="s">
        <v>125</v>
      </c>
      <c r="E7" s="97">
        <v>1</v>
      </c>
      <c r="F7" s="98">
        <v>100000</v>
      </c>
      <c r="G7" s="98">
        <f t="shared" si="0"/>
        <v>100000</v>
      </c>
      <c r="H7" s="98" t="s">
        <v>126</v>
      </c>
    </row>
    <row r="8" spans="1:8" x14ac:dyDescent="0.25">
      <c r="A8" s="97">
        <v>7</v>
      </c>
      <c r="B8" s="98" t="s">
        <v>87</v>
      </c>
      <c r="C8" s="98" t="s">
        <v>127</v>
      </c>
      <c r="D8" s="98" t="s">
        <v>125</v>
      </c>
      <c r="E8" s="97">
        <v>5</v>
      </c>
      <c r="F8" s="98">
        <v>3500</v>
      </c>
      <c r="G8" s="98">
        <f t="shared" si="0"/>
        <v>17500</v>
      </c>
      <c r="H8" s="98"/>
    </row>
    <row r="9" spans="1:8" x14ac:dyDescent="0.25">
      <c r="A9" s="97">
        <v>8</v>
      </c>
      <c r="B9" s="98" t="s">
        <v>128</v>
      </c>
      <c r="C9" s="98" t="s">
        <v>127</v>
      </c>
      <c r="D9" s="98"/>
      <c r="E9" s="97">
        <v>4</v>
      </c>
      <c r="F9" s="98">
        <v>7500</v>
      </c>
      <c r="G9" s="98">
        <f t="shared" si="0"/>
        <v>30000</v>
      </c>
      <c r="H9" s="98" t="s">
        <v>129</v>
      </c>
    </row>
    <row r="10" spans="1:8" x14ac:dyDescent="0.25">
      <c r="A10" s="97">
        <v>10</v>
      </c>
      <c r="B10" s="98" t="s">
        <v>130</v>
      </c>
      <c r="C10" s="98" t="s">
        <v>131</v>
      </c>
      <c r="D10" s="98"/>
      <c r="E10" s="97">
        <v>400</v>
      </c>
      <c r="F10" s="98">
        <v>70</v>
      </c>
      <c r="G10" s="98">
        <f t="shared" si="0"/>
        <v>28000</v>
      </c>
      <c r="H10" s="98" t="s">
        <v>132</v>
      </c>
    </row>
    <row r="11" spans="1:8" x14ac:dyDescent="0.25">
      <c r="A11" s="97">
        <v>11</v>
      </c>
      <c r="B11" s="98" t="s">
        <v>133</v>
      </c>
      <c r="C11" s="98"/>
      <c r="D11" s="98"/>
      <c r="E11" s="97">
        <v>1</v>
      </c>
      <c r="F11" s="98">
        <v>25000</v>
      </c>
      <c r="G11" s="98">
        <f t="shared" si="0"/>
        <v>25000</v>
      </c>
      <c r="H11" s="98" t="s">
        <v>134</v>
      </c>
    </row>
    <row r="12" spans="1:8" x14ac:dyDescent="0.25">
      <c r="A12" s="97">
        <v>12</v>
      </c>
      <c r="B12" s="98" t="s">
        <v>135</v>
      </c>
      <c r="C12" s="98" t="s">
        <v>136</v>
      </c>
      <c r="D12" s="98"/>
      <c r="E12" s="97">
        <v>6</v>
      </c>
      <c r="F12" s="98">
        <v>15000</v>
      </c>
      <c r="G12" s="98">
        <f t="shared" si="0"/>
        <v>90000</v>
      </c>
      <c r="H12" s="98"/>
    </row>
    <row r="13" spans="1:8" x14ac:dyDescent="0.25">
      <c r="A13" s="97">
        <v>13</v>
      </c>
      <c r="B13" s="98" t="s">
        <v>137</v>
      </c>
      <c r="C13" s="98"/>
      <c r="D13" s="98"/>
      <c r="E13" s="97">
        <v>1</v>
      </c>
      <c r="F13" s="98">
        <v>25000</v>
      </c>
      <c r="G13" s="98">
        <f t="shared" si="0"/>
        <v>25000</v>
      </c>
      <c r="H13" s="98"/>
    </row>
    <row r="14" spans="1:8" x14ac:dyDescent="0.25">
      <c r="A14" s="97">
        <v>14</v>
      </c>
      <c r="B14" s="98" t="s">
        <v>138</v>
      </c>
      <c r="C14" s="98"/>
      <c r="D14" s="98"/>
      <c r="E14" s="97">
        <v>1</v>
      </c>
      <c r="F14" s="98">
        <v>15000</v>
      </c>
      <c r="G14" s="98">
        <f t="shared" si="0"/>
        <v>15000</v>
      </c>
      <c r="H14" s="98"/>
    </row>
    <row r="15" spans="1:8" x14ac:dyDescent="0.25">
      <c r="A15" s="97">
        <v>15</v>
      </c>
      <c r="B15" s="98" t="s">
        <v>139</v>
      </c>
      <c r="C15" s="98"/>
      <c r="D15" s="98"/>
      <c r="E15" s="97">
        <v>1</v>
      </c>
      <c r="F15" s="98">
        <v>20000</v>
      </c>
      <c r="G15" s="98">
        <f t="shared" si="0"/>
        <v>20000</v>
      </c>
      <c r="H15" s="98"/>
    </row>
    <row r="16" spans="1:8" x14ac:dyDescent="0.25">
      <c r="A16" s="97">
        <v>16</v>
      </c>
      <c r="B16" s="98" t="s">
        <v>140</v>
      </c>
      <c r="C16" s="98"/>
      <c r="D16" s="98"/>
      <c r="E16" s="97">
        <v>1</v>
      </c>
      <c r="F16" s="98">
        <v>100000</v>
      </c>
      <c r="G16" s="98">
        <f t="shared" si="0"/>
        <v>100000</v>
      </c>
      <c r="H16" s="98"/>
    </row>
    <row r="17" spans="1:8" ht="30" x14ac:dyDescent="0.25">
      <c r="A17" s="97"/>
      <c r="B17" s="98"/>
      <c r="C17" s="98"/>
      <c r="D17" s="98"/>
      <c r="E17" s="97"/>
      <c r="F17" s="95" t="s">
        <v>35</v>
      </c>
      <c r="G17" s="99">
        <f>SUM(G4:G16)</f>
        <v>726500</v>
      </c>
      <c r="H17" s="100" t="s">
        <v>141</v>
      </c>
    </row>
    <row r="19" spans="1:8" x14ac:dyDescent="0.25">
      <c r="A19" s="93" t="s">
        <v>142</v>
      </c>
    </row>
    <row r="20" spans="1:8" x14ac:dyDescent="0.25">
      <c r="A20" s="101" t="s">
        <v>143</v>
      </c>
      <c r="D20" s="102"/>
    </row>
    <row r="21" spans="1:8" x14ac:dyDescent="0.25">
      <c r="A21" s="101" t="s">
        <v>144</v>
      </c>
      <c r="D21" s="102"/>
    </row>
    <row r="22" spans="1:8" x14ac:dyDescent="0.25">
      <c r="A22" s="101" t="s">
        <v>145</v>
      </c>
      <c r="D22" s="102"/>
    </row>
    <row r="23" spans="1:8" x14ac:dyDescent="0.25">
      <c r="A23" s="101" t="s">
        <v>146</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Concept note</vt:lpstr>
      <vt:lpstr>Summary</vt:lpstr>
      <vt:lpstr>Equipment</vt:lpstr>
      <vt:lpstr>Material</vt:lpstr>
      <vt:lpstr>Services</vt:lpstr>
      <vt:lpstr>civil estimate</vt:lpstr>
      <vt:lpstr>inst</vt:lpstr>
      <vt:lpstr>Equipment!Print_Area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2016-05-26T09:20:19Z</dcterms:modified>
</cp:coreProperties>
</file>