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9" i="1" l="1"/>
  <c r="N21" i="1" s="1"/>
  <c r="N22" i="1" s="1"/>
  <c r="N14" i="1"/>
  <c r="N16" i="1" s="1"/>
  <c r="N17" i="1" s="1"/>
  <c r="N7" i="1"/>
  <c r="N9" i="1" s="1"/>
  <c r="N11" i="1" s="1"/>
  <c r="N12" i="1" s="1"/>
  <c r="N25" i="1" s="1"/>
  <c r="G27" i="1" l="1"/>
  <c r="G28" i="1" s="1"/>
  <c r="G29" i="1" s="1"/>
  <c r="G14" i="1"/>
  <c r="L27" i="1" l="1"/>
</calcChain>
</file>

<file path=xl/sharedStrings.xml><?xml version="1.0" encoding="utf-8"?>
<sst xmlns="http://schemas.openxmlformats.org/spreadsheetml/2006/main" count="50" uniqueCount="42">
  <si>
    <t>MONTH</t>
  </si>
  <si>
    <t>DM water consumed(M3)</t>
  </si>
  <si>
    <t>Condensate recovered(M3)</t>
  </si>
  <si>
    <t>% Recovery</t>
  </si>
  <si>
    <t>DM per day</t>
  </si>
  <si>
    <t>Mar.16</t>
  </si>
  <si>
    <t>April.16</t>
  </si>
  <si>
    <t>May.16</t>
  </si>
  <si>
    <t>June.16</t>
  </si>
  <si>
    <t>July.15</t>
  </si>
  <si>
    <t>Aug.16</t>
  </si>
  <si>
    <t>Sept.16</t>
  </si>
  <si>
    <t>Oct.16</t>
  </si>
  <si>
    <t>Nov.16</t>
  </si>
  <si>
    <t>Dec.16</t>
  </si>
  <si>
    <t>Jan.17</t>
  </si>
  <si>
    <t>Feb.17</t>
  </si>
  <si>
    <t>%</t>
  </si>
  <si>
    <t>% increased in condensate recovery over FY 2015-16</t>
  </si>
  <si>
    <t>Condensate recovered</t>
  </si>
  <si>
    <t>m3</t>
  </si>
  <si>
    <t>delta T</t>
  </si>
  <si>
    <t>°C</t>
  </si>
  <si>
    <t>cp</t>
  </si>
  <si>
    <t>kcal/kg°C</t>
  </si>
  <si>
    <t>Heat content</t>
  </si>
  <si>
    <t>kcal</t>
  </si>
  <si>
    <t xml:space="preserve">NG required </t>
  </si>
  <si>
    <t>Scm</t>
  </si>
  <si>
    <t>Average NG cost</t>
  </si>
  <si>
    <t>Rs/Scm</t>
  </si>
  <si>
    <t>Saving in terms of condensate heat recovery</t>
  </si>
  <si>
    <t>Rs</t>
  </si>
  <si>
    <t>Lacs</t>
  </si>
  <si>
    <t xml:space="preserve">ETP load reduced </t>
  </si>
  <si>
    <t>ETP treatment cost</t>
  </si>
  <si>
    <t>Rs/m3</t>
  </si>
  <si>
    <t>Saving in terms of reduction in ETP load</t>
  </si>
  <si>
    <t>DM water recovery</t>
  </si>
  <si>
    <t>DM water generation cost</t>
  </si>
  <si>
    <t>Saving in terms of DM water recovery</t>
  </si>
  <si>
    <t>Total saving of condensate recovery for the FY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</si>
</sst>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/>
    </xf>
    <xf numFmtId="0" fontId="2" fillId="0" borderId="6" xfId="1" applyFont="1" applyBorder="1"/>
    <xf numFmtId="17" fontId="2" fillId="0" borderId="7" xfId="1" applyNumberFormat="1" applyFont="1" applyBorder="1" applyAlignment="1">
      <alignment horizontal="left"/>
    </xf>
    <xf numFmtId="17" fontId="2" fillId="0" borderId="11" xfId="1" applyNumberFormat="1" applyFont="1" applyBorder="1" applyAlignment="1">
      <alignment horizontal="left"/>
    </xf>
    <xf numFmtId="17" fontId="2" fillId="0" borderId="15" xfId="1" applyNumberFormat="1" applyFont="1" applyBorder="1" applyAlignment="1">
      <alignment horizontal="left"/>
    </xf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6" xfId="1" applyBorder="1"/>
    <xf numFmtId="0" fontId="1" fillId="0" borderId="23" xfId="1" applyBorder="1"/>
    <xf numFmtId="0" fontId="1" fillId="0" borderId="24" xfId="1" applyBorder="1"/>
    <xf numFmtId="0" fontId="1" fillId="0" borderId="25" xfId="1" applyBorder="1"/>
    <xf numFmtId="0" fontId="1" fillId="0" borderId="26" xfId="1" applyBorder="1"/>
    <xf numFmtId="164" fontId="1" fillId="0" borderId="0" xfId="1" applyNumberFormat="1"/>
    <xf numFmtId="0" fontId="3" fillId="0" borderId="0" xfId="0" applyFont="1"/>
    <xf numFmtId="0" fontId="0" fillId="0" borderId="0" xfId="0" applyAlignment="1">
      <alignment wrapText="1"/>
    </xf>
    <xf numFmtId="0" fontId="0" fillId="0" borderId="6" xfId="0" applyBorder="1"/>
    <xf numFmtId="2" fontId="2" fillId="2" borderId="6" xfId="0" applyNumberFormat="1" applyFont="1" applyFill="1" applyBorder="1"/>
    <xf numFmtId="0" fontId="0" fillId="0" borderId="27" xfId="0" applyBorder="1"/>
    <xf numFmtId="0" fontId="3" fillId="0" borderId="1" xfId="0" applyFont="1" applyBorder="1"/>
    <xf numFmtId="2" fontId="3" fillId="3" borderId="1" xfId="0" applyNumberFormat="1" applyFont="1" applyFill="1" applyBorder="1"/>
    <xf numFmtId="164" fontId="2" fillId="0" borderId="25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</cellXfs>
  <cellStyles count="2">
    <cellStyle name="Normal" xfId="0" builtinId="0"/>
    <cellStyle name="Normal 37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topLeftCell="D1" workbookViewId="0">
      <selection activeCell="M18" sqref="M18"/>
    </sheetView>
  </sheetViews>
  <sheetFormatPr defaultRowHeight="15" x14ac:dyDescent="0.25"/>
  <cols>
    <col min="6" max="6" width="21.28515625" customWidth="1"/>
    <col min="13" max="13" width="49.85546875" bestFit="1" customWidth="1"/>
    <col min="14" max="14" width="12" bestFit="1" customWidth="1"/>
  </cols>
  <sheetData>
    <row r="1" spans="2:15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5" ht="15.75" thickBot="1" x14ac:dyDescent="0.3">
      <c r="B2" s="2" t="s">
        <v>0</v>
      </c>
      <c r="C2" s="34" t="s">
        <v>1</v>
      </c>
      <c r="D2" s="35"/>
      <c r="E2" s="36"/>
      <c r="F2" s="34" t="s">
        <v>2</v>
      </c>
      <c r="G2" s="35"/>
      <c r="H2" s="37"/>
      <c r="I2" s="38" t="s">
        <v>3</v>
      </c>
      <c r="J2" s="38"/>
      <c r="K2" s="3" t="s">
        <v>4</v>
      </c>
    </row>
    <row r="3" spans="2:15" x14ac:dyDescent="0.25">
      <c r="B3" s="4">
        <v>42109</v>
      </c>
      <c r="C3" s="39">
        <v>3337.9490000000001</v>
      </c>
      <c r="D3" s="40"/>
      <c r="E3" s="41"/>
      <c r="F3" s="39">
        <v>1166.8720000000001</v>
      </c>
      <c r="G3" s="40"/>
      <c r="H3" s="40"/>
      <c r="I3" s="27">
        <v>34.95775399803891</v>
      </c>
      <c r="J3" s="27"/>
      <c r="K3" s="3">
        <v>38.895733333333332</v>
      </c>
    </row>
    <row r="4" spans="2:15" x14ac:dyDescent="0.25">
      <c r="B4" s="5">
        <v>42139</v>
      </c>
      <c r="C4" s="28">
        <v>2363.174</v>
      </c>
      <c r="D4" s="29"/>
      <c r="E4" s="30"/>
      <c r="F4" s="28">
        <v>664.01300000000003</v>
      </c>
      <c r="G4" s="29"/>
      <c r="H4" s="29"/>
      <c r="I4" s="27">
        <v>28.098354162664283</v>
      </c>
      <c r="J4" s="27"/>
      <c r="K4" s="3">
        <v>21.419774193548388</v>
      </c>
      <c r="M4" s="19" t="s">
        <v>19</v>
      </c>
      <c r="N4" s="19">
        <v>5750</v>
      </c>
      <c r="O4" s="19" t="s">
        <v>20</v>
      </c>
    </row>
    <row r="5" spans="2:15" x14ac:dyDescent="0.25">
      <c r="B5" s="5">
        <v>42170</v>
      </c>
      <c r="C5" s="28">
        <v>2629.1039999999998</v>
      </c>
      <c r="D5" s="29"/>
      <c r="E5" s="30"/>
      <c r="F5" s="28">
        <v>800.16300000000001</v>
      </c>
      <c r="G5" s="29"/>
      <c r="H5" s="29"/>
      <c r="I5" s="27">
        <v>30.434817337009111</v>
      </c>
      <c r="J5" s="27"/>
      <c r="K5" s="3">
        <v>26.6721</v>
      </c>
      <c r="M5" s="19" t="s">
        <v>21</v>
      </c>
      <c r="N5" s="19">
        <v>30</v>
      </c>
      <c r="O5" s="19" t="s">
        <v>22</v>
      </c>
    </row>
    <row r="6" spans="2:15" x14ac:dyDescent="0.25">
      <c r="B6" s="5">
        <v>42200</v>
      </c>
      <c r="C6" s="28">
        <v>3279.0390000000002</v>
      </c>
      <c r="D6" s="29"/>
      <c r="E6" s="30"/>
      <c r="F6" s="28">
        <v>1085.3499999999999</v>
      </c>
      <c r="G6" s="29"/>
      <c r="H6" s="29"/>
      <c r="I6" s="27">
        <v>33.099636814322729</v>
      </c>
      <c r="J6" s="27"/>
      <c r="K6" s="3">
        <v>35.011290322580642</v>
      </c>
      <c r="M6" s="19" t="s">
        <v>23</v>
      </c>
      <c r="N6" s="19">
        <v>1</v>
      </c>
      <c r="O6" s="19" t="s">
        <v>24</v>
      </c>
    </row>
    <row r="7" spans="2:15" x14ac:dyDescent="0.25">
      <c r="B7" s="5">
        <v>42231</v>
      </c>
      <c r="C7" s="28">
        <v>2063.634</v>
      </c>
      <c r="D7" s="29"/>
      <c r="E7" s="30"/>
      <c r="F7" s="28">
        <v>1088.3979999999999</v>
      </c>
      <c r="G7" s="29"/>
      <c r="H7" s="29"/>
      <c r="I7" s="27">
        <v>52.741813713090593</v>
      </c>
      <c r="J7" s="27"/>
      <c r="K7" s="3">
        <v>35.109612903225802</v>
      </c>
      <c r="M7" s="19" t="s">
        <v>25</v>
      </c>
      <c r="N7" s="19">
        <f>N4*1000*N6*N5</f>
        <v>172500000</v>
      </c>
      <c r="O7" s="19" t="s">
        <v>26</v>
      </c>
    </row>
    <row r="8" spans="2:15" x14ac:dyDescent="0.25">
      <c r="B8" s="5">
        <v>42262</v>
      </c>
      <c r="C8" s="28">
        <v>2558.7080000000001</v>
      </c>
      <c r="D8" s="29"/>
      <c r="E8" s="30"/>
      <c r="F8" s="28">
        <v>711.33299999999997</v>
      </c>
      <c r="G8" s="29"/>
      <c r="H8" s="29"/>
      <c r="I8" s="27">
        <v>27.800475865163197</v>
      </c>
      <c r="J8" s="27"/>
      <c r="K8" s="3">
        <v>23.711099999999998</v>
      </c>
      <c r="M8" s="19"/>
      <c r="N8" s="19"/>
      <c r="O8" s="19"/>
    </row>
    <row r="9" spans="2:15" x14ac:dyDescent="0.25">
      <c r="B9" s="5">
        <v>42292</v>
      </c>
      <c r="C9" s="28">
        <v>2874.8420000000001</v>
      </c>
      <c r="D9" s="29"/>
      <c r="E9" s="30"/>
      <c r="F9" s="28">
        <v>972.96100000000001</v>
      </c>
      <c r="G9" s="29"/>
      <c r="H9" s="29"/>
      <c r="I9" s="27">
        <v>33.843981686645733</v>
      </c>
      <c r="J9" s="27"/>
      <c r="K9" s="3">
        <v>31.385838709677419</v>
      </c>
      <c r="M9" s="19" t="s">
        <v>27</v>
      </c>
      <c r="N9" s="19">
        <f>N7/9600/0.7</f>
        <v>25669.642857142859</v>
      </c>
      <c r="O9" s="19" t="s">
        <v>28</v>
      </c>
    </row>
    <row r="10" spans="2:15" x14ac:dyDescent="0.25">
      <c r="B10" s="5">
        <v>42323</v>
      </c>
      <c r="C10" s="28">
        <v>2973.2579999999998</v>
      </c>
      <c r="D10" s="29"/>
      <c r="E10" s="30"/>
      <c r="F10" s="28">
        <v>1232.1199999999999</v>
      </c>
      <c r="G10" s="29"/>
      <c r="H10" s="29"/>
      <c r="I10" s="27">
        <v>41.440063391740644</v>
      </c>
      <c r="J10" s="27"/>
      <c r="K10" s="3">
        <v>41.070666666666661</v>
      </c>
      <c r="M10" s="19" t="s">
        <v>29</v>
      </c>
      <c r="N10" s="19">
        <v>23.21</v>
      </c>
      <c r="O10" s="19" t="s">
        <v>30</v>
      </c>
    </row>
    <row r="11" spans="2:15" x14ac:dyDescent="0.25">
      <c r="B11" s="5">
        <v>42353</v>
      </c>
      <c r="C11" s="28">
        <v>3154.5619999999999</v>
      </c>
      <c r="D11" s="29"/>
      <c r="E11" s="30"/>
      <c r="F11" s="28">
        <v>1105.03</v>
      </c>
      <c r="G11" s="29"/>
      <c r="H11" s="29"/>
      <c r="I11" s="27">
        <v>35.029585723786695</v>
      </c>
      <c r="J11" s="27"/>
      <c r="K11" s="3">
        <v>35.646129032258067</v>
      </c>
      <c r="M11" s="19" t="s">
        <v>31</v>
      </c>
      <c r="N11" s="19">
        <f>N9*N10</f>
        <v>595792.4107142858</v>
      </c>
      <c r="O11" s="19" t="s">
        <v>32</v>
      </c>
    </row>
    <row r="12" spans="2:15" x14ac:dyDescent="0.25">
      <c r="B12" s="5">
        <v>42384</v>
      </c>
      <c r="C12" s="28">
        <v>2540.5619999999999</v>
      </c>
      <c r="D12" s="29"/>
      <c r="E12" s="30"/>
      <c r="F12" s="28">
        <v>1105.03</v>
      </c>
      <c r="G12" s="29"/>
      <c r="H12" s="29"/>
      <c r="I12" s="27">
        <v>43.495494304016198</v>
      </c>
      <c r="J12" s="27"/>
      <c r="K12" s="3">
        <v>36.834333333333333</v>
      </c>
      <c r="M12" s="19"/>
      <c r="N12" s="20">
        <f>N11/10^5</f>
        <v>5.9579241071428584</v>
      </c>
      <c r="O12" s="19" t="s">
        <v>33</v>
      </c>
    </row>
    <row r="13" spans="2:15" ht="15.75" thickBot="1" x14ac:dyDescent="0.3">
      <c r="B13" s="6">
        <v>42415</v>
      </c>
      <c r="C13" s="31">
        <v>2083.145</v>
      </c>
      <c r="D13" s="32"/>
      <c r="E13" s="33"/>
      <c r="F13" s="31">
        <v>889.31600000000003</v>
      </c>
      <c r="G13" s="32"/>
      <c r="H13" s="32"/>
      <c r="I13" s="27">
        <v>42.691027268865106</v>
      </c>
      <c r="J13" s="27"/>
      <c r="K13" s="3">
        <v>30.666068965517244</v>
      </c>
      <c r="M13" s="19"/>
      <c r="N13" s="19"/>
      <c r="O13" s="19"/>
    </row>
    <row r="14" spans="2:15" ht="19.5" thickBot="1" x14ac:dyDescent="0.35">
      <c r="B14" s="1"/>
      <c r="C14" s="1"/>
      <c r="D14" s="1"/>
      <c r="E14" s="1"/>
      <c r="F14" s="1"/>
      <c r="G14" s="1">
        <f>SUM(F3:H13)</f>
        <v>10820.586000000001</v>
      </c>
      <c r="H14" s="1"/>
      <c r="I14" s="25">
        <v>36.693909478667599</v>
      </c>
      <c r="J14" s="26"/>
      <c r="K14" s="1"/>
      <c r="M14" s="19" t="s">
        <v>34</v>
      </c>
      <c r="N14" s="19">
        <f>N4</f>
        <v>5750</v>
      </c>
      <c r="O14" s="19" t="s">
        <v>20</v>
      </c>
    </row>
    <row r="15" spans="2:15" x14ac:dyDescent="0.25">
      <c r="B15" s="7" t="s">
        <v>5</v>
      </c>
      <c r="C15" s="8"/>
      <c r="D15" s="8">
        <v>2647.79</v>
      </c>
      <c r="E15" s="8"/>
      <c r="F15" s="8"/>
      <c r="G15" s="8">
        <v>1367.76</v>
      </c>
      <c r="H15" s="8"/>
      <c r="I15" s="27">
        <v>51.656664614640896</v>
      </c>
      <c r="J15" s="27"/>
      <c r="K15" s="9"/>
      <c r="M15" s="19" t="s">
        <v>35</v>
      </c>
      <c r="N15" s="19">
        <v>33</v>
      </c>
      <c r="O15" s="19" t="s">
        <v>36</v>
      </c>
    </row>
    <row r="16" spans="2:15" x14ac:dyDescent="0.25">
      <c r="B16" s="10" t="s">
        <v>6</v>
      </c>
      <c r="C16" s="11"/>
      <c r="D16" s="11">
        <v>2486</v>
      </c>
      <c r="E16" s="11"/>
      <c r="F16" s="11"/>
      <c r="G16" s="11">
        <v>1477.7</v>
      </c>
      <c r="H16" s="11"/>
      <c r="I16" s="27">
        <v>59.44086886564763</v>
      </c>
      <c r="J16" s="27"/>
      <c r="K16" s="12"/>
      <c r="M16" s="19" t="s">
        <v>37</v>
      </c>
      <c r="N16" s="19">
        <f>N14*N15</f>
        <v>189750</v>
      </c>
      <c r="O16" s="19" t="s">
        <v>32</v>
      </c>
    </row>
    <row r="17" spans="2:15" x14ac:dyDescent="0.25">
      <c r="B17" s="10" t="s">
        <v>7</v>
      </c>
      <c r="C17" s="11"/>
      <c r="D17" s="11">
        <v>2813.88</v>
      </c>
      <c r="E17" s="11"/>
      <c r="F17" s="11"/>
      <c r="G17" s="11">
        <v>1417.1</v>
      </c>
      <c r="H17" s="11"/>
      <c r="I17" s="27">
        <v>50.361067280765347</v>
      </c>
      <c r="J17" s="27"/>
      <c r="K17" s="12"/>
      <c r="L17" s="1"/>
      <c r="M17" s="19"/>
      <c r="N17" s="20">
        <f>N16/10^5</f>
        <v>1.8975</v>
      </c>
      <c r="O17" s="19" t="s">
        <v>33</v>
      </c>
    </row>
    <row r="18" spans="2:15" x14ac:dyDescent="0.25">
      <c r="B18" s="10" t="s">
        <v>8</v>
      </c>
      <c r="C18" s="11"/>
      <c r="D18" s="11">
        <v>2733.38</v>
      </c>
      <c r="E18" s="11"/>
      <c r="F18" s="11"/>
      <c r="G18" s="11">
        <v>582.86</v>
      </c>
      <c r="H18" s="11"/>
      <c r="I18" s="27">
        <v>21.323782276887957</v>
      </c>
      <c r="J18" s="27"/>
      <c r="K18" s="12"/>
      <c r="L18" s="1"/>
      <c r="M18" s="19"/>
      <c r="N18" s="19"/>
      <c r="O18" s="19"/>
    </row>
    <row r="19" spans="2:15" x14ac:dyDescent="0.25">
      <c r="B19" s="10" t="s">
        <v>9</v>
      </c>
      <c r="C19" s="11"/>
      <c r="D19" s="11">
        <v>3376.7</v>
      </c>
      <c r="E19" s="11"/>
      <c r="F19" s="11"/>
      <c r="G19" s="11">
        <v>1711.2</v>
      </c>
      <c r="H19" s="11"/>
      <c r="I19" s="27">
        <v>50.676696182663555</v>
      </c>
      <c r="J19" s="27"/>
      <c r="K19" s="12"/>
      <c r="L19" s="1"/>
      <c r="M19" s="19" t="s">
        <v>38</v>
      </c>
      <c r="N19" s="19">
        <f>N4</f>
        <v>5750</v>
      </c>
      <c r="O19" s="19" t="s">
        <v>20</v>
      </c>
    </row>
    <row r="20" spans="2:15" x14ac:dyDescent="0.25">
      <c r="B20" s="10" t="s">
        <v>10</v>
      </c>
      <c r="C20" s="11"/>
      <c r="D20" s="11">
        <v>2349.9</v>
      </c>
      <c r="E20" s="11"/>
      <c r="F20" s="11"/>
      <c r="G20" s="11">
        <v>1289.8599999999999</v>
      </c>
      <c r="H20" s="11"/>
      <c r="I20" s="27">
        <v>54.88999531894973</v>
      </c>
      <c r="J20" s="27"/>
      <c r="K20" s="12"/>
      <c r="L20" s="1"/>
      <c r="M20" s="19" t="s">
        <v>39</v>
      </c>
      <c r="N20" s="19">
        <v>43</v>
      </c>
      <c r="O20" s="19" t="s">
        <v>36</v>
      </c>
    </row>
    <row r="21" spans="2:15" x14ac:dyDescent="0.25">
      <c r="B21" s="10" t="s">
        <v>11</v>
      </c>
      <c r="C21" s="11"/>
      <c r="D21" s="11">
        <v>3043.2</v>
      </c>
      <c r="E21" s="11"/>
      <c r="F21" s="11"/>
      <c r="G21" s="11">
        <v>1110</v>
      </c>
      <c r="H21" s="11"/>
      <c r="I21" s="27">
        <v>36.474763406940063</v>
      </c>
      <c r="J21" s="27"/>
      <c r="K21" s="12"/>
      <c r="L21" s="1"/>
      <c r="M21" s="19" t="s">
        <v>40</v>
      </c>
      <c r="N21" s="19">
        <f>N19*N20</f>
        <v>247250</v>
      </c>
      <c r="O21" s="19" t="s">
        <v>32</v>
      </c>
    </row>
    <row r="22" spans="2:15" x14ac:dyDescent="0.25">
      <c r="B22" s="10" t="s">
        <v>12</v>
      </c>
      <c r="C22" s="11"/>
      <c r="D22" s="11">
        <v>3333.2</v>
      </c>
      <c r="E22" s="11"/>
      <c r="F22" s="11"/>
      <c r="G22" s="11">
        <v>1471</v>
      </c>
      <c r="H22" s="11"/>
      <c r="I22" s="27">
        <v>44.131765270610821</v>
      </c>
      <c r="J22" s="27"/>
      <c r="K22" s="12"/>
      <c r="L22" s="1"/>
      <c r="M22" s="19"/>
      <c r="N22" s="20">
        <f>N21/10^5</f>
        <v>2.4725000000000001</v>
      </c>
      <c r="O22" s="19" t="s">
        <v>33</v>
      </c>
    </row>
    <row r="23" spans="2:15" x14ac:dyDescent="0.25">
      <c r="B23" s="10" t="s">
        <v>13</v>
      </c>
      <c r="C23" s="11"/>
      <c r="D23" s="11">
        <v>2712.13</v>
      </c>
      <c r="E23" s="11"/>
      <c r="F23" s="11"/>
      <c r="G23" s="11">
        <v>1394.33</v>
      </c>
      <c r="H23" s="11"/>
      <c r="I23" s="27">
        <v>51.410883696577962</v>
      </c>
      <c r="J23" s="27"/>
      <c r="K23" s="12"/>
      <c r="L23" s="1"/>
      <c r="M23" s="19"/>
      <c r="N23" s="19"/>
      <c r="O23" s="19"/>
    </row>
    <row r="24" spans="2:15" ht="15.75" thickBot="1" x14ac:dyDescent="0.3">
      <c r="B24" s="10" t="s">
        <v>14</v>
      </c>
      <c r="C24" s="11"/>
      <c r="D24" s="11">
        <v>3366.64</v>
      </c>
      <c r="E24" s="11"/>
      <c r="F24" s="11"/>
      <c r="G24" s="11">
        <v>1680.26</v>
      </c>
      <c r="H24" s="11"/>
      <c r="I24" s="27">
        <v>49.909108190955976</v>
      </c>
      <c r="J24" s="27"/>
      <c r="K24" s="12"/>
      <c r="L24" s="1"/>
      <c r="M24" s="21"/>
      <c r="N24" s="21"/>
      <c r="O24" s="21"/>
    </row>
    <row r="25" spans="2:15" ht="19.5" thickBot="1" x14ac:dyDescent="0.35">
      <c r="B25" s="10" t="s">
        <v>15</v>
      </c>
      <c r="C25" s="11"/>
      <c r="D25" s="11">
        <v>2736.34</v>
      </c>
      <c r="E25" s="11"/>
      <c r="F25" s="11"/>
      <c r="G25" s="11">
        <v>1580</v>
      </c>
      <c r="H25" s="11"/>
      <c r="I25" s="27">
        <v>57.741362549975513</v>
      </c>
      <c r="J25" s="27"/>
      <c r="K25" s="12"/>
      <c r="L25" s="1"/>
      <c r="M25" s="22" t="s">
        <v>41</v>
      </c>
      <c r="N25" s="23">
        <f>N12+N17+N22</f>
        <v>10.327924107142859</v>
      </c>
      <c r="O25" s="22" t="s">
        <v>33</v>
      </c>
    </row>
    <row r="26" spans="2:15" ht="15.75" thickBot="1" x14ac:dyDescent="0.3">
      <c r="B26" s="13" t="s">
        <v>16</v>
      </c>
      <c r="C26" s="14"/>
      <c r="D26" s="14">
        <v>2788.6</v>
      </c>
      <c r="E26" s="14"/>
      <c r="F26" s="14"/>
      <c r="G26" s="14">
        <v>1493.18</v>
      </c>
      <c r="H26" s="14"/>
      <c r="I26" s="24">
        <v>53.545865308757087</v>
      </c>
      <c r="J26" s="24"/>
      <c r="K26" s="15"/>
      <c r="L26" s="1"/>
    </row>
    <row r="27" spans="2:15" ht="18.75" x14ac:dyDescent="0.3">
      <c r="B27" s="1"/>
      <c r="C27" s="1"/>
      <c r="D27" s="1"/>
      <c r="E27" s="1"/>
      <c r="F27" s="1"/>
      <c r="G27" s="1">
        <f>SUM(G15:G26)</f>
        <v>16575.25</v>
      </c>
      <c r="H27" s="1"/>
      <c r="I27" s="25">
        <v>48.173287122611967</v>
      </c>
      <c r="J27" s="26"/>
      <c r="K27" s="16">
        <v>11.479377643944403</v>
      </c>
      <c r="L27" s="1">
        <f>11.5*(335)*35</f>
        <v>134837.5</v>
      </c>
    </row>
    <row r="28" spans="2:15" x14ac:dyDescent="0.25">
      <c r="G28">
        <f>G27-G14</f>
        <v>5754.6639999999989</v>
      </c>
    </row>
    <row r="29" spans="2:15" ht="45.75" x14ac:dyDescent="0.3">
      <c r="F29" s="18" t="s">
        <v>18</v>
      </c>
      <c r="G29" s="17">
        <f>G28/G14*100</f>
        <v>53.182554068698295</v>
      </c>
      <c r="H29" t="s">
        <v>17</v>
      </c>
    </row>
  </sheetData>
  <mergeCells count="50">
    <mergeCell ref="C2:E2"/>
    <mergeCell ref="F2:H2"/>
    <mergeCell ref="I2:J2"/>
    <mergeCell ref="C3:E3"/>
    <mergeCell ref="F3:H3"/>
    <mergeCell ref="I3:J3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C9:E9"/>
    <mergeCell ref="F9:H9"/>
    <mergeCell ref="I9:J9"/>
    <mergeCell ref="C10:E10"/>
    <mergeCell ref="F10:H10"/>
    <mergeCell ref="I10:J10"/>
    <mergeCell ref="C11:E11"/>
    <mergeCell ref="F11:H11"/>
    <mergeCell ref="I11:J11"/>
    <mergeCell ref="I19:J19"/>
    <mergeCell ref="C12:E12"/>
    <mergeCell ref="F12:H12"/>
    <mergeCell ref="I12:J12"/>
    <mergeCell ref="C13:E13"/>
    <mergeCell ref="F13:H13"/>
    <mergeCell ref="I13:J13"/>
    <mergeCell ref="I14:J14"/>
    <mergeCell ref="I15:J15"/>
    <mergeCell ref="I16:J16"/>
    <mergeCell ref="I17:J17"/>
    <mergeCell ref="I18:J18"/>
    <mergeCell ref="I26:J26"/>
    <mergeCell ref="I27:J27"/>
    <mergeCell ref="I20:J20"/>
    <mergeCell ref="I21:J21"/>
    <mergeCell ref="I22:J22"/>
    <mergeCell ref="I23:J23"/>
    <mergeCell ref="I24:J24"/>
    <mergeCell ref="I25:J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2017-04-18T05:17:56Z</dcterms:modified>
</cp:coreProperties>
</file>