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7575" tabRatio="662"/>
  </bookViews>
  <sheets>
    <sheet name="OTIF AT A GLANCE" sheetId="36" r:id="rId1"/>
    <sheet name="OTIF Summary " sheetId="19" r:id="rId2"/>
    <sheet name="Export dispatches" sheetId="48" r:id="rId3"/>
    <sheet name="Domestic dispatches" sheetId="47" r:id="rId4"/>
    <sheet name="PROCUREMENT" sheetId="18" r:id="rId5"/>
    <sheet name="Production" sheetId="49" r:id="rId6"/>
    <sheet name="RM Assumptions" sheetId="3" state="hidden" r:id="rId7"/>
    <sheet name="Points for Discussion" sheetId="5" state="hidden" r:id="rId8"/>
    <sheet name="PFAD" sheetId="14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2">#REF!</definedName>
    <definedName name="__DAT20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2">#REF!</definedName>
    <definedName name="_DAT20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3" hidden="1">'Domestic dispatches'!$A$1:$L$444</definedName>
    <definedName name="_xlnm._FilterDatabase" localSheetId="2" hidden="1">'Export dispatches'!$A$1:$Q$127</definedName>
    <definedName name="a">[1]DATA!$A$905:$IV$1194</definedName>
    <definedName name="ab">'[2]10. Data lists'!$I$5:$I$11</definedName>
    <definedName name="B">[3]Sheet1!#REF!</definedName>
    <definedName name="cc">[3]Sheet1!#REF!</definedName>
    <definedName name="_xlnm.Criteria">[4]RP!#REF!</definedName>
    <definedName name="D">[5]Sheet2!$A$1:$IV$298</definedName>
    <definedName name="data">#REF!</definedName>
    <definedName name="DATA1">#REF!</definedName>
    <definedName name="DATA10">#REF!</definedName>
    <definedName name="DATA11">[6]Sheet1!#REF!</definedName>
    <definedName name="DATA12">[6]Sheet1!#REF!</definedName>
    <definedName name="DATA13">[6]Sheet1!#REF!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[6]Sheet1!#REF!</definedName>
    <definedName name="_xlnm.Database">[4]CERT!#REF!</definedName>
    <definedName name="DDDD">#REF!</definedName>
    <definedName name="dfa">#REF!</definedName>
    <definedName name="djnkan">[3]Sheet1!#REF!</definedName>
    <definedName name="EE">[4]RP!#REF!</definedName>
    <definedName name="eee">#REF!</definedName>
    <definedName name="eeee">#REF!</definedName>
    <definedName name="Employee_Listing">#REF!</definedName>
    <definedName name="_xlnm.Extract">[4]RP!#REF!</definedName>
    <definedName name="F">[5]DATA!$A$606:$ES$886</definedName>
    <definedName name="ff">#REF!</definedName>
    <definedName name="ffff">#REF!</definedName>
    <definedName name="G">[1]DATA!$A$902:$IV$1190</definedName>
    <definedName name="iiii">#REF!</definedName>
    <definedName name="iiiii">#REF!</definedName>
    <definedName name="IOI">#REF!</definedName>
    <definedName name="k">[4]RP!#REF!</definedName>
    <definedName name="kin">#REF!</definedName>
    <definedName name="kk">#REF!</definedName>
    <definedName name="Location">'[7]10. Data lists'!$I$5:$I$11</definedName>
    <definedName name="noodle">[3]Sheet1!#REF!</definedName>
    <definedName name="oil">[8]List!$D$3:$D$12</definedName>
    <definedName name="Percentage">[8]List!$C$3:$C$22</definedName>
    <definedName name="Project_Name">'[9]Base Info'!$D$3</definedName>
    <definedName name="QQQQ">#REF!</definedName>
    <definedName name="re">#REF!</definedName>
    <definedName name="_xlnm.Recorder">#REF!</definedName>
    <definedName name="RRR">#REF!</definedName>
    <definedName name="SAN">[10]DATA!$A$306:$IV$604</definedName>
    <definedName name="SSP">#REF!</definedName>
    <definedName name="ssss">#REF!</definedName>
    <definedName name="teeeee">#REF!</definedName>
    <definedName name="tes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2">#REF!</definedName>
    <definedName name="test2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tttt">#REF!</definedName>
    <definedName name="TESTVKEY">#REF!</definedName>
    <definedName name="uuu">#REF!</definedName>
    <definedName name="uuuu">#REF!</definedName>
    <definedName name="Valid_Dates">[11]tables!$J$4:$J$34</definedName>
    <definedName name="Valid_Months">[11]tables!$G$4:$G$15</definedName>
    <definedName name="Valid_Years">[11]tables!$A$4:$A$7</definedName>
    <definedName name="WWWW">#REF!</definedName>
    <definedName name="x">'[2]10. Data lists'!$I$5:$I$11</definedName>
  </definedNames>
  <calcPr calcId="145621"/>
</workbook>
</file>

<file path=xl/calcChain.xml><?xml version="1.0" encoding="utf-8"?>
<calcChain xmlns="http://schemas.openxmlformats.org/spreadsheetml/2006/main">
  <c r="D83" i="36" l="1"/>
  <c r="D81" i="36"/>
  <c r="AD7" i="18" l="1"/>
  <c r="AD6" i="18"/>
  <c r="AD9" i="18"/>
  <c r="AD5" i="18"/>
  <c r="AD4" i="18"/>
  <c r="L7" i="18"/>
  <c r="L6" i="18"/>
  <c r="K6" i="18"/>
  <c r="L5" i="18"/>
  <c r="K5" i="18"/>
  <c r="E11" i="19" l="1"/>
  <c r="E9" i="19"/>
  <c r="E8" i="19"/>
  <c r="E7" i="19"/>
  <c r="E6" i="19"/>
  <c r="D11" i="19"/>
  <c r="D9" i="19"/>
  <c r="D8" i="19"/>
  <c r="D7" i="19"/>
  <c r="D6" i="19"/>
  <c r="C23" i="19"/>
  <c r="C21" i="19"/>
  <c r="C20" i="19"/>
  <c r="C19" i="19"/>
  <c r="C18" i="19"/>
  <c r="C11" i="19"/>
  <c r="C9" i="19"/>
  <c r="C8" i="19"/>
  <c r="C7" i="19"/>
  <c r="C6" i="19"/>
  <c r="K53" i="49"/>
  <c r="S3" i="49"/>
  <c r="AC3" i="49"/>
  <c r="I4" i="49"/>
  <c r="I9" i="49" s="1"/>
  <c r="S4" i="49"/>
  <c r="S5" i="49" s="1"/>
  <c r="R5" i="49"/>
  <c r="AC5" i="49"/>
  <c r="I6" i="49"/>
  <c r="Y6" i="49"/>
  <c r="AB6" i="49"/>
  <c r="AH6" i="49"/>
  <c r="AH34" i="49" s="1"/>
  <c r="I7" i="49"/>
  <c r="M7" i="49"/>
  <c r="H9" i="49"/>
  <c r="W14" i="49"/>
  <c r="Y15" i="49"/>
  <c r="AC4" i="49" s="1"/>
  <c r="AC6" i="49" s="1"/>
  <c r="M26" i="49"/>
  <c r="AF34" i="49"/>
  <c r="AI34" i="49"/>
  <c r="E41" i="49"/>
  <c r="H41" i="49"/>
  <c r="I41" i="49"/>
  <c r="J41" i="49"/>
  <c r="K41" i="49"/>
  <c r="E42" i="49"/>
  <c r="H42" i="49"/>
  <c r="I42" i="49"/>
  <c r="I52" i="49" s="1"/>
  <c r="J52" i="49" s="1"/>
  <c r="K52" i="49" s="1"/>
  <c r="J42" i="49"/>
  <c r="K42" i="49" s="1"/>
  <c r="E43" i="49"/>
  <c r="H43" i="49"/>
  <c r="H52" i="49" s="1"/>
  <c r="I43" i="49"/>
  <c r="J43" i="49" s="1"/>
  <c r="K43" i="49" s="1"/>
  <c r="E44" i="49"/>
  <c r="J44" i="49"/>
  <c r="K44" i="49" s="1"/>
  <c r="E45" i="49"/>
  <c r="H45" i="49"/>
  <c r="J45" i="49"/>
  <c r="K45" i="49" s="1"/>
  <c r="E46" i="49"/>
  <c r="H46" i="49"/>
  <c r="J46" i="49"/>
  <c r="K46" i="49" s="1"/>
  <c r="H47" i="49"/>
  <c r="I47" i="49"/>
  <c r="J47" i="49"/>
  <c r="K47" i="49" s="1"/>
  <c r="E48" i="49"/>
  <c r="I48" i="49"/>
  <c r="J48" i="49"/>
  <c r="K48" i="49" s="1"/>
  <c r="E49" i="49"/>
  <c r="H49" i="49"/>
  <c r="I49" i="49"/>
  <c r="J49" i="49" s="1"/>
  <c r="K49" i="49" s="1"/>
  <c r="E50" i="49"/>
  <c r="H50" i="49"/>
  <c r="I50" i="49"/>
  <c r="J50" i="49" s="1"/>
  <c r="K50" i="49" s="1"/>
  <c r="E51" i="49"/>
  <c r="H51" i="49"/>
  <c r="I51" i="49"/>
  <c r="J51" i="49"/>
  <c r="K51" i="49"/>
  <c r="E55" i="49"/>
  <c r="E56" i="49"/>
  <c r="E57" i="49"/>
  <c r="E58" i="49"/>
  <c r="E59" i="49"/>
  <c r="E60" i="49"/>
  <c r="E63" i="49"/>
  <c r="E64" i="49"/>
  <c r="E65" i="49"/>
  <c r="E66" i="49"/>
  <c r="N2" i="48" l="1"/>
  <c r="Q2" i="48" s="1"/>
  <c r="O2" i="48"/>
  <c r="P2" i="48" s="1"/>
  <c r="N3" i="48"/>
  <c r="Q3" i="48" s="1"/>
  <c r="O3" i="48"/>
  <c r="P3" i="48" s="1"/>
  <c r="N4" i="48"/>
  <c r="O4" i="48"/>
  <c r="P4" i="48" s="1"/>
  <c r="Q4" i="48"/>
  <c r="N5" i="48"/>
  <c r="O5" i="48"/>
  <c r="P5" i="48" s="1"/>
  <c r="Q5" i="48"/>
  <c r="N6" i="48"/>
  <c r="Q6" i="48" s="1"/>
  <c r="O6" i="48"/>
  <c r="P6" i="48" s="1"/>
  <c r="N7" i="48"/>
  <c r="Q7" i="48" s="1"/>
  <c r="O7" i="48"/>
  <c r="P7" i="48" s="1"/>
  <c r="N8" i="48"/>
  <c r="O8" i="48"/>
  <c r="P8" i="48" s="1"/>
  <c r="Q8" i="48"/>
  <c r="N9" i="48"/>
  <c r="O9" i="48"/>
  <c r="P9" i="48" s="1"/>
  <c r="Q9" i="48"/>
  <c r="N10" i="48"/>
  <c r="O10" i="48"/>
  <c r="P10" i="48" s="1"/>
  <c r="Q10" i="48"/>
  <c r="N11" i="48"/>
  <c r="Q11" i="48" s="1"/>
  <c r="O11" i="48"/>
  <c r="P11" i="48" s="1"/>
  <c r="N12" i="48"/>
  <c r="O12" i="48"/>
  <c r="P12" i="48" s="1"/>
  <c r="Q12" i="48"/>
  <c r="N13" i="48"/>
  <c r="O13" i="48"/>
  <c r="P13" i="48" s="1"/>
  <c r="Q13" i="48"/>
  <c r="N14" i="48"/>
  <c r="Q14" i="48" s="1"/>
  <c r="O14" i="48"/>
  <c r="P14" i="48" s="1"/>
  <c r="N15" i="48"/>
  <c r="Q15" i="48" s="1"/>
  <c r="O15" i="48"/>
  <c r="P15" i="48" s="1"/>
  <c r="N16" i="48"/>
  <c r="O16" i="48"/>
  <c r="P16" i="48" s="1"/>
  <c r="Q16" i="48"/>
  <c r="N17" i="48"/>
  <c r="O17" i="48"/>
  <c r="P17" i="48" s="1"/>
  <c r="Q17" i="48"/>
  <c r="N18" i="48"/>
  <c r="Q18" i="48" s="1"/>
  <c r="O18" i="48"/>
  <c r="P18" i="48" s="1"/>
  <c r="N19" i="48"/>
  <c r="Q19" i="48" s="1"/>
  <c r="O19" i="48"/>
  <c r="P19" i="48" s="1"/>
  <c r="N20" i="48"/>
  <c r="O20" i="48"/>
  <c r="P20" i="48" s="1"/>
  <c r="Q20" i="48"/>
  <c r="N21" i="48"/>
  <c r="O21" i="48"/>
  <c r="P21" i="48" s="1"/>
  <c r="Q21" i="48"/>
  <c r="N22" i="48"/>
  <c r="Q22" i="48" s="1"/>
  <c r="O22" i="48"/>
  <c r="P22" i="48" s="1"/>
  <c r="N23" i="48"/>
  <c r="Q23" i="48" s="1"/>
  <c r="O23" i="48"/>
  <c r="P23" i="48" s="1"/>
  <c r="N24" i="48"/>
  <c r="O24" i="48"/>
  <c r="P24" i="48" s="1"/>
  <c r="Q24" i="48"/>
  <c r="N25" i="48"/>
  <c r="O25" i="48"/>
  <c r="P25" i="48" s="1"/>
  <c r="Q25" i="48"/>
  <c r="N26" i="48"/>
  <c r="Q26" i="48" s="1"/>
  <c r="O26" i="48"/>
  <c r="P26" i="48" s="1"/>
  <c r="N27" i="48"/>
  <c r="Q27" i="48" s="1"/>
  <c r="O27" i="48"/>
  <c r="P27" i="48" s="1"/>
  <c r="N28" i="48"/>
  <c r="O28" i="48"/>
  <c r="P28" i="48" s="1"/>
  <c r="Q28" i="48"/>
  <c r="N29" i="48"/>
  <c r="O29" i="48"/>
  <c r="P29" i="48" s="1"/>
  <c r="Q29" i="48"/>
  <c r="N30" i="48"/>
  <c r="Q30" i="48" s="1"/>
  <c r="O30" i="48"/>
  <c r="P30" i="48" s="1"/>
  <c r="N31" i="48"/>
  <c r="Q31" i="48" s="1"/>
  <c r="O31" i="48"/>
  <c r="P31" i="48" s="1"/>
  <c r="N32" i="48"/>
  <c r="O32" i="48"/>
  <c r="P32" i="48" s="1"/>
  <c r="Q32" i="48"/>
  <c r="N33" i="48"/>
  <c r="O33" i="48"/>
  <c r="P33" i="48" s="1"/>
  <c r="Q33" i="48"/>
  <c r="N34" i="48"/>
  <c r="Q34" i="48" s="1"/>
  <c r="O34" i="48"/>
  <c r="P34" i="48" s="1"/>
  <c r="N35" i="48"/>
  <c r="Q35" i="48" s="1"/>
  <c r="O35" i="48"/>
  <c r="P35" i="48" s="1"/>
  <c r="N36" i="48"/>
  <c r="O36" i="48"/>
  <c r="P36" i="48" s="1"/>
  <c r="Q36" i="48"/>
  <c r="N37" i="48"/>
  <c r="O37" i="48"/>
  <c r="P37" i="48" s="1"/>
  <c r="Q37" i="48"/>
  <c r="N38" i="48"/>
  <c r="Q38" i="48" s="1"/>
  <c r="O38" i="48"/>
  <c r="P38" i="48" s="1"/>
  <c r="N39" i="48"/>
  <c r="O39" i="48"/>
  <c r="P39" i="48" s="1"/>
  <c r="Q39" i="48"/>
  <c r="N40" i="48"/>
  <c r="Q40" i="48" s="1"/>
  <c r="O40" i="48"/>
  <c r="P40" i="48" s="1"/>
  <c r="N41" i="48"/>
  <c r="Q41" i="48" s="1"/>
  <c r="O41" i="48"/>
  <c r="P41" i="48" s="1"/>
  <c r="N42" i="48"/>
  <c r="O42" i="48"/>
  <c r="P42" i="48" s="1"/>
  <c r="Q42" i="48"/>
  <c r="N43" i="48"/>
  <c r="Q43" i="48" s="1"/>
  <c r="O43" i="48"/>
  <c r="P43" i="48" s="1"/>
  <c r="N44" i="48"/>
  <c r="Q44" i="48" s="1"/>
  <c r="O44" i="48"/>
  <c r="P44" i="48" s="1"/>
  <c r="N45" i="48"/>
  <c r="Q45" i="48" s="1"/>
  <c r="O45" i="48"/>
  <c r="P45" i="48" s="1"/>
  <c r="N46" i="48"/>
  <c r="Q46" i="48" s="1"/>
  <c r="O46" i="48"/>
  <c r="P46" i="48" s="1"/>
  <c r="N47" i="48"/>
  <c r="O47" i="48"/>
  <c r="P47" i="48" s="1"/>
  <c r="Q47" i="48"/>
  <c r="N48" i="48"/>
  <c r="Q48" i="48" s="1"/>
  <c r="O48" i="48"/>
  <c r="P48" i="48" s="1"/>
  <c r="N49" i="48"/>
  <c r="Q49" i="48" s="1"/>
  <c r="O49" i="48"/>
  <c r="P49" i="48" s="1"/>
  <c r="N50" i="48"/>
  <c r="O50" i="48"/>
  <c r="P50" i="48" s="1"/>
  <c r="Q50" i="48"/>
  <c r="N51" i="48"/>
  <c r="Q51" i="48" s="1"/>
  <c r="O51" i="48"/>
  <c r="P51" i="48" s="1"/>
  <c r="N52" i="48"/>
  <c r="Q52" i="48" s="1"/>
  <c r="O52" i="48"/>
  <c r="P52" i="48" s="1"/>
  <c r="N53" i="48"/>
  <c r="Q53" i="48" s="1"/>
  <c r="O53" i="48"/>
  <c r="P53" i="48" s="1"/>
  <c r="N54" i="48"/>
  <c r="Q54" i="48" s="1"/>
  <c r="O54" i="48"/>
  <c r="P54" i="48" s="1"/>
  <c r="N55" i="48"/>
  <c r="O55" i="48"/>
  <c r="P55" i="48" s="1"/>
  <c r="Q55" i="48"/>
  <c r="N56" i="48"/>
  <c r="Q56" i="48" s="1"/>
  <c r="O56" i="48"/>
  <c r="P56" i="48" s="1"/>
  <c r="N57" i="48"/>
  <c r="Q57" i="48" s="1"/>
  <c r="O57" i="48"/>
  <c r="P57" i="48" s="1"/>
  <c r="N58" i="48"/>
  <c r="O58" i="48"/>
  <c r="P58" i="48" s="1"/>
  <c r="Q58" i="48"/>
  <c r="N59" i="48"/>
  <c r="Q59" i="48" s="1"/>
  <c r="O59" i="48"/>
  <c r="P59" i="48" s="1"/>
  <c r="N60" i="48"/>
  <c r="Q60" i="48" s="1"/>
  <c r="O60" i="48"/>
  <c r="P60" i="48" s="1"/>
  <c r="N61" i="48"/>
  <c r="Q61" i="48" s="1"/>
  <c r="O61" i="48"/>
  <c r="P61" i="48" s="1"/>
  <c r="N62" i="48"/>
  <c r="Q62" i="48" s="1"/>
  <c r="O62" i="48"/>
  <c r="P62" i="48" s="1"/>
  <c r="N63" i="48"/>
  <c r="O63" i="48"/>
  <c r="P63" i="48" s="1"/>
  <c r="Q63" i="48"/>
  <c r="N64" i="48"/>
  <c r="Q64" i="48" s="1"/>
  <c r="O64" i="48"/>
  <c r="P64" i="48" s="1"/>
  <c r="N65" i="48"/>
  <c r="Q65" i="48" s="1"/>
  <c r="O65" i="48"/>
  <c r="P65" i="48" s="1"/>
  <c r="N66" i="48"/>
  <c r="O66" i="48"/>
  <c r="P66" i="48" s="1"/>
  <c r="Q66" i="48"/>
  <c r="N67" i="48"/>
  <c r="Q67" i="48" s="1"/>
  <c r="O67" i="48"/>
  <c r="P67" i="48" s="1"/>
  <c r="N68" i="48"/>
  <c r="Q68" i="48" s="1"/>
  <c r="O68" i="48"/>
  <c r="P68" i="48" s="1"/>
  <c r="N69" i="48"/>
  <c r="Q69" i="48" s="1"/>
  <c r="O69" i="48"/>
  <c r="P69" i="48" s="1"/>
  <c r="N70" i="48"/>
  <c r="Q70" i="48" s="1"/>
  <c r="O70" i="48"/>
  <c r="P70" i="48" s="1"/>
  <c r="N71" i="48"/>
  <c r="O71" i="48"/>
  <c r="P71" i="48" s="1"/>
  <c r="Q71" i="48"/>
  <c r="N72" i="48"/>
  <c r="Q72" i="48" s="1"/>
  <c r="O72" i="48"/>
  <c r="P72" i="48" s="1"/>
  <c r="N73" i="48"/>
  <c r="Q73" i="48" s="1"/>
  <c r="O73" i="48"/>
  <c r="P73" i="48" s="1"/>
  <c r="N74" i="48"/>
  <c r="O74" i="48"/>
  <c r="P74" i="48" s="1"/>
  <c r="Q74" i="48"/>
  <c r="N75" i="48"/>
  <c r="Q75" i="48" s="1"/>
  <c r="O75" i="48"/>
  <c r="P75" i="48" s="1"/>
  <c r="N76" i="48"/>
  <c r="Q76" i="48" s="1"/>
  <c r="O76" i="48"/>
  <c r="P76" i="48" s="1"/>
  <c r="N77" i="48"/>
  <c r="Q77" i="48" s="1"/>
  <c r="O77" i="48"/>
  <c r="P77" i="48" s="1"/>
  <c r="N78" i="48"/>
  <c r="Q78" i="48" s="1"/>
  <c r="O78" i="48"/>
  <c r="P78" i="48" s="1"/>
  <c r="N79" i="48"/>
  <c r="O79" i="48"/>
  <c r="P79" i="48" s="1"/>
  <c r="Q79" i="48"/>
  <c r="N80" i="48"/>
  <c r="Q80" i="48" s="1"/>
  <c r="O80" i="48"/>
  <c r="P80" i="48" s="1"/>
  <c r="N81" i="48"/>
  <c r="Q81" i="48" s="1"/>
  <c r="O81" i="48"/>
  <c r="P81" i="48" s="1"/>
  <c r="N82" i="48"/>
  <c r="O82" i="48"/>
  <c r="P82" i="48" s="1"/>
  <c r="Q82" i="48"/>
  <c r="N83" i="48"/>
  <c r="Q83" i="48" s="1"/>
  <c r="O83" i="48"/>
  <c r="P83" i="48" s="1"/>
  <c r="N84" i="48"/>
  <c r="Q84" i="48" s="1"/>
  <c r="O84" i="48"/>
  <c r="P84" i="48" s="1"/>
  <c r="N85" i="48"/>
  <c r="Q85" i="48" s="1"/>
  <c r="O85" i="48"/>
  <c r="P85" i="48" s="1"/>
  <c r="N86" i="48"/>
  <c r="Q86" i="48" s="1"/>
  <c r="O86" i="48"/>
  <c r="P86" i="48" s="1"/>
  <c r="N87" i="48"/>
  <c r="Q87" i="48" s="1"/>
  <c r="O87" i="48"/>
  <c r="P87" i="48" s="1"/>
  <c r="N88" i="48"/>
  <c r="Q88" i="48" s="1"/>
  <c r="O88" i="48"/>
  <c r="P88" i="48"/>
  <c r="N89" i="48"/>
  <c r="Q89" i="48" s="1"/>
  <c r="O89" i="48"/>
  <c r="P89" i="48" s="1"/>
  <c r="N90" i="48"/>
  <c r="Q90" i="48" s="1"/>
  <c r="O90" i="48"/>
  <c r="P90" i="48"/>
  <c r="N91" i="48"/>
  <c r="Q91" i="48" s="1"/>
  <c r="O91" i="48"/>
  <c r="P91" i="48" s="1"/>
  <c r="N92" i="48"/>
  <c r="Q92" i="48" s="1"/>
  <c r="O92" i="48"/>
  <c r="P92" i="48"/>
  <c r="N93" i="48"/>
  <c r="Q93" i="48" s="1"/>
  <c r="O93" i="48"/>
  <c r="P93" i="48" s="1"/>
  <c r="N94" i="48"/>
  <c r="Q94" i="48" s="1"/>
  <c r="O94" i="48"/>
  <c r="P94" i="48"/>
  <c r="N95" i="48"/>
  <c r="Q95" i="48" s="1"/>
  <c r="O95" i="48"/>
  <c r="P95" i="48" s="1"/>
  <c r="N96" i="48"/>
  <c r="Q96" i="48" s="1"/>
  <c r="O96" i="48"/>
  <c r="P96" i="48"/>
  <c r="N97" i="48"/>
  <c r="Q97" i="48" s="1"/>
  <c r="O97" i="48"/>
  <c r="P97" i="48" s="1"/>
  <c r="N98" i="48"/>
  <c r="Q98" i="48" s="1"/>
  <c r="O98" i="48"/>
  <c r="P98" i="48"/>
  <c r="N99" i="48"/>
  <c r="Q99" i="48" s="1"/>
  <c r="O99" i="48"/>
  <c r="P99" i="48" s="1"/>
  <c r="N100" i="48"/>
  <c r="Q100" i="48" s="1"/>
  <c r="O100" i="48"/>
  <c r="P100" i="48"/>
  <c r="N101" i="48"/>
  <c r="Q101" i="48" s="1"/>
  <c r="O101" i="48"/>
  <c r="P101" i="48" s="1"/>
  <c r="N102" i="48"/>
  <c r="Q102" i="48" s="1"/>
  <c r="O102" i="48"/>
  <c r="P102" i="48"/>
  <c r="N103" i="48"/>
  <c r="Q103" i="48" s="1"/>
  <c r="O103" i="48"/>
  <c r="P103" i="48" s="1"/>
  <c r="N104" i="48"/>
  <c r="Q104" i="48" s="1"/>
  <c r="O104" i="48"/>
  <c r="P104" i="48"/>
  <c r="N105" i="48"/>
  <c r="Q105" i="48" s="1"/>
  <c r="O105" i="48"/>
  <c r="P105" i="48" s="1"/>
  <c r="N106" i="48"/>
  <c r="Q106" i="48" s="1"/>
  <c r="O106" i="48"/>
  <c r="P106" i="48"/>
  <c r="N107" i="48"/>
  <c r="Q107" i="48" s="1"/>
  <c r="O107" i="48"/>
  <c r="P107" i="48" s="1"/>
  <c r="N108" i="48"/>
  <c r="Q108" i="48" s="1"/>
  <c r="O108" i="48"/>
  <c r="P108" i="48"/>
  <c r="N109" i="48"/>
  <c r="Q109" i="48" s="1"/>
  <c r="O109" i="48"/>
  <c r="P109" i="48" s="1"/>
  <c r="N110" i="48"/>
  <c r="Q110" i="48" s="1"/>
  <c r="O110" i="48"/>
  <c r="P110" i="48"/>
  <c r="N111" i="48"/>
  <c r="Q111" i="48" s="1"/>
  <c r="O111" i="48"/>
  <c r="P111" i="48" s="1"/>
  <c r="N112" i="48"/>
  <c r="Q112" i="48" s="1"/>
  <c r="O112" i="48"/>
  <c r="P112" i="48"/>
  <c r="N113" i="48"/>
  <c r="Q113" i="48" s="1"/>
  <c r="O113" i="48"/>
  <c r="P113" i="48" s="1"/>
  <c r="N114" i="48"/>
  <c r="Q114" i="48" s="1"/>
  <c r="O114" i="48"/>
  <c r="P114" i="48"/>
  <c r="N115" i="48"/>
  <c r="Q115" i="48" s="1"/>
  <c r="O115" i="48"/>
  <c r="P115" i="48" s="1"/>
  <c r="N116" i="48"/>
  <c r="Q116" i="48" s="1"/>
  <c r="O116" i="48"/>
  <c r="P116" i="48"/>
  <c r="N117" i="48"/>
  <c r="Q117" i="48" s="1"/>
  <c r="O117" i="48"/>
  <c r="P117" i="48" s="1"/>
  <c r="N118" i="48"/>
  <c r="Q118" i="48" s="1"/>
  <c r="O118" i="48"/>
  <c r="P118" i="48"/>
  <c r="N119" i="48"/>
  <c r="Q119" i="48" s="1"/>
  <c r="O119" i="48"/>
  <c r="P119" i="48" s="1"/>
  <c r="N120" i="48"/>
  <c r="Q120" i="48" s="1"/>
  <c r="O120" i="48"/>
  <c r="P120" i="48"/>
  <c r="N121" i="48"/>
  <c r="Q121" i="48" s="1"/>
  <c r="O121" i="48"/>
  <c r="P121" i="48" s="1"/>
  <c r="N122" i="48"/>
  <c r="Q122" i="48" s="1"/>
  <c r="O122" i="48"/>
  <c r="P122" i="48"/>
  <c r="N123" i="48"/>
  <c r="Q123" i="48" s="1"/>
  <c r="O123" i="48"/>
  <c r="P123" i="48" s="1"/>
  <c r="N124" i="48"/>
  <c r="Q124" i="48" s="1"/>
  <c r="O124" i="48"/>
  <c r="P124" i="48"/>
  <c r="N125" i="48"/>
  <c r="Q125" i="48" s="1"/>
  <c r="O125" i="48"/>
  <c r="P125" i="48" s="1"/>
  <c r="N126" i="48"/>
  <c r="Q126" i="48" s="1"/>
  <c r="O126" i="48"/>
  <c r="P126" i="48"/>
  <c r="N127" i="48"/>
  <c r="Q127" i="48" s="1"/>
  <c r="O127" i="48"/>
  <c r="P127" i="48" s="1"/>
  <c r="H456" i="47" l="1"/>
  <c r="G456" i="47"/>
  <c r="I455" i="47"/>
  <c r="I454" i="47"/>
  <c r="I453" i="47"/>
  <c r="I452" i="47"/>
  <c r="K62" i="47"/>
  <c r="K181" i="47"/>
  <c r="K199" i="47"/>
  <c r="K210" i="47"/>
  <c r="K212" i="47"/>
  <c r="K213" i="47"/>
  <c r="K214" i="47"/>
  <c r="K233" i="47"/>
  <c r="K234" i="47"/>
  <c r="K243" i="47"/>
  <c r="K257" i="47"/>
  <c r="K301" i="47"/>
  <c r="K342" i="47"/>
  <c r="K343" i="47"/>
  <c r="K373" i="47"/>
  <c r="K382" i="47"/>
  <c r="K389" i="47"/>
  <c r="K403" i="47"/>
  <c r="A2" i="47"/>
  <c r="K2" i="47" s="1"/>
  <c r="A3" i="47"/>
  <c r="K3" i="47" s="1"/>
  <c r="A4" i="47"/>
  <c r="K4" i="47" s="1"/>
  <c r="A5" i="47"/>
  <c r="K5" i="47" s="1"/>
  <c r="A6" i="47"/>
  <c r="K6" i="47" s="1"/>
  <c r="A7" i="47"/>
  <c r="K7" i="47" s="1"/>
  <c r="A8" i="47"/>
  <c r="K8" i="47" s="1"/>
  <c r="A9" i="47"/>
  <c r="K9" i="47" s="1"/>
  <c r="A10" i="47"/>
  <c r="K10" i="47" s="1"/>
  <c r="A11" i="47"/>
  <c r="K11" i="47" s="1"/>
  <c r="A12" i="47"/>
  <c r="K12" i="47" s="1"/>
  <c r="A13" i="47"/>
  <c r="K13" i="47" s="1"/>
  <c r="A14" i="47"/>
  <c r="K14" i="47" s="1"/>
  <c r="A15" i="47"/>
  <c r="K15" i="47" s="1"/>
  <c r="A16" i="47"/>
  <c r="K16" i="47" s="1"/>
  <c r="A17" i="47"/>
  <c r="K17" i="47" s="1"/>
  <c r="A18" i="47"/>
  <c r="K18" i="47" s="1"/>
  <c r="A19" i="47"/>
  <c r="K19" i="47" s="1"/>
  <c r="A20" i="47"/>
  <c r="K20" i="47" s="1"/>
  <c r="A21" i="47"/>
  <c r="K21" i="47" s="1"/>
  <c r="A22" i="47"/>
  <c r="K22" i="47" s="1"/>
  <c r="A23" i="47"/>
  <c r="K23" i="47" s="1"/>
  <c r="A24" i="47"/>
  <c r="K24" i="47" s="1"/>
  <c r="A25" i="47"/>
  <c r="K25" i="47" s="1"/>
  <c r="A26" i="47"/>
  <c r="K26" i="47" s="1"/>
  <c r="A27" i="47"/>
  <c r="K27" i="47" s="1"/>
  <c r="A28" i="47"/>
  <c r="K28" i="47" s="1"/>
  <c r="A29" i="47"/>
  <c r="K29" i="47" s="1"/>
  <c r="A30" i="47"/>
  <c r="K30" i="47" s="1"/>
  <c r="A31" i="47"/>
  <c r="K31" i="47" s="1"/>
  <c r="A32" i="47"/>
  <c r="K32" i="47" s="1"/>
  <c r="A33" i="47"/>
  <c r="K33" i="47" s="1"/>
  <c r="A34" i="47"/>
  <c r="K34" i="47" s="1"/>
  <c r="A35" i="47"/>
  <c r="K35" i="47" s="1"/>
  <c r="A36" i="47"/>
  <c r="K36" i="47" s="1"/>
  <c r="A37" i="47"/>
  <c r="K37" i="47" s="1"/>
  <c r="A38" i="47"/>
  <c r="K38" i="47" s="1"/>
  <c r="A39" i="47"/>
  <c r="K39" i="47" s="1"/>
  <c r="A40" i="47"/>
  <c r="K40" i="47" s="1"/>
  <c r="A41" i="47"/>
  <c r="K41" i="47" s="1"/>
  <c r="J41" i="47"/>
  <c r="A42" i="47"/>
  <c r="K42" i="47" s="1"/>
  <c r="A43" i="47"/>
  <c r="K43" i="47" s="1"/>
  <c r="A44" i="47"/>
  <c r="K44" i="47" s="1"/>
  <c r="A45" i="47"/>
  <c r="K45" i="47" s="1"/>
  <c r="A46" i="47"/>
  <c r="K46" i="47" s="1"/>
  <c r="A47" i="47"/>
  <c r="K47" i="47" s="1"/>
  <c r="A48" i="47"/>
  <c r="K48" i="47" s="1"/>
  <c r="A49" i="47"/>
  <c r="K49" i="47" s="1"/>
  <c r="A50" i="47"/>
  <c r="K50" i="47" s="1"/>
  <c r="A51" i="47"/>
  <c r="K51" i="47" s="1"/>
  <c r="A52" i="47"/>
  <c r="K52" i="47" s="1"/>
  <c r="A53" i="47"/>
  <c r="K53" i="47" s="1"/>
  <c r="A54" i="47"/>
  <c r="K54" i="47" s="1"/>
  <c r="A55" i="47"/>
  <c r="K55" i="47" s="1"/>
  <c r="A56" i="47"/>
  <c r="K56" i="47" s="1"/>
  <c r="A57" i="47"/>
  <c r="K57" i="47" s="1"/>
  <c r="A58" i="47"/>
  <c r="K58" i="47" s="1"/>
  <c r="A59" i="47"/>
  <c r="K59" i="47" s="1"/>
  <c r="A60" i="47"/>
  <c r="K60" i="47" s="1"/>
  <c r="A61" i="47"/>
  <c r="K61" i="47" s="1"/>
  <c r="A62" i="47"/>
  <c r="A63" i="47"/>
  <c r="K63" i="47" s="1"/>
  <c r="A64" i="47"/>
  <c r="K64" i="47" s="1"/>
  <c r="A65" i="47"/>
  <c r="K65" i="47" s="1"/>
  <c r="A66" i="47"/>
  <c r="K66" i="47" s="1"/>
  <c r="A67" i="47"/>
  <c r="K67" i="47" s="1"/>
  <c r="A68" i="47"/>
  <c r="K68" i="47" s="1"/>
  <c r="A69" i="47"/>
  <c r="K69" i="47" s="1"/>
  <c r="A70" i="47"/>
  <c r="K70" i="47" s="1"/>
  <c r="A71" i="47"/>
  <c r="K71" i="47" s="1"/>
  <c r="A72" i="47"/>
  <c r="K72" i="47" s="1"/>
  <c r="A73" i="47"/>
  <c r="K73" i="47" s="1"/>
  <c r="A74" i="47"/>
  <c r="K74" i="47" s="1"/>
  <c r="A75" i="47"/>
  <c r="K75" i="47" s="1"/>
  <c r="A76" i="47"/>
  <c r="K76" i="47" s="1"/>
  <c r="A77" i="47"/>
  <c r="K77" i="47" s="1"/>
  <c r="A78" i="47"/>
  <c r="K78" i="47" s="1"/>
  <c r="A79" i="47"/>
  <c r="K79" i="47" s="1"/>
  <c r="A80" i="47"/>
  <c r="K80" i="47" s="1"/>
  <c r="A81" i="47"/>
  <c r="K81" i="47" s="1"/>
  <c r="A82" i="47"/>
  <c r="K82" i="47" s="1"/>
  <c r="A83" i="47"/>
  <c r="K83" i="47" s="1"/>
  <c r="A84" i="47"/>
  <c r="K84" i="47" s="1"/>
  <c r="A85" i="47"/>
  <c r="K85" i="47" s="1"/>
  <c r="A86" i="47"/>
  <c r="K86" i="47" s="1"/>
  <c r="A87" i="47"/>
  <c r="K87" i="47" s="1"/>
  <c r="A88" i="47"/>
  <c r="K88" i="47" s="1"/>
  <c r="A89" i="47"/>
  <c r="K89" i="47" s="1"/>
  <c r="A90" i="47"/>
  <c r="K90" i="47" s="1"/>
  <c r="A91" i="47"/>
  <c r="K91" i="47" s="1"/>
  <c r="A92" i="47"/>
  <c r="K92" i="47" s="1"/>
  <c r="A93" i="47"/>
  <c r="K93" i="47" s="1"/>
  <c r="A94" i="47"/>
  <c r="K94" i="47" s="1"/>
  <c r="A95" i="47"/>
  <c r="K95" i="47" s="1"/>
  <c r="A96" i="47"/>
  <c r="K96" i="47" s="1"/>
  <c r="A97" i="47"/>
  <c r="K97" i="47" s="1"/>
  <c r="A98" i="47"/>
  <c r="K98" i="47" s="1"/>
  <c r="A99" i="47"/>
  <c r="K99" i="47" s="1"/>
  <c r="A100" i="47"/>
  <c r="K100" i="47" s="1"/>
  <c r="A101" i="47"/>
  <c r="K101" i="47" s="1"/>
  <c r="A102" i="47"/>
  <c r="K102" i="47" s="1"/>
  <c r="A103" i="47"/>
  <c r="K103" i="47" s="1"/>
  <c r="A104" i="47"/>
  <c r="K104" i="47" s="1"/>
  <c r="A105" i="47"/>
  <c r="K105" i="47" s="1"/>
  <c r="A106" i="47"/>
  <c r="K106" i="47" s="1"/>
  <c r="A107" i="47"/>
  <c r="K107" i="47" s="1"/>
  <c r="A108" i="47"/>
  <c r="K108" i="47" s="1"/>
  <c r="A109" i="47"/>
  <c r="K109" i="47" s="1"/>
  <c r="A110" i="47"/>
  <c r="K110" i="47" s="1"/>
  <c r="A111" i="47"/>
  <c r="K111" i="47" s="1"/>
  <c r="A112" i="47"/>
  <c r="K112" i="47" s="1"/>
  <c r="A113" i="47"/>
  <c r="K113" i="47" s="1"/>
  <c r="A114" i="47"/>
  <c r="K114" i="47" s="1"/>
  <c r="A115" i="47"/>
  <c r="K115" i="47" s="1"/>
  <c r="A116" i="47"/>
  <c r="K116" i="47" s="1"/>
  <c r="A117" i="47"/>
  <c r="K117" i="47" s="1"/>
  <c r="A118" i="47"/>
  <c r="K118" i="47" s="1"/>
  <c r="A119" i="47"/>
  <c r="K119" i="47" s="1"/>
  <c r="A120" i="47"/>
  <c r="K120" i="47" s="1"/>
  <c r="A121" i="47"/>
  <c r="K121" i="47" s="1"/>
  <c r="A122" i="47"/>
  <c r="K122" i="47" s="1"/>
  <c r="A123" i="47"/>
  <c r="K123" i="47" s="1"/>
  <c r="A124" i="47"/>
  <c r="K124" i="47" s="1"/>
  <c r="A125" i="47"/>
  <c r="K125" i="47" s="1"/>
  <c r="A126" i="47"/>
  <c r="K126" i="47" s="1"/>
  <c r="A127" i="47"/>
  <c r="K127" i="47" s="1"/>
  <c r="A128" i="47"/>
  <c r="K128" i="47" s="1"/>
  <c r="A129" i="47"/>
  <c r="K129" i="47" s="1"/>
  <c r="A130" i="47"/>
  <c r="K130" i="47" s="1"/>
  <c r="A131" i="47"/>
  <c r="K131" i="47" s="1"/>
  <c r="A132" i="47"/>
  <c r="K132" i="47" s="1"/>
  <c r="A133" i="47"/>
  <c r="K133" i="47" s="1"/>
  <c r="A134" i="47"/>
  <c r="K134" i="47" s="1"/>
  <c r="A135" i="47"/>
  <c r="K135" i="47" s="1"/>
  <c r="A136" i="47"/>
  <c r="K136" i="47" s="1"/>
  <c r="A137" i="47"/>
  <c r="K137" i="47" s="1"/>
  <c r="A138" i="47"/>
  <c r="K138" i="47" s="1"/>
  <c r="A139" i="47"/>
  <c r="K139" i="47" s="1"/>
  <c r="A140" i="47"/>
  <c r="K140" i="47" s="1"/>
  <c r="A141" i="47"/>
  <c r="K141" i="47" s="1"/>
  <c r="A142" i="47"/>
  <c r="K142" i="47" s="1"/>
  <c r="A143" i="47"/>
  <c r="K143" i="47" s="1"/>
  <c r="A144" i="47"/>
  <c r="K144" i="47" s="1"/>
  <c r="A145" i="47"/>
  <c r="K145" i="47" s="1"/>
  <c r="A146" i="47"/>
  <c r="K146" i="47" s="1"/>
  <c r="A147" i="47"/>
  <c r="K147" i="47" s="1"/>
  <c r="A148" i="47"/>
  <c r="K148" i="47" s="1"/>
  <c r="A149" i="47"/>
  <c r="K149" i="47" s="1"/>
  <c r="A150" i="47"/>
  <c r="K150" i="47" s="1"/>
  <c r="A151" i="47"/>
  <c r="K151" i="47" s="1"/>
  <c r="A152" i="47"/>
  <c r="K152" i="47" s="1"/>
  <c r="A153" i="47"/>
  <c r="K153" i="47" s="1"/>
  <c r="A154" i="47"/>
  <c r="K154" i="47" s="1"/>
  <c r="A155" i="47"/>
  <c r="K155" i="47" s="1"/>
  <c r="A156" i="47"/>
  <c r="K156" i="47" s="1"/>
  <c r="A157" i="47"/>
  <c r="K157" i="47" s="1"/>
  <c r="A158" i="47"/>
  <c r="K158" i="47" s="1"/>
  <c r="A159" i="47"/>
  <c r="K159" i="47" s="1"/>
  <c r="A160" i="47"/>
  <c r="K160" i="47" s="1"/>
  <c r="A161" i="47"/>
  <c r="K161" i="47" s="1"/>
  <c r="A162" i="47"/>
  <c r="K162" i="47" s="1"/>
  <c r="A163" i="47"/>
  <c r="K163" i="47" s="1"/>
  <c r="A164" i="47"/>
  <c r="K164" i="47" s="1"/>
  <c r="A165" i="47"/>
  <c r="K165" i="47" s="1"/>
  <c r="A166" i="47"/>
  <c r="K166" i="47" s="1"/>
  <c r="A167" i="47"/>
  <c r="K167" i="47" s="1"/>
  <c r="A168" i="47"/>
  <c r="K168" i="47" s="1"/>
  <c r="A169" i="47"/>
  <c r="K169" i="47" s="1"/>
  <c r="A170" i="47"/>
  <c r="K170" i="47" s="1"/>
  <c r="A171" i="47"/>
  <c r="K171" i="47" s="1"/>
  <c r="A172" i="47"/>
  <c r="K172" i="47" s="1"/>
  <c r="A173" i="47"/>
  <c r="K173" i="47" s="1"/>
  <c r="A174" i="47"/>
  <c r="K174" i="47" s="1"/>
  <c r="A175" i="47"/>
  <c r="K175" i="47" s="1"/>
  <c r="A176" i="47"/>
  <c r="K176" i="47" s="1"/>
  <c r="A177" i="47"/>
  <c r="K177" i="47" s="1"/>
  <c r="A178" i="47"/>
  <c r="K178" i="47" s="1"/>
  <c r="A179" i="47"/>
  <c r="K179" i="47" s="1"/>
  <c r="A180" i="47"/>
  <c r="K180" i="47" s="1"/>
  <c r="A182" i="47"/>
  <c r="K182" i="47" s="1"/>
  <c r="A183" i="47"/>
  <c r="K183" i="47" s="1"/>
  <c r="A184" i="47"/>
  <c r="K184" i="47" s="1"/>
  <c r="A185" i="47"/>
  <c r="K185" i="47" s="1"/>
  <c r="A186" i="47"/>
  <c r="K186" i="47" s="1"/>
  <c r="A187" i="47"/>
  <c r="K187" i="47" s="1"/>
  <c r="A188" i="47"/>
  <c r="K188" i="47" s="1"/>
  <c r="A189" i="47"/>
  <c r="K189" i="47" s="1"/>
  <c r="A190" i="47"/>
  <c r="K190" i="47" s="1"/>
  <c r="A191" i="47"/>
  <c r="K191" i="47" s="1"/>
  <c r="A192" i="47"/>
  <c r="K192" i="47" s="1"/>
  <c r="A193" i="47"/>
  <c r="K193" i="47" s="1"/>
  <c r="A194" i="47"/>
  <c r="K194" i="47" s="1"/>
  <c r="A195" i="47"/>
  <c r="K195" i="47" s="1"/>
  <c r="A196" i="47"/>
  <c r="K196" i="47" s="1"/>
  <c r="A197" i="47"/>
  <c r="K197" i="47" s="1"/>
  <c r="A198" i="47"/>
  <c r="K198" i="47" s="1"/>
  <c r="A200" i="47"/>
  <c r="K200" i="47" s="1"/>
  <c r="A201" i="47"/>
  <c r="K201" i="47" s="1"/>
  <c r="A202" i="47"/>
  <c r="K202" i="47" s="1"/>
  <c r="A203" i="47"/>
  <c r="K203" i="47" s="1"/>
  <c r="A204" i="47"/>
  <c r="K204" i="47" s="1"/>
  <c r="A205" i="47"/>
  <c r="K205" i="47" s="1"/>
  <c r="A206" i="47"/>
  <c r="K206" i="47" s="1"/>
  <c r="A207" i="47"/>
  <c r="K207" i="47" s="1"/>
  <c r="A208" i="47"/>
  <c r="K208" i="47" s="1"/>
  <c r="A209" i="47"/>
  <c r="K209" i="47" s="1"/>
  <c r="A211" i="47"/>
  <c r="K211" i="47" s="1"/>
  <c r="A215" i="47"/>
  <c r="K215" i="47" s="1"/>
  <c r="A216" i="47"/>
  <c r="K216" i="47" s="1"/>
  <c r="A217" i="47"/>
  <c r="K217" i="47" s="1"/>
  <c r="A218" i="47"/>
  <c r="K218" i="47" s="1"/>
  <c r="A219" i="47"/>
  <c r="K219" i="47" s="1"/>
  <c r="A220" i="47"/>
  <c r="K220" i="47" s="1"/>
  <c r="A221" i="47"/>
  <c r="K221" i="47" s="1"/>
  <c r="A222" i="47"/>
  <c r="K222" i="47" s="1"/>
  <c r="A223" i="47"/>
  <c r="K223" i="47" s="1"/>
  <c r="A224" i="47"/>
  <c r="K224" i="47" s="1"/>
  <c r="A225" i="47"/>
  <c r="K225" i="47" s="1"/>
  <c r="A226" i="47"/>
  <c r="K226" i="47" s="1"/>
  <c r="A227" i="47"/>
  <c r="K227" i="47" s="1"/>
  <c r="A228" i="47"/>
  <c r="K228" i="47" s="1"/>
  <c r="A229" i="47"/>
  <c r="K229" i="47" s="1"/>
  <c r="A230" i="47"/>
  <c r="K230" i="47" s="1"/>
  <c r="A231" i="47"/>
  <c r="K231" i="47" s="1"/>
  <c r="A232" i="47"/>
  <c r="K232" i="47" s="1"/>
  <c r="A235" i="47"/>
  <c r="K235" i="47" s="1"/>
  <c r="A236" i="47"/>
  <c r="K236" i="47" s="1"/>
  <c r="A237" i="47"/>
  <c r="K237" i="47" s="1"/>
  <c r="A238" i="47"/>
  <c r="K238" i="47" s="1"/>
  <c r="A239" i="47"/>
  <c r="K239" i="47" s="1"/>
  <c r="A240" i="47"/>
  <c r="K240" i="47" s="1"/>
  <c r="A241" i="47"/>
  <c r="K241" i="47" s="1"/>
  <c r="A242" i="47"/>
  <c r="K242" i="47" s="1"/>
  <c r="A244" i="47"/>
  <c r="K244" i="47" s="1"/>
  <c r="A245" i="47"/>
  <c r="K245" i="47" s="1"/>
  <c r="A246" i="47"/>
  <c r="K246" i="47" s="1"/>
  <c r="A247" i="47"/>
  <c r="K247" i="47" s="1"/>
  <c r="A248" i="47"/>
  <c r="K248" i="47" s="1"/>
  <c r="A249" i="47"/>
  <c r="K249" i="47" s="1"/>
  <c r="A250" i="47"/>
  <c r="K250" i="47" s="1"/>
  <c r="A251" i="47"/>
  <c r="K251" i="47" s="1"/>
  <c r="A252" i="47"/>
  <c r="K252" i="47" s="1"/>
  <c r="A253" i="47"/>
  <c r="K253" i="47" s="1"/>
  <c r="A254" i="47"/>
  <c r="K254" i="47" s="1"/>
  <c r="A255" i="47"/>
  <c r="K255" i="47" s="1"/>
  <c r="A256" i="47"/>
  <c r="K256" i="47" s="1"/>
  <c r="A258" i="47"/>
  <c r="K258" i="47" s="1"/>
  <c r="A259" i="47"/>
  <c r="K259" i="47" s="1"/>
  <c r="A260" i="47"/>
  <c r="K260" i="47" s="1"/>
  <c r="A261" i="47"/>
  <c r="K261" i="47" s="1"/>
  <c r="A262" i="47"/>
  <c r="K262" i="47" s="1"/>
  <c r="A263" i="47"/>
  <c r="K263" i="47" s="1"/>
  <c r="A264" i="47"/>
  <c r="K264" i="47" s="1"/>
  <c r="A265" i="47"/>
  <c r="K265" i="47" s="1"/>
  <c r="A266" i="47"/>
  <c r="K266" i="47" s="1"/>
  <c r="A267" i="47"/>
  <c r="K267" i="47" s="1"/>
  <c r="A268" i="47"/>
  <c r="K268" i="47" s="1"/>
  <c r="A269" i="47"/>
  <c r="K269" i="47" s="1"/>
  <c r="A270" i="47"/>
  <c r="K270" i="47" s="1"/>
  <c r="A271" i="47"/>
  <c r="K271" i="47" s="1"/>
  <c r="A272" i="47"/>
  <c r="K272" i="47" s="1"/>
  <c r="A273" i="47"/>
  <c r="K273" i="47" s="1"/>
  <c r="A274" i="47"/>
  <c r="K274" i="47" s="1"/>
  <c r="A275" i="47"/>
  <c r="K275" i="47" s="1"/>
  <c r="A276" i="47"/>
  <c r="K276" i="47" s="1"/>
  <c r="A277" i="47"/>
  <c r="K277" i="47" s="1"/>
  <c r="A278" i="47"/>
  <c r="K278" i="47" s="1"/>
  <c r="A279" i="47"/>
  <c r="K279" i="47" s="1"/>
  <c r="A280" i="47"/>
  <c r="K280" i="47" s="1"/>
  <c r="A281" i="47"/>
  <c r="K281" i="47" s="1"/>
  <c r="A282" i="47"/>
  <c r="K282" i="47" s="1"/>
  <c r="A283" i="47"/>
  <c r="K283" i="47" s="1"/>
  <c r="A284" i="47"/>
  <c r="K284" i="47" s="1"/>
  <c r="A285" i="47"/>
  <c r="K285" i="47" s="1"/>
  <c r="A286" i="47"/>
  <c r="K286" i="47" s="1"/>
  <c r="A287" i="47"/>
  <c r="K287" i="47" s="1"/>
  <c r="A288" i="47"/>
  <c r="K288" i="47" s="1"/>
  <c r="A289" i="47"/>
  <c r="K289" i="47" s="1"/>
  <c r="A290" i="47"/>
  <c r="K290" i="47" s="1"/>
  <c r="A291" i="47"/>
  <c r="K291" i="47" s="1"/>
  <c r="A292" i="47"/>
  <c r="K292" i="47" s="1"/>
  <c r="A293" i="47"/>
  <c r="K293" i="47" s="1"/>
  <c r="A294" i="47"/>
  <c r="K294" i="47" s="1"/>
  <c r="A295" i="47"/>
  <c r="K295" i="47" s="1"/>
  <c r="A296" i="47"/>
  <c r="K296" i="47" s="1"/>
  <c r="A297" i="47"/>
  <c r="K297" i="47" s="1"/>
  <c r="A298" i="47"/>
  <c r="K298" i="47" s="1"/>
  <c r="A299" i="47"/>
  <c r="K299" i="47" s="1"/>
  <c r="A300" i="47"/>
  <c r="K300" i="47" s="1"/>
  <c r="A302" i="47"/>
  <c r="K302" i="47" s="1"/>
  <c r="A303" i="47"/>
  <c r="K303" i="47" s="1"/>
  <c r="A304" i="47"/>
  <c r="K304" i="47" s="1"/>
  <c r="A305" i="47"/>
  <c r="K305" i="47" s="1"/>
  <c r="A306" i="47"/>
  <c r="K306" i="47" s="1"/>
  <c r="A307" i="47"/>
  <c r="K307" i="47" s="1"/>
  <c r="A308" i="47"/>
  <c r="K308" i="47" s="1"/>
  <c r="A309" i="47"/>
  <c r="K309" i="47" s="1"/>
  <c r="A310" i="47"/>
  <c r="K310" i="47" s="1"/>
  <c r="A311" i="47"/>
  <c r="K311" i="47" s="1"/>
  <c r="A312" i="47"/>
  <c r="K312" i="47" s="1"/>
  <c r="A313" i="47"/>
  <c r="K313" i="47" s="1"/>
  <c r="A314" i="47"/>
  <c r="K314" i="47" s="1"/>
  <c r="A315" i="47"/>
  <c r="K315" i="47" s="1"/>
  <c r="A316" i="47"/>
  <c r="K316" i="47" s="1"/>
  <c r="A317" i="47"/>
  <c r="K317" i="47" s="1"/>
  <c r="A318" i="47"/>
  <c r="K318" i="47" s="1"/>
  <c r="A319" i="47"/>
  <c r="K319" i="47" s="1"/>
  <c r="A320" i="47"/>
  <c r="K320" i="47" s="1"/>
  <c r="A321" i="47"/>
  <c r="K321" i="47" s="1"/>
  <c r="A322" i="47"/>
  <c r="K322" i="47" s="1"/>
  <c r="A323" i="47"/>
  <c r="K323" i="47" s="1"/>
  <c r="A324" i="47"/>
  <c r="K324" i="47" s="1"/>
  <c r="A325" i="47"/>
  <c r="K325" i="47" s="1"/>
  <c r="A326" i="47"/>
  <c r="K326" i="47" s="1"/>
  <c r="A327" i="47"/>
  <c r="K327" i="47" s="1"/>
  <c r="A328" i="47"/>
  <c r="K328" i="47" s="1"/>
  <c r="A329" i="47"/>
  <c r="K329" i="47" s="1"/>
  <c r="A330" i="47"/>
  <c r="K330" i="47" s="1"/>
  <c r="A331" i="47"/>
  <c r="K331" i="47" s="1"/>
  <c r="A332" i="47"/>
  <c r="K332" i="47" s="1"/>
  <c r="A333" i="47"/>
  <c r="K333" i="47" s="1"/>
  <c r="A334" i="47"/>
  <c r="K334" i="47" s="1"/>
  <c r="A335" i="47"/>
  <c r="K335" i="47" s="1"/>
  <c r="A336" i="47"/>
  <c r="K336" i="47" s="1"/>
  <c r="A337" i="47"/>
  <c r="K337" i="47" s="1"/>
  <c r="A338" i="47"/>
  <c r="K338" i="47" s="1"/>
  <c r="A339" i="47"/>
  <c r="K339" i="47" s="1"/>
  <c r="A340" i="47"/>
  <c r="K340" i="47" s="1"/>
  <c r="A341" i="47"/>
  <c r="K341" i="47" s="1"/>
  <c r="A344" i="47"/>
  <c r="K344" i="47" s="1"/>
  <c r="A345" i="47"/>
  <c r="K345" i="47" s="1"/>
  <c r="A346" i="47"/>
  <c r="K346" i="47" s="1"/>
  <c r="A347" i="47"/>
  <c r="K347" i="47" s="1"/>
  <c r="A348" i="47"/>
  <c r="K348" i="47" s="1"/>
  <c r="A349" i="47"/>
  <c r="K349" i="47" s="1"/>
  <c r="A350" i="47"/>
  <c r="K350" i="47" s="1"/>
  <c r="A351" i="47"/>
  <c r="K351" i="47" s="1"/>
  <c r="A352" i="47"/>
  <c r="K352" i="47" s="1"/>
  <c r="A353" i="47"/>
  <c r="K353" i="47" s="1"/>
  <c r="A354" i="47"/>
  <c r="K354" i="47" s="1"/>
  <c r="A355" i="47"/>
  <c r="K355" i="47" s="1"/>
  <c r="A356" i="47"/>
  <c r="K356" i="47" s="1"/>
  <c r="A357" i="47"/>
  <c r="K357" i="47" s="1"/>
  <c r="A358" i="47"/>
  <c r="K358" i="47" s="1"/>
  <c r="A359" i="47"/>
  <c r="K359" i="47" s="1"/>
  <c r="A360" i="47"/>
  <c r="K360" i="47" s="1"/>
  <c r="A361" i="47"/>
  <c r="K361" i="47" s="1"/>
  <c r="A362" i="47"/>
  <c r="K362" i="47" s="1"/>
  <c r="A363" i="47"/>
  <c r="K363" i="47" s="1"/>
  <c r="A364" i="47"/>
  <c r="K364" i="47" s="1"/>
  <c r="A365" i="47"/>
  <c r="K365" i="47" s="1"/>
  <c r="A366" i="47"/>
  <c r="K366" i="47" s="1"/>
  <c r="A367" i="47"/>
  <c r="K367" i="47" s="1"/>
  <c r="A368" i="47"/>
  <c r="K368" i="47" s="1"/>
  <c r="A369" i="47"/>
  <c r="K369" i="47" s="1"/>
  <c r="A370" i="47"/>
  <c r="K370" i="47" s="1"/>
  <c r="A371" i="47"/>
  <c r="K371" i="47" s="1"/>
  <c r="A372" i="47"/>
  <c r="K372" i="47" s="1"/>
  <c r="A374" i="47"/>
  <c r="K374" i="47" s="1"/>
  <c r="A375" i="47"/>
  <c r="K375" i="47" s="1"/>
  <c r="A376" i="47"/>
  <c r="K376" i="47" s="1"/>
  <c r="A377" i="47"/>
  <c r="K377" i="47" s="1"/>
  <c r="A378" i="47"/>
  <c r="K378" i="47" s="1"/>
  <c r="A379" i="47"/>
  <c r="K379" i="47" s="1"/>
  <c r="A380" i="47"/>
  <c r="K380" i="47" s="1"/>
  <c r="A381" i="47"/>
  <c r="K381" i="47" s="1"/>
  <c r="A383" i="47"/>
  <c r="K383" i="47" s="1"/>
  <c r="A384" i="47"/>
  <c r="K384" i="47" s="1"/>
  <c r="A385" i="47"/>
  <c r="K385" i="47" s="1"/>
  <c r="A386" i="47"/>
  <c r="K386" i="47" s="1"/>
  <c r="A387" i="47"/>
  <c r="K387" i="47" s="1"/>
  <c r="A388" i="47"/>
  <c r="K388" i="47" s="1"/>
  <c r="A390" i="47"/>
  <c r="K390" i="47" s="1"/>
  <c r="A391" i="47"/>
  <c r="K391" i="47" s="1"/>
  <c r="A392" i="47"/>
  <c r="K392" i="47" s="1"/>
  <c r="A395" i="47"/>
  <c r="K395" i="47" s="1"/>
  <c r="A396" i="47"/>
  <c r="K396" i="47" s="1"/>
  <c r="A397" i="47"/>
  <c r="K397" i="47" s="1"/>
  <c r="A399" i="47"/>
  <c r="K399" i="47" s="1"/>
  <c r="A400" i="47"/>
  <c r="K400" i="47" s="1"/>
  <c r="A401" i="47"/>
  <c r="K401" i="47" s="1"/>
  <c r="A402" i="47"/>
  <c r="K402" i="47" s="1"/>
  <c r="A411" i="47"/>
  <c r="K411" i="47" s="1"/>
  <c r="A412" i="47"/>
  <c r="K412" i="47" s="1"/>
  <c r="A413" i="47"/>
  <c r="K413" i="47" s="1"/>
  <c r="A414" i="47"/>
  <c r="K414" i="47" s="1"/>
  <c r="A415" i="47"/>
  <c r="K415" i="47" s="1"/>
  <c r="A416" i="47"/>
  <c r="K416" i="47" s="1"/>
  <c r="A417" i="47"/>
  <c r="K417" i="47" s="1"/>
  <c r="A418" i="47"/>
  <c r="K418" i="47" s="1"/>
  <c r="A419" i="47"/>
  <c r="K419" i="47" s="1"/>
  <c r="A420" i="47"/>
  <c r="K420" i="47" s="1"/>
  <c r="A421" i="47"/>
  <c r="K421" i="47" s="1"/>
  <c r="A422" i="47"/>
  <c r="K422" i="47" s="1"/>
  <c r="A423" i="47"/>
  <c r="K423" i="47" s="1"/>
  <c r="A424" i="47"/>
  <c r="K424" i="47" s="1"/>
  <c r="A425" i="47"/>
  <c r="K425" i="47" s="1"/>
  <c r="A426" i="47"/>
  <c r="K426" i="47" s="1"/>
  <c r="A427" i="47"/>
  <c r="K427" i="47" s="1"/>
  <c r="A429" i="47"/>
  <c r="K429" i="47" s="1"/>
  <c r="A430" i="47"/>
  <c r="K430" i="47" s="1"/>
  <c r="A431" i="47"/>
  <c r="K431" i="47" s="1"/>
  <c r="A432" i="47"/>
  <c r="K432" i="47" s="1"/>
  <c r="A433" i="47"/>
  <c r="K433" i="47" s="1"/>
  <c r="A434" i="47"/>
  <c r="K434" i="47" s="1"/>
  <c r="A435" i="47"/>
  <c r="K435" i="47" s="1"/>
  <c r="A436" i="47"/>
  <c r="K436" i="47" s="1"/>
  <c r="A437" i="47"/>
  <c r="K437" i="47" s="1"/>
  <c r="A438" i="47"/>
  <c r="K438" i="47" s="1"/>
  <c r="A439" i="47"/>
  <c r="K439" i="47" s="1"/>
  <c r="A440" i="47"/>
  <c r="K440" i="47" s="1"/>
  <c r="A441" i="47"/>
  <c r="K441" i="47" s="1"/>
  <c r="A442" i="47"/>
  <c r="K442" i="47" s="1"/>
  <c r="A443" i="47"/>
  <c r="K443" i="47" s="1"/>
  <c r="A444" i="47"/>
  <c r="K444" i="47" s="1"/>
  <c r="I456" i="47" l="1"/>
  <c r="I447" i="47" s="1"/>
  <c r="A16" i="19" l="1"/>
  <c r="D23" i="19" l="1"/>
  <c r="D21" i="19"/>
  <c r="D20" i="19"/>
  <c r="D19" i="19"/>
  <c r="D18" i="19"/>
  <c r="E23" i="18" l="1"/>
  <c r="E21" i="19" l="1"/>
  <c r="E20" i="19"/>
  <c r="E19" i="19"/>
  <c r="E18" i="19"/>
  <c r="E23" i="19"/>
  <c r="Q4" i="18" l="1"/>
  <c r="R4" i="18" s="1"/>
  <c r="Q6" i="18"/>
  <c r="R6" i="18" s="1"/>
  <c r="AB8" i="18" l="1"/>
  <c r="AB7" i="18"/>
  <c r="AB6" i="18"/>
  <c r="AB5" i="18"/>
  <c r="AA8" i="18"/>
  <c r="AA7" i="18"/>
  <c r="AA6" i="18"/>
  <c r="AA5" i="18"/>
  <c r="AB4" i="18"/>
  <c r="Q7" i="18"/>
  <c r="R7" i="18" s="1"/>
  <c r="AC7" i="18" l="1"/>
  <c r="AC6" i="18"/>
  <c r="AC5" i="18"/>
  <c r="Q5" i="18" l="1"/>
  <c r="R5" i="18" s="1"/>
  <c r="P9" i="18"/>
  <c r="D19" i="18" s="1"/>
  <c r="O9" i="18"/>
  <c r="C19" i="18" s="1"/>
  <c r="E19" i="18" l="1"/>
  <c r="Q9" i="18"/>
  <c r="R9" i="18" s="1"/>
  <c r="U4" i="18"/>
  <c r="V4" i="18" s="1"/>
  <c r="Y7" i="18"/>
  <c r="Z7" i="18" s="1"/>
  <c r="Y6" i="18"/>
  <c r="Z6" i="18" s="1"/>
  <c r="Y5" i="18"/>
  <c r="Z5" i="18" s="1"/>
  <c r="Y4" i="18"/>
  <c r="Z4" i="18" s="1"/>
  <c r="U7" i="18"/>
  <c r="V7" i="18" s="1"/>
  <c r="U6" i="18"/>
  <c r="V6" i="18" s="1"/>
  <c r="U5" i="18"/>
  <c r="V5" i="18" s="1"/>
  <c r="M7" i="18"/>
  <c r="N7" i="18" s="1"/>
  <c r="M6" i="18"/>
  <c r="N6" i="18" s="1"/>
  <c r="M5" i="18"/>
  <c r="N5" i="18" s="1"/>
  <c r="E7" i="18"/>
  <c r="F7" i="18" s="1"/>
  <c r="E6" i="18"/>
  <c r="F6" i="18" s="1"/>
  <c r="E5" i="18"/>
  <c r="F5" i="18" s="1"/>
  <c r="E4" i="18"/>
  <c r="F4" i="18" s="1"/>
  <c r="I7" i="18"/>
  <c r="J7" i="18" s="1"/>
  <c r="I6" i="18"/>
  <c r="J6" i="18" s="1"/>
  <c r="I5" i="18"/>
  <c r="J5" i="18" s="1"/>
  <c r="I4" i="18"/>
  <c r="J4" i="18" s="1"/>
  <c r="X9" i="18"/>
  <c r="D21" i="18" s="1"/>
  <c r="W9" i="18"/>
  <c r="C21" i="18" s="1"/>
  <c r="T9" i="18"/>
  <c r="D20" i="18" s="1"/>
  <c r="L9" i="18"/>
  <c r="D18" i="18" s="1"/>
  <c r="H9" i="18"/>
  <c r="D17" i="18" s="1"/>
  <c r="G9" i="18"/>
  <c r="C17" i="18" s="1"/>
  <c r="D9" i="18"/>
  <c r="C9" i="18"/>
  <c r="E21" i="18" l="1"/>
  <c r="E17" i="18"/>
  <c r="D22" i="18"/>
  <c r="E9" i="18"/>
  <c r="F9" i="18" s="1"/>
  <c r="AB9" i="18"/>
  <c r="F8" i="19"/>
  <c r="F9" i="19"/>
  <c r="I9" i="18"/>
  <c r="J9" i="18" s="1"/>
  <c r="Y9" i="18"/>
  <c r="Z9" i="18" s="1"/>
  <c r="K9" i="18"/>
  <c r="C18" i="18" s="1"/>
  <c r="E18" i="18" s="1"/>
  <c r="AA4" i="18"/>
  <c r="AC4" i="18" s="1"/>
  <c r="M4" i="18"/>
  <c r="N4" i="18" s="1"/>
  <c r="F6" i="19" s="1"/>
  <c r="F7" i="19"/>
  <c r="S9" i="18"/>
  <c r="G9" i="19" l="1"/>
  <c r="F21" i="19"/>
  <c r="G21" i="19" s="1"/>
  <c r="G8" i="19"/>
  <c r="F20" i="19"/>
  <c r="G20" i="19" s="1"/>
  <c r="G7" i="19"/>
  <c r="F19" i="19"/>
  <c r="G19" i="19" s="1"/>
  <c r="G6" i="19"/>
  <c r="F18" i="19"/>
  <c r="G18" i="19" s="1"/>
  <c r="U9" i="18"/>
  <c r="V9" i="18" s="1"/>
  <c r="C20" i="18"/>
  <c r="AA9" i="18"/>
  <c r="AC9" i="18" s="1"/>
  <c r="M9" i="18"/>
  <c r="N9" i="18" s="1"/>
  <c r="F11" i="19" s="1"/>
  <c r="C22" i="18" l="1"/>
  <c r="E22" i="18" s="1"/>
  <c r="E20" i="18"/>
  <c r="G11" i="19"/>
  <c r="F23" i="19"/>
  <c r="I23" i="19" s="1"/>
  <c r="I11" i="19"/>
  <c r="G23" i="19"/>
  <c r="J16" i="14"/>
  <c r="J21" i="14"/>
  <c r="J22" i="14"/>
  <c r="G16" i="14"/>
  <c r="J17" i="14"/>
  <c r="J20" i="14"/>
  <c r="J15" i="14"/>
  <c r="G14" i="14"/>
  <c r="C13" i="14"/>
  <c r="C12" i="14"/>
  <c r="J24" i="14" l="1"/>
  <c r="C10" i="14" l="1"/>
  <c r="C7" i="14"/>
  <c r="C6" i="14"/>
  <c r="C5" i="14"/>
</calcChain>
</file>

<file path=xl/sharedStrings.xml><?xml version="1.0" encoding="utf-8"?>
<sst xmlns="http://schemas.openxmlformats.org/spreadsheetml/2006/main" count="4044" uniqueCount="719">
  <si>
    <t>Date</t>
  </si>
  <si>
    <t>V1618 TA</t>
  </si>
  <si>
    <t>Palmitic Acid</t>
  </si>
  <si>
    <t>V1898</t>
  </si>
  <si>
    <t>Superflex</t>
  </si>
  <si>
    <t>Product</t>
  </si>
  <si>
    <t>Total</t>
  </si>
  <si>
    <t>RMO</t>
  </si>
  <si>
    <t>PFAD</t>
  </si>
  <si>
    <t>RBDPS</t>
  </si>
  <si>
    <r>
      <t>RBDPS 500 MT will be available before 1</t>
    </r>
    <r>
      <rPr>
        <vertAlign val="superscript"/>
        <sz val="11"/>
        <color rgb="FF1F497D"/>
        <rFont val="Calibri"/>
        <family val="2"/>
        <scheme val="minor"/>
      </rPr>
      <t>st</t>
    </r>
    <r>
      <rPr>
        <sz val="11"/>
        <color rgb="FF1F497D"/>
        <rFont val="Calibri"/>
        <family val="2"/>
        <scheme val="minor"/>
      </rPr>
      <t xml:space="preserve"> Feb’16; </t>
    </r>
  </si>
  <si>
    <r>
      <t>DFA16:18 will start coming to Taloja 30</t>
    </r>
    <r>
      <rPr>
        <vertAlign val="superscript"/>
        <sz val="11"/>
        <color rgb="FF1F497D"/>
        <rFont val="Calibri"/>
        <family val="2"/>
        <scheme val="minor"/>
      </rPr>
      <t>th</t>
    </r>
    <r>
      <rPr>
        <sz val="11"/>
        <color rgb="FF1F497D"/>
        <rFont val="Calibri"/>
        <family val="2"/>
        <scheme val="minor"/>
      </rPr>
      <t xml:space="preserve"> Jan onwards 50 MT per day basis, total quantity of 325 MT expected to be received by 5</t>
    </r>
    <r>
      <rPr>
        <vertAlign val="superscript"/>
        <sz val="11"/>
        <color rgb="FF1F497D"/>
        <rFont val="Calibri"/>
        <family val="2"/>
        <scheme val="minor"/>
      </rPr>
      <t>th</t>
    </r>
    <r>
      <rPr>
        <sz val="11"/>
        <color rgb="FF1F497D"/>
        <rFont val="Calibri"/>
        <family val="2"/>
        <scheme val="minor"/>
      </rPr>
      <t xml:space="preserve"> Feb’16.</t>
    </r>
  </si>
  <si>
    <t>PFAD expected deliveries at Taloja</t>
  </si>
  <si>
    <t>Liberty</t>
  </si>
  <si>
    <t>Allana</t>
  </si>
  <si>
    <t>Deepchand</t>
  </si>
  <si>
    <t>Agarwal</t>
  </si>
  <si>
    <t>Ruchi</t>
  </si>
  <si>
    <t>Noble</t>
  </si>
  <si>
    <t>Cumulative</t>
  </si>
  <si>
    <t>-</t>
  </si>
  <si>
    <t xml:space="preserve">PFAD </t>
  </si>
  <si>
    <t>Palmitic ACID Blending</t>
  </si>
  <si>
    <t>V1618TA</t>
  </si>
  <si>
    <t>DFA1618 TA(Import)</t>
  </si>
  <si>
    <t>As on 28/3/2016</t>
  </si>
  <si>
    <t>Stock</t>
  </si>
  <si>
    <t>Production (from stock)</t>
  </si>
  <si>
    <t>V1618 TA for Experimentation</t>
  </si>
  <si>
    <t>Dispatch</t>
  </si>
  <si>
    <t xml:space="preserve">till 31 st </t>
  </si>
  <si>
    <t>April'16 sales</t>
  </si>
  <si>
    <t xml:space="preserve">V1618TA </t>
  </si>
  <si>
    <t>Closing Stock(V1618 TA)</t>
  </si>
  <si>
    <t>PFAD(Including unloading)</t>
  </si>
  <si>
    <t>Expected Arrival</t>
  </si>
  <si>
    <t>Needs to be checked for LC</t>
  </si>
  <si>
    <t>May'16 sales</t>
  </si>
  <si>
    <t>March end</t>
  </si>
  <si>
    <t>April closing</t>
  </si>
  <si>
    <t xml:space="preserve">April </t>
  </si>
  <si>
    <t>May net requirement</t>
  </si>
  <si>
    <t xml:space="preserve">PFAD REQUIRED FOR </t>
  </si>
  <si>
    <t>V1618 TA REQUIRED</t>
  </si>
  <si>
    <t>V1618 TA FROM B/ PKO</t>
  </si>
  <si>
    <t xml:space="preserve">SPKO ASSUMED FOR V1618 TA </t>
  </si>
  <si>
    <t>V1618 TA FROM dfa1618 ta (Import)</t>
  </si>
  <si>
    <t>PFAD Required(early May )</t>
  </si>
  <si>
    <t>PFAD (Bulk -Import)</t>
  </si>
  <si>
    <t>Allana-600</t>
  </si>
  <si>
    <t>Libery-120</t>
  </si>
  <si>
    <t>Noble-200</t>
  </si>
  <si>
    <t>So   PFAD  Shortage</t>
  </si>
  <si>
    <t>CNO</t>
  </si>
  <si>
    <t>Week 1</t>
  </si>
  <si>
    <t>Week 2</t>
  </si>
  <si>
    <t>Week 3</t>
  </si>
  <si>
    <t>Week 4</t>
  </si>
  <si>
    <t>1-7th</t>
  </si>
  <si>
    <t>16th - 23rd</t>
  </si>
  <si>
    <t>Ach %</t>
  </si>
  <si>
    <t>Production</t>
  </si>
  <si>
    <t>WEEK 1</t>
  </si>
  <si>
    <t>SPKO</t>
  </si>
  <si>
    <t>WEEK 2</t>
  </si>
  <si>
    <t>WEEK 3</t>
  </si>
  <si>
    <t>WEEK 4</t>
  </si>
  <si>
    <t>PLAN</t>
  </si>
  <si>
    <t>ACTUAL</t>
  </si>
  <si>
    <t>RM RECEIPT PLAN</t>
  </si>
  <si>
    <t>DFA 1218</t>
  </si>
  <si>
    <t>TOTAL</t>
  </si>
  <si>
    <t>Ach. %</t>
  </si>
  <si>
    <t>OTIF COUNT</t>
  </si>
  <si>
    <t>OVERALL OTIF</t>
  </si>
  <si>
    <t>8-15th</t>
  </si>
  <si>
    <t>Export Dispatches</t>
  </si>
  <si>
    <t>Domestic Dispatches</t>
  </si>
  <si>
    <t>Procurement</t>
  </si>
  <si>
    <t>OTIF %</t>
  </si>
  <si>
    <t>Sales Order</t>
  </si>
  <si>
    <t>Customer</t>
  </si>
  <si>
    <t>Order No</t>
  </si>
  <si>
    <t>Destination</t>
  </si>
  <si>
    <t>Qty in MT</t>
  </si>
  <si>
    <t>Cont Type</t>
  </si>
  <si>
    <t>Actual ETD</t>
  </si>
  <si>
    <t>40FT</t>
  </si>
  <si>
    <t>CIF</t>
  </si>
  <si>
    <t>20FT</t>
  </si>
  <si>
    <t>ISO</t>
  </si>
  <si>
    <t>VVF Chemicals</t>
  </si>
  <si>
    <t>New York</t>
  </si>
  <si>
    <t>Vegarol 1214</t>
  </si>
  <si>
    <t>Vegarol 1618 (50:50)</t>
  </si>
  <si>
    <t>Vegarol 1618 TA</t>
  </si>
  <si>
    <t>Durban</t>
  </si>
  <si>
    <t>VVF Singapore</t>
  </si>
  <si>
    <t>Vegarol 1698</t>
  </si>
  <si>
    <t>Chicago</t>
  </si>
  <si>
    <t>LCL</t>
  </si>
  <si>
    <t>STEARIC ACID UTSR (25 KG BAG)</t>
  </si>
  <si>
    <t>Erucic Acid</t>
  </si>
  <si>
    <t>Barcelona</t>
  </si>
  <si>
    <t>Note:</t>
  </si>
  <si>
    <t>OTIF Summary Dashboard</t>
  </si>
  <si>
    <t>1. Calculation of OTIF is based on the plan of RM to be delivered at  Taloja.</t>
  </si>
  <si>
    <t xml:space="preserve">2. Delivery plan has been arrived as per ORMS and updates on requirement conveyed by Supply chain to Procurement. </t>
  </si>
  <si>
    <t>VEGAROL C1214</t>
  </si>
  <si>
    <t>KHONA DRUG AGENCIES</t>
  </si>
  <si>
    <t>PRAKASH CHEMICALS PVT.LTD</t>
  </si>
  <si>
    <t>VEGAROL C1618 TA (25 KG BAG)</t>
  </si>
  <si>
    <t>DAI-ICHI KARKARIA LTD.</t>
  </si>
  <si>
    <t>GLYCERIN CP (250 KG DRUM)</t>
  </si>
  <si>
    <t>GLYCERIN CP</t>
  </si>
  <si>
    <t>VEGACID C18 80</t>
  </si>
  <si>
    <t>VEGACID SUPERFLEX</t>
  </si>
  <si>
    <t>INDIA  GLYCOLS  LIMITED</t>
  </si>
  <si>
    <t>ERUCIC ACID 90% (180 KG DRUM)</t>
  </si>
  <si>
    <t>VEGACID C18 80 (180 KG DRUM)</t>
  </si>
  <si>
    <t>VEGAROL C16 98 (25 KG BAG)</t>
  </si>
  <si>
    <t>ARJUN BEES WAX INDUSTRIES</t>
  </si>
  <si>
    <t>GOODYEAR INDIA LIMITED.</t>
  </si>
  <si>
    <t>GLYCERIN IP (250 KG DRUM)</t>
  </si>
  <si>
    <t>VISWAAT  CHEMICALS  LTD.</t>
  </si>
  <si>
    <t>GALAXY SURFACTANTS  LTD.-LOCAL</t>
  </si>
  <si>
    <t>ORIFLAME INDIA PVT. LTD.</t>
  </si>
  <si>
    <t>CAPRYLIC ACID 99% (180 KG DRUM)</t>
  </si>
  <si>
    <t>BASF INDIA LTD. - DAHEJ</t>
  </si>
  <si>
    <t>VEGAROL C22 (25 KG BAG)</t>
  </si>
  <si>
    <t>VEGAROL C1214 (170 KG DRUM)</t>
  </si>
  <si>
    <t>VEGAROL C1618 50:50 (25 KG BAG)</t>
  </si>
  <si>
    <t>ENCUBE  ETHICALS PVT. LTD.</t>
  </si>
  <si>
    <t>L'OREAL INDIA ( P) LTD.</t>
  </si>
  <si>
    <t>H.K. ENTERPRISE</t>
  </si>
  <si>
    <t>OCAP (INDIA) PRIVATE LIMITED</t>
  </si>
  <si>
    <t>KUSA CHEMICALS PVT. LTD</t>
  </si>
  <si>
    <t>GALAXY SURFACTANTS  LTD. -V-23</t>
  </si>
  <si>
    <t>REMIK TRADING COMPANY PVT LTD</t>
  </si>
  <si>
    <t>Customer required ETD</t>
  </si>
  <si>
    <t>Vegarol 1898</t>
  </si>
  <si>
    <t>VEGAROL C18 98 (25 KG BAG)</t>
  </si>
  <si>
    <t>Hit %</t>
  </si>
  <si>
    <t>Oleo OTIF</t>
  </si>
  <si>
    <t>As a monthly bucket</t>
  </si>
  <si>
    <t>ABKUR ENTERPRISES</t>
  </si>
  <si>
    <t>BASF INDIA LIMITED</t>
  </si>
  <si>
    <t>CRODA INDIA COMPANY PVT. LTD.</t>
  </si>
  <si>
    <t>GLYCERIN BP (250 KG DRUM)</t>
  </si>
  <si>
    <t>Customer Req. date</t>
  </si>
  <si>
    <t xml:space="preserve"> Monthly Overall</t>
  </si>
  <si>
    <t>Monthly OTIF</t>
  </si>
  <si>
    <t>Stuff Dt</t>
  </si>
  <si>
    <t>Customer Hits/Miss</t>
  </si>
  <si>
    <t>Dist Fatty Acid - C8/C10</t>
  </si>
  <si>
    <t>Haifa</t>
  </si>
  <si>
    <t>Monthwise</t>
  </si>
  <si>
    <t xml:space="preserve">Supply Comittment </t>
  </si>
  <si>
    <t>WEEKWISE HITS</t>
  </si>
  <si>
    <t xml:space="preserve"> Sales dispatches  have been compared with supply commitment availability dates</t>
  </si>
  <si>
    <t>SAIVISION CHEM INDIA PVT LTD</t>
  </si>
  <si>
    <t>VEGAROL C1218</t>
  </si>
  <si>
    <t>OTIF Supply commitment</t>
  </si>
  <si>
    <t>Reasons for deviation</t>
  </si>
  <si>
    <t>MONTHLY PLAN</t>
  </si>
  <si>
    <t xml:space="preserve">24th - 31st </t>
  </si>
  <si>
    <t>Ship Terms</t>
  </si>
  <si>
    <t>AETD</t>
  </si>
  <si>
    <t>Actual stuff date</t>
  </si>
  <si>
    <t>Supply Commitment</t>
  </si>
  <si>
    <t>Supply commitment Hit/Miss</t>
  </si>
  <si>
    <t>FOB</t>
  </si>
  <si>
    <t>Berg &amp; Schmidt</t>
  </si>
  <si>
    <t>CFR</t>
  </si>
  <si>
    <t>Overall Hit % for Month</t>
  </si>
  <si>
    <t>Customer wise</t>
  </si>
  <si>
    <t>Supply commitment</t>
  </si>
  <si>
    <t>Weekwise Hit%</t>
  </si>
  <si>
    <t>Month</t>
  </si>
  <si>
    <t>V1214</t>
  </si>
  <si>
    <t>Plan</t>
  </si>
  <si>
    <t>Actual</t>
  </si>
  <si>
    <t>V1698</t>
  </si>
  <si>
    <t>Erucic 90</t>
  </si>
  <si>
    <t>May'16</t>
  </si>
  <si>
    <t>June'16</t>
  </si>
  <si>
    <t>V1618 50:50</t>
  </si>
  <si>
    <t>OTIF Count</t>
  </si>
  <si>
    <t>Weekly performance</t>
  </si>
  <si>
    <t>Monthly Overall count</t>
  </si>
  <si>
    <t>Invoice date</t>
  </si>
  <si>
    <t xml:space="preserve">Invoice no </t>
  </si>
  <si>
    <t xml:space="preserve">Order no </t>
  </si>
  <si>
    <t xml:space="preserve">Order date </t>
  </si>
  <si>
    <t xml:space="preserve">Product </t>
  </si>
  <si>
    <t xml:space="preserve">Qty </t>
  </si>
  <si>
    <t xml:space="preserve">Sold to </t>
  </si>
  <si>
    <t xml:space="preserve">Transport </t>
  </si>
  <si>
    <t>MAHASHKTI</t>
  </si>
  <si>
    <t>H.S.ROADLI</t>
  </si>
  <si>
    <t>H.S. ROADL</t>
  </si>
  <si>
    <t>MAHASHAKTI</t>
  </si>
  <si>
    <t>CAPRYLIC CAPRIC ACID (180 KG DRUM)</t>
  </si>
  <si>
    <t>ABHINAV XP</t>
  </si>
  <si>
    <t>05.07.2016</t>
  </si>
  <si>
    <t>V-TRANS (I</t>
  </si>
  <si>
    <t>ABHINAV TR</t>
  </si>
  <si>
    <t>GOODYEAR SOUTH-ASIA  TYRES PVT. LTD</t>
  </si>
  <si>
    <t>NEW SHAKTI</t>
  </si>
  <si>
    <t>APOLLO TYRES LIMITED  KALAMASSERY</t>
  </si>
  <si>
    <t>IESA ROADL</t>
  </si>
  <si>
    <t>FINE ORGANIC INDUSTRIES PVT. LTD.</t>
  </si>
  <si>
    <t>KRISHNA ANTIOXIDANTS PVT. LTD.-CHIPLUN</t>
  </si>
  <si>
    <t>V - TRANS</t>
  </si>
  <si>
    <t>INDIAN SYNTHETIC RUBBER LIMITED</t>
  </si>
  <si>
    <t>VALSE ROAD</t>
  </si>
  <si>
    <t>CLASSIC  AUTO  TUBES LTD</t>
  </si>
  <si>
    <t>BIRLA TYRES - BALASORE</t>
  </si>
  <si>
    <t>OM LOGISTI</t>
  </si>
  <si>
    <t>REMIK TRADING COMPANY PVT.LTD.-VATVA</t>
  </si>
  <si>
    <t>ION EXCHANGE (INDIA) LTD.</t>
  </si>
  <si>
    <t>RHODIA SPECIALTY CHEMICALS INDIA LT</t>
  </si>
  <si>
    <t>RAJESH ROA</t>
  </si>
  <si>
    <t>19.09.2016</t>
  </si>
  <si>
    <t>HEG LIMITED</t>
  </si>
  <si>
    <t>SACHIN ROA</t>
  </si>
  <si>
    <t>VEGA E TS 25 KG BAG</t>
  </si>
  <si>
    <t>RELIANCE INDUSTRIES LTD. - HAZIRA</t>
  </si>
  <si>
    <t>00.00.0000</t>
  </si>
  <si>
    <t>COSMO CARR</t>
  </si>
  <si>
    <t>VALASE ROA</t>
  </si>
  <si>
    <t>plan</t>
  </si>
  <si>
    <t>Customer required ETD DEVIATION</t>
  </si>
  <si>
    <t>Supply Commitment DEVIATION</t>
  </si>
  <si>
    <t>Rotterdam</t>
  </si>
  <si>
    <t>Ixom</t>
  </si>
  <si>
    <t>Manzanillo</t>
  </si>
  <si>
    <t>Oct'16</t>
  </si>
  <si>
    <t>05.10.2016</t>
  </si>
  <si>
    <t>L'OREAL INDIA PVT. LTD. - BADDI</t>
  </si>
  <si>
    <t>10.10.2016</t>
  </si>
  <si>
    <t>CAPRYLIC CAPRIC ACID</t>
  </si>
  <si>
    <t>MRF LTD-PONDA-GOA</t>
  </si>
  <si>
    <t>TRIVENI INTERCHEM PVT. LTD.</t>
  </si>
  <si>
    <t>EITA</t>
  </si>
  <si>
    <t>24th - 31st May</t>
  </si>
  <si>
    <t>Aug'16</t>
  </si>
  <si>
    <t>Sept'16</t>
  </si>
  <si>
    <t>Composite OTIF %</t>
  </si>
  <si>
    <t>July '16</t>
  </si>
  <si>
    <t>Dom. Dispatches</t>
  </si>
  <si>
    <t xml:space="preserve">Monthly </t>
  </si>
  <si>
    <t>Agreed Supply Cmt</t>
  </si>
  <si>
    <t>Customer Reqt. Sch.</t>
  </si>
  <si>
    <t>24th - 30th</t>
  </si>
  <si>
    <t>Nov'16</t>
  </si>
  <si>
    <t>3 out 5</t>
  </si>
  <si>
    <t>Dec'16</t>
  </si>
  <si>
    <t xml:space="preserve">Schedule Date </t>
  </si>
  <si>
    <t>Pranay Log</t>
  </si>
  <si>
    <t>PRANAY LOG</t>
  </si>
  <si>
    <t>22.12.2016</t>
  </si>
  <si>
    <t>KRISHNA ANTIOXIDANTS PVT. LTD.- KHED</t>
  </si>
  <si>
    <t>UNISYNTH CHEMICALS</t>
  </si>
  <si>
    <t>10.11.2016</t>
  </si>
  <si>
    <t>22.11.2016</t>
  </si>
  <si>
    <t>ACID INDIA - CHENNAI</t>
  </si>
  <si>
    <t>K K LOGIST</t>
  </si>
  <si>
    <t>PARAGON  POLYMER  PRODUCTS PVT.LTD.</t>
  </si>
  <si>
    <t>PARAGON POLYMER PRODUCTS (P)LTD.</t>
  </si>
  <si>
    <t>KHANNA &amp; KHANNA LIMITED.</t>
  </si>
  <si>
    <t>MARICO LIMITED</t>
  </si>
  <si>
    <t>29.11.2016</t>
  </si>
  <si>
    <t>VEGAROL EW 100 25 KG BAG</t>
  </si>
  <si>
    <t>RECKITT BENCKISER HEALTHCARE INDIA LTD</t>
  </si>
  <si>
    <t>AMEYA PLASTICS A/C MARICO LTD.</t>
  </si>
  <si>
    <t>MEGA FREIH</t>
  </si>
  <si>
    <t>GELNOVA LABORATORIES (INDIA)PVT LTD</t>
  </si>
  <si>
    <t>HUBERGROUP INDIA PVT. LTD.</t>
  </si>
  <si>
    <t>OLEOCHEMICALS &amp; ALLIED PRODUCTS</t>
  </si>
  <si>
    <t>ESTEEM INDUSTRIES PVT. LTD. UNIT II</t>
  </si>
  <si>
    <t>PROGRESSIV</t>
  </si>
  <si>
    <t>21.12.2016</t>
  </si>
  <si>
    <t>V TRANS IN</t>
  </si>
  <si>
    <t>23.12.2016</t>
  </si>
  <si>
    <t>ALPHA CHEMICALS P. LTD</t>
  </si>
  <si>
    <t>UNITED SAF</t>
  </si>
  <si>
    <t>CEAT LIMITED</t>
  </si>
  <si>
    <t>BASF INDIA LIMITED.-PANVEL</t>
  </si>
  <si>
    <t>PARTY</t>
  </si>
  <si>
    <t>MEYER ORGANICS P.LTD(H.O.) -THANE</t>
  </si>
  <si>
    <t>EUMARK PHARMACEUTICALS PVT.LTD.</t>
  </si>
  <si>
    <t>GROUP PHARMACEUTICALS LTD.-MALUR</t>
  </si>
  <si>
    <t>CJP Chemicals</t>
  </si>
  <si>
    <t>Cape Town</t>
  </si>
  <si>
    <t>Loreal</t>
  </si>
  <si>
    <t>Alexanderia</t>
  </si>
  <si>
    <t>Odessa</t>
  </si>
  <si>
    <t>Navegantas</t>
  </si>
  <si>
    <t>ERUCIC ACID 90%</t>
  </si>
  <si>
    <t>Ref Glycerine</t>
  </si>
  <si>
    <t>Siyeza Fine Chem</t>
  </si>
  <si>
    <t>Memphis</t>
  </si>
  <si>
    <t>Vegarol 1822</t>
  </si>
  <si>
    <t>Los Angeles</t>
  </si>
  <si>
    <t>Busan</t>
  </si>
  <si>
    <t>Port Klang</t>
  </si>
  <si>
    <t>Capital Trade</t>
  </si>
  <si>
    <t>Revada</t>
  </si>
  <si>
    <t>St.Petersbur</t>
  </si>
  <si>
    <t>VVF LLC</t>
  </si>
  <si>
    <t>Gydnia</t>
  </si>
  <si>
    <t>EXW</t>
  </si>
  <si>
    <t>Flex</t>
  </si>
  <si>
    <t>Actual Prod.</t>
  </si>
  <si>
    <t>ANNA BULK</t>
  </si>
  <si>
    <t>19.01.2017</t>
  </si>
  <si>
    <t>16.01.2017</t>
  </si>
  <si>
    <t>17.01.2017</t>
  </si>
  <si>
    <t>STEARIC ACID 90 (25 KG BAG)</t>
  </si>
  <si>
    <t>24.01.2017</t>
  </si>
  <si>
    <t>10.01.2017</t>
  </si>
  <si>
    <t>06.01.2017</t>
  </si>
  <si>
    <t>18.01.2017</t>
  </si>
  <si>
    <t>DISTILLED FATTY ACID (180 KG DRUM)</t>
  </si>
  <si>
    <t>EAST INDIA</t>
  </si>
  <si>
    <t>12.01.2017</t>
  </si>
  <si>
    <t>02.01.2017</t>
  </si>
  <si>
    <t>STEARIC ACID 92 (25 KG BAG)</t>
  </si>
  <si>
    <t>05.01.2017</t>
  </si>
  <si>
    <t>MOHINI  ORGANICS  PVT. LTD, UNIT-II</t>
  </si>
  <si>
    <t>KAMSON HEALTHCARE PVT. LTD.</t>
  </si>
  <si>
    <t>THE HIMALAYA DRUG COMPANY- BANGLORE</t>
  </si>
  <si>
    <t>03.01.2017</t>
  </si>
  <si>
    <t>THERMAX LIMITED</t>
  </si>
  <si>
    <t>PARTY TPT</t>
  </si>
  <si>
    <t>SAURADIP CHEMICAL IND.PVT.LTD.</t>
  </si>
  <si>
    <t>AMWAY INDIA ENTERPRISES PVT. LTD.</t>
  </si>
  <si>
    <t>MAGNUS SOLUTIONS PVT. LTD.</t>
  </si>
  <si>
    <t>Jan'17</t>
  </si>
  <si>
    <t>Feb'17</t>
  </si>
  <si>
    <t>24th - 28th</t>
  </si>
  <si>
    <t>27.02.2017</t>
  </si>
  <si>
    <t>06.02.2017</t>
  </si>
  <si>
    <t>ASIAN PAINTS LTD.</t>
  </si>
  <si>
    <t>VEGACID C18 90 (180 KG DRUM)</t>
  </si>
  <si>
    <t>23.02.2017</t>
  </si>
  <si>
    <t>13.02.2017</t>
  </si>
  <si>
    <t>10.02.2017</t>
  </si>
  <si>
    <t>KREATION HANDICRAFTS</t>
  </si>
  <si>
    <t>20.02.2017</t>
  </si>
  <si>
    <t>16.02.2017</t>
  </si>
  <si>
    <t>14.02.2017</t>
  </si>
  <si>
    <t>01.02.2017</t>
  </si>
  <si>
    <t>24.02.2017</t>
  </si>
  <si>
    <t>22.02.2017</t>
  </si>
  <si>
    <t>09.02.2017</t>
  </si>
  <si>
    <t>AVI - OIL  INDIA  (P)  LTD.,</t>
  </si>
  <si>
    <t>ORGANIC ESSENTIALS</t>
  </si>
  <si>
    <t>Unicorn Lo</t>
  </si>
  <si>
    <t>PIYANSHU CHEMICALS PVT. LTD.-UNIT 2</t>
  </si>
  <si>
    <t>ORCHID CHEMICALS</t>
  </si>
  <si>
    <t>21.02.2017</t>
  </si>
  <si>
    <t>PALMITIC ACID 98% (25KG BAG)</t>
  </si>
  <si>
    <t>MAKWELL ORGANICS PVT. LTD.</t>
  </si>
  <si>
    <t>SATOL CHEMICALS UNIT II</t>
  </si>
  <si>
    <t>METROPOLITAN EXIMCHEM PVT. LTD.</t>
  </si>
  <si>
    <t>AMWAY INDIA ENTERPRISES P. LTD.</t>
  </si>
  <si>
    <t>TECHNOVA IMAGING SYSTEMS (P) LTD</t>
  </si>
  <si>
    <t>16/02/2017</t>
  </si>
  <si>
    <t>Week 5</t>
  </si>
  <si>
    <t>ZHANGJIAGANG</t>
  </si>
  <si>
    <t>COLOMBO</t>
  </si>
  <si>
    <t>Hamburg</t>
  </si>
  <si>
    <t>UC/MLD/270</t>
  </si>
  <si>
    <t>PO-003399</t>
  </si>
  <si>
    <t>NHAVA SEVA</t>
  </si>
  <si>
    <t>PO-003331</t>
  </si>
  <si>
    <t>PO-003325</t>
  </si>
  <si>
    <t>370025</t>
  </si>
  <si>
    <t>P01011</t>
  </si>
  <si>
    <t>Wego</t>
  </si>
  <si>
    <t>Ikudha</t>
  </si>
  <si>
    <t>VVF SINGAPORE PTE LTD</t>
  </si>
  <si>
    <t>INTERBEAUTY</t>
  </si>
  <si>
    <t>V1898/V20</t>
  </si>
  <si>
    <t>DFA C8C10</t>
  </si>
  <si>
    <t>Monthly plan/Product</t>
  </si>
  <si>
    <t>V1618 (50:50)</t>
  </si>
  <si>
    <t>V20</t>
  </si>
  <si>
    <t xml:space="preserve">Actual Prod Qty. till date </t>
  </si>
  <si>
    <t>Plan Qty for feb 2017</t>
  </si>
  <si>
    <t>Mar'17</t>
  </si>
  <si>
    <t>Month : Mar'17</t>
  </si>
  <si>
    <t xml:space="preserve">24th - 31st  </t>
  </si>
  <si>
    <t>30.03.2017</t>
  </si>
  <si>
    <t>31.03.2017</t>
  </si>
  <si>
    <t>ARIHANT LUBRICANTS PVT. LTD.</t>
  </si>
  <si>
    <t>22.03.2017</t>
  </si>
  <si>
    <t>16.03.2017</t>
  </si>
  <si>
    <t>29.03.2017</t>
  </si>
  <si>
    <t>M.R.SHAH L</t>
  </si>
  <si>
    <t>10.03.2017</t>
  </si>
  <si>
    <t>06.03.2017</t>
  </si>
  <si>
    <t>14.03.2017</t>
  </si>
  <si>
    <t>MEGA FREIG</t>
  </si>
  <si>
    <t>GIVAUDAN (INDIA)  PVT. LTD.</t>
  </si>
  <si>
    <t>20.03.2017</t>
  </si>
  <si>
    <t>ELYSIUM PHARMACEUTICALS LIMITED</t>
  </si>
  <si>
    <t>SANOFI SYNTHELABO (INDIA) PVT. LTD.</t>
  </si>
  <si>
    <t>APOLLO TYRE LTD.- CHENNAI</t>
  </si>
  <si>
    <t>GALAXY  SURFACTANTS LTD. M-3</t>
  </si>
  <si>
    <t>VEGAROL C22 80 (25 KG BAG)</t>
  </si>
  <si>
    <t>23.03.2017</t>
  </si>
  <si>
    <t>27.03.2017</t>
  </si>
  <si>
    <t>24.03.2017</t>
  </si>
  <si>
    <t>STEARIC ACID 92 BULK</t>
  </si>
  <si>
    <t>03.03.2017</t>
  </si>
  <si>
    <t>ARCHEESH LABORATORIES</t>
  </si>
  <si>
    <t>ULTRA BEAUTY CARE PVT LTD.</t>
  </si>
  <si>
    <t>09.03.2017</t>
  </si>
  <si>
    <t>NAXPAR PHARMA P.LTD.</t>
  </si>
  <si>
    <t>PRITAM INTERNATIONAL PVT LTD.</t>
  </si>
  <si>
    <t>12.03.2017</t>
  </si>
  <si>
    <t>18.03.2017</t>
  </si>
  <si>
    <t>28.03.2017</t>
  </si>
  <si>
    <t>CARGO 365</t>
  </si>
  <si>
    <t>VVF (India) Limited - Daman</t>
  </si>
  <si>
    <t>JEETU TPT.</t>
  </si>
  <si>
    <t>17.03.2017</t>
  </si>
  <si>
    <t>26.03.2017</t>
  </si>
  <si>
    <t>01.03.2017</t>
  </si>
  <si>
    <t>IESA R</t>
  </si>
  <si>
    <t>25.03.2017</t>
  </si>
  <si>
    <t>PARNAY LOG</t>
  </si>
  <si>
    <t>15.03.2017</t>
  </si>
  <si>
    <t>02.03.2017</t>
  </si>
  <si>
    <t>AMBICA PAR</t>
  </si>
  <si>
    <t>VVF(India)LIMITED-BADDI-PLANT CUSTOMER</t>
  </si>
  <si>
    <t>K K LOGI</t>
  </si>
  <si>
    <t>SKYWING TP</t>
  </si>
  <si>
    <t>ARKEMA CHEMICALS INDIA PVT. LTD.</t>
  </si>
  <si>
    <t>ROHAN ORGANICS PVT LTD</t>
  </si>
  <si>
    <t>ABINAV XPR</t>
  </si>
  <si>
    <t>13.03.2017</t>
  </si>
  <si>
    <t>12.03.3017</t>
  </si>
  <si>
    <t>PROGRECIVE</t>
  </si>
  <si>
    <t>VIVA CORPORATION - AMBERNATH</t>
  </si>
  <si>
    <t>GODSE TPT</t>
  </si>
  <si>
    <t>DABUR INDIA LTD. - UNIT -I</t>
  </si>
  <si>
    <t>SHREE JI MARBLE &amp; GRANITES</t>
  </si>
  <si>
    <t>ELEGANT CHEMICAL ENTERPRISES P. LTD</t>
  </si>
  <si>
    <t>PFIZER LTD</t>
  </si>
  <si>
    <t>21.03.2017</t>
  </si>
  <si>
    <t>UTPAN CHEMPRO</t>
  </si>
  <si>
    <t>INLAND LOG</t>
  </si>
  <si>
    <t>ACID INDIA LIMITED</t>
  </si>
  <si>
    <t>11.03.2017</t>
  </si>
  <si>
    <t>ENCUBE ETHICALS PVT.LTD.</t>
  </si>
  <si>
    <t>LAURIC MYRISTIC ACID (C1214 FA)</t>
  </si>
  <si>
    <t>SUPPL-11</t>
  </si>
  <si>
    <t>DISTILLED STEARIC ACID P 12 (25 KG BAG)</t>
  </si>
  <si>
    <t>SUPPL-10</t>
  </si>
  <si>
    <t>SWAYAMBU L</t>
  </si>
  <si>
    <t>CHEMETALL  INDIA PVT. LTD.</t>
  </si>
  <si>
    <t>UNITED PESTICHEM &amp; NONIONICS P. LTD</t>
  </si>
  <si>
    <t>19.03.2017</t>
  </si>
  <si>
    <t>PIYANSHU CHEMICALS  PVT LTD</t>
  </si>
  <si>
    <t>BEE PEE COATINGS LTD.</t>
  </si>
  <si>
    <t>07.03.2017</t>
  </si>
  <si>
    <t>PIYANSHU CHEMICALS PVT.LTD.</t>
  </si>
  <si>
    <t>ACROSS IND</t>
  </si>
  <si>
    <t>SHRI KRISHNA AGENCIES- BADDI</t>
  </si>
  <si>
    <t>KARNATAKA</t>
  </si>
  <si>
    <t>SRC EXPRES</t>
  </si>
  <si>
    <t>AVON BEAUTY PRODUCTS (I) PVT. LTD</t>
  </si>
  <si>
    <t>AMIT TRANS</t>
  </si>
  <si>
    <t>HARYANA LEATHER CHEMICALS LTD</t>
  </si>
  <si>
    <t>08.03.2017</t>
  </si>
  <si>
    <t>AARTI INDUSTRIES LIMITED</t>
  </si>
  <si>
    <t>Croda India Company Pvt Ltd</t>
  </si>
  <si>
    <t>ABBOTT HEALTHCARE PRIVATE LIMITED</t>
  </si>
  <si>
    <t>28.02.2017</t>
  </si>
  <si>
    <t>JINDAL ALUMINIUM LTD.</t>
  </si>
  <si>
    <t>JEETCHEM  ORGANCIS  PVT. LTD.</t>
  </si>
  <si>
    <t>UNITOP CHEMICALS PVT. LTD.- DAHEJ</t>
  </si>
  <si>
    <t>SHREE VALLABH CHEMICALS</t>
  </si>
  <si>
    <t>PHAARMASIA LIMITED</t>
  </si>
  <si>
    <t>DOEHLER INDIA PVT. LTD.</t>
  </si>
  <si>
    <t>ABBOTT  INDIA LTD.</t>
  </si>
  <si>
    <t>24.11.2016</t>
  </si>
  <si>
    <t>OKARA TRAD</t>
  </si>
  <si>
    <t>PATEL REMEDIES PVT.LTD.</t>
  </si>
  <si>
    <t>V. N. PHARMA</t>
  </si>
  <si>
    <t>M.SANI &amp; CO.</t>
  </si>
  <si>
    <t>WASTE HARD PLASTIC ( BROKEN PIECES )</t>
  </si>
  <si>
    <t>PARTY VEHI</t>
  </si>
  <si>
    <t>ARRANGED B</t>
  </si>
  <si>
    <t>PANACHE ORGANICS</t>
  </si>
  <si>
    <t>GALAXY SURFACTANTS LTD-JHAGADIA EOU</t>
  </si>
  <si>
    <t>INDUSTRIAL GENERAL PROD. PVT. LTD</t>
  </si>
  <si>
    <t>MARICO LTD.- PAONTA SAHIB</t>
  </si>
  <si>
    <t>V TANS IND</t>
  </si>
  <si>
    <t>WRIGLEY INDIA PVT.LTD.</t>
  </si>
  <si>
    <t>DIMPLE CHEMICALS &amp; SERVICES PVT. LID</t>
  </si>
  <si>
    <t>GANDHAR OIL REFINERY INDIA LIMITED</t>
  </si>
  <si>
    <t>LACTOSE INDIA LIMITED</t>
  </si>
  <si>
    <t>SANOFI INDIA LIMITED</t>
  </si>
  <si>
    <t>GLYCERIN EP (250 KG DRUM)</t>
  </si>
  <si>
    <t>CHAMPION COATINGS PVT LTD</t>
  </si>
  <si>
    <t>GODFREY PHILLIPS INDIA LTD.</t>
  </si>
  <si>
    <t>AKZO NOBEL INDIA LTD.</t>
  </si>
  <si>
    <t>ABHINAV EX</t>
  </si>
  <si>
    <t>MEGA FRIGH</t>
  </si>
  <si>
    <t>OM</t>
  </si>
  <si>
    <t>GLENMARK PHARMACEUTICALS LTD- UNIT - II</t>
  </si>
  <si>
    <t>05.03.2017</t>
  </si>
  <si>
    <t>04.03.2017</t>
  </si>
  <si>
    <t>FINE ORGANIC INDUSTRIES</t>
  </si>
  <si>
    <t>EMAMI LTD. – DONGARI</t>
  </si>
  <si>
    <t>Tectyl Oil and Chemicals India Pvt Ltd</t>
  </si>
  <si>
    <t>MAHARANI INNOVATIVE PAINTS P LTD</t>
  </si>
  <si>
    <t>BY - PANAC</t>
  </si>
  <si>
    <t>BY - PANA</t>
  </si>
  <si>
    <t>K K LOG TP</t>
  </si>
  <si>
    <t>CHAWLA ROA</t>
  </si>
  <si>
    <t>RUBCHEM INDIA PVT.LTD.</t>
  </si>
  <si>
    <t>YOGESH R J</t>
  </si>
  <si>
    <t>INDO  AMINES  LIMITED - BARODA</t>
  </si>
  <si>
    <t xml:space="preserve">Ship to </t>
  </si>
  <si>
    <t>Globe Chemical</t>
  </si>
  <si>
    <t>VEGAROL 1618 50:50</t>
  </si>
  <si>
    <t>VEGAROL 18 98</t>
  </si>
  <si>
    <t>VEGAROL 1698</t>
  </si>
  <si>
    <t>MAWEI</t>
  </si>
  <si>
    <t>PFI 1753</t>
  </si>
  <si>
    <t>UPCITY</t>
  </si>
  <si>
    <t xml:space="preserve">ERUCIC ACID 90% </t>
  </si>
  <si>
    <t>PI 1678</t>
  </si>
  <si>
    <t>HIMFARMINVEST</t>
  </si>
  <si>
    <t>VEGAROL 1618 TA</t>
  </si>
  <si>
    <t>ZP17R00143</t>
  </si>
  <si>
    <t>ZOHAR DALIA</t>
  </si>
  <si>
    <t>FATTY ALCOHOL C1214</t>
  </si>
  <si>
    <t>PI 1756</t>
  </si>
  <si>
    <t>L'OREAL COSMETICS INDUSTRY</t>
  </si>
  <si>
    <t>Jebel Ali</t>
  </si>
  <si>
    <t>TRICOM LLC</t>
  </si>
  <si>
    <t>SOLVAY (ZHANGJIAGANG) SPECIALTY CHEMICAL</t>
  </si>
  <si>
    <t>CAPRIC ACID 99%</t>
  </si>
  <si>
    <t>ASSOCIATED MOTORWAYS</t>
  </si>
  <si>
    <t>STEARIC ACID UTSR</t>
  </si>
  <si>
    <t xml:space="preserve"> PO-003533</t>
  </si>
  <si>
    <t>VEGAROL 22</t>
  </si>
  <si>
    <t>BEIRA</t>
  </si>
  <si>
    <t>PO16465.2</t>
  </si>
  <si>
    <t>VVF SINGAPORE PTE</t>
  </si>
  <si>
    <t xml:space="preserve">P241703 </t>
  </si>
  <si>
    <t>BIONOVA GLOBAL LIMITED</t>
  </si>
  <si>
    <t>SOLVAY (ZHANGJIAGANG)</t>
  </si>
  <si>
    <t xml:space="preserve"> PO-003483</t>
  </si>
  <si>
    <t>VEGAROL 16 98</t>
  </si>
  <si>
    <t>Genoa</t>
  </si>
  <si>
    <t xml:space="preserve"> PO17491</t>
  </si>
  <si>
    <t>PALMITIC ACID 98%</t>
  </si>
  <si>
    <t>ROTTERDAM</t>
  </si>
  <si>
    <t>CABB</t>
  </si>
  <si>
    <t>CAPRYLIC ACID 99%</t>
  </si>
  <si>
    <t>17-VVF-02</t>
  </si>
  <si>
    <t>OOO REVADA</t>
  </si>
  <si>
    <t>17-VVF-03</t>
  </si>
  <si>
    <t>VEGAROL 1898</t>
  </si>
  <si>
    <t xml:space="preserve">VEGAROL 1698 </t>
  </si>
  <si>
    <t>VEGAROL 1618 (50:50)</t>
  </si>
  <si>
    <t>17-VVF-04</t>
  </si>
  <si>
    <t>PASIR GUDANG</t>
  </si>
  <si>
    <t>PO17504</t>
  </si>
  <si>
    <t>VVF SINGAPORE</t>
  </si>
  <si>
    <t>Levaco Chemicals</t>
  </si>
  <si>
    <t xml:space="preserve">VEGAROL 1618 TA </t>
  </si>
  <si>
    <t>BERG &amp; SCHMIDT GMBH</t>
  </si>
  <si>
    <t>Karachi</t>
  </si>
  <si>
    <t>Loreal Pakistan</t>
  </si>
  <si>
    <t/>
  </si>
  <si>
    <t>Panache</t>
  </si>
  <si>
    <t>Vegarol EW 100</t>
  </si>
  <si>
    <t>PO-003474</t>
  </si>
  <si>
    <t>Vegarol 2270</t>
  </si>
  <si>
    <t>Cartagena</t>
  </si>
  <si>
    <t>Quimicos</t>
  </si>
  <si>
    <t>DICO08209</t>
  </si>
  <si>
    <t>Distribudora Y Convertidora</t>
  </si>
  <si>
    <t>370089</t>
  </si>
  <si>
    <t>Montreal</t>
  </si>
  <si>
    <t>PO-003469</t>
  </si>
  <si>
    <t>VIN20170065GV-P1</t>
  </si>
  <si>
    <t>VIN20170064GV-P1</t>
  </si>
  <si>
    <t>39968</t>
  </si>
  <si>
    <t>PO-003477</t>
  </si>
  <si>
    <t>103369</t>
  </si>
  <si>
    <t>Wegochem</t>
  </si>
  <si>
    <t>PO-003479</t>
  </si>
  <si>
    <t>PO-003473</t>
  </si>
  <si>
    <t>PO-003476</t>
  </si>
  <si>
    <t>PO-003471</t>
  </si>
  <si>
    <t>PO-003468</t>
  </si>
  <si>
    <t>Altamira</t>
  </si>
  <si>
    <t>PO-003390</t>
  </si>
  <si>
    <t>PO-003398</t>
  </si>
  <si>
    <t>8151</t>
  </si>
  <si>
    <t>Univar</t>
  </si>
  <si>
    <t>11285</t>
  </si>
  <si>
    <t>Tricom</t>
  </si>
  <si>
    <t>E-17028</t>
  </si>
  <si>
    <t>Tarmesh Overseas</t>
  </si>
  <si>
    <t>SFC17826</t>
  </si>
  <si>
    <t>Tincan</t>
  </si>
  <si>
    <t>1713</t>
  </si>
  <si>
    <t>Sara Hongkong</t>
  </si>
  <si>
    <t>17-VVF-01</t>
  </si>
  <si>
    <t>1710</t>
  </si>
  <si>
    <t>1697</t>
  </si>
  <si>
    <t>Buenos Aires</t>
  </si>
  <si>
    <t>1011541</t>
  </si>
  <si>
    <t>1011542</t>
  </si>
  <si>
    <t>94052</t>
  </si>
  <si>
    <t>370092</t>
  </si>
  <si>
    <t>4167</t>
  </si>
  <si>
    <t>PO-003310</t>
  </si>
  <si>
    <t>PO-003397</t>
  </si>
  <si>
    <t>8149</t>
  </si>
  <si>
    <t>E-17035A</t>
  </si>
  <si>
    <t>Tarmesh International</t>
  </si>
  <si>
    <t>STCPO17022001</t>
  </si>
  <si>
    <t>Seohyun</t>
  </si>
  <si>
    <t>JNPT</t>
  </si>
  <si>
    <t>053/16-17</t>
  </si>
  <si>
    <t>M&amp;H Mica</t>
  </si>
  <si>
    <t>041/2017</t>
  </si>
  <si>
    <t>Istanbul</t>
  </si>
  <si>
    <t>2748</t>
  </si>
  <si>
    <t>Canan Kozmetik</t>
  </si>
  <si>
    <t>2747</t>
  </si>
  <si>
    <t>2746</t>
  </si>
  <si>
    <t>370142</t>
  </si>
  <si>
    <t>4501462466</t>
  </si>
  <si>
    <t>African Consumer</t>
  </si>
  <si>
    <t>Vegarol 1618 PS</t>
  </si>
  <si>
    <t>PO-003475</t>
  </si>
  <si>
    <t>PO-003470</t>
  </si>
  <si>
    <t>PO-003401</t>
  </si>
  <si>
    <t>PO-003402</t>
  </si>
  <si>
    <t>PO-003311</t>
  </si>
  <si>
    <t>E-17043</t>
  </si>
  <si>
    <t>E-17039A</t>
  </si>
  <si>
    <t>27632</t>
  </si>
  <si>
    <t>Tornel</t>
  </si>
  <si>
    <t>Stearic Acid</t>
  </si>
  <si>
    <t>Dammam</t>
  </si>
  <si>
    <t>4801268400</t>
  </si>
  <si>
    <t>Sabic</t>
  </si>
  <si>
    <t>808052</t>
  </si>
  <si>
    <t>Alliance Tire</t>
  </si>
  <si>
    <t>4600010109</t>
  </si>
  <si>
    <t>Unioleon</t>
  </si>
  <si>
    <t>Bangkok</t>
  </si>
  <si>
    <t>60020196</t>
  </si>
  <si>
    <t>Solvay</t>
  </si>
  <si>
    <t>PC16334</t>
  </si>
  <si>
    <t>Industrial Qumica</t>
  </si>
  <si>
    <t>PC16333</t>
  </si>
  <si>
    <t>PO17498</t>
  </si>
  <si>
    <t>Capric Acid</t>
  </si>
  <si>
    <t>Behnic Acid</t>
  </si>
  <si>
    <t>V18 98 and C20</t>
  </si>
  <si>
    <t>DFA8:10</t>
  </si>
  <si>
    <t>Stearic-90</t>
  </si>
  <si>
    <t>Behenic Acid</t>
  </si>
  <si>
    <t>superflex</t>
  </si>
  <si>
    <t>Behenic acid</t>
  </si>
  <si>
    <t>X</t>
  </si>
  <si>
    <t>DFA 1698</t>
  </si>
  <si>
    <t>DFA C8 99% (MCT base)</t>
  </si>
  <si>
    <t>DFA C10 99%(CNO base)/ DFA C8 99% (MCT base)</t>
  </si>
  <si>
    <t>6.511/ 1.263</t>
  </si>
  <si>
    <t>DFA C10 99%(CNO base)</t>
  </si>
  <si>
    <t>C10 from MCT</t>
  </si>
  <si>
    <t>DFA C8 99%(CNO base)</t>
  </si>
  <si>
    <t>C10 from L/E CNO</t>
  </si>
  <si>
    <t>C8 from MCT</t>
  </si>
  <si>
    <t>C8 from L/E CNO/PKO</t>
  </si>
  <si>
    <t>Stearic 92</t>
  </si>
  <si>
    <t>Superflex(400MT PFAD)</t>
  </si>
  <si>
    <t>Erucic acid(Upcity grade)</t>
  </si>
  <si>
    <t>Erucic acid</t>
  </si>
  <si>
    <t>Along with Interm+Lauric</t>
  </si>
  <si>
    <t>C16 98% (RBDPS base)</t>
  </si>
  <si>
    <t>C10 (MCT)</t>
  </si>
  <si>
    <t>C10 (CNO+PKO)</t>
  </si>
  <si>
    <t>C16 98% (PKO base)</t>
  </si>
  <si>
    <t>C8 (MCT)</t>
  </si>
  <si>
    <t>C16 98% (RBDPS  base)</t>
  </si>
  <si>
    <t>C8 (CNO+PKO)</t>
  </si>
  <si>
    <t>From Hyd 1890</t>
  </si>
  <si>
    <t>DFA C16 98 (C16 RBDPS base)</t>
  </si>
  <si>
    <t>V16 98</t>
  </si>
  <si>
    <t>Stearic 90</t>
  </si>
  <si>
    <t xml:space="preserve">Actual Prod Qty. </t>
  </si>
  <si>
    <t>Plan Qty for March 2017</t>
  </si>
  <si>
    <t>Summary</t>
  </si>
  <si>
    <t>Section 5 (C501-C502)</t>
  </si>
  <si>
    <t>Section 4 (401-402)</t>
  </si>
  <si>
    <t>Section 3 (C302-C303)</t>
  </si>
  <si>
    <t>Monthly Bucket Summary</t>
  </si>
  <si>
    <t>Weekly summary</t>
  </si>
  <si>
    <t xml:space="preserve">BASE OTIF </t>
  </si>
  <si>
    <t>Aug16 - Sept 16</t>
  </si>
  <si>
    <t xml:space="preserve">OTIF for SH </t>
  </si>
  <si>
    <t>Oct 16 - Mar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</si>
</sst>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_);_(@_)"/>
    <numFmt numFmtId="167" formatCode="0.000%"/>
    <numFmt numFmtId="168" formatCode="&quot;Rs.&quot;\ #,##0.00_);\(&quot;Rs.&quot;\ #,##0.00\)"/>
    <numFmt numFmtId="169" formatCode="_(&quot;Rs.&quot;\ * #,##0_);_(&quot;Rs.&quot;\ * \(#,##0\);_(&quot;Rs.&quot;\ * &quot;-&quot;_);_(@_)"/>
    <numFmt numFmtId="170" formatCode="&quot;$&quot;#,\);\(&quot;$&quot;#,##0\)"/>
    <numFmt numFmtId="171" formatCode="_(* #,##0_);_(* \(#,##0\);_(* &quot;-&quot;??_);_(@_)"/>
    <numFmt numFmtId="172" formatCode="0.000"/>
    <numFmt numFmtId="173" formatCode="0.0"/>
    <numFmt numFmtId="174" formatCode="dd\-mmm\-yy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b/>
      <sz val="8"/>
      <color indexed="24"/>
      <name val="Arial"/>
      <family val="2"/>
    </font>
    <font>
      <sz val="8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11"/>
      <color indexed="52"/>
      <name val="Calibri"/>
      <family val="2"/>
    </font>
    <font>
      <sz val="10"/>
      <name val="MS Sans Serif"/>
      <family val="2"/>
    </font>
    <font>
      <b/>
      <sz val="11"/>
      <color indexed="9"/>
      <name val="Calibri"/>
      <family val="2"/>
    </font>
    <font>
      <sz val="8"/>
      <name val="Arial Narrow"/>
      <family val="2"/>
    </font>
    <font>
      <sz val="10"/>
      <color theme="1"/>
      <name val="Bookman Old Style"/>
      <family val="2"/>
    </font>
    <font>
      <sz val="12"/>
      <name val="Helv"/>
    </font>
    <font>
      <sz val="10"/>
      <name val="Courier"/>
      <family val="3"/>
    </font>
    <font>
      <b/>
      <sz val="11"/>
      <color indexed="8"/>
      <name val="Calibri"/>
      <family val="2"/>
    </font>
    <font>
      <sz val="24"/>
      <color indexed="9"/>
      <name val="SWISS"/>
    </font>
    <font>
      <i/>
      <sz val="11"/>
      <color indexed="23"/>
      <name val="Calibri"/>
      <family val="2"/>
    </font>
    <font>
      <b/>
      <sz val="14"/>
      <name val="SWISS"/>
    </font>
    <font>
      <sz val="10"/>
      <color indexed="0"/>
      <name val="Arial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2"/>
      <color indexed="12"/>
      <name val="Arial Narrow"/>
      <family val="2"/>
    </font>
    <font>
      <sz val="11"/>
      <color indexed="62"/>
      <name val="Calibri"/>
      <family val="2"/>
    </font>
    <font>
      <b/>
      <sz val="14"/>
      <name val="Helv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entury Gothic"/>
      <family val="2"/>
    </font>
    <font>
      <sz val="11"/>
      <color theme="1"/>
      <name val="Calibri"/>
      <family val="2"/>
      <charset val="1"/>
      <scheme val="minor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24"/>
      <color indexed="13"/>
      <name val="Helv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1F497D"/>
      <name val="Calibri"/>
      <family val="2"/>
      <scheme val="minor"/>
    </font>
    <font>
      <vertAlign val="superscript"/>
      <sz val="11"/>
      <color rgb="FF1F497D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 Light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0"/>
      <color indexed="8"/>
      <name val="Calibri Light"/>
      <family val="2"/>
    </font>
    <font>
      <sz val="10"/>
      <color theme="1"/>
      <name val="Calibri Light"/>
      <family val="2"/>
    </font>
    <font>
      <b/>
      <sz val="11"/>
      <color indexed="8"/>
      <name val="Calibri Light"/>
      <family val="2"/>
    </font>
    <font>
      <b/>
      <sz val="11"/>
      <color rgb="FF000000"/>
      <name val="Calibri Light"/>
      <family val="2"/>
    </font>
    <font>
      <sz val="12"/>
      <color indexed="8"/>
      <name val="Calibri Light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0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/>
      <bottom/>
      <diagonal/>
    </border>
    <border>
      <left style="double">
        <color theme="4" tint="0.59996337778862885"/>
      </left>
      <right/>
      <top style="double">
        <color theme="4" tint="0.59996337778862885"/>
      </top>
      <bottom style="double">
        <color theme="4" tint="0.59996337778862885"/>
      </bottom>
      <diagonal/>
    </border>
    <border>
      <left/>
      <right style="double">
        <color theme="4" tint="0.59996337778862885"/>
      </right>
      <top style="double">
        <color theme="4" tint="0.59996337778862885"/>
      </top>
      <bottom style="double">
        <color theme="4" tint="0.59996337778862885"/>
      </bottom>
      <diagonal/>
    </border>
    <border>
      <left style="double">
        <color theme="0" tint="-0.34998626667073579"/>
      </left>
      <right style="double">
        <color theme="0" tint="-0.34998626667073579"/>
      </right>
      <top/>
      <bottom style="double">
        <color theme="0" tint="-0.34998626667073579"/>
      </bottom>
      <diagonal/>
    </border>
    <border>
      <left style="double">
        <color theme="3" tint="0.79998168889431442"/>
      </left>
      <right/>
      <top style="double">
        <color theme="3" tint="0.79998168889431442"/>
      </top>
      <bottom style="double">
        <color theme="3" tint="0.79998168889431442"/>
      </bottom>
      <diagonal/>
    </border>
    <border>
      <left/>
      <right style="double">
        <color theme="3" tint="0.79998168889431442"/>
      </right>
      <top style="double">
        <color theme="3" tint="0.79998168889431442"/>
      </top>
      <bottom style="double">
        <color theme="3" tint="0.79998168889431442"/>
      </bottom>
      <diagonal/>
    </border>
  </borders>
  <cellStyleXfs count="977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5" borderId="0" applyNumberFormat="0" applyBorder="0" applyAlignment="0" applyProtection="0"/>
    <xf numFmtId="0" fontId="6" fillId="29" borderId="0" applyNumberFormat="0" applyBorder="0" applyAlignment="0" applyProtection="0"/>
    <xf numFmtId="0" fontId="6" fillId="22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" fillId="0" borderId="2" applyBorder="0">
      <alignment horizontal="centerContinuous"/>
    </xf>
    <xf numFmtId="0" fontId="4" fillId="0" borderId="2" applyBorder="0">
      <alignment horizontal="centerContinuous"/>
    </xf>
    <xf numFmtId="0" fontId="4" fillId="0" borderId="2" applyBorder="0">
      <alignment horizontal="centerContinuous"/>
    </xf>
    <xf numFmtId="0" fontId="8" fillId="4" borderId="0" applyNumberFormat="0" applyBorder="0" applyAlignment="0" applyProtection="0"/>
    <xf numFmtId="0" fontId="9" fillId="0" borderId="0" applyNumberFormat="0" applyFill="0" applyBorder="0" applyAlignment="0" applyProtection="0"/>
    <xf numFmtId="49" fontId="10" fillId="0" borderId="0" applyFont="0" applyFill="0" applyBorder="0" applyAlignment="0" applyProtection="0">
      <alignment horizontal="left"/>
    </xf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2" fillId="0" borderId="3" applyNumberFormat="0" applyAlignment="0" applyProtection="0">
      <alignment horizontal="left" wrapText="1"/>
    </xf>
    <xf numFmtId="49" fontId="12" fillId="0" borderId="0" applyNumberFormat="0" applyAlignment="0" applyProtection="0">
      <alignment horizontal="left" wrapText="1"/>
    </xf>
    <xf numFmtId="49" fontId="13" fillId="0" borderId="0" applyAlignment="0" applyProtection="0">
      <alignment horizontal="left"/>
    </xf>
    <xf numFmtId="0" fontId="14" fillId="32" borderId="4" applyNumberFormat="0" applyAlignment="0" applyProtection="0"/>
    <xf numFmtId="0" fontId="14" fillId="32" borderId="4" applyNumberFormat="0" applyAlignment="0" applyProtection="0"/>
    <xf numFmtId="0" fontId="14" fillId="32" borderId="4" applyNumberFormat="0" applyAlignment="0" applyProtection="0"/>
    <xf numFmtId="0" fontId="15" fillId="0" borderId="0"/>
    <xf numFmtId="0" fontId="16" fillId="33" borderId="5" applyNumberFormat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9" fillId="0" borderId="0"/>
    <xf numFmtId="0" fontId="19" fillId="0" borderId="6"/>
    <xf numFmtId="0" fontId="19" fillId="0" borderId="6"/>
    <xf numFmtId="0" fontId="19" fillId="0" borderId="6"/>
    <xf numFmtId="0" fontId="20" fillId="0" borderId="0"/>
    <xf numFmtId="0" fontId="20" fillId="0" borderId="6"/>
    <xf numFmtId="0" fontId="20" fillId="0" borderId="6"/>
    <xf numFmtId="0" fontId="20" fillId="0" borderId="6"/>
    <xf numFmtId="0" fontId="20" fillId="0" borderId="6"/>
    <xf numFmtId="0" fontId="20" fillId="0" borderId="6"/>
    <xf numFmtId="0" fontId="20" fillId="0" borderId="6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/>
    <xf numFmtId="0" fontId="23" fillId="0" borderId="0" applyNumberFormat="0" applyFill="0" applyBorder="0" applyAlignment="0" applyProtection="0"/>
    <xf numFmtId="0" fontId="24" fillId="0" borderId="7"/>
    <xf numFmtId="0" fontId="24" fillId="0" borderId="6"/>
    <xf numFmtId="0" fontId="24" fillId="0" borderId="6"/>
    <xf numFmtId="0" fontId="24" fillId="0" borderId="6"/>
    <xf numFmtId="0" fontId="24" fillId="38" borderId="6"/>
    <xf numFmtId="0" fontId="24" fillId="38" borderId="6"/>
    <xf numFmtId="0" fontId="24" fillId="38" borderId="6"/>
    <xf numFmtId="0" fontId="25" fillId="0" borderId="0"/>
    <xf numFmtId="0" fontId="26" fillId="5" borderId="0" applyNumberFormat="0" applyBorder="0" applyAlignment="0" applyProtection="0"/>
    <xf numFmtId="0" fontId="27" fillId="0" borderId="8" applyNumberFormat="0" applyAlignment="0" applyProtection="0">
      <alignment horizontal="left" vertical="center"/>
    </xf>
    <xf numFmtId="0" fontId="27" fillId="0" borderId="9">
      <alignment horizontal="left" vertical="center"/>
    </xf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8" borderId="4" applyNumberFormat="0" applyAlignment="0" applyProtection="0"/>
    <xf numFmtId="0" fontId="32" fillId="8" borderId="4" applyNumberFormat="0" applyAlignment="0" applyProtection="0"/>
    <xf numFmtId="0" fontId="32" fillId="8" borderId="4" applyNumberFormat="0" applyAlignment="0" applyProtection="0"/>
    <xf numFmtId="0" fontId="33" fillId="39" borderId="6"/>
    <xf numFmtId="0" fontId="33" fillId="39" borderId="6"/>
    <xf numFmtId="0" fontId="33" fillId="39" borderId="6"/>
    <xf numFmtId="0" fontId="34" fillId="0" borderId="13" applyNumberFormat="0" applyFill="0" applyAlignment="0" applyProtection="0"/>
    <xf numFmtId="0" fontId="35" fillId="40" borderId="0" applyNumberFormat="0" applyBorder="0" applyAlignment="0" applyProtection="0"/>
    <xf numFmtId="37" fontId="36" fillId="0" borderId="0"/>
    <xf numFmtId="170" fontId="37" fillId="0" borderId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8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18" fillId="0" borderId="0"/>
    <xf numFmtId="0" fontId="18" fillId="0" borderId="0"/>
    <xf numFmtId="0" fontId="3" fillId="0" borderId="0"/>
    <xf numFmtId="0" fontId="3" fillId="41" borderId="14" applyNumberFormat="0" applyFont="0" applyAlignment="0" applyProtection="0"/>
    <xf numFmtId="0" fontId="3" fillId="41" borderId="14" applyNumberFormat="0" applyFont="0" applyAlignment="0" applyProtection="0"/>
    <xf numFmtId="0" fontId="3" fillId="41" borderId="14" applyNumberFormat="0" applyFont="0" applyAlignment="0" applyProtection="0"/>
    <xf numFmtId="0" fontId="39" fillId="32" borderId="15" applyNumberFormat="0" applyAlignment="0" applyProtection="0"/>
    <xf numFmtId="0" fontId="39" fillId="32" borderId="15" applyNumberFormat="0" applyAlignment="0" applyProtection="0"/>
    <xf numFmtId="0" fontId="39" fillId="32" borderId="15" applyNumberFormat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/>
    <xf numFmtId="0" fontId="20" fillId="0" borderId="0"/>
    <xf numFmtId="4" fontId="40" fillId="40" borderId="16" applyNumberFormat="0" applyProtection="0">
      <alignment vertical="center"/>
    </xf>
    <xf numFmtId="4" fontId="40" fillId="40" borderId="16" applyNumberFormat="0" applyProtection="0">
      <alignment vertical="center"/>
    </xf>
    <xf numFmtId="4" fontId="40" fillId="40" borderId="16" applyNumberFormat="0" applyProtection="0">
      <alignment vertical="center"/>
    </xf>
    <xf numFmtId="4" fontId="41" fillId="40" borderId="16" applyNumberFormat="0" applyProtection="0">
      <alignment vertical="center"/>
    </xf>
    <xf numFmtId="4" fontId="41" fillId="40" borderId="16" applyNumberFormat="0" applyProtection="0">
      <alignment vertical="center"/>
    </xf>
    <xf numFmtId="4" fontId="41" fillId="40" borderId="16" applyNumberFormat="0" applyProtection="0">
      <alignment vertical="center"/>
    </xf>
    <xf numFmtId="4" fontId="40" fillId="40" borderId="16" applyNumberFormat="0" applyProtection="0">
      <alignment horizontal="left" vertical="center" indent="1"/>
    </xf>
    <xf numFmtId="4" fontId="40" fillId="40" borderId="16" applyNumberFormat="0" applyProtection="0">
      <alignment horizontal="left" vertical="center" indent="1"/>
    </xf>
    <xf numFmtId="4" fontId="40" fillId="40" borderId="16" applyNumberFormat="0" applyProtection="0">
      <alignment horizontal="left" vertical="center" indent="1"/>
    </xf>
    <xf numFmtId="0" fontId="40" fillId="40" borderId="16" applyNumberFormat="0" applyProtection="0">
      <alignment horizontal="left" vertical="top" indent="1"/>
    </xf>
    <xf numFmtId="0" fontId="40" fillId="40" borderId="16" applyNumberFormat="0" applyProtection="0">
      <alignment horizontal="left" vertical="top" indent="1"/>
    </xf>
    <xf numFmtId="0" fontId="40" fillId="40" borderId="16" applyNumberFormat="0" applyProtection="0">
      <alignment horizontal="left" vertical="top" indent="1"/>
    </xf>
    <xf numFmtId="4" fontId="40" fillId="42" borderId="0" applyNumberFormat="0" applyProtection="0">
      <alignment horizontal="left" vertical="center" indent="1"/>
    </xf>
    <xf numFmtId="4" fontId="42" fillId="4" borderId="16" applyNumberFormat="0" applyProtection="0">
      <alignment horizontal="right" vertical="center"/>
    </xf>
    <xf numFmtId="4" fontId="42" fillId="4" borderId="16" applyNumberFormat="0" applyProtection="0">
      <alignment horizontal="right" vertical="center"/>
    </xf>
    <xf numFmtId="4" fontId="42" fillId="4" borderId="16" applyNumberFormat="0" applyProtection="0">
      <alignment horizontal="right" vertical="center"/>
    </xf>
    <xf numFmtId="4" fontId="42" fillId="10" borderId="16" applyNumberFormat="0" applyProtection="0">
      <alignment horizontal="right" vertical="center"/>
    </xf>
    <xf numFmtId="4" fontId="42" fillId="10" borderId="16" applyNumberFormat="0" applyProtection="0">
      <alignment horizontal="right" vertical="center"/>
    </xf>
    <xf numFmtId="4" fontId="42" fillId="10" borderId="16" applyNumberFormat="0" applyProtection="0">
      <alignment horizontal="right" vertical="center"/>
    </xf>
    <xf numFmtId="4" fontId="42" fillId="24" borderId="16" applyNumberFormat="0" applyProtection="0">
      <alignment horizontal="right" vertical="center"/>
    </xf>
    <xf numFmtId="4" fontId="42" fillId="24" borderId="16" applyNumberFormat="0" applyProtection="0">
      <alignment horizontal="right" vertical="center"/>
    </xf>
    <xf numFmtId="4" fontId="42" fillId="24" borderId="16" applyNumberFormat="0" applyProtection="0">
      <alignment horizontal="right" vertical="center"/>
    </xf>
    <xf numFmtId="4" fontId="42" fillId="12" borderId="16" applyNumberFormat="0" applyProtection="0">
      <alignment horizontal="right" vertical="center"/>
    </xf>
    <xf numFmtId="4" fontId="42" fillId="12" borderId="16" applyNumberFormat="0" applyProtection="0">
      <alignment horizontal="right" vertical="center"/>
    </xf>
    <xf numFmtId="4" fontId="42" fillId="12" borderId="16" applyNumberFormat="0" applyProtection="0">
      <alignment horizontal="right" vertical="center"/>
    </xf>
    <xf numFmtId="4" fontId="42" fillId="16" borderId="16" applyNumberFormat="0" applyProtection="0">
      <alignment horizontal="right" vertical="center"/>
    </xf>
    <xf numFmtId="4" fontId="42" fillId="16" borderId="16" applyNumberFormat="0" applyProtection="0">
      <alignment horizontal="right" vertical="center"/>
    </xf>
    <xf numFmtId="4" fontId="42" fillId="16" borderId="16" applyNumberFormat="0" applyProtection="0">
      <alignment horizontal="right" vertical="center"/>
    </xf>
    <xf numFmtId="4" fontId="42" fillId="31" borderId="16" applyNumberFormat="0" applyProtection="0">
      <alignment horizontal="right" vertical="center"/>
    </xf>
    <xf numFmtId="4" fontId="42" fillId="31" borderId="16" applyNumberFormat="0" applyProtection="0">
      <alignment horizontal="right" vertical="center"/>
    </xf>
    <xf numFmtId="4" fontId="42" fillId="31" borderId="16" applyNumberFormat="0" applyProtection="0">
      <alignment horizontal="right" vertical="center"/>
    </xf>
    <xf numFmtId="4" fontId="42" fillId="28" borderId="16" applyNumberFormat="0" applyProtection="0">
      <alignment horizontal="right" vertical="center"/>
    </xf>
    <xf numFmtId="4" fontId="42" fillId="28" borderId="16" applyNumberFormat="0" applyProtection="0">
      <alignment horizontal="right" vertical="center"/>
    </xf>
    <xf numFmtId="4" fontId="42" fillId="28" borderId="16" applyNumberFormat="0" applyProtection="0">
      <alignment horizontal="right" vertical="center"/>
    </xf>
    <xf numFmtId="4" fontId="42" fillId="43" borderId="16" applyNumberFormat="0" applyProtection="0">
      <alignment horizontal="right" vertical="center"/>
    </xf>
    <xf numFmtId="4" fontId="42" fillId="43" borderId="16" applyNumberFormat="0" applyProtection="0">
      <alignment horizontal="right" vertical="center"/>
    </xf>
    <xf numFmtId="4" fontId="42" fillId="43" borderId="16" applyNumberFormat="0" applyProtection="0">
      <alignment horizontal="right" vertical="center"/>
    </xf>
    <xf numFmtId="4" fontId="42" fillId="11" borderId="16" applyNumberFormat="0" applyProtection="0">
      <alignment horizontal="right" vertical="center"/>
    </xf>
    <xf numFmtId="4" fontId="42" fillId="11" borderId="16" applyNumberFormat="0" applyProtection="0">
      <alignment horizontal="right" vertical="center"/>
    </xf>
    <xf numFmtId="4" fontId="42" fillId="11" borderId="16" applyNumberFormat="0" applyProtection="0">
      <alignment horizontal="right" vertical="center"/>
    </xf>
    <xf numFmtId="4" fontId="40" fillId="44" borderId="17" applyNumberFormat="0" applyProtection="0">
      <alignment horizontal="left" vertical="center" indent="1"/>
    </xf>
    <xf numFmtId="4" fontId="42" fillId="45" borderId="0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4" fontId="42" fillId="42" borderId="16" applyNumberFormat="0" applyProtection="0">
      <alignment horizontal="right" vertical="center"/>
    </xf>
    <xf numFmtId="4" fontId="42" fillId="42" borderId="16" applyNumberFormat="0" applyProtection="0">
      <alignment horizontal="right" vertical="center"/>
    </xf>
    <xf numFmtId="4" fontId="42" fillId="42" borderId="16" applyNumberFormat="0" applyProtection="0">
      <alignment horizontal="right" vertical="center"/>
    </xf>
    <xf numFmtId="4" fontId="42" fillId="45" borderId="0" applyNumberFormat="0" applyProtection="0">
      <alignment horizontal="left" vertical="center" indent="1"/>
    </xf>
    <xf numFmtId="4" fontId="42" fillId="42" borderId="0" applyNumberFormat="0" applyProtection="0">
      <alignment horizontal="left" vertical="center" indent="1"/>
    </xf>
    <xf numFmtId="0" fontId="3" fillId="46" borderId="16" applyNumberFormat="0" applyProtection="0">
      <alignment horizontal="left" vertical="center" indent="1"/>
    </xf>
    <xf numFmtId="0" fontId="3" fillId="46" borderId="16" applyNumberFormat="0" applyProtection="0">
      <alignment horizontal="left" vertical="center" indent="1"/>
    </xf>
    <xf numFmtId="0" fontId="3" fillId="46" borderId="16" applyNumberFormat="0" applyProtection="0">
      <alignment horizontal="left" vertical="center" indent="1"/>
    </xf>
    <xf numFmtId="0" fontId="3" fillId="46" borderId="16" applyNumberFormat="0" applyProtection="0">
      <alignment horizontal="left" vertical="top" indent="1"/>
    </xf>
    <xf numFmtId="0" fontId="3" fillId="46" borderId="16" applyNumberFormat="0" applyProtection="0">
      <alignment horizontal="left" vertical="top" indent="1"/>
    </xf>
    <xf numFmtId="0" fontId="3" fillId="46" borderId="16" applyNumberFormat="0" applyProtection="0">
      <alignment horizontal="left" vertical="top" indent="1"/>
    </xf>
    <xf numFmtId="0" fontId="3" fillId="42" borderId="16" applyNumberFormat="0" applyProtection="0">
      <alignment horizontal="left" vertical="center" indent="1"/>
    </xf>
    <xf numFmtId="0" fontId="3" fillId="42" borderId="16" applyNumberFormat="0" applyProtection="0">
      <alignment horizontal="left" vertical="center" indent="1"/>
    </xf>
    <xf numFmtId="0" fontId="3" fillId="42" borderId="16" applyNumberFormat="0" applyProtection="0">
      <alignment horizontal="left" vertical="center" indent="1"/>
    </xf>
    <xf numFmtId="0" fontId="3" fillId="42" borderId="16" applyNumberFormat="0" applyProtection="0">
      <alignment horizontal="left" vertical="top" indent="1"/>
    </xf>
    <xf numFmtId="0" fontId="3" fillId="42" borderId="16" applyNumberFormat="0" applyProtection="0">
      <alignment horizontal="left" vertical="top" indent="1"/>
    </xf>
    <xf numFmtId="0" fontId="3" fillId="42" borderId="16" applyNumberFormat="0" applyProtection="0">
      <alignment horizontal="left" vertical="top" indent="1"/>
    </xf>
    <xf numFmtId="0" fontId="3" fillId="9" borderId="16" applyNumberFormat="0" applyProtection="0">
      <alignment horizontal="left" vertical="center" indent="1"/>
    </xf>
    <xf numFmtId="0" fontId="3" fillId="9" borderId="16" applyNumberFormat="0" applyProtection="0">
      <alignment horizontal="left" vertical="center" indent="1"/>
    </xf>
    <xf numFmtId="0" fontId="3" fillId="9" borderId="16" applyNumberFormat="0" applyProtection="0">
      <alignment horizontal="left" vertical="center" indent="1"/>
    </xf>
    <xf numFmtId="0" fontId="3" fillId="9" borderId="16" applyNumberFormat="0" applyProtection="0">
      <alignment horizontal="left" vertical="top" indent="1"/>
    </xf>
    <xf numFmtId="0" fontId="3" fillId="9" borderId="16" applyNumberFormat="0" applyProtection="0">
      <alignment horizontal="left" vertical="top" indent="1"/>
    </xf>
    <xf numFmtId="0" fontId="3" fillId="9" borderId="16" applyNumberFormat="0" applyProtection="0">
      <alignment horizontal="left" vertical="top" indent="1"/>
    </xf>
    <xf numFmtId="0" fontId="3" fillId="45" borderId="16" applyNumberFormat="0" applyProtection="0">
      <alignment horizontal="left" vertical="center" indent="1"/>
    </xf>
    <xf numFmtId="0" fontId="3" fillId="45" borderId="16" applyNumberFormat="0" applyProtection="0">
      <alignment horizontal="left" vertical="center" indent="1"/>
    </xf>
    <xf numFmtId="0" fontId="3" fillId="45" borderId="16" applyNumberFormat="0" applyProtection="0">
      <alignment horizontal="left" vertical="center" indent="1"/>
    </xf>
    <xf numFmtId="0" fontId="3" fillId="45" borderId="16" applyNumberFormat="0" applyProtection="0">
      <alignment horizontal="left" vertical="top" indent="1"/>
    </xf>
    <xf numFmtId="0" fontId="3" fillId="45" borderId="16" applyNumberFormat="0" applyProtection="0">
      <alignment horizontal="left" vertical="top" indent="1"/>
    </xf>
    <xf numFmtId="0" fontId="3" fillId="45" borderId="16" applyNumberFormat="0" applyProtection="0">
      <alignment horizontal="left" vertical="top" indent="1"/>
    </xf>
    <xf numFmtId="0" fontId="3" fillId="47" borderId="1" applyNumberFormat="0">
      <protection locked="0"/>
    </xf>
    <xf numFmtId="0" fontId="3" fillId="47" borderId="1" applyNumberFormat="0">
      <protection locked="0"/>
    </xf>
    <xf numFmtId="4" fontId="42" fillId="41" borderId="16" applyNumberFormat="0" applyProtection="0">
      <alignment vertical="center"/>
    </xf>
    <xf numFmtId="4" fontId="42" fillId="41" borderId="16" applyNumberFormat="0" applyProtection="0">
      <alignment vertical="center"/>
    </xf>
    <xf numFmtId="4" fontId="42" fillId="41" borderId="16" applyNumberFormat="0" applyProtection="0">
      <alignment vertical="center"/>
    </xf>
    <xf numFmtId="4" fontId="44" fillId="41" borderId="16" applyNumberFormat="0" applyProtection="0">
      <alignment vertical="center"/>
    </xf>
    <xf numFmtId="4" fontId="44" fillId="41" borderId="16" applyNumberFormat="0" applyProtection="0">
      <alignment vertical="center"/>
    </xf>
    <xf numFmtId="4" fontId="44" fillId="41" borderId="16" applyNumberFormat="0" applyProtection="0">
      <alignment vertical="center"/>
    </xf>
    <xf numFmtId="4" fontId="42" fillId="41" borderId="16" applyNumberFormat="0" applyProtection="0">
      <alignment horizontal="left" vertical="center" indent="1"/>
    </xf>
    <xf numFmtId="4" fontId="42" fillId="41" borderId="16" applyNumberFormat="0" applyProtection="0">
      <alignment horizontal="left" vertical="center" indent="1"/>
    </xf>
    <xf numFmtId="4" fontId="42" fillId="41" borderId="16" applyNumberFormat="0" applyProtection="0">
      <alignment horizontal="left" vertical="center" indent="1"/>
    </xf>
    <xf numFmtId="0" fontId="42" fillId="41" borderId="16" applyNumberFormat="0" applyProtection="0">
      <alignment horizontal="left" vertical="top" indent="1"/>
    </xf>
    <xf numFmtId="0" fontId="42" fillId="41" borderId="16" applyNumberFormat="0" applyProtection="0">
      <alignment horizontal="left" vertical="top" indent="1"/>
    </xf>
    <xf numFmtId="0" fontId="42" fillId="41" borderId="16" applyNumberFormat="0" applyProtection="0">
      <alignment horizontal="left" vertical="top" indent="1"/>
    </xf>
    <xf numFmtId="4" fontId="42" fillId="45" borderId="16" applyNumberFormat="0" applyProtection="0">
      <alignment horizontal="right" vertical="center"/>
    </xf>
    <xf numFmtId="4" fontId="42" fillId="45" borderId="16" applyNumberFormat="0" applyProtection="0">
      <alignment horizontal="right" vertical="center"/>
    </xf>
    <xf numFmtId="4" fontId="42" fillId="45" borderId="16" applyNumberFormat="0" applyProtection="0">
      <alignment horizontal="right" vertical="center"/>
    </xf>
    <xf numFmtId="4" fontId="44" fillId="45" borderId="16" applyNumberFormat="0" applyProtection="0">
      <alignment horizontal="right" vertical="center"/>
    </xf>
    <xf numFmtId="4" fontId="44" fillId="45" borderId="16" applyNumberFormat="0" applyProtection="0">
      <alignment horizontal="right" vertical="center"/>
    </xf>
    <xf numFmtId="4" fontId="44" fillId="45" borderId="16" applyNumberFormat="0" applyProtection="0">
      <alignment horizontal="right" vertical="center"/>
    </xf>
    <xf numFmtId="4" fontId="42" fillId="42" borderId="16" applyNumberFormat="0" applyProtection="0">
      <alignment horizontal="left" vertical="center" indent="1"/>
    </xf>
    <xf numFmtId="4" fontId="42" fillId="42" borderId="16" applyNumberFormat="0" applyProtection="0">
      <alignment horizontal="left" vertical="center" indent="1"/>
    </xf>
    <xf numFmtId="4" fontId="42" fillId="42" borderId="16" applyNumberFormat="0" applyProtection="0">
      <alignment horizontal="left" vertical="center" indent="1"/>
    </xf>
    <xf numFmtId="0" fontId="42" fillId="42" borderId="16" applyNumberFormat="0" applyProtection="0">
      <alignment horizontal="left" vertical="top" indent="1"/>
    </xf>
    <xf numFmtId="0" fontId="42" fillId="42" borderId="16" applyNumberFormat="0" applyProtection="0">
      <alignment horizontal="left" vertical="top" indent="1"/>
    </xf>
    <xf numFmtId="0" fontId="42" fillId="42" borderId="16" applyNumberFormat="0" applyProtection="0">
      <alignment horizontal="left" vertical="top" indent="1"/>
    </xf>
    <xf numFmtId="4" fontId="45" fillId="48" borderId="0" applyNumberFormat="0" applyProtection="0">
      <alignment horizontal="left" vertical="center" indent="1"/>
    </xf>
    <xf numFmtId="4" fontId="46" fillId="45" borderId="16" applyNumberFormat="0" applyProtection="0">
      <alignment horizontal="right" vertical="center"/>
    </xf>
    <xf numFmtId="4" fontId="46" fillId="45" borderId="16" applyNumberFormat="0" applyProtection="0">
      <alignment horizontal="right" vertical="center"/>
    </xf>
    <xf numFmtId="4" fontId="46" fillId="45" borderId="16" applyNumberFormat="0" applyProtection="0">
      <alignment horizontal="right" vertical="center"/>
    </xf>
    <xf numFmtId="0" fontId="4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1">
      <alignment horizontal="centerContinuous"/>
    </xf>
    <xf numFmtId="0" fontId="15" fillId="0" borderId="1">
      <alignment horizontal="centerContinuous"/>
    </xf>
    <xf numFmtId="0" fontId="19" fillId="0" borderId="6"/>
    <xf numFmtId="0" fontId="19" fillId="0" borderId="6"/>
    <xf numFmtId="0" fontId="19" fillId="0" borderId="6"/>
    <xf numFmtId="0" fontId="48" fillId="49" borderId="0"/>
    <xf numFmtId="0" fontId="49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33" fillId="0" borderId="7"/>
    <xf numFmtId="0" fontId="33" fillId="0" borderId="6"/>
    <xf numFmtId="0" fontId="33" fillId="0" borderId="6"/>
    <xf numFmtId="0" fontId="33" fillId="0" borderId="6"/>
    <xf numFmtId="0" fontId="50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2" fillId="0" borderId="0"/>
  </cellStyleXfs>
  <cellXfs count="222">
    <xf numFmtId="0" fontId="0" fillId="0" borderId="0" xfId="0"/>
    <xf numFmtId="0" fontId="2" fillId="0" borderId="0" xfId="0" applyFont="1"/>
    <xf numFmtId="0" fontId="51" fillId="0" borderId="0" xfId="0" applyFont="1" applyAlignment="1">
      <alignment vertical="center"/>
    </xf>
    <xf numFmtId="0" fontId="54" fillId="0" borderId="22" xfId="0" applyFont="1" applyBorder="1" applyAlignment="1">
      <alignment horizontal="center" vertical="center" wrapText="1"/>
    </xf>
    <xf numFmtId="0" fontId="54" fillId="0" borderId="23" xfId="0" applyFont="1" applyBorder="1" applyAlignment="1">
      <alignment horizontal="center" vertical="center" wrapText="1"/>
    </xf>
    <xf numFmtId="0" fontId="54" fillId="0" borderId="23" xfId="0" applyFont="1" applyBorder="1" applyAlignment="1">
      <alignment horizontal="center" vertical="center"/>
    </xf>
    <xf numFmtId="15" fontId="53" fillId="0" borderId="22" xfId="0" applyNumberFormat="1" applyFont="1" applyBorder="1" applyAlignment="1">
      <alignment horizontal="center" vertical="center"/>
    </xf>
    <xf numFmtId="0" fontId="53" fillId="0" borderId="23" xfId="0" applyFont="1" applyBorder="1" applyAlignment="1">
      <alignment horizontal="center" vertical="center"/>
    </xf>
    <xf numFmtId="3" fontId="53" fillId="0" borderId="23" xfId="0" applyNumberFormat="1" applyFont="1" applyBorder="1" applyAlignment="1">
      <alignment horizontal="center" vertical="center"/>
    </xf>
    <xf numFmtId="0" fontId="0" fillId="0" borderId="24" xfId="0" applyBorder="1"/>
    <xf numFmtId="0" fontId="2" fillId="0" borderId="24" xfId="0" applyFont="1" applyBorder="1"/>
    <xf numFmtId="0" fontId="0" fillId="2" borderId="24" xfId="0" applyFill="1" applyBorder="1"/>
    <xf numFmtId="1" fontId="0" fillId="0" borderId="24" xfId="0" applyNumberFormat="1" applyBorder="1"/>
    <xf numFmtId="1" fontId="0" fillId="2" borderId="24" xfId="0" applyNumberFormat="1" applyFill="1" applyBorder="1"/>
    <xf numFmtId="0" fontId="0" fillId="0" borderId="24" xfId="0" applyFill="1" applyBorder="1"/>
    <xf numFmtId="1" fontId="2" fillId="0" borderId="24" xfId="0" applyNumberFormat="1" applyFont="1" applyBorder="1"/>
    <xf numFmtId="0" fontId="55" fillId="0" borderId="24" xfId="0" applyFont="1" applyFill="1" applyBorder="1"/>
    <xf numFmtId="1" fontId="56" fillId="0" borderId="24" xfId="0" applyNumberFormat="1" applyFont="1" applyBorder="1"/>
    <xf numFmtId="0" fontId="55" fillId="0" borderId="24" xfId="0" applyFont="1" applyBorder="1"/>
    <xf numFmtId="0" fontId="55" fillId="0" borderId="0" xfId="0" applyFont="1"/>
    <xf numFmtId="0" fontId="55" fillId="2" borderId="24" xfId="0" applyFont="1" applyFill="1" applyBorder="1"/>
    <xf numFmtId="0" fontId="2" fillId="51" borderId="24" xfId="0" applyFont="1" applyFill="1" applyBorder="1"/>
    <xf numFmtId="1" fontId="56" fillId="51" borderId="24" xfId="0" applyNumberFormat="1" applyFont="1" applyFill="1" applyBorder="1"/>
    <xf numFmtId="0" fontId="57" fillId="0" borderId="0" xfId="0" applyFont="1"/>
    <xf numFmtId="171" fontId="57" fillId="0" borderId="33" xfId="974" applyNumberFormat="1" applyFont="1" applyBorder="1"/>
    <xf numFmtId="171" fontId="57" fillId="0" borderId="0" xfId="974" applyNumberFormat="1" applyFont="1" applyBorder="1"/>
    <xf numFmtId="171" fontId="57" fillId="0" borderId="34" xfId="974" applyNumberFormat="1" applyFont="1" applyBorder="1"/>
    <xf numFmtId="171" fontId="57" fillId="0" borderId="30" xfId="974" applyNumberFormat="1" applyFont="1" applyBorder="1"/>
    <xf numFmtId="171" fontId="57" fillId="0" borderId="31" xfId="974" applyNumberFormat="1" applyFont="1" applyBorder="1"/>
    <xf numFmtId="171" fontId="57" fillId="0" borderId="32" xfId="974" applyNumberFormat="1" applyFont="1" applyBorder="1"/>
    <xf numFmtId="0" fontId="57" fillId="50" borderId="28" xfId="0" applyFont="1" applyFill="1" applyBorder="1"/>
    <xf numFmtId="0" fontId="57" fillId="50" borderId="30" xfId="0" applyFont="1" applyFill="1" applyBorder="1"/>
    <xf numFmtId="0" fontId="57" fillId="50" borderId="30" xfId="0" applyFont="1" applyFill="1" applyBorder="1" applyAlignment="1">
      <alignment horizontal="center"/>
    </xf>
    <xf numFmtId="0" fontId="57" fillId="50" borderId="31" xfId="0" applyFont="1" applyFill="1" applyBorder="1" applyAlignment="1">
      <alignment horizontal="center"/>
    </xf>
    <xf numFmtId="0" fontId="57" fillId="50" borderId="32" xfId="0" applyFont="1" applyFill="1" applyBorder="1" applyAlignment="1">
      <alignment horizontal="center"/>
    </xf>
    <xf numFmtId="0" fontId="57" fillId="50" borderId="29" xfId="0" applyFont="1" applyFill="1" applyBorder="1"/>
    <xf numFmtId="0" fontId="57" fillId="50" borderId="32" xfId="0" applyFont="1" applyFill="1" applyBorder="1"/>
    <xf numFmtId="0" fontId="57" fillId="0" borderId="33" xfId="0" applyFont="1" applyBorder="1"/>
    <xf numFmtId="0" fontId="57" fillId="0" borderId="34" xfId="0" applyFont="1" applyBorder="1"/>
    <xf numFmtId="0" fontId="57" fillId="0" borderId="30" xfId="0" applyFont="1" applyBorder="1"/>
    <xf numFmtId="0" fontId="57" fillId="0" borderId="32" xfId="0" applyFont="1" applyBorder="1"/>
    <xf numFmtId="0" fontId="0" fillId="50" borderId="37" xfId="0" applyFill="1" applyBorder="1"/>
    <xf numFmtId="0" fontId="0" fillId="50" borderId="38" xfId="0" applyFill="1" applyBorder="1"/>
    <xf numFmtId="0" fontId="0" fillId="50" borderId="39" xfId="0" applyFill="1" applyBorder="1"/>
    <xf numFmtId="0" fontId="0" fillId="50" borderId="40" xfId="0" applyFill="1" applyBorder="1"/>
    <xf numFmtId="0" fontId="5" fillId="50" borderId="41" xfId="668" applyFont="1" applyFill="1" applyBorder="1"/>
    <xf numFmtId="9" fontId="0" fillId="50" borderId="41" xfId="0" applyNumberFormat="1" applyFill="1" applyBorder="1" applyAlignment="1">
      <alignment horizontal="center"/>
    </xf>
    <xf numFmtId="9" fontId="0" fillId="50" borderId="41" xfId="973" applyFont="1" applyFill="1" applyBorder="1" applyAlignment="1">
      <alignment horizontal="center"/>
    </xf>
    <xf numFmtId="0" fontId="5" fillId="50" borderId="42" xfId="668" applyFont="1" applyFill="1" applyBorder="1"/>
    <xf numFmtId="9" fontId="0" fillId="50" borderId="42" xfId="0" applyNumberFormat="1" applyFill="1" applyBorder="1" applyAlignment="1">
      <alignment horizontal="center"/>
    </xf>
    <xf numFmtId="9" fontId="0" fillId="50" borderId="42" xfId="973" applyFont="1" applyFill="1" applyBorder="1" applyAlignment="1">
      <alignment horizontal="center"/>
    </xf>
    <xf numFmtId="0" fontId="0" fillId="50" borderId="42" xfId="0" applyFill="1" applyBorder="1"/>
    <xf numFmtId="0" fontId="0" fillId="50" borderId="43" xfId="0" applyFill="1" applyBorder="1"/>
    <xf numFmtId="9" fontId="57" fillId="0" borderId="44" xfId="973" applyFont="1" applyBorder="1"/>
    <xf numFmtId="9" fontId="57" fillId="0" borderId="45" xfId="973" applyFont="1" applyBorder="1"/>
    <xf numFmtId="0" fontId="0" fillId="50" borderId="36" xfId="0" applyFill="1" applyBorder="1" applyAlignment="1">
      <alignment horizontal="center"/>
    </xf>
    <xf numFmtId="0" fontId="58" fillId="0" borderId="0" xfId="0" applyFont="1"/>
    <xf numFmtId="0" fontId="57" fillId="0" borderId="46" xfId="0" applyFont="1" applyBorder="1"/>
    <xf numFmtId="171" fontId="57" fillId="0" borderId="46" xfId="974" applyNumberFormat="1" applyFont="1" applyBorder="1"/>
    <xf numFmtId="9" fontId="0" fillId="50" borderId="43" xfId="973" applyFont="1" applyFill="1" applyBorder="1" applyAlignment="1">
      <alignment horizontal="center"/>
    </xf>
    <xf numFmtId="0" fontId="57" fillId="50" borderId="47" xfId="0" applyFont="1" applyFill="1" applyBorder="1" applyAlignment="1">
      <alignment horizontal="center"/>
    </xf>
    <xf numFmtId="0" fontId="57" fillId="50" borderId="48" xfId="0" applyFont="1" applyFill="1" applyBorder="1" applyAlignment="1">
      <alignment horizontal="center"/>
    </xf>
    <xf numFmtId="171" fontId="57" fillId="0" borderId="50" xfId="974" applyNumberFormat="1" applyFont="1" applyBorder="1"/>
    <xf numFmtId="171" fontId="57" fillId="0" borderId="47" xfId="974" applyNumberFormat="1" applyFont="1" applyBorder="1"/>
    <xf numFmtId="171" fontId="57" fillId="0" borderId="44" xfId="974" applyNumberFormat="1" applyFont="1" applyBorder="1"/>
    <xf numFmtId="171" fontId="57" fillId="0" borderId="45" xfId="974" applyNumberFormat="1" applyFont="1" applyBorder="1"/>
    <xf numFmtId="171" fontId="57" fillId="0" borderId="48" xfId="974" applyNumberFormat="1" applyFont="1" applyBorder="1"/>
    <xf numFmtId="0" fontId="57" fillId="50" borderId="51" xfId="0" applyFont="1" applyFill="1" applyBorder="1" applyAlignment="1">
      <alignment horizontal="center"/>
    </xf>
    <xf numFmtId="9" fontId="57" fillId="0" borderId="50" xfId="973" applyFont="1" applyBorder="1"/>
    <xf numFmtId="0" fontId="57" fillId="50" borderId="52" xfId="0" applyFont="1" applyFill="1" applyBorder="1" applyAlignment="1">
      <alignment horizontal="center"/>
    </xf>
    <xf numFmtId="49" fontId="5" fillId="50" borderId="43" xfId="668" applyNumberFormat="1" applyFont="1" applyFill="1" applyBorder="1" applyAlignment="1">
      <alignment wrapText="1"/>
    </xf>
    <xf numFmtId="9" fontId="0" fillId="50" borderId="53" xfId="973" applyFont="1" applyFill="1" applyBorder="1" applyAlignment="1">
      <alignment horizontal="center"/>
    </xf>
    <xf numFmtId="0" fontId="62" fillId="0" borderId="24" xfId="0" applyFont="1" applyBorder="1" applyAlignment="1">
      <alignment horizontal="right" vertical="center"/>
    </xf>
    <xf numFmtId="0" fontId="0" fillId="0" borderId="24" xfId="0" applyBorder="1" applyAlignment="1">
      <alignment vertical="center"/>
    </xf>
    <xf numFmtId="9" fontId="0" fillId="0" borderId="24" xfId="0" applyNumberFormat="1" applyBorder="1" applyAlignment="1">
      <alignment vertical="center"/>
    </xf>
    <xf numFmtId="0" fontId="0" fillId="0" borderId="0" xfId="0" applyAlignment="1">
      <alignment vertical="center"/>
    </xf>
    <xf numFmtId="0" fontId="2" fillId="0" borderId="24" xfId="0" applyFont="1" applyBorder="1" applyAlignment="1">
      <alignment vertical="center"/>
    </xf>
    <xf numFmtId="9" fontId="0" fillId="0" borderId="24" xfId="973" applyFont="1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9" fontId="2" fillId="0" borderId="24" xfId="0" applyNumberFormat="1" applyFont="1" applyBorder="1" applyAlignment="1">
      <alignment horizontal="center" vertical="center"/>
    </xf>
    <xf numFmtId="0" fontId="57" fillId="52" borderId="24" xfId="0" applyFont="1" applyFill="1" applyBorder="1" applyAlignment="1">
      <alignment horizontal="center"/>
    </xf>
    <xf numFmtId="0" fontId="57" fillId="52" borderId="24" xfId="0" applyFont="1" applyFill="1" applyBorder="1"/>
    <xf numFmtId="171" fontId="57" fillId="52" borderId="24" xfId="0" applyNumberFormat="1" applyFont="1" applyFill="1" applyBorder="1"/>
    <xf numFmtId="171" fontId="57" fillId="52" borderId="24" xfId="0" applyNumberFormat="1" applyFont="1" applyFill="1" applyBorder="1" applyAlignment="1"/>
    <xf numFmtId="0" fontId="59" fillId="52" borderId="24" xfId="0" applyFont="1" applyFill="1" applyBorder="1"/>
    <xf numFmtId="171" fontId="59" fillId="52" borderId="24" xfId="0" applyNumberFormat="1" applyFont="1" applyFill="1" applyBorder="1"/>
    <xf numFmtId="0" fontId="62" fillId="0" borderId="56" xfId="0" applyFont="1" applyBorder="1" applyAlignment="1">
      <alignment vertical="center"/>
    </xf>
    <xf numFmtId="9" fontId="61" fillId="0" borderId="58" xfId="0" applyNumberFormat="1" applyFont="1" applyBorder="1" applyAlignment="1">
      <alignment vertical="center"/>
    </xf>
    <xf numFmtId="9" fontId="61" fillId="0" borderId="61" xfId="0" applyNumberFormat="1" applyFont="1" applyBorder="1" applyAlignment="1">
      <alignment vertical="center"/>
    </xf>
    <xf numFmtId="0" fontId="62" fillId="0" borderId="63" xfId="0" applyFont="1" applyBorder="1" applyAlignment="1">
      <alignment vertical="center" wrapText="1"/>
    </xf>
    <xf numFmtId="9" fontId="61" fillId="0" borderId="24" xfId="0" applyNumberFormat="1" applyFont="1" applyBorder="1" applyAlignment="1">
      <alignment vertical="center"/>
    </xf>
    <xf numFmtId="9" fontId="61" fillId="0" borderId="60" xfId="0" applyNumberFormat="1" applyFont="1" applyBorder="1" applyAlignment="1">
      <alignment vertical="center"/>
    </xf>
    <xf numFmtId="171" fontId="59" fillId="52" borderId="24" xfId="0" applyNumberFormat="1" applyFont="1" applyFill="1" applyBorder="1" applyAlignment="1">
      <alignment horizontal="right"/>
    </xf>
    <xf numFmtId="1" fontId="59" fillId="52" borderId="24" xfId="0" applyNumberFormat="1" applyFont="1" applyFill="1" applyBorder="1" applyAlignment="1">
      <alignment horizontal="right"/>
    </xf>
    <xf numFmtId="0" fontId="57" fillId="0" borderId="24" xfId="0" applyFont="1" applyBorder="1"/>
    <xf numFmtId="16" fontId="57" fillId="0" borderId="24" xfId="0" applyNumberFormat="1" applyFont="1" applyBorder="1"/>
    <xf numFmtId="9" fontId="57" fillId="0" borderId="24" xfId="973" applyFont="1" applyBorder="1" applyAlignment="1"/>
    <xf numFmtId="1" fontId="0" fillId="0" borderId="0" xfId="0" applyNumberFormat="1"/>
    <xf numFmtId="1" fontId="4" fillId="54" borderId="24" xfId="975" applyNumberFormat="1" applyFont="1" applyFill="1" applyBorder="1" applyAlignment="1">
      <alignment horizontal="center"/>
    </xf>
    <xf numFmtId="0" fontId="3" fillId="55" borderId="24" xfId="975" applyFont="1" applyFill="1" applyBorder="1" applyAlignment="1">
      <alignment horizontal="center"/>
    </xf>
    <xf numFmtId="1" fontId="3" fillId="54" borderId="24" xfId="975" applyNumberFormat="1" applyFont="1" applyFill="1" applyBorder="1" applyAlignment="1">
      <alignment horizontal="center"/>
    </xf>
    <xf numFmtId="1" fontId="3" fillId="55" borderId="24" xfId="975" applyNumberFormat="1" applyFont="1" applyFill="1" applyBorder="1" applyAlignment="1">
      <alignment horizontal="center"/>
    </xf>
    <xf numFmtId="1" fontId="4" fillId="2" borderId="24" xfId="975" applyNumberFormat="1" applyFont="1" applyFill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52" borderId="24" xfId="0" applyFont="1" applyFill="1" applyBorder="1"/>
    <xf numFmtId="0" fontId="4" fillId="52" borderId="24" xfId="975" applyFont="1" applyFill="1" applyBorder="1" applyAlignment="1">
      <alignment horizontal="center"/>
    </xf>
    <xf numFmtId="9" fontId="0" fillId="0" borderId="24" xfId="973" applyFont="1" applyBorder="1"/>
    <xf numFmtId="9" fontId="1" fillId="0" borderId="24" xfId="973" applyFont="1" applyBorder="1"/>
    <xf numFmtId="171" fontId="2" fillId="0" borderId="24" xfId="974" applyNumberFormat="1" applyFont="1" applyBorder="1" applyAlignment="1">
      <alignment horizontal="center" vertical="center"/>
    </xf>
    <xf numFmtId="0" fontId="2" fillId="0" borderId="24" xfId="0" applyFont="1" applyFill="1" applyBorder="1" applyAlignment="1">
      <alignment vertical="center"/>
    </xf>
    <xf numFmtId="2" fontId="3" fillId="56" borderId="24" xfId="659" applyNumberFormat="1" applyFont="1" applyFill="1" applyBorder="1" applyAlignment="1">
      <alignment horizontal="center" wrapText="1"/>
    </xf>
    <xf numFmtId="0" fontId="0" fillId="50" borderId="43" xfId="0" applyFont="1" applyFill="1" applyBorder="1"/>
    <xf numFmtId="0" fontId="0" fillId="50" borderId="36" xfId="0" applyFont="1" applyFill="1" applyBorder="1" applyAlignment="1">
      <alignment horizontal="center"/>
    </xf>
    <xf numFmtId="9" fontId="1" fillId="50" borderId="41" xfId="973" applyFont="1" applyFill="1" applyBorder="1" applyAlignment="1">
      <alignment horizontal="center"/>
    </xf>
    <xf numFmtId="9" fontId="1" fillId="50" borderId="43" xfId="973" applyFont="1" applyFill="1" applyBorder="1" applyAlignment="1">
      <alignment horizontal="center"/>
    </xf>
    <xf numFmtId="9" fontId="1" fillId="50" borderId="53" xfId="973" applyFont="1" applyFill="1" applyBorder="1" applyAlignment="1">
      <alignment horizontal="center"/>
    </xf>
    <xf numFmtId="0" fontId="5" fillId="50" borderId="43" xfId="668" applyFont="1" applyFill="1" applyBorder="1"/>
    <xf numFmtId="0" fontId="2" fillId="52" borderId="24" xfId="0" applyFont="1" applyFill="1" applyBorder="1" applyAlignment="1">
      <alignment horizontal="left"/>
    </xf>
    <xf numFmtId="9" fontId="0" fillId="50" borderId="0" xfId="973" applyFont="1" applyFill="1" applyBorder="1" applyAlignment="1">
      <alignment horizontal="center"/>
    </xf>
    <xf numFmtId="0" fontId="62" fillId="0" borderId="25" xfId="0" applyFont="1" applyBorder="1" applyAlignment="1">
      <alignment horizontal="center" vertical="center"/>
    </xf>
    <xf numFmtId="0" fontId="62" fillId="0" borderId="27" xfId="0" applyFont="1" applyBorder="1" applyAlignment="1">
      <alignment horizontal="center" vertical="center"/>
    </xf>
    <xf numFmtId="1" fontId="2" fillId="0" borderId="24" xfId="973" applyNumberFormat="1" applyFont="1" applyBorder="1"/>
    <xf numFmtId="9" fontId="2" fillId="0" borderId="24" xfId="973" applyFont="1" applyBorder="1"/>
    <xf numFmtId="1" fontId="0" fillId="0" borderId="24" xfId="973" applyNumberFormat="1" applyFont="1" applyBorder="1"/>
    <xf numFmtId="0" fontId="0" fillId="0" borderId="24" xfId="0" applyNumberFormat="1" applyBorder="1"/>
    <xf numFmtId="49" fontId="2" fillId="0" borderId="24" xfId="0" applyNumberFormat="1" applyFont="1" applyBorder="1"/>
    <xf numFmtId="0" fontId="63" fillId="0" borderId="24" xfId="976" applyFont="1" applyFill="1" applyBorder="1" applyAlignment="1">
      <alignment vertical="center"/>
    </xf>
    <xf numFmtId="9" fontId="61" fillId="0" borderId="25" xfId="0" applyNumberFormat="1" applyFont="1" applyBorder="1" applyAlignment="1">
      <alignment vertical="center"/>
    </xf>
    <xf numFmtId="0" fontId="61" fillId="0" borderId="64" xfId="0" applyFont="1" applyBorder="1" applyAlignment="1">
      <alignment vertical="center"/>
    </xf>
    <xf numFmtId="9" fontId="61" fillId="0" borderId="65" xfId="0" applyNumberFormat="1" applyFont="1" applyBorder="1" applyAlignment="1">
      <alignment vertical="center"/>
    </xf>
    <xf numFmtId="0" fontId="61" fillId="0" borderId="66" xfId="0" applyFont="1" applyBorder="1" applyAlignment="1">
      <alignment vertical="center"/>
    </xf>
    <xf numFmtId="0" fontId="64" fillId="0" borderId="24" xfId="0" applyFont="1" applyFill="1" applyBorder="1" applyAlignment="1">
      <alignment vertical="center"/>
    </xf>
    <xf numFmtId="0" fontId="61" fillId="0" borderId="24" xfId="0" applyFont="1" applyFill="1" applyBorder="1" applyAlignment="1">
      <alignment vertical="center"/>
    </xf>
    <xf numFmtId="173" fontId="68" fillId="0" borderId="24" xfId="0" applyNumberFormat="1" applyFont="1" applyBorder="1" applyAlignment="1">
      <alignment horizontal="center"/>
    </xf>
    <xf numFmtId="0" fontId="68" fillId="52" borderId="24" xfId="975" applyFont="1" applyFill="1" applyBorder="1" applyAlignment="1">
      <alignment horizontal="center"/>
    </xf>
    <xf numFmtId="1" fontId="3" fillId="58" borderId="24" xfId="975" applyNumberFormat="1" applyFont="1" applyFill="1" applyBorder="1" applyAlignment="1">
      <alignment horizontal="center"/>
    </xf>
    <xf numFmtId="173" fontId="59" fillId="0" borderId="24" xfId="0" applyNumberFormat="1" applyFont="1" applyBorder="1" applyAlignment="1">
      <alignment horizontal="center"/>
    </xf>
    <xf numFmtId="1" fontId="59" fillId="0" borderId="24" xfId="0" applyNumberFormat="1" applyFont="1" applyBorder="1" applyAlignment="1">
      <alignment horizontal="center"/>
    </xf>
    <xf numFmtId="173" fontId="59" fillId="0" borderId="0" xfId="0" applyNumberFormat="1" applyFont="1" applyAlignment="1">
      <alignment horizontal="center"/>
    </xf>
    <xf numFmtId="0" fontId="68" fillId="54" borderId="24" xfId="975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59" xfId="0" applyFont="1" applyBorder="1" applyAlignment="1">
      <alignment horizontal="left"/>
    </xf>
    <xf numFmtId="0" fontId="60" fillId="0" borderId="0" xfId="976" applyFont="1" applyFill="1" applyBorder="1" applyAlignment="1">
      <alignment vertical="center"/>
    </xf>
    <xf numFmtId="14" fontId="60" fillId="0" borderId="24" xfId="976" applyNumberFormat="1" applyFont="1" applyFill="1" applyBorder="1" applyAlignment="1">
      <alignment vertical="center"/>
    </xf>
    <xf numFmtId="15" fontId="60" fillId="0" borderId="24" xfId="976" applyNumberFormat="1" applyFont="1" applyFill="1" applyBorder="1" applyAlignment="1">
      <alignment horizontal="left" vertical="center" wrapText="1"/>
    </xf>
    <xf numFmtId="0" fontId="67" fillId="0" borderId="0" xfId="976" applyNumberFormat="1" applyFont="1" applyFill="1" applyBorder="1" applyAlignment="1">
      <alignment vertical="center"/>
    </xf>
    <xf numFmtId="0" fontId="0" fillId="0" borderId="0" xfId="0" applyFont="1"/>
    <xf numFmtId="0" fontId="0" fillId="0" borderId="0" xfId="0" applyBorder="1"/>
    <xf numFmtId="0" fontId="0" fillId="0" borderId="0" xfId="0" applyFont="1" applyFill="1"/>
    <xf numFmtId="1" fontId="2" fillId="0" borderId="24" xfId="0" applyNumberFormat="1" applyFont="1" applyBorder="1" applyAlignment="1">
      <alignment horizontal="center"/>
    </xf>
    <xf numFmtId="1" fontId="68" fillId="54" borderId="24" xfId="975" applyNumberFormat="1" applyFont="1" applyFill="1" applyBorder="1" applyAlignment="1">
      <alignment horizontal="center"/>
    </xf>
    <xf numFmtId="1" fontId="68" fillId="54" borderId="24" xfId="975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55" borderId="24" xfId="975" applyFont="1" applyFill="1" applyBorder="1" applyAlignment="1">
      <alignment horizontal="center"/>
    </xf>
    <xf numFmtId="1" fontId="5" fillId="55" borderId="24" xfId="975" applyNumberFormat="1" applyFont="1" applyFill="1" applyBorder="1"/>
    <xf numFmtId="0" fontId="5" fillId="55" borderId="24" xfId="975" applyFont="1" applyFill="1" applyBorder="1"/>
    <xf numFmtId="0" fontId="5" fillId="55" borderId="27" xfId="975" applyFont="1" applyFill="1" applyBorder="1" applyAlignment="1">
      <alignment horizontal="center"/>
    </xf>
    <xf numFmtId="17" fontId="68" fillId="55" borderId="24" xfId="975" applyNumberFormat="1" applyFont="1" applyFill="1" applyBorder="1" applyAlignment="1">
      <alignment horizontal="right"/>
    </xf>
    <xf numFmtId="0" fontId="68" fillId="54" borderId="24" xfId="975" applyFont="1" applyFill="1" applyBorder="1" applyAlignment="1">
      <alignment horizontal="center" vertical="center" wrapText="1"/>
    </xf>
    <xf numFmtId="0" fontId="68" fillId="54" borderId="24" xfId="975" applyFont="1" applyFill="1" applyBorder="1" applyAlignment="1">
      <alignment horizontal="center"/>
    </xf>
    <xf numFmtId="0" fontId="68" fillId="0" borderId="0" xfId="0" applyFont="1"/>
    <xf numFmtId="0" fontId="62" fillId="0" borderId="57" xfId="0" applyFont="1" applyBorder="1" applyAlignment="1">
      <alignment horizontal="left" vertical="center"/>
    </xf>
    <xf numFmtId="0" fontId="62" fillId="0" borderId="62" xfId="0" applyFont="1" applyBorder="1" applyAlignment="1">
      <alignment horizontal="left" vertical="center" wrapText="1"/>
    </xf>
    <xf numFmtId="14" fontId="0" fillId="0" borderId="0" xfId="0" applyNumberFormat="1"/>
    <xf numFmtId="0" fontId="60" fillId="0" borderId="0" xfId="976" applyFont="1" applyFill="1" applyBorder="1" applyAlignment="1"/>
    <xf numFmtId="4" fontId="60" fillId="0" borderId="0" xfId="976" applyNumberFormat="1" applyFont="1" applyFill="1" applyBorder="1" applyAlignment="1">
      <alignment horizontal="right"/>
    </xf>
    <xf numFmtId="0" fontId="60" fillId="0" borderId="0" xfId="976" applyNumberFormat="1" applyFont="1" applyFill="1" applyBorder="1" applyAlignment="1"/>
    <xf numFmtId="14" fontId="60" fillId="0" borderId="24" xfId="976" applyNumberFormat="1" applyFont="1" applyFill="1" applyBorder="1" applyAlignment="1">
      <alignment horizontal="left" vertical="center"/>
    </xf>
    <xf numFmtId="0" fontId="60" fillId="0" borderId="24" xfId="976" applyFont="1" applyFill="1" applyBorder="1" applyAlignment="1"/>
    <xf numFmtId="4" fontId="60" fillId="0" borderId="24" xfId="976" applyNumberFormat="1" applyFont="1" applyFill="1" applyBorder="1" applyAlignment="1">
      <alignment horizontal="right"/>
    </xf>
    <xf numFmtId="0" fontId="60" fillId="0" borderId="24" xfId="976" applyNumberFormat="1" applyFont="1" applyFill="1" applyBorder="1" applyAlignment="1"/>
    <xf numFmtId="174" fontId="60" fillId="0" borderId="24" xfId="976" applyNumberFormat="1" applyFont="1" applyFill="1" applyBorder="1" applyAlignment="1">
      <alignment horizontal="right"/>
    </xf>
    <xf numFmtId="14" fontId="60" fillId="0" borderId="24" xfId="976" applyNumberFormat="1" applyFont="1" applyFill="1" applyBorder="1" applyAlignment="1">
      <alignment horizontal="left" vertical="center" wrapText="1"/>
    </xf>
    <xf numFmtId="0" fontId="66" fillId="57" borderId="24" xfId="976" applyFont="1" applyFill="1" applyBorder="1" applyAlignment="1">
      <alignment horizontal="center" vertical="center" wrapText="1"/>
    </xf>
    <xf numFmtId="2" fontId="66" fillId="57" borderId="24" xfId="976" applyNumberFormat="1" applyFont="1" applyFill="1" applyBorder="1" applyAlignment="1">
      <alignment horizontal="center" vertical="center" wrapText="1"/>
    </xf>
    <xf numFmtId="0" fontId="65" fillId="57" borderId="24" xfId="976" applyFont="1" applyFill="1" applyBorder="1" applyAlignment="1">
      <alignment horizontal="center" vertical="center" wrapText="1"/>
    </xf>
    <xf numFmtId="0" fontId="65" fillId="57" borderId="24" xfId="976" applyFont="1" applyFill="1" applyBorder="1" applyAlignment="1">
      <alignment vertical="center"/>
    </xf>
    <xf numFmtId="0" fontId="65" fillId="53" borderId="24" xfId="976" applyFont="1" applyFill="1" applyBorder="1" applyAlignment="1">
      <alignment vertical="center" wrapText="1"/>
    </xf>
    <xf numFmtId="0" fontId="65" fillId="57" borderId="24" xfId="976" applyFont="1" applyFill="1" applyBorder="1" applyAlignment="1">
      <alignment horizontal="left" vertical="center" wrapText="1"/>
    </xf>
    <xf numFmtId="0" fontId="5" fillId="0" borderId="24" xfId="0" applyFont="1" applyBorder="1"/>
    <xf numFmtId="0" fontId="3" fillId="0" borderId="24" xfId="0" applyFont="1" applyBorder="1" applyAlignment="1">
      <alignment horizontal="center"/>
    </xf>
    <xf numFmtId="0" fontId="57" fillId="2" borderId="24" xfId="0" applyFont="1" applyFill="1" applyBorder="1"/>
    <xf numFmtId="172" fontId="3" fillId="54" borderId="24" xfId="975" applyNumberFormat="1" applyFont="1" applyFill="1" applyBorder="1" applyAlignment="1">
      <alignment horizontal="center"/>
    </xf>
    <xf numFmtId="0" fontId="3" fillId="52" borderId="24" xfId="0" applyFont="1" applyFill="1" applyBorder="1" applyAlignment="1">
      <alignment horizontal="center"/>
    </xf>
    <xf numFmtId="2" fontId="3" fillId="52" borderId="24" xfId="0" applyNumberFormat="1" applyFont="1" applyFill="1" applyBorder="1" applyAlignment="1">
      <alignment horizontal="center"/>
    </xf>
    <xf numFmtId="1" fontId="5" fillId="0" borderId="0" xfId="0" applyNumberFormat="1" applyFont="1"/>
    <xf numFmtId="1" fontId="68" fillId="54" borderId="27" xfId="975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172" fontId="4" fillId="54" borderId="24" xfId="975" applyNumberFormat="1" applyFont="1" applyFill="1" applyBorder="1" applyAlignment="1">
      <alignment horizontal="center"/>
    </xf>
    <xf numFmtId="0" fontId="68" fillId="54" borderId="27" xfId="975" applyFont="1" applyFill="1" applyBorder="1" applyAlignment="1">
      <alignment horizontal="center" vertical="center" wrapText="1"/>
    </xf>
    <xf numFmtId="9" fontId="57" fillId="0" borderId="0" xfId="973" applyFont="1"/>
    <xf numFmtId="0" fontId="0" fillId="50" borderId="71" xfId="0" applyFont="1" applyFill="1" applyBorder="1"/>
    <xf numFmtId="0" fontId="0" fillId="50" borderId="68" xfId="0" applyFont="1" applyFill="1" applyBorder="1" applyAlignment="1">
      <alignment horizontal="center"/>
    </xf>
    <xf numFmtId="0" fontId="0" fillId="50" borderId="35" xfId="0" applyFill="1" applyBorder="1" applyAlignment="1">
      <alignment horizontal="center"/>
    </xf>
    <xf numFmtId="9" fontId="1" fillId="50" borderId="67" xfId="973" applyFont="1" applyFill="1" applyBorder="1" applyAlignment="1">
      <alignment horizontal="center"/>
    </xf>
    <xf numFmtId="9" fontId="1" fillId="50" borderId="53" xfId="973" applyFont="1" applyFill="1" applyBorder="1" applyAlignment="1">
      <alignment horizontal="center"/>
    </xf>
    <xf numFmtId="0" fontId="69" fillId="52" borderId="69" xfId="0" applyFont="1" applyFill="1" applyBorder="1" applyAlignment="1">
      <alignment horizontal="center"/>
    </xf>
    <xf numFmtId="0" fontId="69" fillId="52" borderId="70" xfId="0" applyFont="1" applyFill="1" applyBorder="1" applyAlignment="1">
      <alignment horizontal="center"/>
    </xf>
    <xf numFmtId="0" fontId="68" fillId="52" borderId="72" xfId="668" applyFont="1" applyFill="1" applyBorder="1" applyAlignment="1">
      <alignment horizontal="center"/>
    </xf>
    <xf numFmtId="0" fontId="68" fillId="52" borderId="73" xfId="668" applyFont="1" applyFill="1" applyBorder="1" applyAlignment="1">
      <alignment horizontal="center"/>
    </xf>
    <xf numFmtId="0" fontId="62" fillId="0" borderId="54" xfId="0" applyFont="1" applyBorder="1" applyAlignment="1">
      <alignment horizontal="left" vertical="center"/>
    </xf>
    <xf numFmtId="0" fontId="62" fillId="0" borderId="55" xfId="0" applyFont="1" applyBorder="1" applyAlignment="1">
      <alignment horizontal="left" vertical="center"/>
    </xf>
    <xf numFmtId="0" fontId="61" fillId="0" borderId="57" xfId="0" applyFont="1" applyBorder="1" applyAlignment="1">
      <alignment horizontal="left" vertical="center"/>
    </xf>
    <xf numFmtId="0" fontId="61" fillId="0" borderId="24" xfId="0" applyFont="1" applyBorder="1" applyAlignment="1">
      <alignment horizontal="left" vertical="center"/>
    </xf>
    <xf numFmtId="0" fontId="61" fillId="0" borderId="59" xfId="0" applyFont="1" applyBorder="1" applyAlignment="1">
      <alignment horizontal="left" vertical="center"/>
    </xf>
    <xf numFmtId="0" fontId="61" fillId="0" borderId="60" xfId="0" applyFont="1" applyBorder="1" applyAlignment="1">
      <alignment horizontal="left" vertical="center"/>
    </xf>
    <xf numFmtId="0" fontId="62" fillId="0" borderId="63" xfId="0" applyFont="1" applyBorder="1" applyAlignment="1">
      <alignment horizontal="center" vertical="center" wrapText="1"/>
    </xf>
    <xf numFmtId="0" fontId="62" fillId="0" borderId="56" xfId="0" applyFont="1" applyBorder="1" applyAlignment="1">
      <alignment horizontal="center" vertical="center" wrapText="1"/>
    </xf>
    <xf numFmtId="0" fontId="57" fillId="50" borderId="28" xfId="0" applyFont="1" applyFill="1" applyBorder="1" applyAlignment="1">
      <alignment horizontal="center"/>
    </xf>
    <xf numFmtId="0" fontId="57" fillId="50" borderId="2" xfId="0" applyFont="1" applyFill="1" applyBorder="1" applyAlignment="1">
      <alignment horizontal="center"/>
    </xf>
    <xf numFmtId="0" fontId="57" fillId="50" borderId="29" xfId="0" applyFont="1" applyFill="1" applyBorder="1" applyAlignment="1">
      <alignment horizontal="center"/>
    </xf>
    <xf numFmtId="0" fontId="57" fillId="50" borderId="50" xfId="0" applyFont="1" applyFill="1" applyBorder="1" applyAlignment="1">
      <alignment horizontal="center"/>
    </xf>
    <xf numFmtId="0" fontId="57" fillId="50" borderId="45" xfId="0" applyFont="1" applyFill="1" applyBorder="1" applyAlignment="1">
      <alignment horizontal="center"/>
    </xf>
    <xf numFmtId="0" fontId="57" fillId="50" borderId="49" xfId="0" applyFont="1" applyFill="1" applyBorder="1" applyAlignment="1">
      <alignment horizontal="center"/>
    </xf>
    <xf numFmtId="0" fontId="57" fillId="50" borderId="47" xfId="0" applyFont="1" applyFill="1" applyBorder="1" applyAlignment="1">
      <alignment horizontal="center"/>
    </xf>
    <xf numFmtId="0" fontId="54" fillId="0" borderId="19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9" fontId="0" fillId="0" borderId="0" xfId="0" applyNumberFormat="1"/>
  </cellXfs>
  <cellStyles count="977">
    <cellStyle name="_AUG 10 KPI sheet" xfId="1"/>
    <cellStyle name="_Aug-10" xfId="2"/>
    <cellStyle name="_Aug-10_Alcohol - Oct (revised)" xfId="3"/>
    <cellStyle name="_Book1" xfId="4"/>
    <cellStyle name="_Book1 (11)" xfId="5"/>
    <cellStyle name="_Book1 (11)_Alcohol - Oct (revised)" xfId="6"/>
    <cellStyle name="_Book1 (16)" xfId="7"/>
    <cellStyle name="_Book1 (16)_Alcohol - Oct (revised)" xfId="8"/>
    <cellStyle name="_Book1 (3) (2) (2) (2)" xfId="9"/>
    <cellStyle name="_Book1 (3) (2) (2) (2)_Alcohol - Oct (revised)" xfId="10"/>
    <cellStyle name="_Book1 (32)" xfId="11"/>
    <cellStyle name="_Book1 (32)_Alcohol - Oct (revised)" xfId="12"/>
    <cellStyle name="_Book1_Alcohol - Oct (revised)" xfId="13"/>
    <cellStyle name="_Book2" xfId="14"/>
    <cellStyle name="_Book2_Alcohol - Oct (revised)" xfId="15"/>
    <cellStyle name="_CIP Mar'11" xfId="16"/>
    <cellStyle name="_CIP statement for June 2010" xfId="17"/>
    <cellStyle name="_CIP statement for June 2010_Alcohol - Oct (revised)" xfId="18"/>
    <cellStyle name="_CMB Sales ABP 2009-10(30.4.09)" xfId="19"/>
    <cellStyle name="_CMB Sales ABP 2009-10(30.4.09) 2" xfId="20"/>
    <cellStyle name="_COB_revised" xfId="21"/>
    <cellStyle name="_COB_revised 2" xfId="22"/>
    <cellStyle name="_Copy of Aug10_MRP (2)" xfId="23"/>
    <cellStyle name="_Copy of Aug10_MRP (2)_Alcohol - Oct (revised)" xfId="24"/>
    <cellStyle name="_Copy of RCCP_Sept_25.09" xfId="25"/>
    <cellStyle name="_Copy of SOP Variance Report_ May 10 (2)" xfId="26"/>
    <cellStyle name="_Daily update_Jan" xfId="27"/>
    <cellStyle name="_Daily update_Jan_Alcohol - Oct (revised)" xfId="28"/>
    <cellStyle name="_Delivery" xfId="29"/>
    <cellStyle name="_Delivery on time report format DECEMBER 10" xfId="30"/>
    <cellStyle name="_Delivery schedules - JAN'11" xfId="31"/>
    <cellStyle name="_Delivery_Alcohol - Oct (revised)" xfId="32"/>
    <cellStyle name="_Deviation report-May'10" xfId="33"/>
    <cellStyle name="_Deviation report-May'10_Alcohol - Oct (revised)" xfId="34"/>
    <cellStyle name="_JULY 10 KPI sheet" xfId="35"/>
    <cellStyle name="_July deviation report" xfId="36"/>
    <cellStyle name="_July deviation report_Alcohol - Oct (revised)" xfId="37"/>
    <cellStyle name="_June deviation report" xfId="38"/>
    <cellStyle name="_June deviation report_Alcohol - Oct (revised)" xfId="39"/>
    <cellStyle name="_June week 4" xfId="40"/>
    <cellStyle name="_June week 4_Alcohol - Oct (revised)" xfId="41"/>
    <cellStyle name="_MAR 10 KPI sheet" xfId="42"/>
    <cellStyle name="_MAR 10 KPI sheet_Alcohol - Oct (revised)" xfId="43"/>
    <cellStyle name="_MAY 10 KPI sheet" xfId="44"/>
    <cellStyle name="_Mfg MIS_Apr 10" xfId="45"/>
    <cellStyle name="_Mfg MIS_Apr 10_Alcohol - Oct (revised)" xfId="46"/>
    <cellStyle name="_Mfg MIS_August 10" xfId="47"/>
    <cellStyle name="_Mfg MIS_Mar 10" xfId="48"/>
    <cellStyle name="_Mfg MIS_Mar 10_Alcohol - Oct (revised)" xfId="49"/>
    <cellStyle name="_Mfg MIS_October 10" xfId="50"/>
    <cellStyle name="_Mfg MIS_September 10" xfId="51"/>
    <cellStyle name="_MIS APR 10" xfId="52"/>
    <cellStyle name="_MIS APR 10_Alcohol - Oct (revised)" xfId="53"/>
    <cellStyle name="_MIS AUG 10" xfId="54"/>
    <cellStyle name="_MIS JULY 10" xfId="55"/>
    <cellStyle name="_MIS JULY 10_Alcohol - Oct (revised)" xfId="56"/>
    <cellStyle name="_MIS JUNE 10" xfId="57"/>
    <cellStyle name="_MIS JUNE 10_Alcohol - Oct (revised)" xfId="58"/>
    <cellStyle name="_MIS MAY 10" xfId="59"/>
    <cellStyle name="_MIS MAY 10_Alcohol - Oct (revised)" xfId="60"/>
    <cellStyle name="_MIS OCT 10" xfId="61"/>
    <cellStyle name="_MIS SEPT 10" xfId="62"/>
    <cellStyle name="_Noddle plan October'10" xfId="63"/>
    <cellStyle name="_Noddle plan October'10_Alcohol - Oct (revised)" xfId="64"/>
    <cellStyle name="_Non moving items stock statement as on 31st March (4)" xfId="65"/>
    <cellStyle name="_Non moving items stock statement as on 31st March (4)_Alcohol - Oct (revised)" xfId="66"/>
    <cellStyle name="_Non Moving Material consumption Plan for Sept 10" xfId="67"/>
    <cellStyle name="_NOV_KPIs_Sheet_" xfId="68"/>
    <cellStyle name="_NOV_KPIs_Sheet__Alcohol - Oct (revised)" xfId="69"/>
    <cellStyle name="_Nov'10 plan" xfId="70"/>
    <cellStyle name="_Nov'10 plan_Alcohol - Oct (revised)" xfId="71"/>
    <cellStyle name="_Oct 2 plan attainment" xfId="72"/>
    <cellStyle name="_Oct 2 plan attainment_Alcohol - Oct (revised)" xfId="73"/>
    <cellStyle name="_Oct delivery" xfId="74"/>
    <cellStyle name="_Oct delivery_Alcohol - Oct (revised)" xfId="75"/>
    <cellStyle name="_Oct plan" xfId="76"/>
    <cellStyle name="_Oct plan 10" xfId="77"/>
    <cellStyle name="_Oct plan 11" xfId="78"/>
    <cellStyle name="_Oct plan 12" xfId="79"/>
    <cellStyle name="_Oct plan 13" xfId="80"/>
    <cellStyle name="_Oct plan 14" xfId="81"/>
    <cellStyle name="_Oct plan 15" xfId="82"/>
    <cellStyle name="_Oct plan 16" xfId="83"/>
    <cellStyle name="_Oct plan 17" xfId="84"/>
    <cellStyle name="_Oct plan 18" xfId="85"/>
    <cellStyle name="_Oct plan 19" xfId="86"/>
    <cellStyle name="_Oct plan 2" xfId="87"/>
    <cellStyle name="_Oct plan 20" xfId="88"/>
    <cellStyle name="_Oct plan 21" xfId="89"/>
    <cellStyle name="_Oct plan 22" xfId="90"/>
    <cellStyle name="_Oct plan 23" xfId="91"/>
    <cellStyle name="_Oct plan 24" xfId="92"/>
    <cellStyle name="_Oct plan 25" xfId="93"/>
    <cellStyle name="_Oct plan 26" xfId="94"/>
    <cellStyle name="_Oct plan 27" xfId="95"/>
    <cellStyle name="_Oct plan 28" xfId="96"/>
    <cellStyle name="_Oct plan 29" xfId="97"/>
    <cellStyle name="_Oct plan 3" xfId="98"/>
    <cellStyle name="_Oct plan 30" xfId="99"/>
    <cellStyle name="_Oct plan 31" xfId="100"/>
    <cellStyle name="_Oct plan 32" xfId="101"/>
    <cellStyle name="_Oct plan 4" xfId="102"/>
    <cellStyle name="_Oct plan 5" xfId="103"/>
    <cellStyle name="_Oct plan 6" xfId="104"/>
    <cellStyle name="_Oct plan 7" xfId="105"/>
    <cellStyle name="_Oct plan 8" xfId="106"/>
    <cellStyle name="_Oct plan 9" xfId="107"/>
    <cellStyle name="_Oct plan_Alcohol - Oct (revised)" xfId="108"/>
    <cellStyle name="_Oct plan_LC availability- Jan'11" xfId="109"/>
    <cellStyle name="_Oct plan_Oleo cost sheet for ABP 2010-11_Revised" xfId="110"/>
    <cellStyle name="_Oct plan_Oleo cost sheet for ABP 2010-11_Revised 2" xfId="111"/>
    <cellStyle name="_Oct plan_Volumes Sales Forecast-ABP_2011-12" xfId="112"/>
    <cellStyle name="_Oct plan_Xl0000012" xfId="113"/>
    <cellStyle name="_Oleo Cost Sheets MAy 14 updated with year costs" xfId="114"/>
    <cellStyle name="_Oleo Cost Sheets MAy 14 updated with year costs 2" xfId="115"/>
    <cellStyle name="_Oleo Cost Sheets MAy 14 updated with year costs_Noodle requirement" xfId="116"/>
    <cellStyle name="_Oleo Cost Sheets MAy 14 updated with year costs_Noodle requirement 10" xfId="117"/>
    <cellStyle name="_Oleo Cost Sheets MAy 14 updated with year costs_Noodle requirement 11" xfId="118"/>
    <cellStyle name="_Oleo Cost Sheets MAy 14 updated with year costs_Noodle requirement 12" xfId="119"/>
    <cellStyle name="_Oleo Cost Sheets MAy 14 updated with year costs_Noodle requirement 13" xfId="120"/>
    <cellStyle name="_Oleo Cost Sheets MAy 14 updated with year costs_Noodle requirement 14" xfId="121"/>
    <cellStyle name="_Oleo Cost Sheets MAy 14 updated with year costs_Noodle requirement 15" xfId="122"/>
    <cellStyle name="_Oleo Cost Sheets MAy 14 updated with year costs_Noodle requirement 16" xfId="123"/>
    <cellStyle name="_Oleo Cost Sheets MAy 14 updated with year costs_Noodle requirement 17" xfId="124"/>
    <cellStyle name="_Oleo Cost Sheets MAy 14 updated with year costs_Noodle requirement 18" xfId="125"/>
    <cellStyle name="_Oleo Cost Sheets MAy 14 updated with year costs_Noodle requirement 19" xfId="126"/>
    <cellStyle name="_Oleo Cost Sheets MAy 14 updated with year costs_Noodle requirement 2" xfId="127"/>
    <cellStyle name="_Oleo Cost Sheets MAy 14 updated with year costs_Noodle requirement 20" xfId="128"/>
    <cellStyle name="_Oleo Cost Sheets MAy 14 updated with year costs_Noodle requirement 21" xfId="129"/>
    <cellStyle name="_Oleo Cost Sheets MAy 14 updated with year costs_Noodle requirement 22" xfId="130"/>
    <cellStyle name="_Oleo Cost Sheets MAy 14 updated with year costs_Noodle requirement 23" xfId="131"/>
    <cellStyle name="_Oleo Cost Sheets MAy 14 updated with year costs_Noodle requirement 24" xfId="132"/>
    <cellStyle name="_Oleo Cost Sheets MAy 14 updated with year costs_Noodle requirement 25" xfId="133"/>
    <cellStyle name="_Oleo Cost Sheets MAy 14 updated with year costs_Noodle requirement 26" xfId="134"/>
    <cellStyle name="_Oleo Cost Sheets MAy 14 updated with year costs_Noodle requirement 27" xfId="135"/>
    <cellStyle name="_Oleo Cost Sheets MAy 14 updated with year costs_Noodle requirement 28" xfId="136"/>
    <cellStyle name="_Oleo Cost Sheets MAy 14 updated with year costs_Noodle requirement 29" xfId="137"/>
    <cellStyle name="_Oleo Cost Sheets MAy 14 updated with year costs_Noodle requirement 3" xfId="138"/>
    <cellStyle name="_Oleo Cost Sheets MAy 14 updated with year costs_Noodle requirement 30" xfId="139"/>
    <cellStyle name="_Oleo Cost Sheets MAy 14 updated with year costs_Noodle requirement 31" xfId="140"/>
    <cellStyle name="_Oleo Cost Sheets MAy 14 updated with year costs_Noodle requirement 4" xfId="141"/>
    <cellStyle name="_Oleo Cost Sheets MAy 14 updated with year costs_Noodle requirement 5" xfId="142"/>
    <cellStyle name="_Oleo Cost Sheets MAy 14 updated with year costs_Noodle requirement 6" xfId="143"/>
    <cellStyle name="_Oleo Cost Sheets MAy 14 updated with year costs_Noodle requirement 7" xfId="144"/>
    <cellStyle name="_Oleo Cost Sheets MAy 14 updated with year costs_Noodle requirement 8" xfId="145"/>
    <cellStyle name="_Oleo Cost Sheets MAy 14 updated with year costs_Noodle requirement 9" xfId="146"/>
    <cellStyle name="_Oleo Cost Sheets MAy 14 updated with year costs_Oleo cost sheet for ABP 2010-11_Revised" xfId="147"/>
    <cellStyle name="_Oleo Cost Sheets MAy 14 updated with year costs_Oleo cost sheet for ABP 2010-11_Revised 2" xfId="148"/>
    <cellStyle name="_Oleo Cost Sheets MAy 14 updated with year costs_VVF May 10" xfId="149"/>
    <cellStyle name="_Oleo Cost Sheets MAy 14 updated with year costs_VVF May 10 2" xfId="150"/>
    <cellStyle name="_Other Financial Charges_LC Interest_monthly p&amp;l version v02" xfId="151"/>
    <cellStyle name="_Overhead Var_Dec'09" xfId="152"/>
    <cellStyle name="_Overhead Var_Dec'09_Alcohol - Oct (revised)" xfId="153"/>
    <cellStyle name="_OVERHEAD Var_Feb'10" xfId="154"/>
    <cellStyle name="_OVERHEAD Var_Feb'10_Alcohol - Oct (revised)" xfId="155"/>
    <cellStyle name="_OVERHEAD Var_Jan'10" xfId="156"/>
    <cellStyle name="_OVERHEAD Var_Jan'10_Alcohol - Oct (revised)" xfId="157"/>
    <cellStyle name="_Overhead Var_Nov'09" xfId="158"/>
    <cellStyle name="_Overhead Var_Nov'09_Alcohol - Oct (revised)" xfId="159"/>
    <cellStyle name="_Overhead Var_Oct'09" xfId="160"/>
    <cellStyle name="_Overhead Var_Oct'09_Alcohol - Oct (revised)" xfId="161"/>
    <cellStyle name="_PCP cost sheets ABP costs May 25thv2" xfId="162"/>
    <cellStyle name="_PCP cost sheets ABP costs May 25thv2 2" xfId="163"/>
    <cellStyle name="_Production plan" xfId="164"/>
    <cellStyle name="_Production Plan vs actual deviation report" xfId="165"/>
    <cellStyle name="_Production Plan vs actual deviation report_Alcohol - Oct (revised)" xfId="166"/>
    <cellStyle name="_Production Plan Vs Actual till 13th Jan 10" xfId="167"/>
    <cellStyle name="_Production Plan Vs Actual till 13th Jan 10_Alcohol - Oct (revised)" xfId="168"/>
    <cellStyle name="_Production plan_Alcohol - Oct (revised)" xfId="169"/>
    <cellStyle name="_Profit_and_Loss_Statement_VVF_Consolidated_Final_with_New_Price_Realizationv 8" xfId="170"/>
    <cellStyle name="_Profit_and_Loss_Statement_VVF_Consolidated_Final_with_New_Price_Realizationv 8 2" xfId="171"/>
    <cellStyle name="_RCCP_abp" xfId="172"/>
    <cellStyle name="_RCCP_abp_Alcohol - Oct (revised)" xfId="173"/>
    <cellStyle name="_RCCP_abp_LC availability- Jan'11" xfId="174"/>
    <cellStyle name="_RCCP_abp_v3" xfId="175"/>
    <cellStyle name="_RCCP_abp_Xl0000012" xfId="176"/>
    <cellStyle name="_RCCP_Aug_v1_26.08" xfId="177"/>
    <cellStyle name="_RCCP_Aug_v1_26.08_Alcohol - Oct (revised)" xfId="178"/>
    <cellStyle name="_RCCP_Oct_25.10_final" xfId="179"/>
    <cellStyle name="_RCCP_Oct_28.10" xfId="180"/>
    <cellStyle name="_RCCP_Oleo_ABP_v3" xfId="181"/>
    <cellStyle name="_RCCP_Oleo_ABP_v3 2" xfId="182"/>
    <cellStyle name="_RCCP_Oleo_ABP_v3_Alcohol - Oct (revised)" xfId="183"/>
    <cellStyle name="_RCCP_Oleo_ABP_v3_LC availability- Jan'11" xfId="184"/>
    <cellStyle name="_RCCP_Oleo_ABP_v3_Noodle requirement" xfId="185"/>
    <cellStyle name="_RCCP_Oleo_ABP_v3_Noodle requirement 10" xfId="186"/>
    <cellStyle name="_RCCP_Oleo_ABP_v3_Noodle requirement 11" xfId="187"/>
    <cellStyle name="_RCCP_Oleo_ABP_v3_Noodle requirement 12" xfId="188"/>
    <cellStyle name="_RCCP_Oleo_ABP_v3_Noodle requirement 13" xfId="189"/>
    <cellStyle name="_RCCP_Oleo_ABP_v3_Noodle requirement 14" xfId="190"/>
    <cellStyle name="_RCCP_Oleo_ABP_v3_Noodle requirement 15" xfId="191"/>
    <cellStyle name="_RCCP_Oleo_ABP_v3_Noodle requirement 16" xfId="192"/>
    <cellStyle name="_RCCP_Oleo_ABP_v3_Noodle requirement 17" xfId="193"/>
    <cellStyle name="_RCCP_Oleo_ABP_v3_Noodle requirement 18" xfId="194"/>
    <cellStyle name="_RCCP_Oleo_ABP_v3_Noodle requirement 19" xfId="195"/>
    <cellStyle name="_RCCP_Oleo_ABP_v3_Noodle requirement 2" xfId="196"/>
    <cellStyle name="_RCCP_Oleo_ABP_v3_Noodle requirement 20" xfId="197"/>
    <cellStyle name="_RCCP_Oleo_ABP_v3_Noodle requirement 21" xfId="198"/>
    <cellStyle name="_RCCP_Oleo_ABP_v3_Noodle requirement 22" xfId="199"/>
    <cellStyle name="_RCCP_Oleo_ABP_v3_Noodle requirement 23" xfId="200"/>
    <cellStyle name="_RCCP_Oleo_ABP_v3_Noodle requirement 24" xfId="201"/>
    <cellStyle name="_RCCP_Oleo_ABP_v3_Noodle requirement 25" xfId="202"/>
    <cellStyle name="_RCCP_Oleo_ABP_v3_Noodle requirement 26" xfId="203"/>
    <cellStyle name="_RCCP_Oleo_ABP_v3_Noodle requirement 27" xfId="204"/>
    <cellStyle name="_RCCP_Oleo_ABP_v3_Noodle requirement 28" xfId="205"/>
    <cellStyle name="_RCCP_Oleo_ABP_v3_Noodle requirement 29" xfId="206"/>
    <cellStyle name="_RCCP_Oleo_ABP_v3_Noodle requirement 3" xfId="207"/>
    <cellStyle name="_RCCP_Oleo_ABP_v3_Noodle requirement 30" xfId="208"/>
    <cellStyle name="_RCCP_Oleo_ABP_v3_Noodle requirement 31" xfId="209"/>
    <cellStyle name="_RCCP_Oleo_ABP_v3_Noodle requirement 4" xfId="210"/>
    <cellStyle name="_RCCP_Oleo_ABP_v3_Noodle requirement 5" xfId="211"/>
    <cellStyle name="_RCCP_Oleo_ABP_v3_Noodle requirement 6" xfId="212"/>
    <cellStyle name="_RCCP_Oleo_ABP_v3_Noodle requirement 7" xfId="213"/>
    <cellStyle name="_RCCP_Oleo_ABP_v3_Noodle requirement 8" xfId="214"/>
    <cellStyle name="_RCCP_Oleo_ABP_v3_Noodle requirement 9" xfId="215"/>
    <cellStyle name="_RCCP_Oleo_ABP_v3_Oleo cost sheet for ABP 2010-11_Revised" xfId="216"/>
    <cellStyle name="_RCCP_Oleo_ABP_v3_Oleo cost sheet for ABP 2010-11_Revised 2" xfId="217"/>
    <cellStyle name="_RCCP_Oleo_ABP_v3_Xl0000012" xfId="218"/>
    <cellStyle name="_RCCP_Sept_29.09" xfId="219"/>
    <cellStyle name="_Revised supply Nov-Dec'10" xfId="220"/>
    <cellStyle name="_Revised supply Nov-Dec'10_Alcohol - Oct (revised)" xfId="221"/>
    <cellStyle name="_Revised weekly supply Nov'10" xfId="222"/>
    <cellStyle name="_Revised weekly supply Nov'10_Alcohol - Oct (revised)" xfId="223"/>
    <cellStyle name="_RM_Inventory_Days_FY08" xfId="224"/>
    <cellStyle name="_RM_Inventory_Days_FY08_Alcohol - Oct (revised)" xfId="225"/>
    <cellStyle name="_S&amp;OP Variance Report_ May 10" xfId="226"/>
    <cellStyle name="_S&amp;OP Variance Report_April 11" xfId="227"/>
    <cellStyle name="_Sept deviation report" xfId="228"/>
    <cellStyle name="_Sept plan" xfId="229"/>
    <cellStyle name="_Sept plan_Alcohol - Oct (revised)" xfId="230"/>
    <cellStyle name="_Slow Moving Inventory Plan Vs Actual augest (2)" xfId="231"/>
    <cellStyle name="_Slow Moving stock consumpiton plan for July 2010" xfId="232"/>
    <cellStyle name="_Slow Moving stock consumpiton plan for July 2010_Alcohol - Oct (revised)" xfId="233"/>
    <cellStyle name="_Slow moving-June" xfId="234"/>
    <cellStyle name="_Slow moving-June_Alcohol - Oct (revised)" xfId="235"/>
    <cellStyle name="_SNOP (Mar-June)" xfId="236"/>
    <cellStyle name="_SNOP (Mar-June)_Alcohol - Oct (revised)" xfId="237"/>
    <cellStyle name="_SNOP plan-June" xfId="238"/>
    <cellStyle name="_SNOP plan-June_Alcohol - Oct (revised)" xfId="239"/>
    <cellStyle name="_SOP Variance Report_ August 10" xfId="240"/>
    <cellStyle name="_SOP Variance Report_ July 10_Rev 14 08 10" xfId="241"/>
    <cellStyle name="_SOP Variance Report_ June 10" xfId="242"/>
    <cellStyle name="_SOP Variance Report_ May 10 (2)" xfId="243"/>
    <cellStyle name="_SOP Variance Report_ Oct 10" xfId="244"/>
    <cellStyle name="_SOP Variance Report_ Sept 10" xfId="245"/>
    <cellStyle name="_Stk_270510" xfId="246"/>
    <cellStyle name="_Stk_270510_Alcohol - Oct (revised)" xfId="247"/>
    <cellStyle name="_Stock tally_v2" xfId="248"/>
    <cellStyle name="_Stock tally_v2 10" xfId="249"/>
    <cellStyle name="_Stock tally_v2 11" xfId="250"/>
    <cellStyle name="_Stock tally_v2 12" xfId="251"/>
    <cellStyle name="_Stock tally_v2 13" xfId="252"/>
    <cellStyle name="_Stock tally_v2 14" xfId="253"/>
    <cellStyle name="_Stock tally_v2 15" xfId="254"/>
    <cellStyle name="_Stock tally_v2 16" xfId="255"/>
    <cellStyle name="_Stock tally_v2 17" xfId="256"/>
    <cellStyle name="_Stock tally_v2 18" xfId="257"/>
    <cellStyle name="_Stock tally_v2 19" xfId="258"/>
    <cellStyle name="_Stock tally_v2 2" xfId="259"/>
    <cellStyle name="_Stock tally_v2 20" xfId="260"/>
    <cellStyle name="_Stock tally_v2 21" xfId="261"/>
    <cellStyle name="_Stock tally_v2 22" xfId="262"/>
    <cellStyle name="_Stock tally_v2 23" xfId="263"/>
    <cellStyle name="_Stock tally_v2 24" xfId="264"/>
    <cellStyle name="_Stock tally_v2 25" xfId="265"/>
    <cellStyle name="_Stock tally_v2 26" xfId="266"/>
    <cellStyle name="_Stock tally_v2 27" xfId="267"/>
    <cellStyle name="_Stock tally_v2 28" xfId="268"/>
    <cellStyle name="_Stock tally_v2 29" xfId="269"/>
    <cellStyle name="_Stock tally_v2 3" xfId="270"/>
    <cellStyle name="_Stock tally_v2 30" xfId="271"/>
    <cellStyle name="_Stock tally_v2 31" xfId="272"/>
    <cellStyle name="_Stock tally_v2 32" xfId="273"/>
    <cellStyle name="_Stock tally_v2 4" xfId="274"/>
    <cellStyle name="_Stock tally_v2 5" xfId="275"/>
    <cellStyle name="_Stock tally_v2 6" xfId="276"/>
    <cellStyle name="_Stock tally_v2 7" xfId="277"/>
    <cellStyle name="_Stock tally_v2 8" xfId="278"/>
    <cellStyle name="_Stock tally_v2 9" xfId="279"/>
    <cellStyle name="_Stock tally_v2_Alcohol - Oct (revised)" xfId="280"/>
    <cellStyle name="_Stock tally_v2_LC availability- Jan'11" xfId="281"/>
    <cellStyle name="_Summary RCCP For Aug 2010_Oleo" xfId="282"/>
    <cellStyle name="_Summary RCCP For Aug 2010_Oleo_Alcohol - Oct (revised)" xfId="283"/>
    <cellStyle name="_Summary RCCP for Nov 2010_Oleo_11 11 10" xfId="284"/>
    <cellStyle name="_Summary RCCP for Sept 2010_Oleo" xfId="285"/>
    <cellStyle name="_Summary RCCP for Sept 2010_Oleo_Alcohol - Oct (revised)" xfId="286"/>
    <cellStyle name="_Supply comm_final" xfId="287"/>
    <cellStyle name="_Supply comm_final 2" xfId="288"/>
    <cellStyle name="_Supply summary" xfId="289"/>
    <cellStyle name="_Supply summary_Alcohol - Oct (revised)" xfId="290"/>
    <cellStyle name="_Suumary SNOP for July'10" xfId="291"/>
    <cellStyle name="_Suumary SNOP for July'10_Alcohol - Oct (revised)" xfId="292"/>
    <cellStyle name="_Volume_realization_forecast" xfId="293"/>
    <cellStyle name="_Volume_realization_forecast 2" xfId="294"/>
    <cellStyle name="_VVF ABP 09-10 Vs. Actual 08-09 at 75%" xfId="295"/>
    <cellStyle name="_VVF ABP 09-10 Vs. Actual 08-09 at 75% 2" xfId="296"/>
    <cellStyle name="_VVF March 09 .xls" xfId="297"/>
    <cellStyle name="_VVF March 09 .xls 2" xfId="298"/>
    <cellStyle name="_VVF YTD Dec' 09" xfId="299"/>
    <cellStyle name="_Weekly Plan Attainment for Week 3" xfId="300"/>
    <cellStyle name="_Weekly Plan Attainment for Week 3 2" xfId="301"/>
    <cellStyle name="_Weekly Plan Attainment for Week 3 2_Alcohol - Oct (revised)" xfId="302"/>
    <cellStyle name="_Weekly Plan Attainment for Week 3 2_Daily Plan- Nov'12" xfId="303"/>
    <cellStyle name="_Weekly Plan Attainment for Week 3 2_Daily Plan- Oct'12" xfId="304"/>
    <cellStyle name="_Weekly Plan Attainment for Week 3 2_Daily update _Jan'11" xfId="305"/>
    <cellStyle name="_Weekly Plan Attainment for Week 3 2_Running plan" xfId="306"/>
    <cellStyle name="_Weekly Plan Attainment for Week 3_Alcohol - Oct (revised)" xfId="307"/>
    <cellStyle name="_Weekly plan attainment-May" xfId="308"/>
    <cellStyle name="_Weekly plan attainment-May_Alcohol - Oct (revised)" xfId="309"/>
    <cellStyle name="20% - Accent1 2" xfId="310"/>
    <cellStyle name="20% - Accent2 2" xfId="311"/>
    <cellStyle name="20% - Accent3 2" xfId="312"/>
    <cellStyle name="20% - Accent4 2" xfId="313"/>
    <cellStyle name="20% - Accent5 2" xfId="314"/>
    <cellStyle name="20% - Accent6 2" xfId="315"/>
    <cellStyle name="40% - Accent1 2" xfId="316"/>
    <cellStyle name="40% - Accent2 2" xfId="317"/>
    <cellStyle name="40% - Accent3 2" xfId="318"/>
    <cellStyle name="40% - Accent4 2" xfId="319"/>
    <cellStyle name="40% - Accent5 2" xfId="320"/>
    <cellStyle name="40% - Accent6 2" xfId="321"/>
    <cellStyle name="60% - Accent1 2" xfId="322"/>
    <cellStyle name="60% - Accent2 2" xfId="323"/>
    <cellStyle name="60% - Accent3 2" xfId="324"/>
    <cellStyle name="60% - Accent4 2" xfId="325"/>
    <cellStyle name="60% - Accent5 2" xfId="326"/>
    <cellStyle name="60% - Accent6 2" xfId="327"/>
    <cellStyle name="Accent1 - 20%" xfId="328"/>
    <cellStyle name="Accent1 - 40%" xfId="329"/>
    <cellStyle name="Accent1 - 60%" xfId="330"/>
    <cellStyle name="Accent1 2" xfId="331"/>
    <cellStyle name="Accent2 - 20%" xfId="332"/>
    <cellStyle name="Accent2 - 40%" xfId="333"/>
    <cellStyle name="Accent2 - 60%" xfId="334"/>
    <cellStyle name="Accent2 2" xfId="335"/>
    <cellStyle name="Accent3 - 20%" xfId="336"/>
    <cellStyle name="Accent3 - 40%" xfId="337"/>
    <cellStyle name="Accent3 - 60%" xfId="338"/>
    <cellStyle name="Accent3 2" xfId="339"/>
    <cellStyle name="Accent4 - 20%" xfId="340"/>
    <cellStyle name="Accent4 - 40%" xfId="341"/>
    <cellStyle name="Accent4 - 60%" xfId="342"/>
    <cellStyle name="Accent4 2" xfId="343"/>
    <cellStyle name="Accent5 - 20%" xfId="344"/>
    <cellStyle name="Accent5 - 40%" xfId="345"/>
    <cellStyle name="Accent5 - 60%" xfId="346"/>
    <cellStyle name="Accent5 2" xfId="347"/>
    <cellStyle name="Accent6 - 20%" xfId="348"/>
    <cellStyle name="Accent6 - 40%" xfId="349"/>
    <cellStyle name="Accent6 - 60%" xfId="350"/>
    <cellStyle name="Accent6 2" xfId="351"/>
    <cellStyle name="ar" xfId="352"/>
    <cellStyle name="ar 2" xfId="353"/>
    <cellStyle name="ar 3" xfId="354"/>
    <cellStyle name="Bad 2" xfId="355"/>
    <cellStyle name="Body" xfId="356"/>
    <cellStyle name="Brand Align Left Text" xfId="357"/>
    <cellStyle name="Brand Default" xfId="358"/>
    <cellStyle name="Brand Default 10" xfId="359"/>
    <cellStyle name="Brand Default 11" xfId="360"/>
    <cellStyle name="Brand Default 12" xfId="361"/>
    <cellStyle name="Brand Default 13" xfId="362"/>
    <cellStyle name="Brand Default 14" xfId="363"/>
    <cellStyle name="Brand Default 15" xfId="364"/>
    <cellStyle name="Brand Default 16" xfId="365"/>
    <cellStyle name="Brand Default 17" xfId="366"/>
    <cellStyle name="Brand Default 18" xfId="367"/>
    <cellStyle name="Brand Default 19" xfId="368"/>
    <cellStyle name="Brand Default 2" xfId="369"/>
    <cellStyle name="Brand Default 2 10" xfId="370"/>
    <cellStyle name="Brand Default 2 11" xfId="371"/>
    <cellStyle name="Brand Default 2 12" xfId="372"/>
    <cellStyle name="Brand Default 2 13" xfId="373"/>
    <cellStyle name="Brand Default 2 14" xfId="374"/>
    <cellStyle name="Brand Default 2 15" xfId="375"/>
    <cellStyle name="Brand Default 2 16" xfId="376"/>
    <cellStyle name="Brand Default 2 17" xfId="377"/>
    <cellStyle name="Brand Default 2 18" xfId="378"/>
    <cellStyle name="Brand Default 2 19" xfId="379"/>
    <cellStyle name="Brand Default 2 2" xfId="380"/>
    <cellStyle name="Brand Default 2 20" xfId="381"/>
    <cellStyle name="Brand Default 2 21" xfId="382"/>
    <cellStyle name="Brand Default 2 22" xfId="383"/>
    <cellStyle name="Brand Default 2 23" xfId="384"/>
    <cellStyle name="Brand Default 2 24" xfId="385"/>
    <cellStyle name="Brand Default 2 25" xfId="386"/>
    <cellStyle name="Brand Default 2 26" xfId="387"/>
    <cellStyle name="Brand Default 2 27" xfId="388"/>
    <cellStyle name="Brand Default 2 28" xfId="389"/>
    <cellStyle name="Brand Default 2 29" xfId="390"/>
    <cellStyle name="Brand Default 2 3" xfId="391"/>
    <cellStyle name="Brand Default 2 30" xfId="392"/>
    <cellStyle name="Brand Default 2 31" xfId="393"/>
    <cellStyle name="Brand Default 2 4" xfId="394"/>
    <cellStyle name="Brand Default 2 5" xfId="395"/>
    <cellStyle name="Brand Default 2 6" xfId="396"/>
    <cellStyle name="Brand Default 2 7" xfId="397"/>
    <cellStyle name="Brand Default 2 8" xfId="398"/>
    <cellStyle name="Brand Default 2 9" xfId="399"/>
    <cellStyle name="Brand Default 20" xfId="400"/>
    <cellStyle name="Brand Default 21" xfId="401"/>
    <cellStyle name="Brand Default 22" xfId="402"/>
    <cellStyle name="Brand Default 23" xfId="403"/>
    <cellStyle name="Brand Default 24" xfId="404"/>
    <cellStyle name="Brand Default 25" xfId="405"/>
    <cellStyle name="Brand Default 26" xfId="406"/>
    <cellStyle name="Brand Default 27" xfId="407"/>
    <cellStyle name="Brand Default 28" xfId="408"/>
    <cellStyle name="Brand Default 29" xfId="409"/>
    <cellStyle name="Brand Default 3" xfId="410"/>
    <cellStyle name="Brand Default 3 10" xfId="411"/>
    <cellStyle name="Brand Default 3 11" xfId="412"/>
    <cellStyle name="Brand Default 3 12" xfId="413"/>
    <cellStyle name="Brand Default 3 13" xfId="414"/>
    <cellStyle name="Brand Default 3 14" xfId="415"/>
    <cellStyle name="Brand Default 3 15" xfId="416"/>
    <cellStyle name="Brand Default 3 16" xfId="417"/>
    <cellStyle name="Brand Default 3 17" xfId="418"/>
    <cellStyle name="Brand Default 3 18" xfId="419"/>
    <cellStyle name="Brand Default 3 19" xfId="420"/>
    <cellStyle name="Brand Default 3 2" xfId="421"/>
    <cellStyle name="Brand Default 3 20" xfId="422"/>
    <cellStyle name="Brand Default 3 21" xfId="423"/>
    <cellStyle name="Brand Default 3 22" xfId="424"/>
    <cellStyle name="Brand Default 3 23" xfId="425"/>
    <cellStyle name="Brand Default 3 24" xfId="426"/>
    <cellStyle name="Brand Default 3 25" xfId="427"/>
    <cellStyle name="Brand Default 3 26" xfId="428"/>
    <cellStyle name="Brand Default 3 27" xfId="429"/>
    <cellStyle name="Brand Default 3 28" xfId="430"/>
    <cellStyle name="Brand Default 3 29" xfId="431"/>
    <cellStyle name="Brand Default 3 3" xfId="432"/>
    <cellStyle name="Brand Default 3 30" xfId="433"/>
    <cellStyle name="Brand Default 3 31" xfId="434"/>
    <cellStyle name="Brand Default 3 4" xfId="435"/>
    <cellStyle name="Brand Default 3 5" xfId="436"/>
    <cellStyle name="Brand Default 3 6" xfId="437"/>
    <cellStyle name="Brand Default 3 7" xfId="438"/>
    <cellStyle name="Brand Default 3 8" xfId="439"/>
    <cellStyle name="Brand Default 3 9" xfId="440"/>
    <cellStyle name="Brand Default 30" xfId="441"/>
    <cellStyle name="Brand Default 31" xfId="442"/>
    <cellStyle name="Brand Default 32" xfId="443"/>
    <cellStyle name="Brand Default 33" xfId="444"/>
    <cellStyle name="Brand Default 34" xfId="445"/>
    <cellStyle name="Brand Default 35" xfId="446"/>
    <cellStyle name="Brand Default 4" xfId="447"/>
    <cellStyle name="Brand Default 4 10" xfId="448"/>
    <cellStyle name="Brand Default 4 11" xfId="449"/>
    <cellStyle name="Brand Default 4 12" xfId="450"/>
    <cellStyle name="Brand Default 4 13" xfId="451"/>
    <cellStyle name="Brand Default 4 14" xfId="452"/>
    <cellStyle name="Brand Default 4 15" xfId="453"/>
    <cellStyle name="Brand Default 4 16" xfId="454"/>
    <cellStyle name="Brand Default 4 17" xfId="455"/>
    <cellStyle name="Brand Default 4 18" xfId="456"/>
    <cellStyle name="Brand Default 4 19" xfId="457"/>
    <cellStyle name="Brand Default 4 2" xfId="458"/>
    <cellStyle name="Brand Default 4 20" xfId="459"/>
    <cellStyle name="Brand Default 4 21" xfId="460"/>
    <cellStyle name="Brand Default 4 22" xfId="461"/>
    <cellStyle name="Brand Default 4 23" xfId="462"/>
    <cellStyle name="Brand Default 4 24" xfId="463"/>
    <cellStyle name="Brand Default 4 25" xfId="464"/>
    <cellStyle name="Brand Default 4 26" xfId="465"/>
    <cellStyle name="Brand Default 4 27" xfId="466"/>
    <cellStyle name="Brand Default 4 28" xfId="467"/>
    <cellStyle name="Brand Default 4 29" xfId="468"/>
    <cellStyle name="Brand Default 4 3" xfId="469"/>
    <cellStyle name="Brand Default 4 30" xfId="470"/>
    <cellStyle name="Brand Default 4 31" xfId="471"/>
    <cellStyle name="Brand Default 4 4" xfId="472"/>
    <cellStyle name="Brand Default 4 5" xfId="473"/>
    <cellStyle name="Brand Default 4 6" xfId="474"/>
    <cellStyle name="Brand Default 4 7" xfId="475"/>
    <cellStyle name="Brand Default 4 8" xfId="476"/>
    <cellStyle name="Brand Default 4 9" xfId="477"/>
    <cellStyle name="Brand Default 5" xfId="478"/>
    <cellStyle name="Brand Default 5 10" xfId="479"/>
    <cellStyle name="Brand Default 5 11" xfId="480"/>
    <cellStyle name="Brand Default 5 12" xfId="481"/>
    <cellStyle name="Brand Default 5 13" xfId="482"/>
    <cellStyle name="Brand Default 5 14" xfId="483"/>
    <cellStyle name="Brand Default 5 15" xfId="484"/>
    <cellStyle name="Brand Default 5 16" xfId="485"/>
    <cellStyle name="Brand Default 5 17" xfId="486"/>
    <cellStyle name="Brand Default 5 18" xfId="487"/>
    <cellStyle name="Brand Default 5 19" xfId="488"/>
    <cellStyle name="Brand Default 5 2" xfId="489"/>
    <cellStyle name="Brand Default 5 20" xfId="490"/>
    <cellStyle name="Brand Default 5 21" xfId="491"/>
    <cellStyle name="Brand Default 5 22" xfId="492"/>
    <cellStyle name="Brand Default 5 23" xfId="493"/>
    <cellStyle name="Brand Default 5 24" xfId="494"/>
    <cellStyle name="Brand Default 5 25" xfId="495"/>
    <cellStyle name="Brand Default 5 26" xfId="496"/>
    <cellStyle name="Brand Default 5 27" xfId="497"/>
    <cellStyle name="Brand Default 5 28" xfId="498"/>
    <cellStyle name="Brand Default 5 29" xfId="499"/>
    <cellStyle name="Brand Default 5 3" xfId="500"/>
    <cellStyle name="Brand Default 5 30" xfId="501"/>
    <cellStyle name="Brand Default 5 31" xfId="502"/>
    <cellStyle name="Brand Default 5 4" xfId="503"/>
    <cellStyle name="Brand Default 5 5" xfId="504"/>
    <cellStyle name="Brand Default 5 6" xfId="505"/>
    <cellStyle name="Brand Default 5 7" xfId="506"/>
    <cellStyle name="Brand Default 5 8" xfId="507"/>
    <cellStyle name="Brand Default 5 9" xfId="508"/>
    <cellStyle name="Brand Default 6" xfId="509"/>
    <cellStyle name="Brand Default 7" xfId="510"/>
    <cellStyle name="Brand Default 8" xfId="511"/>
    <cellStyle name="Brand Default 9" xfId="512"/>
    <cellStyle name="Brand Default_Copy of RCCP_May(12th may2011)_PCP_final" xfId="513"/>
    <cellStyle name="Brand Percent" xfId="514"/>
    <cellStyle name="Brand Percent 10" xfId="515"/>
    <cellStyle name="Brand Percent 11" xfId="516"/>
    <cellStyle name="Brand Percent 12" xfId="517"/>
    <cellStyle name="Brand Percent 13" xfId="518"/>
    <cellStyle name="Brand Percent 14" xfId="519"/>
    <cellStyle name="Brand Percent 15" xfId="520"/>
    <cellStyle name="Brand Percent 16" xfId="521"/>
    <cellStyle name="Brand Percent 17" xfId="522"/>
    <cellStyle name="Brand Percent 18" xfId="523"/>
    <cellStyle name="Brand Percent 19" xfId="524"/>
    <cellStyle name="Brand Percent 2" xfId="525"/>
    <cellStyle name="Brand Percent 20" xfId="526"/>
    <cellStyle name="Brand Percent 21" xfId="527"/>
    <cellStyle name="Brand Percent 22" xfId="528"/>
    <cellStyle name="Brand Percent 23" xfId="529"/>
    <cellStyle name="Brand Percent 24" xfId="530"/>
    <cellStyle name="Brand Percent 25" xfId="531"/>
    <cellStyle name="Brand Percent 26" xfId="532"/>
    <cellStyle name="Brand Percent 27" xfId="533"/>
    <cellStyle name="Brand Percent 28" xfId="534"/>
    <cellStyle name="Brand Percent 29" xfId="535"/>
    <cellStyle name="Brand Percent 3" xfId="536"/>
    <cellStyle name="Brand Percent 30" xfId="537"/>
    <cellStyle name="Brand Percent 31" xfId="538"/>
    <cellStyle name="Brand Percent 4" xfId="539"/>
    <cellStyle name="Brand Percent 5" xfId="540"/>
    <cellStyle name="Brand Percent 6" xfId="541"/>
    <cellStyle name="Brand Percent 7" xfId="542"/>
    <cellStyle name="Brand Percent 8" xfId="543"/>
    <cellStyle name="Brand Percent 9" xfId="544"/>
    <cellStyle name="Brand Source" xfId="545"/>
    <cellStyle name="Brand Source 10" xfId="546"/>
    <cellStyle name="Brand Source 11" xfId="547"/>
    <cellStyle name="Brand Source 12" xfId="548"/>
    <cellStyle name="Brand Source 13" xfId="549"/>
    <cellStyle name="Brand Source 14" xfId="550"/>
    <cellStyle name="Brand Source 15" xfId="551"/>
    <cellStyle name="Brand Source 16" xfId="552"/>
    <cellStyle name="Brand Source 17" xfId="553"/>
    <cellStyle name="Brand Source 18" xfId="554"/>
    <cellStyle name="Brand Source 19" xfId="555"/>
    <cellStyle name="Brand Source 2" xfId="556"/>
    <cellStyle name="Brand Source 20" xfId="557"/>
    <cellStyle name="Brand Source 21" xfId="558"/>
    <cellStyle name="Brand Source 22" xfId="559"/>
    <cellStyle name="Brand Source 23" xfId="560"/>
    <cellStyle name="Brand Source 24" xfId="561"/>
    <cellStyle name="Brand Source 25" xfId="562"/>
    <cellStyle name="Brand Source 26" xfId="563"/>
    <cellStyle name="Brand Source 27" xfId="564"/>
    <cellStyle name="Brand Source 28" xfId="565"/>
    <cellStyle name="Brand Source 29" xfId="566"/>
    <cellStyle name="Brand Source 3" xfId="567"/>
    <cellStyle name="Brand Source 30" xfId="568"/>
    <cellStyle name="Brand Source 31" xfId="569"/>
    <cellStyle name="Brand Source 4" xfId="570"/>
    <cellStyle name="Brand Source 5" xfId="571"/>
    <cellStyle name="Brand Source 6" xfId="572"/>
    <cellStyle name="Brand Source 7" xfId="573"/>
    <cellStyle name="Brand Source 8" xfId="574"/>
    <cellStyle name="Brand Source 9" xfId="575"/>
    <cellStyle name="Brand Subtitle with Underline" xfId="576"/>
    <cellStyle name="Brand Subtitle without Underline" xfId="577"/>
    <cellStyle name="Brand Title" xfId="578"/>
    <cellStyle name="Calculation 2" xfId="579"/>
    <cellStyle name="Calculation 2 2" xfId="580"/>
    <cellStyle name="Calculation 2 3" xfId="581"/>
    <cellStyle name="cashflow" xfId="582"/>
    <cellStyle name="Check Cell 2" xfId="583"/>
    <cellStyle name="Comma" xfId="974" builtinId="3"/>
    <cellStyle name="Comma 10" xfId="584"/>
    <cellStyle name="Comma 11" xfId="585"/>
    <cellStyle name="Comma 12" xfId="586"/>
    <cellStyle name="Comma 2" xfId="587"/>
    <cellStyle name="Comma 2 2" xfId="588"/>
    <cellStyle name="Comma 2 2 2" xfId="589"/>
    <cellStyle name="Comma 2 2 3" xfId="590"/>
    <cellStyle name="Comma 2 2 4" xfId="591"/>
    <cellStyle name="Comma 2 3" xfId="592"/>
    <cellStyle name="Comma 2 4" xfId="593"/>
    <cellStyle name="Comma 2 5" xfId="594"/>
    <cellStyle name="Comma 3" xfId="595"/>
    <cellStyle name="Comma 3 2" xfId="596"/>
    <cellStyle name="Comma 3 3" xfId="597"/>
    <cellStyle name="Comma 3 4" xfId="598"/>
    <cellStyle name="Comma 4" xfId="599"/>
    <cellStyle name="Comma 4 2" xfId="600"/>
    <cellStyle name="Comma 4 3" xfId="601"/>
    <cellStyle name="Comma 5" xfId="602"/>
    <cellStyle name="Comma 5 2" xfId="603"/>
    <cellStyle name="Comma 5 3" xfId="604"/>
    <cellStyle name="Comma 6" xfId="605"/>
    <cellStyle name="Comma 6 2" xfId="606"/>
    <cellStyle name="Comma 6 3" xfId="607"/>
    <cellStyle name="Comma 7" xfId="608"/>
    <cellStyle name="Comma 7 2" xfId="609"/>
    <cellStyle name="Comma 7 3" xfId="610"/>
    <cellStyle name="Comma 8" xfId="611"/>
    <cellStyle name="Comma 9" xfId="612"/>
    <cellStyle name="Comma 9 2" xfId="613"/>
    <cellStyle name="Currency 2" xfId="614"/>
    <cellStyle name="Currency 2 2" xfId="615"/>
    <cellStyle name="Custom - Style8" xfId="616"/>
    <cellStyle name="Data   - Style2" xfId="617"/>
    <cellStyle name="Data   - Style2 2" xfId="618"/>
    <cellStyle name="Data   - Style2 3" xfId="619"/>
    <cellStyle name="Define your own named style" xfId="620"/>
    <cellStyle name="Draw lines around data in range" xfId="621"/>
    <cellStyle name="Draw lines around data in range 2" xfId="622"/>
    <cellStyle name="Draw lines around data in range 3" xfId="623"/>
    <cellStyle name="Draw shadow and lines within range" xfId="624"/>
    <cellStyle name="Draw shadow and lines within range 2" xfId="625"/>
    <cellStyle name="Draw shadow and lines within range 3" xfId="626"/>
    <cellStyle name="Emphasis 1" xfId="627"/>
    <cellStyle name="Emphasis 2" xfId="628"/>
    <cellStyle name="Emphasis 3" xfId="629"/>
    <cellStyle name="Enlarge title text, yellow on blue" xfId="630"/>
    <cellStyle name="Explanatory Text 2" xfId="631"/>
    <cellStyle name="Format a column of totals" xfId="632"/>
    <cellStyle name="Format a row of totals" xfId="633"/>
    <cellStyle name="Format a row of totals 2" xfId="634"/>
    <cellStyle name="Format a row of totals 3" xfId="635"/>
    <cellStyle name="Format text as bold, black on yellow" xfId="636"/>
    <cellStyle name="Format text as bold, black on yellow 2" xfId="637"/>
    <cellStyle name="Format text as bold, black on yellow 3" xfId="638"/>
    <cellStyle name="FRxAmtStyle" xfId="639"/>
    <cellStyle name="Good 2" xfId="640"/>
    <cellStyle name="Header1" xfId="641"/>
    <cellStyle name="Header2" xfId="642"/>
    <cellStyle name="Heading 1 2" xfId="643"/>
    <cellStyle name="Heading 2 2" xfId="644"/>
    <cellStyle name="Heading 3 2" xfId="645"/>
    <cellStyle name="Heading 4 2" xfId="646"/>
    <cellStyle name="Hyperlink 2" xfId="647"/>
    <cellStyle name="Input 2" xfId="648"/>
    <cellStyle name="Input 2 2" xfId="649"/>
    <cellStyle name="Input 2 3" xfId="650"/>
    <cellStyle name="Labels - Style3" xfId="651"/>
    <cellStyle name="Labels - Style3 2" xfId="652"/>
    <cellStyle name="Labels - Style3 3" xfId="653"/>
    <cellStyle name="Linked Cell 2" xfId="654"/>
    <cellStyle name="Neutral 2" xfId="655"/>
    <cellStyle name="no dec" xfId="656"/>
    <cellStyle name="Normal" xfId="0" builtinId="0"/>
    <cellStyle name="Normal - Style1" xfId="657"/>
    <cellStyle name="Normal 10" xfId="658"/>
    <cellStyle name="Normal 11" xfId="659"/>
    <cellStyle name="Normal 12" xfId="660"/>
    <cellStyle name="Normal 13" xfId="661"/>
    <cellStyle name="Normal 14" xfId="662"/>
    <cellStyle name="Normal 15" xfId="663"/>
    <cellStyle name="Normal 16" xfId="664"/>
    <cellStyle name="Normal 17" xfId="665"/>
    <cellStyle name="Normal 18" xfId="666"/>
    <cellStyle name="Normal 19" xfId="667"/>
    <cellStyle name="Normal 2" xfId="668"/>
    <cellStyle name="Normal 2 10" xfId="669"/>
    <cellStyle name="Normal 2 11" xfId="670"/>
    <cellStyle name="Normal 2 12" xfId="671"/>
    <cellStyle name="Normal 2 13" xfId="672"/>
    <cellStyle name="Normal 2 14" xfId="673"/>
    <cellStyle name="Normal 2 15" xfId="674"/>
    <cellStyle name="Normal 2 16" xfId="675"/>
    <cellStyle name="Normal 2 17" xfId="676"/>
    <cellStyle name="Normal 2 18" xfId="677"/>
    <cellStyle name="Normal 2 19" xfId="678"/>
    <cellStyle name="Normal 2 2" xfId="679"/>
    <cellStyle name="Normal 2 2 10" xfId="680"/>
    <cellStyle name="Normal 2 2 11" xfId="681"/>
    <cellStyle name="Normal 2 2 12" xfId="682"/>
    <cellStyle name="Normal 2 2 13" xfId="683"/>
    <cellStyle name="Normal 2 2 14" xfId="684"/>
    <cellStyle name="Normal 2 2 15" xfId="685"/>
    <cellStyle name="Normal 2 2 16" xfId="686"/>
    <cellStyle name="Normal 2 2 17" xfId="687"/>
    <cellStyle name="Normal 2 2 18" xfId="688"/>
    <cellStyle name="Normal 2 2 19" xfId="689"/>
    <cellStyle name="Normal 2 2 2" xfId="690"/>
    <cellStyle name="Normal 2 2 2 10" xfId="691"/>
    <cellStyle name="Normal 2 2 2 11" xfId="692"/>
    <cellStyle name="Normal 2 2 2 12" xfId="693"/>
    <cellStyle name="Normal 2 2 2 13" xfId="694"/>
    <cellStyle name="Normal 2 2 2 14" xfId="695"/>
    <cellStyle name="Normal 2 2 2 15" xfId="696"/>
    <cellStyle name="Normal 2 2 2 16" xfId="697"/>
    <cellStyle name="Normal 2 2 2 17" xfId="698"/>
    <cellStyle name="Normal 2 2 2 18" xfId="699"/>
    <cellStyle name="Normal 2 2 2 19" xfId="700"/>
    <cellStyle name="Normal 2 2 2 2" xfId="701"/>
    <cellStyle name="Normal 2 2 2 20" xfId="702"/>
    <cellStyle name="Normal 2 2 2 21" xfId="703"/>
    <cellStyle name="Normal 2 2 2 22" xfId="704"/>
    <cellStyle name="Normal 2 2 2 23" xfId="705"/>
    <cellStyle name="Normal 2 2 2 24" xfId="706"/>
    <cellStyle name="Normal 2 2 2 25" xfId="707"/>
    <cellStyle name="Normal 2 2 2 26" xfId="708"/>
    <cellStyle name="Normal 2 2 2 27" xfId="709"/>
    <cellStyle name="Normal 2 2 2 28" xfId="710"/>
    <cellStyle name="Normal 2 2 2 29" xfId="711"/>
    <cellStyle name="Normal 2 2 2 3" xfId="712"/>
    <cellStyle name="Normal 2 2 2 30" xfId="713"/>
    <cellStyle name="Normal 2 2 2 31" xfId="714"/>
    <cellStyle name="Normal 2 2 2 4" xfId="715"/>
    <cellStyle name="Normal 2 2 2 5" xfId="716"/>
    <cellStyle name="Normal 2 2 2 6" xfId="717"/>
    <cellStyle name="Normal 2 2 2 7" xfId="718"/>
    <cellStyle name="Normal 2 2 2 8" xfId="719"/>
    <cellStyle name="Normal 2 2 2 9" xfId="720"/>
    <cellStyle name="Normal 2 2 20" xfId="721"/>
    <cellStyle name="Normal 2 2 21" xfId="722"/>
    <cellStyle name="Normal 2 2 22" xfId="723"/>
    <cellStyle name="Normal 2 2 23" xfId="724"/>
    <cellStyle name="Normal 2 2 24" xfId="725"/>
    <cellStyle name="Normal 2 2 25" xfId="726"/>
    <cellStyle name="Normal 2 2 26" xfId="727"/>
    <cellStyle name="Normal 2 2 27" xfId="728"/>
    <cellStyle name="Normal 2 2 28" xfId="729"/>
    <cellStyle name="Normal 2 2 29" xfId="730"/>
    <cellStyle name="Normal 2 2 3" xfId="731"/>
    <cellStyle name="Normal 2 2 30" xfId="732"/>
    <cellStyle name="Normal 2 2 31" xfId="733"/>
    <cellStyle name="Normal 2 2 32" xfId="734"/>
    <cellStyle name="Normal 2 2 4" xfId="735"/>
    <cellStyle name="Normal 2 2 5" xfId="736"/>
    <cellStyle name="Normal 2 2 6" xfId="737"/>
    <cellStyle name="Normal 2 2 7" xfId="738"/>
    <cellStyle name="Normal 2 2 8" xfId="739"/>
    <cellStyle name="Normal 2 2 9" xfId="740"/>
    <cellStyle name="Normal 2 20" xfId="741"/>
    <cellStyle name="Normal 2 21" xfId="742"/>
    <cellStyle name="Normal 2 22" xfId="743"/>
    <cellStyle name="Normal 2 23" xfId="744"/>
    <cellStyle name="Normal 2 24" xfId="745"/>
    <cellStyle name="Normal 2 25" xfId="746"/>
    <cellStyle name="Normal 2 26" xfId="747"/>
    <cellStyle name="Normal 2 27" xfId="748"/>
    <cellStyle name="Normal 2 28" xfId="749"/>
    <cellStyle name="Normal 2 29" xfId="750"/>
    <cellStyle name="Normal 2 3" xfId="751"/>
    <cellStyle name="Normal 2 30" xfId="752"/>
    <cellStyle name="Normal 2 31" xfId="753"/>
    <cellStyle name="Normal 2 32" xfId="754"/>
    <cellStyle name="Normal 2 33" xfId="755"/>
    <cellStyle name="Normal 2 4" xfId="756"/>
    <cellStyle name="Normal 2 5" xfId="757"/>
    <cellStyle name="Normal 2 6" xfId="758"/>
    <cellStyle name="Normal 2 7" xfId="759"/>
    <cellStyle name="Normal 2 8" xfId="760"/>
    <cellStyle name="Normal 2 9" xfId="761"/>
    <cellStyle name="Normal 2_Copy of SOP Variance Report_ May 10 (2)" xfId="762"/>
    <cellStyle name="Normal 20" xfId="763"/>
    <cellStyle name="Normal 21" xfId="764"/>
    <cellStyle name="Normal 22" xfId="765"/>
    <cellStyle name="Normal 23" xfId="766"/>
    <cellStyle name="Normal 24" xfId="767"/>
    <cellStyle name="Normal 25" xfId="768"/>
    <cellStyle name="Normal 26" xfId="769"/>
    <cellStyle name="Normal 27" xfId="770"/>
    <cellStyle name="Normal 28" xfId="771"/>
    <cellStyle name="Normal 29" xfId="772"/>
    <cellStyle name="Normal 3" xfId="773"/>
    <cellStyle name="Normal 3 2" xfId="774"/>
    <cellStyle name="Normal 3 2 2" xfId="775"/>
    <cellStyle name="Normal 3 2 3" xfId="776"/>
    <cellStyle name="Normal 3 3" xfId="777"/>
    <cellStyle name="Normal 3 4" xfId="778"/>
    <cellStyle name="Normal 30" xfId="779"/>
    <cellStyle name="Normal 4" xfId="780"/>
    <cellStyle name="Normal 4 2" xfId="781"/>
    <cellStyle name="Normal 4 3" xfId="782"/>
    <cellStyle name="Normal 5" xfId="783"/>
    <cellStyle name="Normal 5 2" xfId="784"/>
    <cellStyle name="Normal 5 3" xfId="785"/>
    <cellStyle name="Normal 6" xfId="786"/>
    <cellStyle name="Normal 6 2" xfId="787"/>
    <cellStyle name="Normal 6 3" xfId="788"/>
    <cellStyle name="Normal 6 4" xfId="789"/>
    <cellStyle name="Normal 7" xfId="790"/>
    <cellStyle name="Normal 8" xfId="791"/>
    <cellStyle name="Normal 9" xfId="792"/>
    <cellStyle name="Normal 9 2" xfId="793"/>
    <cellStyle name="Normal 9 3" xfId="794"/>
    <cellStyle name="Normal_Alcohol - Oct (revised)" xfId="975"/>
    <cellStyle name="Normal_Sheet1" xfId="976"/>
    <cellStyle name="Note 2" xfId="795"/>
    <cellStyle name="Note 2 2" xfId="796"/>
    <cellStyle name="Note 2 3" xfId="797"/>
    <cellStyle name="Output 2" xfId="798"/>
    <cellStyle name="Output 2 2" xfId="799"/>
    <cellStyle name="Output 2 3" xfId="800"/>
    <cellStyle name="Percent" xfId="973" builtinId="5"/>
    <cellStyle name="Percent 10" xfId="801"/>
    <cellStyle name="Percent 2" xfId="802"/>
    <cellStyle name="Percent 2 2" xfId="803"/>
    <cellStyle name="Percent 2 2 2" xfId="804"/>
    <cellStyle name="Percent 2 2 3" xfId="805"/>
    <cellStyle name="Percent 2 3" xfId="806"/>
    <cellStyle name="Percent 2 4" xfId="807"/>
    <cellStyle name="Percent 2 5" xfId="808"/>
    <cellStyle name="Percent 2 6" xfId="809"/>
    <cellStyle name="Percent 3" xfId="810"/>
    <cellStyle name="Percent 3 2" xfId="811"/>
    <cellStyle name="Percent 4" xfId="812"/>
    <cellStyle name="Percent 4 2" xfId="813"/>
    <cellStyle name="Percent 5" xfId="814"/>
    <cellStyle name="Percent 5 2" xfId="815"/>
    <cellStyle name="Percent 6" xfId="816"/>
    <cellStyle name="Percent 7" xfId="817"/>
    <cellStyle name="Percent 8" xfId="818"/>
    <cellStyle name="Percent 9" xfId="819"/>
    <cellStyle name="Reset  - Style7" xfId="820"/>
    <cellStyle name="Reset range style to defaults" xfId="821"/>
    <cellStyle name="SAPBEXaggData" xfId="822"/>
    <cellStyle name="SAPBEXaggData 2" xfId="823"/>
    <cellStyle name="SAPBEXaggData 3" xfId="824"/>
    <cellStyle name="SAPBEXaggDataEmph" xfId="825"/>
    <cellStyle name="SAPBEXaggDataEmph 2" xfId="826"/>
    <cellStyle name="SAPBEXaggDataEmph 3" xfId="827"/>
    <cellStyle name="SAPBEXaggItem" xfId="828"/>
    <cellStyle name="SAPBEXaggItem 2" xfId="829"/>
    <cellStyle name="SAPBEXaggItem 3" xfId="830"/>
    <cellStyle name="SAPBEXaggItemX" xfId="831"/>
    <cellStyle name="SAPBEXaggItemX 2" xfId="832"/>
    <cellStyle name="SAPBEXaggItemX 3" xfId="833"/>
    <cellStyle name="SAPBEXchaText" xfId="834"/>
    <cellStyle name="SAPBEXexcBad7" xfId="835"/>
    <cellStyle name="SAPBEXexcBad7 2" xfId="836"/>
    <cellStyle name="SAPBEXexcBad7 3" xfId="837"/>
    <cellStyle name="SAPBEXexcBad8" xfId="838"/>
    <cellStyle name="SAPBEXexcBad8 2" xfId="839"/>
    <cellStyle name="SAPBEXexcBad8 3" xfId="840"/>
    <cellStyle name="SAPBEXexcBad9" xfId="841"/>
    <cellStyle name="SAPBEXexcBad9 2" xfId="842"/>
    <cellStyle name="SAPBEXexcBad9 3" xfId="843"/>
    <cellStyle name="SAPBEXexcCritical4" xfId="844"/>
    <cellStyle name="SAPBEXexcCritical4 2" xfId="845"/>
    <cellStyle name="SAPBEXexcCritical4 3" xfId="846"/>
    <cellStyle name="SAPBEXexcCritical5" xfId="847"/>
    <cellStyle name="SAPBEXexcCritical5 2" xfId="848"/>
    <cellStyle name="SAPBEXexcCritical5 3" xfId="849"/>
    <cellStyle name="SAPBEXexcCritical6" xfId="850"/>
    <cellStyle name="SAPBEXexcCritical6 2" xfId="851"/>
    <cellStyle name="SAPBEXexcCritical6 3" xfId="852"/>
    <cellStyle name="SAPBEXexcGood1" xfId="853"/>
    <cellStyle name="SAPBEXexcGood1 2" xfId="854"/>
    <cellStyle name="SAPBEXexcGood1 3" xfId="855"/>
    <cellStyle name="SAPBEXexcGood2" xfId="856"/>
    <cellStyle name="SAPBEXexcGood2 2" xfId="857"/>
    <cellStyle name="SAPBEXexcGood2 3" xfId="858"/>
    <cellStyle name="SAPBEXexcGood3" xfId="859"/>
    <cellStyle name="SAPBEXexcGood3 2" xfId="860"/>
    <cellStyle name="SAPBEXexcGood3 3" xfId="861"/>
    <cellStyle name="SAPBEXfilterDrill" xfId="862"/>
    <cellStyle name="SAPBEXfilterItem" xfId="863"/>
    <cellStyle name="SAPBEXfilterText" xfId="864"/>
    <cellStyle name="SAPBEXformats" xfId="865"/>
    <cellStyle name="SAPBEXformats 2" xfId="866"/>
    <cellStyle name="SAPBEXformats 3" xfId="867"/>
    <cellStyle name="SAPBEXheaderItem" xfId="868"/>
    <cellStyle name="SAPBEXheaderText" xfId="869"/>
    <cellStyle name="SAPBEXHLevel0" xfId="870"/>
    <cellStyle name="SAPBEXHLevel0 2" xfId="871"/>
    <cellStyle name="SAPBEXHLevel0 3" xfId="872"/>
    <cellStyle name="SAPBEXHLevel0X" xfId="873"/>
    <cellStyle name="SAPBEXHLevel0X 2" xfId="874"/>
    <cellStyle name="SAPBEXHLevel0X 3" xfId="875"/>
    <cellStyle name="SAPBEXHLevel1" xfId="876"/>
    <cellStyle name="SAPBEXHLevel1 2" xfId="877"/>
    <cellStyle name="SAPBEXHLevel1 3" xfId="878"/>
    <cellStyle name="SAPBEXHLevel1X" xfId="879"/>
    <cellStyle name="SAPBEXHLevel1X 2" xfId="880"/>
    <cellStyle name="SAPBEXHLevel1X 3" xfId="881"/>
    <cellStyle name="SAPBEXHLevel2" xfId="882"/>
    <cellStyle name="SAPBEXHLevel2 2" xfId="883"/>
    <cellStyle name="SAPBEXHLevel2 3" xfId="884"/>
    <cellStyle name="SAPBEXHLevel2X" xfId="885"/>
    <cellStyle name="SAPBEXHLevel2X 2" xfId="886"/>
    <cellStyle name="SAPBEXHLevel2X 3" xfId="887"/>
    <cellStyle name="SAPBEXHLevel3" xfId="888"/>
    <cellStyle name="SAPBEXHLevel3 2" xfId="889"/>
    <cellStyle name="SAPBEXHLevel3 3" xfId="890"/>
    <cellStyle name="SAPBEXHLevel3X" xfId="891"/>
    <cellStyle name="SAPBEXHLevel3X 2" xfId="892"/>
    <cellStyle name="SAPBEXHLevel3X 3" xfId="893"/>
    <cellStyle name="SAPBEXinputData" xfId="894"/>
    <cellStyle name="SAPBEXinputData 2" xfId="895"/>
    <cellStyle name="SAPBEXresData" xfId="896"/>
    <cellStyle name="SAPBEXresData 2" xfId="897"/>
    <cellStyle name="SAPBEXresData 3" xfId="898"/>
    <cellStyle name="SAPBEXresDataEmph" xfId="899"/>
    <cellStyle name="SAPBEXresDataEmph 2" xfId="900"/>
    <cellStyle name="SAPBEXresDataEmph 3" xfId="901"/>
    <cellStyle name="SAPBEXresItem" xfId="902"/>
    <cellStyle name="SAPBEXresItem 2" xfId="903"/>
    <cellStyle name="SAPBEXresItem 3" xfId="904"/>
    <cellStyle name="SAPBEXresItemX" xfId="905"/>
    <cellStyle name="SAPBEXresItemX 2" xfId="906"/>
    <cellStyle name="SAPBEXresItemX 3" xfId="907"/>
    <cellStyle name="SAPBEXstdData" xfId="908"/>
    <cellStyle name="SAPBEXstdData 2" xfId="909"/>
    <cellStyle name="SAPBEXstdData 3" xfId="910"/>
    <cellStyle name="SAPBEXstdDataEmph" xfId="911"/>
    <cellStyle name="SAPBEXstdDataEmph 2" xfId="912"/>
    <cellStyle name="SAPBEXstdDataEmph 3" xfId="913"/>
    <cellStyle name="SAPBEXstdItem" xfId="914"/>
    <cellStyle name="SAPBEXstdItem 2" xfId="915"/>
    <cellStyle name="SAPBEXstdItem 3" xfId="916"/>
    <cellStyle name="SAPBEXstdItemX" xfId="917"/>
    <cellStyle name="SAPBEXstdItemX 2" xfId="918"/>
    <cellStyle name="SAPBEXstdItemX 3" xfId="919"/>
    <cellStyle name="SAPBEXtitle" xfId="920"/>
    <cellStyle name="SAPBEXundefined" xfId="921"/>
    <cellStyle name="SAPBEXundefined 2" xfId="922"/>
    <cellStyle name="SAPBEXundefined 3" xfId="923"/>
    <cellStyle name="Sheet Title" xfId="924"/>
    <cellStyle name="Standaard_UCM-StatBull mrt 2006 2-6" xfId="925"/>
    <cellStyle name="Style 1" xfId="926"/>
    <cellStyle name="Style 1 10" xfId="927"/>
    <cellStyle name="Style 1 11" xfId="928"/>
    <cellStyle name="Style 1 12" xfId="929"/>
    <cellStyle name="Style 1 13" xfId="930"/>
    <cellStyle name="Style 1 14" xfId="931"/>
    <cellStyle name="Style 1 15" xfId="932"/>
    <cellStyle name="Style 1 16" xfId="933"/>
    <cellStyle name="Style 1 17" xfId="934"/>
    <cellStyle name="Style 1 18" xfId="935"/>
    <cellStyle name="Style 1 19" xfId="936"/>
    <cellStyle name="Style 1 2" xfId="937"/>
    <cellStyle name="Style 1 20" xfId="938"/>
    <cellStyle name="Style 1 21" xfId="939"/>
    <cellStyle name="Style 1 22" xfId="940"/>
    <cellStyle name="Style 1 23" xfId="941"/>
    <cellStyle name="Style 1 24" xfId="942"/>
    <cellStyle name="Style 1 25" xfId="943"/>
    <cellStyle name="Style 1 26" xfId="944"/>
    <cellStyle name="Style 1 27" xfId="945"/>
    <cellStyle name="Style 1 28" xfId="946"/>
    <cellStyle name="Style 1 29" xfId="947"/>
    <cellStyle name="Style 1 3" xfId="948"/>
    <cellStyle name="Style 1 30" xfId="949"/>
    <cellStyle name="Style 1 31" xfId="950"/>
    <cellStyle name="Style 1 32" xfId="951"/>
    <cellStyle name="Style 1 4" xfId="952"/>
    <cellStyle name="Style 1 5" xfId="953"/>
    <cellStyle name="Style 1 6" xfId="954"/>
    <cellStyle name="Style 1 7" xfId="955"/>
    <cellStyle name="Style 1 8" xfId="956"/>
    <cellStyle name="Style 1 9" xfId="957"/>
    <cellStyle name="Subsidy" xfId="958"/>
    <cellStyle name="Subsidy 2" xfId="959"/>
    <cellStyle name="Table  - Style6" xfId="960"/>
    <cellStyle name="Table  - Style6 2" xfId="961"/>
    <cellStyle name="Table  - Style6 3" xfId="962"/>
    <cellStyle name="Title  - Style1" xfId="963"/>
    <cellStyle name="Title 2" xfId="964"/>
    <cellStyle name="Total 2" xfId="965"/>
    <cellStyle name="Total 2 2" xfId="966"/>
    <cellStyle name="Total 2 3" xfId="967"/>
    <cellStyle name="TotCol - Style5" xfId="968"/>
    <cellStyle name="TotRow - Style4" xfId="969"/>
    <cellStyle name="TotRow - Style4 2" xfId="970"/>
    <cellStyle name="TotRow - Style4 3" xfId="971"/>
    <cellStyle name="Warning Text 2" xfId="972"/>
  </cellStyles>
  <dxfs count="0"/>
  <tableStyles count="0" defaultTableStyle="TableStyleMedium2" defaultPivotStyle="PivotStyleLight16"/>
  <colors>
    <mruColors>
      <color rgb="FFFFFF99"/>
      <color rgb="FFCCFF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'OTIF AT A GLANCE'!$B$49</c:f>
              <c:strCache>
                <c:ptCount val="1"/>
                <c:pt idx="0">
                  <c:v>Export Dispatches</c:v>
                </c:pt>
              </c:strCache>
            </c:strRef>
          </c:tx>
          <c:cat>
            <c:strRef>
              <c:f>'OTIF AT A GLANCE'!$A$50:$A$60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GLANCE'!$B$50:$B$60</c:f>
              <c:numCache>
                <c:formatCode>0%</c:formatCode>
                <c:ptCount val="11"/>
                <c:pt idx="0">
                  <c:v>0.77</c:v>
                </c:pt>
                <c:pt idx="1">
                  <c:v>0.88461538461538458</c:v>
                </c:pt>
                <c:pt idx="2">
                  <c:v>0.83</c:v>
                </c:pt>
                <c:pt idx="3">
                  <c:v>0.92</c:v>
                </c:pt>
                <c:pt idx="4">
                  <c:v>0.94</c:v>
                </c:pt>
                <c:pt idx="5">
                  <c:v>0.92200000000000004</c:v>
                </c:pt>
                <c:pt idx="6">
                  <c:v>0.86</c:v>
                </c:pt>
                <c:pt idx="7">
                  <c:v>0.92</c:v>
                </c:pt>
                <c:pt idx="8">
                  <c:v>0.93</c:v>
                </c:pt>
                <c:pt idx="9">
                  <c:v>0.85140000000000005</c:v>
                </c:pt>
                <c:pt idx="10">
                  <c:v>0.78500000000000003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'OTIF AT A GLANCE'!$C$49</c:f>
              <c:strCache>
                <c:ptCount val="1"/>
                <c:pt idx="0">
                  <c:v>Dom. Dispatches</c:v>
                </c:pt>
              </c:strCache>
            </c:strRef>
          </c:tx>
          <c:cat>
            <c:strRef>
              <c:f>'OTIF AT A GLANCE'!$A$50:$A$60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GLANCE'!$C$50:$C$60</c:f>
              <c:numCache>
                <c:formatCode>0%</c:formatCode>
                <c:ptCount val="11"/>
                <c:pt idx="0">
                  <c:v>0.97142857142857142</c:v>
                </c:pt>
                <c:pt idx="1">
                  <c:v>0.99378881987577639</c:v>
                </c:pt>
                <c:pt idx="2">
                  <c:v>0.96460176991150437</c:v>
                </c:pt>
                <c:pt idx="3">
                  <c:v>0.93727598566308246</c:v>
                </c:pt>
                <c:pt idx="4">
                  <c:v>0.96153846153846156</c:v>
                </c:pt>
                <c:pt idx="5">
                  <c:v>0.98604651162790702</c:v>
                </c:pt>
                <c:pt idx="6">
                  <c:v>0.86</c:v>
                </c:pt>
                <c:pt idx="7">
                  <c:v>0.88</c:v>
                </c:pt>
                <c:pt idx="8">
                  <c:v>0.89</c:v>
                </c:pt>
                <c:pt idx="9">
                  <c:v>0.97601918465227822</c:v>
                </c:pt>
                <c:pt idx="10">
                  <c:v>0.96162528216704291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'OTIF AT A GLANCE'!$D$49</c:f>
              <c:strCache>
                <c:ptCount val="1"/>
                <c:pt idx="0">
                  <c:v>Production</c:v>
                </c:pt>
              </c:strCache>
            </c:strRef>
          </c:tx>
          <c:cat>
            <c:strRef>
              <c:f>'OTIF AT A GLANCE'!$A$50:$A$60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GLANCE'!$D$50:$D$60</c:f>
              <c:numCache>
                <c:formatCode>0%</c:formatCode>
                <c:ptCount val="11"/>
                <c:pt idx="0">
                  <c:v>0.63636363636363635</c:v>
                </c:pt>
                <c:pt idx="1">
                  <c:v>0.82</c:v>
                </c:pt>
                <c:pt idx="2">
                  <c:v>0.5</c:v>
                </c:pt>
                <c:pt idx="3">
                  <c:v>0.5</c:v>
                </c:pt>
                <c:pt idx="4">
                  <c:v>0.44444444444444442</c:v>
                </c:pt>
                <c:pt idx="5">
                  <c:v>0.54545454545454541</c:v>
                </c:pt>
                <c:pt idx="6">
                  <c:v>0.71</c:v>
                </c:pt>
                <c:pt idx="7">
                  <c:v>0.8</c:v>
                </c:pt>
                <c:pt idx="8">
                  <c:v>1</c:v>
                </c:pt>
                <c:pt idx="9">
                  <c:v>0.55555555555555558</c:v>
                </c:pt>
                <c:pt idx="10">
                  <c:v>0.72727272727272729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'OTIF AT A GLANCE'!$E$49</c:f>
              <c:strCache>
                <c:ptCount val="1"/>
                <c:pt idx="0">
                  <c:v>Procurement</c:v>
                </c:pt>
              </c:strCache>
            </c:strRef>
          </c:tx>
          <c:cat>
            <c:strRef>
              <c:f>'OTIF AT A GLANCE'!$A$50:$A$60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GLANCE'!$E$50:$E$60</c:f>
              <c:numCache>
                <c:formatCode>0%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0.4</c:v>
                </c:pt>
                <c:pt idx="4">
                  <c:v>0.25</c:v>
                </c:pt>
                <c:pt idx="5">
                  <c:v>0.66666666666666663</c:v>
                </c:pt>
                <c:pt idx="6">
                  <c:v>0.33</c:v>
                </c:pt>
                <c:pt idx="7">
                  <c:v>0.6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'OTIF AT A GLANCE'!$F$49</c:f>
              <c:strCache>
                <c:ptCount val="1"/>
                <c:pt idx="0">
                  <c:v>Composite OTIF %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'OTIF AT A GLANCE'!$A$50:$A$60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GLANCE'!$F$50:$F$60</c:f>
              <c:numCache>
                <c:formatCode>0%</c:formatCode>
                <c:ptCount val="11"/>
                <c:pt idx="0">
                  <c:v>0.28999999999999998</c:v>
                </c:pt>
                <c:pt idx="1">
                  <c:v>0.59</c:v>
                </c:pt>
                <c:pt idx="2">
                  <c:v>0.31</c:v>
                </c:pt>
                <c:pt idx="3">
                  <c:v>0.19</c:v>
                </c:pt>
                <c:pt idx="4">
                  <c:v>0.11</c:v>
                </c:pt>
                <c:pt idx="5">
                  <c:v>0.35</c:v>
                </c:pt>
                <c:pt idx="6">
                  <c:v>0.2</c:v>
                </c:pt>
                <c:pt idx="7">
                  <c:v>0.43</c:v>
                </c:pt>
                <c:pt idx="8">
                  <c:v>0.54</c:v>
                </c:pt>
                <c:pt idx="9">
                  <c:v>0.42</c:v>
                </c:pt>
                <c:pt idx="10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1616"/>
        <c:axId val="68827008"/>
      </c:lineChart>
      <c:catAx>
        <c:axId val="669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68827008"/>
        <c:crosses val="autoZero"/>
        <c:auto val="1"/>
        <c:lblAlgn val="ctr"/>
        <c:lblOffset val="100"/>
        <c:noMultiLvlLbl val="0"/>
      </c:catAx>
      <c:valAx>
        <c:axId val="68827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9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33275007290758"/>
          <c:y val="5.395481958775046E-2"/>
          <c:w val="0.21996883722867974"/>
          <c:h val="0.819323850924726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3285214348207"/>
          <c:y val="5.1400554097404488E-2"/>
          <c:w val="0.6600938320209973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'OTIF AT A GLANCE'!$B$65</c:f>
              <c:strCache>
                <c:ptCount val="1"/>
                <c:pt idx="0">
                  <c:v>Agreed Supply Cmt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'OTIF AT A GLANCE'!$A$66:$A$76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GLANCE'!$B$66:$B$76</c:f>
              <c:numCache>
                <c:formatCode>0%</c:formatCode>
                <c:ptCount val="11"/>
                <c:pt idx="0">
                  <c:v>0.77</c:v>
                </c:pt>
                <c:pt idx="1">
                  <c:v>0.88461538461538458</c:v>
                </c:pt>
                <c:pt idx="2">
                  <c:v>0.83</c:v>
                </c:pt>
                <c:pt idx="3">
                  <c:v>0.92</c:v>
                </c:pt>
                <c:pt idx="4">
                  <c:v>0.94</c:v>
                </c:pt>
                <c:pt idx="5">
                  <c:v>0.92200000000000004</c:v>
                </c:pt>
                <c:pt idx="6">
                  <c:v>0.86</c:v>
                </c:pt>
                <c:pt idx="7">
                  <c:v>0.92</c:v>
                </c:pt>
                <c:pt idx="8">
                  <c:v>0.93</c:v>
                </c:pt>
                <c:pt idx="9">
                  <c:v>0.85</c:v>
                </c:pt>
                <c:pt idx="10">
                  <c:v>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'OTIF AT A GLANCE'!$C$65</c:f>
              <c:strCache>
                <c:ptCount val="1"/>
                <c:pt idx="0">
                  <c:v>Customer Reqt. Sch.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'OTIF AT A GLANCE'!$A$66:$A$76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GLANCE'!$C$66:$C$76</c:f>
              <c:numCache>
                <c:formatCode>0%</c:formatCode>
                <c:ptCount val="11"/>
                <c:pt idx="0">
                  <c:v>0.61</c:v>
                </c:pt>
                <c:pt idx="1">
                  <c:v>0.51</c:v>
                </c:pt>
                <c:pt idx="2">
                  <c:v>0.63</c:v>
                </c:pt>
                <c:pt idx="3">
                  <c:v>0.7</c:v>
                </c:pt>
                <c:pt idx="4">
                  <c:v>0.72</c:v>
                </c:pt>
                <c:pt idx="5">
                  <c:v>0.52</c:v>
                </c:pt>
                <c:pt idx="6">
                  <c:v>0.67</c:v>
                </c:pt>
                <c:pt idx="7">
                  <c:v>0.56999999999999995</c:v>
                </c:pt>
                <c:pt idx="8">
                  <c:v>0.49</c:v>
                </c:pt>
                <c:pt idx="9">
                  <c:v>0.52</c:v>
                </c:pt>
                <c:pt idx="10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14144"/>
        <c:axId val="84907136"/>
      </c:lineChart>
      <c:catAx>
        <c:axId val="846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84907136"/>
        <c:crosses val="autoZero"/>
        <c:auto val="1"/>
        <c:lblAlgn val="ctr"/>
        <c:lblOffset val="100"/>
        <c:noMultiLvlLbl val="0"/>
      </c:catAx>
      <c:valAx>
        <c:axId val="84907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4614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24890638670166"/>
          <c:y val="5.6913106607372844E-2"/>
          <c:w val="0.31175109361329834"/>
          <c:h val="0.4110634462102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46</xdr:row>
      <xdr:rowOff>142875</xdr:rowOff>
    </xdr:from>
    <xdr:to>
      <xdr:col>17</xdr:col>
      <xdr:colOff>180975</xdr:colOff>
      <xdr:row>62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1066800</xdr:colOff>
      <xdr:row>63</xdr:row>
      <xdr:rowOff>14286</xdr:rowOff>
    </xdr:from>
    <xdr:to>
      <xdr:col>17</xdr:col>
      <xdr:colOff>200025</xdr:colOff>
      <xdr:row>76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n.menon/AppData/Local/Microsoft/Windows/Temporary%20Internet%20Files/Content.Outlook/RSV4YONK/quarter%20inventor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200\Backup\Program%20files\biju%20assignment\inventory\Copy%20of%202nd%20quarter%20inventory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inoo%20Dias/G%20Drive/Daily%20updates/Documents%20and%20Settings/prabhijitd-gsc/Local%20Settings/Temporary%20Internet%20Files/OLK1E/Revised%20RPP%20Format%20-%20U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n.menon/AppData/Local/Microsoft/Windows/Temporary%20Internet%20Files/Content.Outlook/RSV4YONK/Oleo%20cost%20sheet%20for%20Dec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ntract%20Profitability\Documents%20and%20Settings\SHREYAS.BARATHARAJ\Local%20Settings\Temp\wz1e8d\costing\Final%20sheets\data\materiality\Costs\All%20assumptions%20and%20inputs\backups\Sales%20Oleo%20(April-%20Dec)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n.menon/AppData/Local/Microsoft/Windows/Temporary%20Internet%20Files/Content.Outlook/RSV4YONK/04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200\Backup\Users\anil.ingrole\AppData\Local\Microsoft\Windows\Temporary%20Internet%20Files\OLK694D\2nd%20quarter%20inventory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n.menon/AppData/Local/Microsoft/Windows/Temporary%20Internet%20Files/Content.Outlook/RSV4YONK/sales%20July%2008%20backup%20Sushm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n.menon/AppData/Local/Microsoft/Windows/Temporary%20Internet%20Files/Content.Outlook/RSV4YONK/Oleo%20cost%20sheet%20for%20Nov%20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ntract%20Profitability\Documents%20and%20Settings\SHREYAS.BARATHARAJ\Local%20Settings\Temp\wze0b1\Accenture%20confidential\VVF-%20Business%20transformation%20project\VVF%20work\costing\Formats%20for%20PCP\Location%20combinations%20for%20rec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192\shared_mis\PE\PWC-2nd%20Assignment\2009-10\Sales%2009-10\Revenue%20analyses_Oleo%20sa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1st quarter"/>
      <sheetName val="2nd quarter"/>
      <sheetName val="3rd quarter"/>
      <sheetName val="4th quarter"/>
    </sheetNames>
    <sheetDataSet>
      <sheetData sheetId="0" refreshError="1">
        <row r="902">
          <cell r="A902" t="str">
            <v>NO:</v>
          </cell>
          <cell r="D902" t="str">
            <v>MATERIAL</v>
          </cell>
          <cell r="F902">
            <v>109</v>
          </cell>
          <cell r="G902" t="str">
            <v>109 B</v>
          </cell>
          <cell r="H902" t="str">
            <v>SEWREE</v>
          </cell>
          <cell r="I902" t="str">
            <v>TALOJA</v>
          </cell>
          <cell r="J902" t="str">
            <v>KUTCH-1</v>
          </cell>
          <cell r="K902" t="str">
            <v>KUTCH-2</v>
          </cell>
          <cell r="L902" t="str">
            <v>KUTCH-O</v>
          </cell>
          <cell r="M902" t="str">
            <v>GIT</v>
          </cell>
          <cell r="N902" t="str">
            <v>BADDI</v>
          </cell>
          <cell r="O902">
            <v>109</v>
          </cell>
          <cell r="P902" t="str">
            <v>109 B</v>
          </cell>
          <cell r="Q902" t="str">
            <v>SEWREE</v>
          </cell>
          <cell r="R902" t="str">
            <v>TALOJA</v>
          </cell>
          <cell r="S902" t="str">
            <v>KUTCH-1</v>
          </cell>
          <cell r="T902" t="str">
            <v>KUTCH-2</v>
          </cell>
          <cell r="U902" t="str">
            <v>KUTCH-O</v>
          </cell>
          <cell r="V902" t="str">
            <v>GIT</v>
          </cell>
          <cell r="W902" t="str">
            <v>BADDI</v>
          </cell>
          <cell r="X902">
            <v>109</v>
          </cell>
          <cell r="Y902" t="str">
            <v>109 B</v>
          </cell>
          <cell r="Z902" t="str">
            <v>SEWREE</v>
          </cell>
          <cell r="AA902" t="str">
            <v>TALOJA</v>
          </cell>
          <cell r="AB902" t="str">
            <v>KUTCH-1</v>
          </cell>
          <cell r="AC902" t="str">
            <v>KUTCH-2</v>
          </cell>
          <cell r="AD902" t="str">
            <v>KUTCH-O</v>
          </cell>
          <cell r="AE902" t="str">
            <v>GIT</v>
          </cell>
          <cell r="AF902" t="str">
            <v>BADDI</v>
          </cell>
          <cell r="AG902">
            <v>109</v>
          </cell>
          <cell r="AH902" t="str">
            <v>109 B</v>
          </cell>
          <cell r="AI902" t="str">
            <v>SEWREE</v>
          </cell>
          <cell r="AJ902" t="str">
            <v>TALOJA</v>
          </cell>
          <cell r="AK902" t="str">
            <v>KUTCH-1</v>
          </cell>
          <cell r="AL902" t="str">
            <v>KUTCH-2</v>
          </cell>
          <cell r="AM902" t="str">
            <v>KUTCH-O</v>
          </cell>
          <cell r="AN902" t="str">
            <v>GIT</v>
          </cell>
          <cell r="AO902" t="str">
            <v>BADDI</v>
          </cell>
          <cell r="AP902">
            <v>109</v>
          </cell>
          <cell r="AQ902" t="str">
            <v>109 B</v>
          </cell>
          <cell r="AR902" t="str">
            <v>SEWREE</v>
          </cell>
          <cell r="AS902" t="str">
            <v>TALOJA</v>
          </cell>
          <cell r="AT902" t="str">
            <v>KUTCH-1</v>
          </cell>
          <cell r="AU902" t="str">
            <v>KUTCH-2</v>
          </cell>
          <cell r="AV902" t="str">
            <v>KUTCH-O</v>
          </cell>
          <cell r="AW902" t="str">
            <v>GIT</v>
          </cell>
          <cell r="AX902" t="str">
            <v>BADDI</v>
          </cell>
          <cell r="AY902">
            <v>109</v>
          </cell>
          <cell r="AZ902" t="str">
            <v>109 B</v>
          </cell>
          <cell r="BA902" t="str">
            <v>SEWREE</v>
          </cell>
          <cell r="BB902" t="str">
            <v>TALOJA</v>
          </cell>
          <cell r="BC902" t="str">
            <v>KUTCH-1</v>
          </cell>
          <cell r="BD902" t="str">
            <v>KUTCH-2</v>
          </cell>
          <cell r="BE902" t="str">
            <v>KUTCH-O</v>
          </cell>
          <cell r="BF902" t="str">
            <v>GIT</v>
          </cell>
          <cell r="BG902" t="str">
            <v>BADDI</v>
          </cell>
        </row>
        <row r="903">
          <cell r="A903" t="str">
            <v>RAW MATERIALS</v>
          </cell>
        </row>
        <row r="904">
          <cell r="A904">
            <v>1</v>
          </cell>
          <cell r="B904" t="str">
            <v>RM</v>
          </cell>
          <cell r="C904" t="str">
            <v>FM</v>
          </cell>
          <cell r="D904" t="str">
            <v>CPKO-5%</v>
          </cell>
          <cell r="E904" t="str">
            <v>CPKO-5%</v>
          </cell>
          <cell r="K904">
            <v>1805.3820000000001</v>
          </cell>
          <cell r="L904">
            <v>1564.769</v>
          </cell>
          <cell r="T904">
            <v>1097.1579999999999</v>
          </cell>
          <cell r="U904">
            <v>23.028999999999996</v>
          </cell>
          <cell r="V904">
            <v>69</v>
          </cell>
          <cell r="AC904">
            <v>435.06400000000002</v>
          </cell>
          <cell r="AD904">
            <v>2034.7439999999999</v>
          </cell>
          <cell r="AL904">
            <v>53.365000000000002</v>
          </cell>
          <cell r="AM904">
            <v>7665.7569999999996</v>
          </cell>
          <cell r="AU904">
            <v>2361.65</v>
          </cell>
          <cell r="AV904">
            <v>3836.8470000000002</v>
          </cell>
          <cell r="AW904">
            <v>31.81</v>
          </cell>
          <cell r="BD904">
            <v>2410.4899999999998</v>
          </cell>
          <cell r="BE904">
            <v>2768.5259999999998</v>
          </cell>
        </row>
        <row r="905">
          <cell r="A905">
            <v>2</v>
          </cell>
          <cell r="B905" t="str">
            <v>RM</v>
          </cell>
          <cell r="C905" t="str">
            <v>FM</v>
          </cell>
          <cell r="D905" t="str">
            <v>CPKO-23%</v>
          </cell>
          <cell r="E905" t="str">
            <v>CPKO-23%</v>
          </cell>
          <cell r="F905">
            <v>109</v>
          </cell>
          <cell r="G905" t="str">
            <v>109 B</v>
          </cell>
          <cell r="H905" t="str">
            <v>SEWREE</v>
          </cell>
          <cell r="I905" t="str">
            <v>TALOJA</v>
          </cell>
          <cell r="J905" t="str">
            <v>KUTCH-1</v>
          </cell>
          <cell r="K905" t="str">
            <v>KUTCH-2</v>
          </cell>
          <cell r="L905" t="str">
            <v>KUTCH-O</v>
          </cell>
          <cell r="M905" t="str">
            <v>GIT</v>
          </cell>
          <cell r="N905" t="str">
            <v>BADDI</v>
          </cell>
          <cell r="O905">
            <v>109</v>
          </cell>
          <cell r="P905" t="str">
            <v>109 B</v>
          </cell>
          <cell r="Q905" t="str">
            <v>SEWREE</v>
          </cell>
          <cell r="R905" t="str">
            <v>TALOJA</v>
          </cell>
          <cell r="S905" t="str">
            <v>KUTCH-1</v>
          </cell>
          <cell r="T905" t="str">
            <v>KUTCH-2</v>
          </cell>
          <cell r="U905" t="str">
            <v>KUTCH-O</v>
          </cell>
          <cell r="V905" t="str">
            <v>GIT</v>
          </cell>
          <cell r="W905" t="str">
            <v>BADDI</v>
          </cell>
          <cell r="X905">
            <v>109</v>
          </cell>
          <cell r="Y905" t="str">
            <v>109 B</v>
          </cell>
          <cell r="Z905" t="str">
            <v>SEWREE</v>
          </cell>
          <cell r="AA905" t="str">
            <v>TALOJA</v>
          </cell>
          <cell r="AB905" t="str">
            <v>KUTCH-1</v>
          </cell>
          <cell r="AC905" t="str">
            <v>KUTCH-2</v>
          </cell>
          <cell r="AD905" t="str">
            <v>KUTCH-O</v>
          </cell>
          <cell r="AE905" t="str">
            <v>GIT</v>
          </cell>
          <cell r="AF905" t="str">
            <v>BADDI</v>
          </cell>
          <cell r="AG905">
            <v>109</v>
          </cell>
          <cell r="AH905" t="str">
            <v>109 B</v>
          </cell>
          <cell r="AI905" t="str">
            <v>SEWREE</v>
          </cell>
          <cell r="AJ905" t="str">
            <v>TALOJA</v>
          </cell>
          <cell r="AK905" t="str">
            <v>KUTCH-1</v>
          </cell>
          <cell r="AL905" t="str">
            <v>KUTCH-2</v>
          </cell>
          <cell r="AM905" t="str">
            <v>KUTCH-O</v>
          </cell>
          <cell r="AN905" t="str">
            <v>GIT</v>
          </cell>
          <cell r="AO905" t="str">
            <v>BADDI</v>
          </cell>
          <cell r="AP905">
            <v>109</v>
          </cell>
          <cell r="AQ905" t="str">
            <v>109 B</v>
          </cell>
          <cell r="AR905" t="str">
            <v>SEWREE</v>
          </cell>
          <cell r="AS905" t="str">
            <v>TALOJA</v>
          </cell>
          <cell r="AT905" t="str">
            <v>KUTCH-1</v>
          </cell>
          <cell r="AU905" t="str">
            <v>KUTCH-2</v>
          </cell>
          <cell r="AV905" t="str">
            <v>KUTCH-O</v>
          </cell>
          <cell r="AW905" t="str">
            <v>GIT</v>
          </cell>
          <cell r="AX905" t="str">
            <v>BADDI</v>
          </cell>
          <cell r="AY905">
            <v>109</v>
          </cell>
          <cell r="AZ905" t="str">
            <v>109 B</v>
          </cell>
          <cell r="BA905" t="str">
            <v>SEWREE</v>
          </cell>
          <cell r="BB905" t="str">
            <v>TALOJA</v>
          </cell>
          <cell r="BC905" t="str">
            <v>KUTCH-1</v>
          </cell>
          <cell r="BD905" t="str">
            <v>KUTCH-2</v>
          </cell>
          <cell r="BE905" t="str">
            <v>KUTCH-O</v>
          </cell>
          <cell r="BF905" t="str">
            <v>GIT</v>
          </cell>
          <cell r="BG905" t="str">
            <v>BADDI</v>
          </cell>
          <cell r="BH905">
            <v>109</v>
          </cell>
          <cell r="BI905" t="str">
            <v>109 B</v>
          </cell>
          <cell r="BJ905" t="str">
            <v>SEWREE</v>
          </cell>
          <cell r="BK905" t="str">
            <v>TALOJA</v>
          </cell>
          <cell r="BL905" t="str">
            <v>KUTCH-1</v>
          </cell>
          <cell r="BM905" t="str">
            <v>KUTCH-2</v>
          </cell>
          <cell r="BN905" t="str">
            <v>KUTCH-O</v>
          </cell>
          <cell r="BO905" t="str">
            <v>GIT</v>
          </cell>
          <cell r="BP905" t="str">
            <v>BADDI</v>
          </cell>
          <cell r="BQ905">
            <v>109</v>
          </cell>
          <cell r="BR905" t="str">
            <v>109 B</v>
          </cell>
          <cell r="BS905" t="str">
            <v>SEWREE</v>
          </cell>
          <cell r="BT905" t="str">
            <v>TALOJA</v>
          </cell>
          <cell r="BU905" t="str">
            <v>KUTCH-1</v>
          </cell>
          <cell r="BV905" t="str">
            <v>KUTCH-2</v>
          </cell>
          <cell r="BW905" t="str">
            <v>KUTCH-O</v>
          </cell>
          <cell r="BX905" t="str">
            <v>GIT</v>
          </cell>
          <cell r="BY905" t="str">
            <v>BADDI</v>
          </cell>
          <cell r="BZ905">
            <v>109</v>
          </cell>
          <cell r="CA905" t="str">
            <v>109 B</v>
          </cell>
          <cell r="CB905" t="str">
            <v>SEWREE</v>
          </cell>
          <cell r="CC905" t="str">
            <v>TALOJA</v>
          </cell>
          <cell r="CD905" t="str">
            <v>KUTCH-1</v>
          </cell>
          <cell r="CE905" t="str">
            <v>KUTCH-2</v>
          </cell>
          <cell r="CF905" t="str">
            <v>KUTCH-O</v>
          </cell>
          <cell r="CG905" t="str">
            <v>GIT</v>
          </cell>
          <cell r="CH905" t="str">
            <v>BADDI</v>
          </cell>
          <cell r="CI905">
            <v>109</v>
          </cell>
          <cell r="CJ905" t="str">
            <v>109 B</v>
          </cell>
          <cell r="CK905" t="str">
            <v>SEWREE</v>
          </cell>
          <cell r="CL905" t="str">
            <v>TALOJA</v>
          </cell>
          <cell r="CM905" t="str">
            <v>KUTCH-1</v>
          </cell>
          <cell r="CN905" t="str">
            <v>KUTCH-2</v>
          </cell>
          <cell r="CO905" t="str">
            <v>KUTCH-O</v>
          </cell>
          <cell r="CP905" t="str">
            <v>GIT</v>
          </cell>
          <cell r="CQ905" t="str">
            <v>BADDI</v>
          </cell>
          <cell r="CR905">
            <v>109</v>
          </cell>
          <cell r="CS905" t="str">
            <v>109 B</v>
          </cell>
          <cell r="CT905" t="str">
            <v>SEWREE</v>
          </cell>
          <cell r="CU905" t="str">
            <v>TALOJA</v>
          </cell>
          <cell r="CV905" t="str">
            <v>KUTCH-1</v>
          </cell>
          <cell r="CW905" t="str">
            <v>KUTCH-2</v>
          </cell>
          <cell r="CX905" t="str">
            <v>KUTCH-O</v>
          </cell>
          <cell r="CY905" t="str">
            <v>GIT</v>
          </cell>
          <cell r="CZ905" t="str">
            <v>BADDI</v>
          </cell>
          <cell r="DA905">
            <v>109</v>
          </cell>
          <cell r="DB905" t="str">
            <v>109 B</v>
          </cell>
          <cell r="DC905" t="str">
            <v>SEWREE</v>
          </cell>
          <cell r="DD905" t="str">
            <v>TALOJA</v>
          </cell>
          <cell r="DE905" t="str">
            <v>KUTCH-1</v>
          </cell>
          <cell r="DF905" t="str">
            <v>KUTCH-2</v>
          </cell>
          <cell r="DG905" t="str">
            <v>KUTCH-O</v>
          </cell>
          <cell r="DH905" t="str">
            <v>GIT</v>
          </cell>
          <cell r="DI905" t="str">
            <v>BADDI</v>
          </cell>
          <cell r="DJ905">
            <v>109</v>
          </cell>
          <cell r="DK905" t="str">
            <v>109 B</v>
          </cell>
          <cell r="DL905" t="str">
            <v>SEWREE</v>
          </cell>
          <cell r="DM905" t="str">
            <v>TALOJA</v>
          </cell>
          <cell r="DN905" t="str">
            <v>KUTCH-1</v>
          </cell>
          <cell r="DO905" t="str">
            <v>KUTCH-2</v>
          </cell>
          <cell r="DP905" t="str">
            <v>KUTCH-O</v>
          </cell>
          <cell r="DQ905" t="str">
            <v>GIT</v>
          </cell>
          <cell r="DR905" t="str">
            <v>BADDI</v>
          </cell>
        </row>
        <row r="906">
          <cell r="A906">
            <v>3</v>
          </cell>
          <cell r="B906" t="str">
            <v>RM</v>
          </cell>
          <cell r="C906" t="str">
            <v>FM</v>
          </cell>
          <cell r="D906" t="str">
            <v>CNO-C</v>
          </cell>
          <cell r="E906" t="str">
            <v>CNO-C</v>
          </cell>
          <cell r="AS906">
            <v>19.183500000000002</v>
          </cell>
          <cell r="AW906">
            <v>15.58</v>
          </cell>
          <cell r="BB906">
            <v>76.734000000000009</v>
          </cell>
        </row>
        <row r="907">
          <cell r="A907">
            <v>4</v>
          </cell>
          <cell r="B907" t="str">
            <v>RM</v>
          </cell>
          <cell r="C907" t="str">
            <v>FM</v>
          </cell>
          <cell r="D907" t="str">
            <v>CNO-R</v>
          </cell>
          <cell r="E907" t="str">
            <v>CNO-R</v>
          </cell>
          <cell r="K907">
            <v>1805.3820000000001</v>
          </cell>
          <cell r="L907">
            <v>1564.769</v>
          </cell>
          <cell r="T907">
            <v>1097.1579999999999</v>
          </cell>
          <cell r="U907">
            <v>23.028999999999996</v>
          </cell>
          <cell r="V907">
            <v>69</v>
          </cell>
          <cell r="AC907">
            <v>435.06400000000002</v>
          </cell>
          <cell r="AD907">
            <v>2034.7439999999999</v>
          </cell>
          <cell r="AL907">
            <v>53.365000000000002</v>
          </cell>
          <cell r="AM907">
            <v>7665.7569999999996</v>
          </cell>
          <cell r="AU907">
            <v>2361.65</v>
          </cell>
          <cell r="AV907">
            <v>3836.8470000000002</v>
          </cell>
          <cell r="AW907">
            <v>31.81</v>
          </cell>
          <cell r="BD907">
            <v>2410.4899999999998</v>
          </cell>
          <cell r="BE907">
            <v>2768.5259999999998</v>
          </cell>
          <cell r="BM907">
            <v>2799.6010000000001</v>
          </cell>
          <cell r="BN907">
            <v>1327.9059999999999</v>
          </cell>
          <cell r="BO907">
            <v>49.48</v>
          </cell>
          <cell r="BT907">
            <v>179</v>
          </cell>
          <cell r="BV907">
            <v>2421.346</v>
          </cell>
          <cell r="BW907">
            <v>6451.692</v>
          </cell>
          <cell r="CC907">
            <v>242.9</v>
          </cell>
          <cell r="CE907">
            <v>2797.6179999999999</v>
          </cell>
          <cell r="CF907">
            <v>4336.3670000000002</v>
          </cell>
          <cell r="CG907">
            <v>16</v>
          </cell>
          <cell r="CL907">
            <v>294.60000000000002</v>
          </cell>
          <cell r="CN907">
            <v>3421.723</v>
          </cell>
          <cell r="CO907">
            <v>1759.5389999999998</v>
          </cell>
          <cell r="CU907">
            <v>302.60000000000002</v>
          </cell>
          <cell r="CW907">
            <v>3912.8670000000002</v>
          </cell>
          <cell r="CX907">
            <v>271.69900000000001</v>
          </cell>
          <cell r="DD907">
            <v>302.60000000000002</v>
          </cell>
          <cell r="DF907">
            <v>2931.4839999999999</v>
          </cell>
          <cell r="DG907">
            <v>4.649</v>
          </cell>
          <cell r="DO907">
            <v>826.71299999999997</v>
          </cell>
          <cell r="DP907">
            <v>8938.6620000000003</v>
          </cell>
        </row>
        <row r="908">
          <cell r="A908">
            <v>5</v>
          </cell>
          <cell r="B908" t="str">
            <v>RM</v>
          </cell>
          <cell r="C908" t="str">
            <v>FM</v>
          </cell>
          <cell r="D908" t="str">
            <v>PKFAD</v>
          </cell>
          <cell r="E908" t="str">
            <v>PKFAD</v>
          </cell>
        </row>
        <row r="909">
          <cell r="A909">
            <v>6</v>
          </cell>
          <cell r="B909" t="str">
            <v>RM</v>
          </cell>
          <cell r="C909" t="str">
            <v>FM</v>
          </cell>
          <cell r="D909" t="str">
            <v>RBDPS</v>
          </cell>
          <cell r="E909" t="str">
            <v>RBDPS</v>
          </cell>
          <cell r="I909">
            <v>248.68</v>
          </cell>
          <cell r="K909">
            <v>258.79000000000002</v>
          </cell>
          <cell r="M909">
            <v>43.79</v>
          </cell>
          <cell r="R909">
            <v>340.29428571428571</v>
          </cell>
          <cell r="T909">
            <v>11.445</v>
          </cell>
          <cell r="AA909">
            <v>314.5422857142857</v>
          </cell>
          <cell r="AC909">
            <v>49.954999999999998</v>
          </cell>
          <cell r="AJ909">
            <v>75.34</v>
          </cell>
          <cell r="AL909">
            <v>92.775000000000006</v>
          </cell>
          <cell r="AS909">
            <v>19.183500000000002</v>
          </cell>
          <cell r="AU909">
            <v>92.775000000000006</v>
          </cell>
          <cell r="AW909">
            <v>15.58</v>
          </cell>
          <cell r="BB909">
            <v>64.38</v>
          </cell>
          <cell r="BD909">
            <v>92.775000000000006</v>
          </cell>
          <cell r="BF909">
            <v>87.62</v>
          </cell>
          <cell r="BT909">
            <v>161.19999999999999</v>
          </cell>
          <cell r="BX909">
            <v>16</v>
          </cell>
          <cell r="CC909">
            <v>192</v>
          </cell>
          <cell r="CL909">
            <v>181</v>
          </cell>
          <cell r="CU909">
            <v>189</v>
          </cell>
          <cell r="DD909">
            <v>204.2</v>
          </cell>
          <cell r="DM909">
            <v>126</v>
          </cell>
        </row>
        <row r="910">
          <cell r="A910">
            <v>7</v>
          </cell>
          <cell r="B910" t="str">
            <v>RM</v>
          </cell>
          <cell r="C910" t="str">
            <v>FM</v>
          </cell>
          <cell r="D910" t="str">
            <v>CPS-5%</v>
          </cell>
          <cell r="E910" t="str">
            <v>CPS-5%</v>
          </cell>
        </row>
        <row r="911">
          <cell r="A911">
            <v>8</v>
          </cell>
          <cell r="B911" t="str">
            <v>RM</v>
          </cell>
          <cell r="C911" t="str">
            <v>FM</v>
          </cell>
          <cell r="D911" t="str">
            <v>CPS-20%</v>
          </cell>
          <cell r="E911" t="str">
            <v>CPS-20%</v>
          </cell>
          <cell r="BU911">
            <v>14.904</v>
          </cell>
        </row>
        <row r="912">
          <cell r="A912">
            <v>9</v>
          </cell>
          <cell r="B912" t="str">
            <v>RM</v>
          </cell>
          <cell r="C912" t="str">
            <v>FM</v>
          </cell>
          <cell r="D912" t="str">
            <v>CPS-23%-HLL</v>
          </cell>
          <cell r="E912" t="str">
            <v>CPS-23%-HLL</v>
          </cell>
          <cell r="I912">
            <v>248.68</v>
          </cell>
          <cell r="K912">
            <v>258.79000000000002</v>
          </cell>
          <cell r="M912">
            <v>43.79</v>
          </cell>
          <cell r="R912">
            <v>340.29428571428571</v>
          </cell>
          <cell r="T912">
            <v>11.445</v>
          </cell>
          <cell r="AA912">
            <v>314.5422857142857</v>
          </cell>
          <cell r="AC912">
            <v>49.954999999999998</v>
          </cell>
          <cell r="AJ912">
            <v>75.34</v>
          </cell>
          <cell r="AL912">
            <v>92.775000000000006</v>
          </cell>
          <cell r="AU912">
            <v>92.775000000000006</v>
          </cell>
          <cell r="BB912">
            <v>64.38</v>
          </cell>
          <cell r="BD912">
            <v>92.775000000000006</v>
          </cell>
          <cell r="BF912">
            <v>87.62</v>
          </cell>
          <cell r="BK912">
            <v>110.36571428571429</v>
          </cell>
          <cell r="BM912">
            <v>92.775000000000006</v>
          </cell>
          <cell r="BO912">
            <v>161.16999999999999</v>
          </cell>
          <cell r="BT912">
            <v>62.540571428571404</v>
          </cell>
          <cell r="BV912">
            <v>92.775000000000006</v>
          </cell>
          <cell r="BX912">
            <v>164.85</v>
          </cell>
          <cell r="CC912">
            <v>763.4</v>
          </cell>
          <cell r="CE912">
            <v>92.775000000000006</v>
          </cell>
          <cell r="CG912">
            <v>143.4</v>
          </cell>
          <cell r="CL912">
            <v>776.2</v>
          </cell>
          <cell r="CN912">
            <v>92.775000000000006</v>
          </cell>
          <cell r="CU912">
            <v>776.2</v>
          </cell>
          <cell r="CW912">
            <v>92.775000000000006</v>
          </cell>
          <cell r="DD912">
            <v>756</v>
          </cell>
          <cell r="DF912">
            <v>92.775000000000006</v>
          </cell>
          <cell r="DM912">
            <v>573.90171428571432</v>
          </cell>
          <cell r="DO912">
            <v>92.775000000000006</v>
          </cell>
        </row>
        <row r="913">
          <cell r="A913">
            <v>10</v>
          </cell>
          <cell r="B913" t="str">
            <v>RM</v>
          </cell>
          <cell r="C913" t="str">
            <v>FM</v>
          </cell>
          <cell r="D913" t="str">
            <v>CPO</v>
          </cell>
          <cell r="E913" t="str">
            <v>CPO</v>
          </cell>
        </row>
        <row r="914">
          <cell r="A914">
            <v>11</v>
          </cell>
          <cell r="B914" t="str">
            <v>RM</v>
          </cell>
          <cell r="C914" t="str">
            <v>FM</v>
          </cell>
          <cell r="D914" t="str">
            <v>RBDPN</v>
          </cell>
          <cell r="E914" t="str">
            <v>RBDPN</v>
          </cell>
        </row>
        <row r="915">
          <cell r="A915">
            <v>12</v>
          </cell>
          <cell r="B915" t="str">
            <v>RM</v>
          </cell>
          <cell r="C915" t="str">
            <v>FM</v>
          </cell>
          <cell r="D915" t="str">
            <v>PFAD</v>
          </cell>
          <cell r="E915" t="str">
            <v>PFAD</v>
          </cell>
          <cell r="J915">
            <v>162.99600000000001</v>
          </cell>
          <cell r="K915">
            <v>674.99799999999993</v>
          </cell>
          <cell r="L915">
            <v>83.997</v>
          </cell>
          <cell r="T915">
            <v>21.858000000000001</v>
          </cell>
          <cell r="U915">
            <v>26.51</v>
          </cell>
          <cell r="V915">
            <v>182</v>
          </cell>
          <cell r="AA915">
            <v>360.52800000000002</v>
          </cell>
          <cell r="AC915">
            <v>332.59800000000001</v>
          </cell>
          <cell r="AD915">
            <v>26.51</v>
          </cell>
          <cell r="AE915">
            <v>46.17</v>
          </cell>
          <cell r="AJ915">
            <v>328.36</v>
          </cell>
          <cell r="AL915">
            <v>277.31900000000002</v>
          </cell>
          <cell r="AM915">
            <v>1182.0889999999999</v>
          </cell>
          <cell r="AR915">
            <v>1398.75</v>
          </cell>
          <cell r="AU915">
            <v>20.984000000000002</v>
          </cell>
          <cell r="AV915">
            <v>26.498000000000001</v>
          </cell>
          <cell r="AW915">
            <v>23.51</v>
          </cell>
          <cell r="BA915">
            <v>2777.92</v>
          </cell>
          <cell r="BB915">
            <v>294.14699999999999</v>
          </cell>
          <cell r="BD915">
            <v>20.984000000000002</v>
          </cell>
          <cell r="BE915">
            <v>26.498000000000001</v>
          </cell>
          <cell r="BF915">
            <v>142.69999999999999</v>
          </cell>
        </row>
        <row r="916">
          <cell r="A916">
            <v>13</v>
          </cell>
          <cell r="B916" t="str">
            <v>RM</v>
          </cell>
          <cell r="C916" t="str">
            <v>FM</v>
          </cell>
          <cell r="D916" t="str">
            <v>MUSTARD OIL-EXPELLER</v>
          </cell>
          <cell r="E916" t="str">
            <v>MUSTARD OIL-EXPELLER</v>
          </cell>
          <cell r="K916">
            <v>790.89499999999998</v>
          </cell>
          <cell r="T916">
            <v>807.61500000000001</v>
          </cell>
          <cell r="AL916">
            <v>157.19900000000001</v>
          </cell>
          <cell r="AN916">
            <v>16</v>
          </cell>
          <cell r="AU916">
            <v>263.10500000000002</v>
          </cell>
          <cell r="BD916">
            <v>5.2010000000000218</v>
          </cell>
        </row>
        <row r="917">
          <cell r="A917">
            <v>14</v>
          </cell>
          <cell r="B917" t="str">
            <v>RM</v>
          </cell>
          <cell r="C917" t="str">
            <v>FM</v>
          </cell>
          <cell r="D917" t="str">
            <v>MUSTARD OIL-REFINED</v>
          </cell>
          <cell r="E917" t="str">
            <v>MUSTARD OIL-REFINED</v>
          </cell>
          <cell r="AL917">
            <v>181.78</v>
          </cell>
        </row>
        <row r="918">
          <cell r="A918">
            <v>15</v>
          </cell>
          <cell r="B918" t="str">
            <v>RM</v>
          </cell>
          <cell r="C918" t="str">
            <v>FM</v>
          </cell>
          <cell r="D918" t="str">
            <v>CRUDE GLYCERINE</v>
          </cell>
          <cell r="E918" t="str">
            <v>CRUDE GLYCERINE</v>
          </cell>
          <cell r="F918">
            <v>264.62</v>
          </cell>
          <cell r="G918">
            <v>357.9</v>
          </cell>
          <cell r="J918">
            <v>1223.1969999999999</v>
          </cell>
          <cell r="K918">
            <v>1949.511</v>
          </cell>
          <cell r="L918">
            <v>83.997</v>
          </cell>
          <cell r="O918">
            <v>301.3</v>
          </cell>
          <cell r="P918">
            <v>194.71</v>
          </cell>
          <cell r="R918">
            <v>794.6</v>
          </cell>
          <cell r="S918">
            <v>1140.9110000000001</v>
          </cell>
          <cell r="T918">
            <v>2177.3760000000002</v>
          </cell>
          <cell r="U918">
            <v>26.51</v>
          </cell>
          <cell r="V918">
            <v>182</v>
          </cell>
          <cell r="X918">
            <v>269.20999999999998</v>
          </cell>
          <cell r="Y918">
            <v>91.71</v>
          </cell>
          <cell r="AA918">
            <v>360.52800000000002</v>
          </cell>
          <cell r="AB918">
            <v>1037.703</v>
          </cell>
          <cell r="AC918">
            <v>2407.8220000000001</v>
          </cell>
          <cell r="AD918">
            <v>26.51</v>
          </cell>
          <cell r="AE918">
            <v>46.17</v>
          </cell>
          <cell r="AG918">
            <v>327.5</v>
          </cell>
          <cell r="AJ918">
            <v>328.36</v>
          </cell>
          <cell r="AK918">
            <v>978.48199999999997</v>
          </cell>
          <cell r="AL918">
            <v>2474.8020000000001</v>
          </cell>
          <cell r="AM918">
            <v>1182.0889999999999</v>
          </cell>
          <cell r="AP918">
            <v>345.84</v>
          </cell>
          <cell r="AQ918">
            <v>91.71</v>
          </cell>
          <cell r="AR918">
            <v>1398.75</v>
          </cell>
          <cell r="AT918">
            <v>948.21799999999996</v>
          </cell>
          <cell r="AU918">
            <v>2317.2399999999998</v>
          </cell>
          <cell r="AV918">
            <v>26.498000000000001</v>
          </cell>
          <cell r="AW918">
            <v>23.51</v>
          </cell>
          <cell r="AY918">
            <v>281.64999999999998</v>
          </cell>
          <cell r="AZ918">
            <v>91.71</v>
          </cell>
          <cell r="BA918">
            <v>2777.92</v>
          </cell>
          <cell r="BB918">
            <v>294.14699999999999</v>
          </cell>
          <cell r="BC918">
            <v>879.428</v>
          </cell>
          <cell r="BD918">
            <v>2449.2719999999999</v>
          </cell>
          <cell r="BE918">
            <v>26.498000000000001</v>
          </cell>
          <cell r="BF918">
            <v>142.69999999999999</v>
          </cell>
          <cell r="BJ918">
            <v>2484.8629999999998</v>
          </cell>
          <cell r="BK918">
            <v>166.25700000000001</v>
          </cell>
          <cell r="BM918">
            <v>373.34699999999998</v>
          </cell>
          <cell r="BN918">
            <v>2347.924</v>
          </cell>
          <cell r="BS918">
            <v>2256.2530000000002</v>
          </cell>
          <cell r="BT918">
            <v>93.177000000000021</v>
          </cell>
          <cell r="BV918">
            <v>158.55199999999996</v>
          </cell>
          <cell r="BW918">
            <v>1022.981</v>
          </cell>
          <cell r="BX918">
            <v>147</v>
          </cell>
          <cell r="CB918">
            <v>1638.6869999999999</v>
          </cell>
          <cell r="CC918">
            <v>286.839</v>
          </cell>
          <cell r="CE918">
            <v>125.075</v>
          </cell>
          <cell r="CF918">
            <v>28.311</v>
          </cell>
          <cell r="CG918">
            <v>78.13</v>
          </cell>
          <cell r="CK918">
            <v>1638.6869999999999</v>
          </cell>
          <cell r="CL918">
            <v>232.029</v>
          </cell>
          <cell r="CN918">
            <v>412.98</v>
          </cell>
          <cell r="CO918">
            <v>28.311</v>
          </cell>
          <cell r="CP918">
            <v>100.36</v>
          </cell>
          <cell r="CT918">
            <v>1638.6869999999999</v>
          </cell>
          <cell r="CU918">
            <v>542.25360000000001</v>
          </cell>
          <cell r="CW918">
            <v>509.3</v>
          </cell>
          <cell r="CX918">
            <v>28.311</v>
          </cell>
          <cell r="DC918">
            <v>1638.6869999999999</v>
          </cell>
          <cell r="DD918">
            <v>438.48</v>
          </cell>
          <cell r="DF918">
            <v>509.3</v>
          </cell>
          <cell r="DG918">
            <v>28.311</v>
          </cell>
          <cell r="DH918">
            <v>218.17</v>
          </cell>
          <cell r="DL918">
            <v>1638.6869999999999</v>
          </cell>
          <cell r="DM918">
            <v>179.04600000000002</v>
          </cell>
          <cell r="DO918">
            <v>15.738</v>
          </cell>
          <cell r="DP918">
            <v>28.311</v>
          </cell>
          <cell r="DQ918">
            <v>38.83</v>
          </cell>
        </row>
        <row r="919">
          <cell r="A919">
            <v>16</v>
          </cell>
          <cell r="B919" t="str">
            <v>RM</v>
          </cell>
          <cell r="C919" t="str">
            <v>FM</v>
          </cell>
          <cell r="D919" t="str">
            <v>CAUSTIC SODA</v>
          </cell>
          <cell r="E919" t="str">
            <v>CAUSTIC SODA</v>
          </cell>
          <cell r="I919">
            <v>609.70000000000005</v>
          </cell>
          <cell r="J919">
            <v>153.61099999999999</v>
          </cell>
          <cell r="K919">
            <v>790.89499999999998</v>
          </cell>
          <cell r="T919">
            <v>807.61500000000001</v>
          </cell>
          <cell r="V919">
            <v>128</v>
          </cell>
          <cell r="AA919">
            <v>1157.8</v>
          </cell>
          <cell r="AB919">
            <v>181.316</v>
          </cell>
          <cell r="AE919">
            <v>17.14</v>
          </cell>
          <cell r="AH919">
            <v>91.71</v>
          </cell>
          <cell r="AJ919">
            <v>1262</v>
          </cell>
          <cell r="AK919">
            <v>200.26900000000001</v>
          </cell>
          <cell r="AL919">
            <v>157.19900000000001</v>
          </cell>
          <cell r="AN919">
            <v>42.81</v>
          </cell>
          <cell r="AS919">
            <v>1684.2</v>
          </cell>
          <cell r="AT919">
            <v>151.47300000000001</v>
          </cell>
          <cell r="AU919">
            <v>263.10500000000002</v>
          </cell>
          <cell r="BB919">
            <v>1739.4</v>
          </cell>
          <cell r="BC919">
            <v>131.303</v>
          </cell>
          <cell r="BD919">
            <v>5.2010000000000218</v>
          </cell>
          <cell r="BM919">
            <v>78.153999999999968</v>
          </cell>
          <cell r="CE919">
            <v>250.35299999999998</v>
          </cell>
          <cell r="CN919">
            <v>340.53199999999998</v>
          </cell>
          <cell r="CW919">
            <v>11.956999999999994</v>
          </cell>
          <cell r="DH919">
            <v>128.37</v>
          </cell>
          <cell r="DO919">
            <v>124.37</v>
          </cell>
        </row>
        <row r="920">
          <cell r="A920">
            <v>17</v>
          </cell>
          <cell r="B920" t="str">
            <v>RM</v>
          </cell>
          <cell r="C920" t="str">
            <v>FM</v>
          </cell>
          <cell r="D920" t="str">
            <v>MINERAL OIL(SAVANOL-82)</v>
          </cell>
          <cell r="E920" t="str">
            <v>MINERAL OIL(SAVANOL-82)</v>
          </cell>
          <cell r="AL920">
            <v>181.78</v>
          </cell>
        </row>
        <row r="921">
          <cell r="A921">
            <v>237</v>
          </cell>
          <cell r="B921" t="str">
            <v>RM</v>
          </cell>
          <cell r="C921" t="str">
            <v>FM</v>
          </cell>
          <cell r="D921" t="str">
            <v>NEEM OIL</v>
          </cell>
          <cell r="E921" t="str">
            <v>NEEM OIL</v>
          </cell>
          <cell r="F921">
            <v>264.62</v>
          </cell>
          <cell r="G921">
            <v>357.9</v>
          </cell>
          <cell r="J921">
            <v>38.118000000000002</v>
          </cell>
          <cell r="K921">
            <v>1949.511</v>
          </cell>
          <cell r="O921">
            <v>301.3</v>
          </cell>
          <cell r="P921">
            <v>194.71</v>
          </cell>
          <cell r="R921">
            <v>794.6</v>
          </cell>
          <cell r="S921">
            <v>38.118000000000002</v>
          </cell>
          <cell r="T921">
            <v>2177.3760000000002</v>
          </cell>
          <cell r="X921">
            <v>269.20999999999998</v>
          </cell>
          <cell r="Y921">
            <v>91.71</v>
          </cell>
          <cell r="AB921">
            <v>38.118000000000002</v>
          </cell>
          <cell r="AC921">
            <v>2407.8220000000001</v>
          </cell>
          <cell r="AG921">
            <v>327.5</v>
          </cell>
          <cell r="AK921">
            <v>38.118000000000002</v>
          </cell>
          <cell r="AL921">
            <v>2474.8020000000001</v>
          </cell>
          <cell r="AP921">
            <v>345.84</v>
          </cell>
          <cell r="AQ921">
            <v>91.71</v>
          </cell>
          <cell r="AT921">
            <v>948.21799999999996</v>
          </cell>
          <cell r="AU921">
            <v>2317.2399999999998</v>
          </cell>
          <cell r="AY921">
            <v>281.64999999999998</v>
          </cell>
          <cell r="AZ921">
            <v>91.71</v>
          </cell>
          <cell r="BC921">
            <v>879.428</v>
          </cell>
          <cell r="BD921">
            <v>2449.2719999999999</v>
          </cell>
          <cell r="BH921">
            <v>275.10000000000002</v>
          </cell>
          <cell r="BI921">
            <v>91.71</v>
          </cell>
          <cell r="BM921">
            <v>2439.5920000000001</v>
          </cell>
          <cell r="BQ921">
            <v>368.11</v>
          </cell>
          <cell r="BR921">
            <v>91.71</v>
          </cell>
          <cell r="BU921">
            <v>1146.9359999999999</v>
          </cell>
          <cell r="BV921">
            <v>2407.7060000000001</v>
          </cell>
          <cell r="BZ921">
            <v>248.245</v>
          </cell>
          <cell r="CA921">
            <v>91.71</v>
          </cell>
          <cell r="CD921">
            <v>1019.328</v>
          </cell>
          <cell r="CE921">
            <v>2483.9140000000002</v>
          </cell>
          <cell r="CI921">
            <v>353.7</v>
          </cell>
          <cell r="CJ921">
            <v>91.71</v>
          </cell>
          <cell r="CM921">
            <v>952.58399999999995</v>
          </cell>
          <cell r="CN921">
            <v>2389.5</v>
          </cell>
          <cell r="CR921">
            <v>335.36</v>
          </cell>
          <cell r="CS921">
            <v>193.18</v>
          </cell>
          <cell r="CV921">
            <v>1066.432</v>
          </cell>
          <cell r="CW921">
            <v>2367.8629999999998</v>
          </cell>
          <cell r="DA921">
            <v>320.95</v>
          </cell>
          <cell r="DB921">
            <v>150.43</v>
          </cell>
          <cell r="DE921">
            <v>1171.4459999999999</v>
          </cell>
          <cell r="DF921">
            <v>2292.6799999999998</v>
          </cell>
          <cell r="DJ921">
            <v>203.70500000000001</v>
          </cell>
          <cell r="DK921">
            <v>107.01</v>
          </cell>
          <cell r="DN921">
            <v>1071.231</v>
          </cell>
          <cell r="DO921">
            <v>2481.79</v>
          </cell>
          <cell r="DQ921">
            <v>90.37</v>
          </cell>
        </row>
        <row r="922">
          <cell r="A922">
            <v>16</v>
          </cell>
          <cell r="B922" t="str">
            <v>RM</v>
          </cell>
          <cell r="C922" t="str">
            <v>FM</v>
          </cell>
          <cell r="D922" t="str">
            <v>RM TOTAL</v>
          </cell>
          <cell r="E922" t="str">
            <v>RM TOTAL</v>
          </cell>
          <cell r="F922">
            <v>264.62</v>
          </cell>
          <cell r="G922">
            <v>357.9</v>
          </cell>
          <cell r="H922">
            <v>0</v>
          </cell>
          <cell r="I922">
            <v>858.38000000000011</v>
          </cell>
          <cell r="J922">
            <v>1577.922</v>
          </cell>
          <cell r="K922">
            <v>5479.576</v>
          </cell>
          <cell r="L922">
            <v>1648.7660000000001</v>
          </cell>
          <cell r="M922">
            <v>43.79</v>
          </cell>
          <cell r="N922">
            <v>0</v>
          </cell>
          <cell r="O922">
            <v>301.3</v>
          </cell>
          <cell r="P922">
            <v>194.71</v>
          </cell>
          <cell r="Q922">
            <v>0</v>
          </cell>
          <cell r="R922">
            <v>1134.8942857142856</v>
          </cell>
          <cell r="S922">
            <v>1179.029</v>
          </cell>
          <cell r="T922">
            <v>4115.4520000000002</v>
          </cell>
          <cell r="U922">
            <v>49.539000000000001</v>
          </cell>
          <cell r="V922">
            <v>379</v>
          </cell>
          <cell r="W922">
            <v>0</v>
          </cell>
          <cell r="X922">
            <v>269.20999999999998</v>
          </cell>
          <cell r="Y922">
            <v>91.71</v>
          </cell>
          <cell r="Z922">
            <v>0</v>
          </cell>
          <cell r="AA922">
            <v>1832.8702857142857</v>
          </cell>
          <cell r="AB922">
            <v>1257.1369999999999</v>
          </cell>
          <cell r="AC922">
            <v>3225.4390000000003</v>
          </cell>
          <cell r="AD922">
            <v>2061.2539999999999</v>
          </cell>
          <cell r="AE922">
            <v>63.31</v>
          </cell>
          <cell r="AF922">
            <v>0</v>
          </cell>
          <cell r="AG922">
            <v>327.5</v>
          </cell>
          <cell r="AH922">
            <v>91.71</v>
          </cell>
          <cell r="AI922">
            <v>0</v>
          </cell>
          <cell r="AJ922">
            <v>1665.7</v>
          </cell>
          <cell r="AK922">
            <v>1216.8689999999999</v>
          </cell>
          <cell r="AL922">
            <v>3237.2400000000002</v>
          </cell>
          <cell r="AM922">
            <v>8847.8459999999995</v>
          </cell>
          <cell r="AN922">
            <v>58.81</v>
          </cell>
          <cell r="AO922">
            <v>0</v>
          </cell>
          <cell r="AP922">
            <v>345.84</v>
          </cell>
          <cell r="AQ922">
            <v>91.71</v>
          </cell>
          <cell r="AR922">
            <v>1398.75</v>
          </cell>
          <cell r="AS922">
            <v>1703.3835000000001</v>
          </cell>
          <cell r="AT922">
            <v>1099.691</v>
          </cell>
          <cell r="AU922">
            <v>5055.7539999999999</v>
          </cell>
          <cell r="AV922">
            <v>3863.3450000000003</v>
          </cell>
          <cell r="AW922">
            <v>70.900000000000006</v>
          </cell>
          <cell r="AX922">
            <v>0</v>
          </cell>
          <cell r="AY922">
            <v>281.64999999999998</v>
          </cell>
          <cell r="AZ922">
            <v>91.71</v>
          </cell>
          <cell r="BA922">
            <v>2777.92</v>
          </cell>
          <cell r="BB922">
            <v>2174.6610000000001</v>
          </cell>
          <cell r="BC922">
            <v>1010.731</v>
          </cell>
          <cell r="BD922">
            <v>4978.7219999999998</v>
          </cell>
          <cell r="BE922">
            <v>2795.0239999999999</v>
          </cell>
          <cell r="BF922">
            <v>230.32</v>
          </cell>
          <cell r="BG922">
            <v>0</v>
          </cell>
          <cell r="BK922">
            <v>1575.6</v>
          </cell>
          <cell r="BO922">
            <v>82.28</v>
          </cell>
          <cell r="BT922">
            <v>1522.1</v>
          </cell>
          <cell r="BU922">
            <v>129.02000000000001</v>
          </cell>
          <cell r="CC922">
            <v>1321.3</v>
          </cell>
          <cell r="CD922">
            <v>143.77500000000001</v>
          </cell>
          <cell r="CL922">
            <v>1117.2</v>
          </cell>
          <cell r="CM922">
            <v>118.336</v>
          </cell>
          <cell r="CU922">
            <v>1044.0999999999999</v>
          </cell>
          <cell r="CV922">
            <v>94.563000000000002</v>
          </cell>
          <cell r="DD922">
            <v>999.2</v>
          </cell>
          <cell r="DE922">
            <v>107.032</v>
          </cell>
          <cell r="DM922">
            <v>731.1</v>
          </cell>
          <cell r="DN922">
            <v>132.45099999999999</v>
          </cell>
        </row>
        <row r="923">
          <cell r="A923" t="str">
            <v>SPLIT FATTY ACIDS</v>
          </cell>
          <cell r="B923" t="str">
            <v>RM</v>
          </cell>
          <cell r="C923" t="str">
            <v>FM</v>
          </cell>
          <cell r="D923" t="str">
            <v>MINERAL OIL(SAVANOL-82)</v>
          </cell>
          <cell r="E923" t="str">
            <v>MINERAL OIL(SAVANOL-82)</v>
          </cell>
        </row>
        <row r="924">
          <cell r="A924">
            <v>18</v>
          </cell>
          <cell r="B924" t="str">
            <v>SRM</v>
          </cell>
          <cell r="C924" t="str">
            <v>FM</v>
          </cell>
          <cell r="D924" t="str">
            <v>SCPKO</v>
          </cell>
          <cell r="E924" t="str">
            <v>SCPKO</v>
          </cell>
          <cell r="G924">
            <v>792.15</v>
          </cell>
          <cell r="I924">
            <v>345.303</v>
          </cell>
          <cell r="J924">
            <v>38.118000000000002</v>
          </cell>
          <cell r="K924">
            <v>341.04200000000003</v>
          </cell>
          <cell r="M924">
            <v>661.44</v>
          </cell>
          <cell r="P924">
            <v>400.86</v>
          </cell>
          <cell r="R924">
            <v>179.04600000000002</v>
          </cell>
          <cell r="S924">
            <v>38.118000000000002</v>
          </cell>
          <cell r="T924">
            <v>393.22899999999993</v>
          </cell>
          <cell r="V924">
            <v>959.59</v>
          </cell>
          <cell r="Y924">
            <v>517.14</v>
          </cell>
          <cell r="AA924">
            <v>458.577</v>
          </cell>
          <cell r="AB924">
            <v>38.118000000000002</v>
          </cell>
          <cell r="AC924">
            <v>1237.2049999999999</v>
          </cell>
          <cell r="AE924">
            <v>1460.46</v>
          </cell>
          <cell r="AH924">
            <v>1330.48</v>
          </cell>
          <cell r="AJ924">
            <v>476.84700000000004</v>
          </cell>
          <cell r="AK924">
            <v>38.118000000000002</v>
          </cell>
          <cell r="AL924">
            <v>1651.412</v>
          </cell>
          <cell r="AN924">
            <v>633.09</v>
          </cell>
          <cell r="AQ924">
            <v>1238.76</v>
          </cell>
          <cell r="AS924">
            <v>365.4</v>
          </cell>
          <cell r="AU924">
            <v>666.34699999999987</v>
          </cell>
          <cell r="AW924">
            <v>863.63</v>
          </cell>
          <cell r="AZ924">
            <v>1435.66</v>
          </cell>
          <cell r="BB924">
            <v>498.77100000000007</v>
          </cell>
          <cell r="BD924">
            <v>1113.921</v>
          </cell>
          <cell r="BF924">
            <v>461.5</v>
          </cell>
        </row>
        <row r="925">
          <cell r="A925">
            <v>19</v>
          </cell>
          <cell r="B925" t="str">
            <v>SRM</v>
          </cell>
          <cell r="C925" t="str">
            <v>FM</v>
          </cell>
          <cell r="D925" t="str">
            <v>SCNO</v>
          </cell>
          <cell r="E925" t="str">
            <v>SCNO</v>
          </cell>
          <cell r="F925">
            <v>264.62</v>
          </cell>
          <cell r="G925">
            <v>357.9</v>
          </cell>
          <cell r="H925">
            <v>0</v>
          </cell>
          <cell r="I925">
            <v>858.38000000000011</v>
          </cell>
          <cell r="J925">
            <v>1577.922</v>
          </cell>
          <cell r="K925">
            <v>5479.576</v>
          </cell>
          <cell r="L925">
            <v>1648.7660000000001</v>
          </cell>
          <cell r="M925">
            <v>43.79</v>
          </cell>
          <cell r="N925">
            <v>0</v>
          </cell>
          <cell r="O925">
            <v>301.3</v>
          </cell>
          <cell r="P925">
            <v>194.71</v>
          </cell>
          <cell r="Q925">
            <v>0</v>
          </cell>
          <cell r="R925">
            <v>1134.8942857142856</v>
          </cell>
          <cell r="S925">
            <v>1179.029</v>
          </cell>
          <cell r="T925">
            <v>4115.4520000000002</v>
          </cell>
          <cell r="U925">
            <v>49.539000000000001</v>
          </cell>
          <cell r="V925">
            <v>379</v>
          </cell>
          <cell r="W925">
            <v>0</v>
          </cell>
          <cell r="X925">
            <v>269.20999999999998</v>
          </cell>
          <cell r="Y925">
            <v>91.71</v>
          </cell>
          <cell r="Z925">
            <v>0</v>
          </cell>
          <cell r="AA925">
            <v>1832.8702857142857</v>
          </cell>
          <cell r="AB925">
            <v>1257.1369999999999</v>
          </cell>
          <cell r="AC925">
            <v>3225.4390000000003</v>
          </cell>
          <cell r="AD925">
            <v>2061.2539999999999</v>
          </cell>
          <cell r="AE925">
            <v>63.31</v>
          </cell>
          <cell r="AF925">
            <v>0</v>
          </cell>
          <cell r="AG925">
            <v>327.5</v>
          </cell>
          <cell r="AH925">
            <v>91.71</v>
          </cell>
          <cell r="AI925">
            <v>0</v>
          </cell>
          <cell r="AJ925">
            <v>1665.7</v>
          </cell>
          <cell r="AK925">
            <v>1216.8689999999999</v>
          </cell>
          <cell r="AL925">
            <v>3237.2400000000002</v>
          </cell>
          <cell r="AM925">
            <v>8847.8459999999995</v>
          </cell>
          <cell r="AN925">
            <v>58.81</v>
          </cell>
          <cell r="AO925">
            <v>0</v>
          </cell>
          <cell r="AP925">
            <v>345.84</v>
          </cell>
          <cell r="AQ925">
            <v>91.71</v>
          </cell>
          <cell r="AR925">
            <v>1398.75</v>
          </cell>
          <cell r="AS925">
            <v>1703.3835000000001</v>
          </cell>
          <cell r="AT925">
            <v>1099.691</v>
          </cell>
          <cell r="AU925">
            <v>5055.7539999999999</v>
          </cell>
          <cell r="AV925">
            <v>3863.3450000000003</v>
          </cell>
          <cell r="AW925">
            <v>70.900000000000006</v>
          </cell>
          <cell r="AX925">
            <v>0</v>
          </cell>
          <cell r="AY925">
            <v>281.64999999999998</v>
          </cell>
          <cell r="AZ925">
            <v>91.71</v>
          </cell>
          <cell r="BA925">
            <v>2777.92</v>
          </cell>
          <cell r="BB925">
            <v>2174.6610000000001</v>
          </cell>
          <cell r="BC925">
            <v>1010.731</v>
          </cell>
          <cell r="BD925">
            <v>4978.7219999999998</v>
          </cell>
          <cell r="BE925">
            <v>2795.0239999999999</v>
          </cell>
          <cell r="BF925">
            <v>230.32</v>
          </cell>
          <cell r="BG925">
            <v>0</v>
          </cell>
          <cell r="BH925">
            <v>275.10000000000002</v>
          </cell>
          <cell r="BI925">
            <v>91.71</v>
          </cell>
          <cell r="BJ925">
            <v>2484.8629999999998</v>
          </cell>
          <cell r="BK925">
            <v>1852.2227142857141</v>
          </cell>
          <cell r="BL925">
            <v>0</v>
          </cell>
          <cell r="BM925">
            <v>5783.4690000000001</v>
          </cell>
          <cell r="BN925">
            <v>3675.83</v>
          </cell>
          <cell r="BO925">
            <v>292.92999999999995</v>
          </cell>
          <cell r="BP925">
            <v>0</v>
          </cell>
          <cell r="BQ925">
            <v>368.11</v>
          </cell>
          <cell r="BR925">
            <v>91.71</v>
          </cell>
          <cell r="BS925">
            <v>2256.2530000000002</v>
          </cell>
          <cell r="BT925">
            <v>2018.0175714285713</v>
          </cell>
          <cell r="BU925">
            <v>1290.8599999999999</v>
          </cell>
          <cell r="BV925">
            <v>5080.3790000000008</v>
          </cell>
          <cell r="BW925">
            <v>7474.6729999999998</v>
          </cell>
          <cell r="BX925">
            <v>327.85</v>
          </cell>
          <cell r="BY925">
            <v>0</v>
          </cell>
          <cell r="BZ925">
            <v>248.245</v>
          </cell>
          <cell r="CA925">
            <v>91.71</v>
          </cell>
          <cell r="CB925">
            <v>1638.6869999999999</v>
          </cell>
          <cell r="CC925">
            <v>2806.4389999999999</v>
          </cell>
          <cell r="CD925">
            <v>1163.1030000000001</v>
          </cell>
          <cell r="CE925">
            <v>5749.7350000000006</v>
          </cell>
          <cell r="CF925">
            <v>4364.6779999999999</v>
          </cell>
          <cell r="CG925">
            <v>237.53</v>
          </cell>
          <cell r="CH925">
            <v>0</v>
          </cell>
          <cell r="CI925">
            <v>353.7</v>
          </cell>
          <cell r="CJ925">
            <v>91.71</v>
          </cell>
          <cell r="CK925">
            <v>1638.6869999999999</v>
          </cell>
          <cell r="CL925">
            <v>2601.0290000000005</v>
          </cell>
          <cell r="CM925">
            <v>1070.9199999999998</v>
          </cell>
          <cell r="CN925">
            <v>6657.51</v>
          </cell>
          <cell r="CO925">
            <v>1787.8499999999997</v>
          </cell>
          <cell r="CP925">
            <v>100.36</v>
          </cell>
          <cell r="CQ925">
            <v>0</v>
          </cell>
          <cell r="CR925">
            <v>335.36</v>
          </cell>
          <cell r="CS925">
            <v>193.18</v>
          </cell>
          <cell r="CT925">
            <v>1638.6869999999999</v>
          </cell>
          <cell r="CU925">
            <v>2854.1536000000001</v>
          </cell>
          <cell r="CV925">
            <v>1160.9950000000001</v>
          </cell>
          <cell r="CW925">
            <v>6894.7620000000006</v>
          </cell>
          <cell r="CX925">
            <v>300.01</v>
          </cell>
          <cell r="CY925">
            <v>0</v>
          </cell>
          <cell r="CZ925">
            <v>0</v>
          </cell>
          <cell r="DA925">
            <v>320.95</v>
          </cell>
          <cell r="DB925">
            <v>150.43</v>
          </cell>
          <cell r="DC925">
            <v>1638.6869999999999</v>
          </cell>
          <cell r="DD925">
            <v>2700.48</v>
          </cell>
          <cell r="DE925">
            <v>1278.4779999999998</v>
          </cell>
          <cell r="DF925">
            <v>5826.2389999999996</v>
          </cell>
          <cell r="DG925">
            <v>32.96</v>
          </cell>
          <cell r="DH925">
            <v>346.53999999999996</v>
          </cell>
          <cell r="DI925">
            <v>0</v>
          </cell>
          <cell r="DJ925">
            <v>203.70500000000001</v>
          </cell>
          <cell r="DK925">
            <v>107.01</v>
          </cell>
          <cell r="DL925">
            <v>1638.6869999999999</v>
          </cell>
          <cell r="DM925">
            <v>1610.0477142857144</v>
          </cell>
          <cell r="DN925">
            <v>1203.682</v>
          </cell>
          <cell r="DO925">
            <v>3541.386</v>
          </cell>
          <cell r="DP925">
            <v>8966.973</v>
          </cell>
          <cell r="DQ925">
            <v>129.19999999999999</v>
          </cell>
          <cell r="DR925">
            <v>0</v>
          </cell>
        </row>
        <row r="926">
          <cell r="A926">
            <v>20</v>
          </cell>
          <cell r="B926" t="str">
            <v>SRM</v>
          </cell>
          <cell r="C926" t="str">
            <v>FM</v>
          </cell>
          <cell r="D926" t="str">
            <v>SCPKO-HLL</v>
          </cell>
          <cell r="E926" t="str">
            <v>SCPKO-HLL</v>
          </cell>
        </row>
        <row r="927">
          <cell r="A927">
            <v>21</v>
          </cell>
          <cell r="B927" t="str">
            <v>SRM</v>
          </cell>
          <cell r="C927" t="str">
            <v>FM</v>
          </cell>
          <cell r="D927" t="str">
            <v>SPKFAD</v>
          </cell>
          <cell r="E927" t="str">
            <v>SPKFAD</v>
          </cell>
          <cell r="G927">
            <v>792.15</v>
          </cell>
          <cell r="I927">
            <v>345.303</v>
          </cell>
          <cell r="K927">
            <v>209.65</v>
          </cell>
          <cell r="M927">
            <v>661.44</v>
          </cell>
          <cell r="P927">
            <v>400.86</v>
          </cell>
          <cell r="R927">
            <v>179.04600000000002</v>
          </cell>
          <cell r="T927">
            <v>209.65</v>
          </cell>
          <cell r="V927">
            <v>959.59</v>
          </cell>
          <cell r="Y927">
            <v>517.14</v>
          </cell>
          <cell r="AA927">
            <v>458.577</v>
          </cell>
          <cell r="AC927">
            <v>209.65</v>
          </cell>
          <cell r="AE927">
            <v>1460.46</v>
          </cell>
          <cell r="AH927">
            <v>1330.48</v>
          </cell>
          <cell r="AJ927">
            <v>476.84700000000004</v>
          </cell>
          <cell r="AL927">
            <v>209.65</v>
          </cell>
          <cell r="AN927">
            <v>633.09</v>
          </cell>
          <cell r="AQ927">
            <v>1238.76</v>
          </cell>
          <cell r="AS927">
            <v>365.4</v>
          </cell>
          <cell r="AU927">
            <v>209.65</v>
          </cell>
          <cell r="AW927">
            <v>863.63</v>
          </cell>
          <cell r="AZ927">
            <v>1435.66</v>
          </cell>
          <cell r="BB927">
            <v>498.77100000000007</v>
          </cell>
          <cell r="BD927">
            <v>209.65</v>
          </cell>
          <cell r="BF927">
            <v>461.5</v>
          </cell>
          <cell r="BI927">
            <v>1136.3800000000001</v>
          </cell>
          <cell r="BK927">
            <v>484.15499999999997</v>
          </cell>
          <cell r="BM927">
            <v>729.41100000000006</v>
          </cell>
          <cell r="BO927">
            <v>1299.21</v>
          </cell>
          <cell r="BR927">
            <v>713.4</v>
          </cell>
          <cell r="BT927">
            <v>588.29399999999998</v>
          </cell>
          <cell r="BV927">
            <v>291.15800000000002</v>
          </cell>
          <cell r="BX927">
            <v>1057</v>
          </cell>
          <cell r="CA927">
            <v>691.98</v>
          </cell>
          <cell r="CC927">
            <v>274.05</v>
          </cell>
          <cell r="CE927">
            <v>438.32600000000002</v>
          </cell>
          <cell r="CG927">
            <v>1242.97</v>
          </cell>
          <cell r="CL927">
            <v>537.13800000000003</v>
          </cell>
          <cell r="CN927">
            <v>895.60699999999997</v>
          </cell>
          <cell r="CP927">
            <v>101.84</v>
          </cell>
          <cell r="CU927">
            <v>133.37100000000001</v>
          </cell>
          <cell r="CW927">
            <v>288.53500000000003</v>
          </cell>
          <cell r="CY927">
            <v>685.86</v>
          </cell>
          <cell r="DD927">
            <v>40.194000000000052</v>
          </cell>
          <cell r="DF927">
            <v>474.77199999999993</v>
          </cell>
          <cell r="DH927">
            <v>359.7</v>
          </cell>
          <cell r="DM927">
            <v>754.74199999999996</v>
          </cell>
          <cell r="DO927">
            <v>2128.1669999999999</v>
          </cell>
          <cell r="DQ927">
            <v>568.94000000000005</v>
          </cell>
        </row>
        <row r="928">
          <cell r="A928">
            <v>22</v>
          </cell>
          <cell r="B928" t="str">
            <v>SRM</v>
          </cell>
          <cell r="C928" t="str">
            <v>FM</v>
          </cell>
          <cell r="D928" t="str">
            <v>SCPS</v>
          </cell>
          <cell r="E928" t="str">
            <v>SCPS</v>
          </cell>
        </row>
        <row r="929">
          <cell r="A929">
            <v>23</v>
          </cell>
          <cell r="B929" t="str">
            <v>SRM</v>
          </cell>
          <cell r="C929" t="str">
            <v>FM</v>
          </cell>
          <cell r="D929" t="str">
            <v>SRBDPS</v>
          </cell>
          <cell r="E929" t="str">
            <v>SRBDPS</v>
          </cell>
          <cell r="G929">
            <v>201.39660000000001</v>
          </cell>
          <cell r="K929">
            <v>28.806999999999999</v>
          </cell>
          <cell r="P929">
            <v>201.39660000000001</v>
          </cell>
          <cell r="T929">
            <v>37.424999999999997</v>
          </cell>
          <cell r="V929">
            <v>233</v>
          </cell>
          <cell r="X929">
            <v>410.4</v>
          </cell>
          <cell r="AC929">
            <v>37.424999999999997</v>
          </cell>
          <cell r="AG929">
            <v>505.30500000000001</v>
          </cell>
          <cell r="AL929">
            <v>37.424999999999997</v>
          </cell>
          <cell r="AP929">
            <v>505.30500000000001</v>
          </cell>
          <cell r="AU929">
            <v>37.424999999999997</v>
          </cell>
          <cell r="AY929">
            <v>505.30500000000001</v>
          </cell>
          <cell r="BD929">
            <v>37.424999999999997</v>
          </cell>
        </row>
        <row r="930">
          <cell r="A930">
            <v>24</v>
          </cell>
          <cell r="B930" t="str">
            <v>SRM</v>
          </cell>
          <cell r="C930" t="str">
            <v>FM</v>
          </cell>
          <cell r="D930" t="str">
            <v>SCPO</v>
          </cell>
          <cell r="E930" t="str">
            <v>SCPO</v>
          </cell>
          <cell r="K930">
            <v>209.65</v>
          </cell>
          <cell r="T930">
            <v>209.65</v>
          </cell>
          <cell r="AC930">
            <v>209.65</v>
          </cell>
          <cell r="AL930">
            <v>209.65</v>
          </cell>
          <cell r="AU930">
            <v>209.65</v>
          </cell>
          <cell r="BD930">
            <v>209.65</v>
          </cell>
          <cell r="BM930">
            <v>152.36000000000001</v>
          </cell>
          <cell r="BV930">
            <v>152.36000000000001</v>
          </cell>
          <cell r="CE930">
            <v>152.36000000000001</v>
          </cell>
          <cell r="CN930">
            <v>152.36000000000001</v>
          </cell>
          <cell r="CW930">
            <v>152.36000000000001</v>
          </cell>
          <cell r="DF930">
            <v>152.36000000000001</v>
          </cell>
          <cell r="DO930">
            <v>152.36000000000001</v>
          </cell>
        </row>
        <row r="931">
          <cell r="A931">
            <v>25</v>
          </cell>
          <cell r="B931" t="str">
            <v>SRM</v>
          </cell>
          <cell r="C931" t="str">
            <v>FM</v>
          </cell>
          <cell r="D931" t="str">
            <v>SPFAD</v>
          </cell>
          <cell r="E931" t="str">
            <v>SPFAD</v>
          </cell>
          <cell r="F931">
            <v>163.30500000000001</v>
          </cell>
          <cell r="G931">
            <v>18.75</v>
          </cell>
          <cell r="H931">
            <v>4.42</v>
          </cell>
          <cell r="K931">
            <v>524.18499999999995</v>
          </cell>
          <cell r="M931">
            <v>832.73</v>
          </cell>
          <cell r="P931">
            <v>175</v>
          </cell>
          <cell r="Q931">
            <v>4.42</v>
          </cell>
          <cell r="R931">
            <v>239.12571428571425</v>
          </cell>
          <cell r="S931">
            <v>101.568</v>
          </cell>
          <cell r="T931">
            <v>410.20400000000001</v>
          </cell>
          <cell r="Z931">
            <v>4.42</v>
          </cell>
          <cell r="AA931">
            <v>67.139142857142829</v>
          </cell>
          <cell r="AB931">
            <v>96.86</v>
          </cell>
          <cell r="AC931">
            <v>126.414</v>
          </cell>
          <cell r="AI931">
            <v>4.42</v>
          </cell>
          <cell r="AJ931">
            <v>82.77428571428571</v>
          </cell>
          <cell r="AK931">
            <v>41.616</v>
          </cell>
          <cell r="AL931">
            <v>152.59299999999999</v>
          </cell>
          <cell r="AN931">
            <v>111.22</v>
          </cell>
          <cell r="AP931">
            <v>25.866</v>
          </cell>
          <cell r="AR931">
            <v>4.42</v>
          </cell>
          <cell r="AS931">
            <v>36.78857142857143</v>
          </cell>
          <cell r="AU931">
            <v>180.357</v>
          </cell>
          <cell r="AW931">
            <v>794.41</v>
          </cell>
          <cell r="BA931">
            <v>4.42</v>
          </cell>
          <cell r="BB931">
            <v>202.33714285714285</v>
          </cell>
          <cell r="BC931">
            <v>120.56399999999999</v>
          </cell>
          <cell r="BD931">
            <v>67.057000000000002</v>
          </cell>
          <cell r="BF931">
            <v>104.56</v>
          </cell>
        </row>
        <row r="932">
          <cell r="A932">
            <v>26</v>
          </cell>
          <cell r="B932" t="str">
            <v>SRM</v>
          </cell>
          <cell r="C932" t="str">
            <v>FM</v>
          </cell>
          <cell r="D932" t="str">
            <v>SCPS-HLL</v>
          </cell>
          <cell r="E932" t="str">
            <v>SCPS-HLL</v>
          </cell>
          <cell r="G932">
            <v>201.39660000000001</v>
          </cell>
          <cell r="K932">
            <v>28.806999999999999</v>
          </cell>
          <cell r="P932">
            <v>201.39660000000001</v>
          </cell>
          <cell r="T932">
            <v>37.424999999999997</v>
          </cell>
          <cell r="V932">
            <v>233</v>
          </cell>
          <cell r="X932">
            <v>410.4</v>
          </cell>
          <cell r="AC932">
            <v>37.424999999999997</v>
          </cell>
          <cell r="AG932">
            <v>505.30500000000001</v>
          </cell>
          <cell r="AL932">
            <v>37.424999999999997</v>
          </cell>
          <cell r="AP932">
            <v>505.30500000000001</v>
          </cell>
          <cell r="AU932">
            <v>37.424999999999997</v>
          </cell>
          <cell r="AY932">
            <v>505.30500000000001</v>
          </cell>
          <cell r="BD932">
            <v>37.424999999999997</v>
          </cell>
          <cell r="BH932">
            <v>505.30500000000001</v>
          </cell>
          <cell r="BM932">
            <v>37.424999999999997</v>
          </cell>
          <cell r="BQ932">
            <v>505.30500000000001</v>
          </cell>
          <cell r="BV932">
            <v>37.424999999999997</v>
          </cell>
          <cell r="BZ932">
            <v>505.30500000000001</v>
          </cell>
          <cell r="CE932">
            <v>37.424999999999997</v>
          </cell>
          <cell r="CI932">
            <v>505.30500000000001</v>
          </cell>
          <cell r="CN932">
            <v>37.424999999999997</v>
          </cell>
          <cell r="CR932">
            <v>505.30500000000001</v>
          </cell>
          <cell r="CW932">
            <v>37.424999999999997</v>
          </cell>
          <cell r="DA932">
            <v>505.30500000000001</v>
          </cell>
          <cell r="DF932">
            <v>37.424999999999997</v>
          </cell>
          <cell r="DJ932">
            <v>505.30500000000001</v>
          </cell>
          <cell r="DO932">
            <v>37.424999999999997</v>
          </cell>
        </row>
        <row r="933">
          <cell r="A933">
            <v>27</v>
          </cell>
          <cell r="B933" t="str">
            <v>SRM</v>
          </cell>
          <cell r="C933" t="str">
            <v>FM</v>
          </cell>
          <cell r="D933" t="str">
            <v>SMUSTARD OIL</v>
          </cell>
          <cell r="E933" t="str">
            <v>SMUSTARD OIL</v>
          </cell>
          <cell r="AC933">
            <v>11.241</v>
          </cell>
          <cell r="AU933">
            <v>407.7</v>
          </cell>
          <cell r="BD933">
            <v>339.74599999999998</v>
          </cell>
        </row>
        <row r="934">
          <cell r="A934">
            <v>28</v>
          </cell>
          <cell r="B934" t="str">
            <v>SRM</v>
          </cell>
          <cell r="C934" t="str">
            <v>FM</v>
          </cell>
          <cell r="D934" t="str">
            <v>SMUSTARD OIL-EXPELLER</v>
          </cell>
          <cell r="E934" t="str">
            <v>SMUSTARD OIL-EXPELLER</v>
          </cell>
          <cell r="F934">
            <v>163.30500000000001</v>
          </cell>
          <cell r="G934">
            <v>18.75</v>
          </cell>
          <cell r="H934">
            <v>4.42</v>
          </cell>
          <cell r="I934">
            <v>590.12099999999998</v>
          </cell>
          <cell r="K934">
            <v>626.49099999999999</v>
          </cell>
          <cell r="M934">
            <v>832.73</v>
          </cell>
          <cell r="P934">
            <v>175</v>
          </cell>
          <cell r="Q934">
            <v>40.11</v>
          </cell>
          <cell r="R934">
            <v>634.42399999999998</v>
          </cell>
          <cell r="S934">
            <v>101.568</v>
          </cell>
          <cell r="T934">
            <v>214.50100000000003</v>
          </cell>
          <cell r="V934">
            <v>345.18</v>
          </cell>
          <cell r="Z934">
            <v>40.11</v>
          </cell>
          <cell r="AA934">
            <v>886.20600000000002</v>
          </cell>
          <cell r="AB934">
            <v>96.86</v>
          </cell>
          <cell r="AC934">
            <v>433.92500000000001</v>
          </cell>
          <cell r="AI934">
            <v>40.11</v>
          </cell>
          <cell r="AJ934">
            <v>263.08799999999997</v>
          </cell>
          <cell r="AK934">
            <v>41.616</v>
          </cell>
          <cell r="AL934">
            <v>152.59299999999999</v>
          </cell>
          <cell r="AN934">
            <v>111.22</v>
          </cell>
          <cell r="AP934">
            <v>25.866</v>
          </cell>
          <cell r="AR934">
            <v>40.11</v>
          </cell>
          <cell r="AS934">
            <v>36.78857142857143</v>
          </cell>
          <cell r="AU934">
            <v>180.357</v>
          </cell>
          <cell r="AW934">
            <v>794.41</v>
          </cell>
          <cell r="BA934">
            <v>40.11</v>
          </cell>
          <cell r="BB934">
            <v>91.35</v>
          </cell>
          <cell r="BC934">
            <v>120.56399999999999</v>
          </cell>
          <cell r="BD934">
            <v>67.057000000000002</v>
          </cell>
          <cell r="BF934">
            <v>291.35000000000002</v>
          </cell>
          <cell r="BJ934">
            <v>4.42</v>
          </cell>
          <cell r="BK934">
            <v>108.52628571428568</v>
          </cell>
          <cell r="BL934">
            <v>50.591999999999999</v>
          </cell>
          <cell r="BM934">
            <v>213.15300000000002</v>
          </cell>
          <cell r="BQ934">
            <v>265.01850000000002</v>
          </cell>
          <cell r="BS934">
            <v>4.42</v>
          </cell>
          <cell r="BT934">
            <v>150.83314285714283</v>
          </cell>
          <cell r="BU934">
            <v>123.828</v>
          </cell>
          <cell r="BV934">
            <v>1612.7029999999997</v>
          </cell>
          <cell r="BX934">
            <v>375.02</v>
          </cell>
          <cell r="BZ934">
            <v>224.14500000000001</v>
          </cell>
          <cell r="CB934">
            <v>4.42</v>
          </cell>
          <cell r="CC934">
            <v>507.68228571428574</v>
          </cell>
          <cell r="CD934">
            <v>129.744</v>
          </cell>
          <cell r="CE934">
            <v>2381.6880000000001</v>
          </cell>
          <cell r="CG934">
            <v>73.319999999999993</v>
          </cell>
          <cell r="CI934">
            <v>224.14500000000001</v>
          </cell>
          <cell r="CK934">
            <v>4.42</v>
          </cell>
          <cell r="CL934">
            <v>559.18628571428576</v>
          </cell>
          <cell r="CM934">
            <v>74.867999999999995</v>
          </cell>
          <cell r="CN934">
            <v>1965.548</v>
          </cell>
          <cell r="CR934">
            <v>145.85</v>
          </cell>
          <cell r="CT934">
            <v>4.42</v>
          </cell>
          <cell r="CU934">
            <v>552.74828571428577</v>
          </cell>
          <cell r="CV934">
            <v>36.107999999999997</v>
          </cell>
          <cell r="CW934">
            <v>1212.3779999999999</v>
          </cell>
          <cell r="CY934">
            <v>629.53</v>
          </cell>
          <cell r="DA934">
            <v>76.37700000000001</v>
          </cell>
          <cell r="DC934">
            <v>4.42</v>
          </cell>
          <cell r="DD934">
            <v>253.84114285714287</v>
          </cell>
          <cell r="DE934">
            <v>53.652000000000001</v>
          </cell>
          <cell r="DF934">
            <v>925.69800000000009</v>
          </cell>
          <cell r="DH934">
            <v>63</v>
          </cell>
          <cell r="DL934">
            <v>4.42</v>
          </cell>
          <cell r="DM934">
            <v>114.0445714285714</v>
          </cell>
          <cell r="DN934">
            <v>85.475999999999999</v>
          </cell>
          <cell r="DO934">
            <v>992.86599999999999</v>
          </cell>
          <cell r="DQ934">
            <v>154.30000000000001</v>
          </cell>
        </row>
        <row r="935">
          <cell r="A935">
            <v>26</v>
          </cell>
          <cell r="B935" t="str">
            <v>SRM</v>
          </cell>
          <cell r="C935" t="str">
            <v>FM</v>
          </cell>
          <cell r="D935" t="str">
            <v>SRM TOTAL</v>
          </cell>
          <cell r="E935" t="str">
            <v>SRM TOTAL</v>
          </cell>
          <cell r="F935">
            <v>163.30500000000001</v>
          </cell>
          <cell r="G935">
            <v>1012.2966</v>
          </cell>
          <cell r="H935">
            <v>4.42</v>
          </cell>
          <cell r="I935">
            <v>935.42399999999998</v>
          </cell>
          <cell r="J935">
            <v>0</v>
          </cell>
          <cell r="K935">
            <v>1730.175</v>
          </cell>
          <cell r="L935">
            <v>0</v>
          </cell>
          <cell r="M935">
            <v>1494.17</v>
          </cell>
          <cell r="N935">
            <v>0</v>
          </cell>
          <cell r="O935">
            <v>0</v>
          </cell>
          <cell r="P935">
            <v>777.25660000000005</v>
          </cell>
          <cell r="Q935">
            <v>44.53</v>
          </cell>
          <cell r="R935">
            <v>1052.5957142857142</v>
          </cell>
          <cell r="S935">
            <v>101.568</v>
          </cell>
          <cell r="T935">
            <v>1265.0089999999998</v>
          </cell>
          <cell r="U935">
            <v>0</v>
          </cell>
          <cell r="V935">
            <v>1537.7700000000002</v>
          </cell>
          <cell r="W935">
            <v>0</v>
          </cell>
          <cell r="X935">
            <v>410.4</v>
          </cell>
          <cell r="Y935">
            <v>517.14</v>
          </cell>
          <cell r="Z935">
            <v>44.53</v>
          </cell>
          <cell r="AA935">
            <v>1411.9221428571427</v>
          </cell>
          <cell r="AB935">
            <v>96.86</v>
          </cell>
          <cell r="AC935">
            <v>2055.86</v>
          </cell>
          <cell r="AD935">
            <v>0</v>
          </cell>
          <cell r="AE935">
            <v>1460.46</v>
          </cell>
          <cell r="AF935">
            <v>0</v>
          </cell>
          <cell r="AG935">
            <v>505.30500000000001</v>
          </cell>
          <cell r="AH935">
            <v>1330.48</v>
          </cell>
          <cell r="AI935">
            <v>44.53</v>
          </cell>
          <cell r="AJ935">
            <v>822.70928571428567</v>
          </cell>
          <cell r="AK935">
            <v>41.616</v>
          </cell>
          <cell r="AL935">
            <v>2051.08</v>
          </cell>
          <cell r="AM935">
            <v>0</v>
          </cell>
          <cell r="AN935">
            <v>744.31000000000006</v>
          </cell>
          <cell r="AO935">
            <v>0</v>
          </cell>
          <cell r="AP935">
            <v>531.17100000000005</v>
          </cell>
          <cell r="AQ935">
            <v>1238.76</v>
          </cell>
          <cell r="AR935">
            <v>44.53</v>
          </cell>
          <cell r="AS935">
            <v>402.18857142857144</v>
          </cell>
          <cell r="AT935">
            <v>0</v>
          </cell>
          <cell r="AU935">
            <v>1501.4789999999998</v>
          </cell>
          <cell r="AV935">
            <v>0</v>
          </cell>
          <cell r="AW935">
            <v>1658.04</v>
          </cell>
          <cell r="AX935">
            <v>0</v>
          </cell>
          <cell r="AY935">
            <v>505.30500000000001</v>
          </cell>
          <cell r="AZ935">
            <v>1435.66</v>
          </cell>
          <cell r="BA935">
            <v>44.53</v>
          </cell>
          <cell r="BB935">
            <v>792.45814285714289</v>
          </cell>
          <cell r="BC935">
            <v>120.56399999999999</v>
          </cell>
          <cell r="BD935">
            <v>1767.799</v>
          </cell>
          <cell r="BE935">
            <v>0</v>
          </cell>
          <cell r="BF935">
            <v>857.41</v>
          </cell>
          <cell r="BG935">
            <v>0</v>
          </cell>
        </row>
        <row r="936">
          <cell r="A936" t="str">
            <v>IN-PROCESS FATTY ACIDS</v>
          </cell>
          <cell r="B936" t="str">
            <v>SRM</v>
          </cell>
          <cell r="C936" t="str">
            <v>FM</v>
          </cell>
          <cell r="D936" t="str">
            <v>SMUSTARD OIL</v>
          </cell>
          <cell r="E936" t="str">
            <v>SMUSTARD OIL</v>
          </cell>
          <cell r="AC936">
            <v>11.241</v>
          </cell>
          <cell r="AU936">
            <v>407.7</v>
          </cell>
          <cell r="BD936">
            <v>339.74599999999998</v>
          </cell>
          <cell r="BM936">
            <v>180.28399999999999</v>
          </cell>
          <cell r="BV936">
            <v>5.9720000000000004</v>
          </cell>
          <cell r="CE936">
            <v>138.06</v>
          </cell>
          <cell r="CN936">
            <v>287.46699999999998</v>
          </cell>
          <cell r="DF936">
            <v>5.2830000000000004</v>
          </cell>
          <cell r="DO936">
            <v>5.2830000000000004</v>
          </cell>
        </row>
        <row r="937">
          <cell r="A937">
            <v>29</v>
          </cell>
          <cell r="B937" t="str">
            <v>IPRM</v>
          </cell>
          <cell r="C937" t="str">
            <v>FM</v>
          </cell>
          <cell r="D937" t="str">
            <v>B/PSCPKO&gt;C14</v>
          </cell>
          <cell r="E937" t="str">
            <v xml:space="preserve">B/P PKO </v>
          </cell>
          <cell r="F937">
            <v>200.4</v>
          </cell>
          <cell r="G937">
            <v>340.12440000000004</v>
          </cell>
          <cell r="I937">
            <v>134.06700000000001</v>
          </cell>
          <cell r="K937">
            <v>626.49099999999999</v>
          </cell>
          <cell r="O937">
            <v>166.8</v>
          </cell>
          <cell r="P937">
            <v>421.84260000000006</v>
          </cell>
          <cell r="Q937">
            <v>40.11</v>
          </cell>
          <cell r="R937">
            <v>87.435000000000002</v>
          </cell>
          <cell r="T937">
            <v>214.50100000000003</v>
          </cell>
          <cell r="V937">
            <v>97.85</v>
          </cell>
          <cell r="X937">
            <v>99.215999999999994</v>
          </cell>
          <cell r="Y937">
            <v>948.57</v>
          </cell>
          <cell r="Z937">
            <v>40.11</v>
          </cell>
          <cell r="AA937">
            <v>113.24914285714286</v>
          </cell>
          <cell r="AC937">
            <v>433.92500000000001</v>
          </cell>
          <cell r="AG937">
            <v>267.55</v>
          </cell>
          <cell r="AH937">
            <v>464.91030000000006</v>
          </cell>
          <cell r="AI937">
            <v>40.11</v>
          </cell>
          <cell r="AJ937">
            <v>614</v>
          </cell>
          <cell r="AP937">
            <v>207.6</v>
          </cell>
          <cell r="AQ937">
            <v>66.257999999999996</v>
          </cell>
          <cell r="AR937">
            <v>40.11</v>
          </cell>
          <cell r="AS937">
            <v>398.9</v>
          </cell>
          <cell r="AY937">
            <v>207.6</v>
          </cell>
          <cell r="AZ937">
            <v>66.257999999999996</v>
          </cell>
          <cell r="BA937">
            <v>40.11</v>
          </cell>
          <cell r="BB937">
            <v>110.36571428571429</v>
          </cell>
          <cell r="BF937">
            <v>291.35000000000002</v>
          </cell>
          <cell r="BJ937">
            <v>40.11</v>
          </cell>
          <cell r="BK937">
            <v>367.22700000000003</v>
          </cell>
          <cell r="BO937">
            <v>37.5</v>
          </cell>
          <cell r="BS937">
            <v>40.11</v>
          </cell>
          <cell r="BT937">
            <v>202.79700000000003</v>
          </cell>
          <cell r="BV937">
            <v>95.73</v>
          </cell>
          <cell r="BX937">
            <v>17.5</v>
          </cell>
          <cell r="CB937">
            <v>40.11</v>
          </cell>
          <cell r="CK937">
            <v>40.11</v>
          </cell>
          <cell r="CL937">
            <v>277.70400000000001</v>
          </cell>
          <cell r="CP937">
            <v>120.88</v>
          </cell>
          <cell r="CT937">
            <v>40.11</v>
          </cell>
          <cell r="CU937">
            <v>105.977</v>
          </cell>
          <cell r="CW937">
            <v>442.61400000000003</v>
          </cell>
          <cell r="CY937">
            <v>421.98</v>
          </cell>
          <cell r="DM937">
            <v>215.58600000000001</v>
          </cell>
        </row>
        <row r="938">
          <cell r="A938">
            <v>30</v>
          </cell>
          <cell r="B938" t="str">
            <v>IPRM</v>
          </cell>
          <cell r="C938" t="str">
            <v>FM</v>
          </cell>
          <cell r="D938" t="str">
            <v>B/P CNO&gt;C14</v>
          </cell>
          <cell r="E938" t="str">
            <v>B/P CNO&gt;C14</v>
          </cell>
          <cell r="F938">
            <v>163.30500000000001</v>
          </cell>
          <cell r="G938">
            <v>1012.2966</v>
          </cell>
          <cell r="H938">
            <v>4.42</v>
          </cell>
          <cell r="I938">
            <v>935.42399999999998</v>
          </cell>
          <cell r="J938">
            <v>0</v>
          </cell>
          <cell r="K938">
            <v>1730.175</v>
          </cell>
          <cell r="L938">
            <v>0</v>
          </cell>
          <cell r="M938">
            <v>1494.17</v>
          </cell>
          <cell r="N938">
            <v>0</v>
          </cell>
          <cell r="O938">
            <v>0</v>
          </cell>
          <cell r="P938">
            <v>777.25660000000005</v>
          </cell>
          <cell r="Q938">
            <v>44.53</v>
          </cell>
          <cell r="R938">
            <v>1052.5957142857142</v>
          </cell>
          <cell r="S938">
            <v>101.568</v>
          </cell>
          <cell r="T938">
            <v>1265.0089999999998</v>
          </cell>
          <cell r="U938">
            <v>0</v>
          </cell>
          <cell r="V938">
            <v>1537.7700000000002</v>
          </cell>
          <cell r="W938">
            <v>0</v>
          </cell>
          <cell r="X938">
            <v>410.4</v>
          </cell>
          <cell r="Y938">
            <v>517.14</v>
          </cell>
          <cell r="Z938">
            <v>44.53</v>
          </cell>
          <cell r="AA938">
            <v>1411.9221428571427</v>
          </cell>
          <cell r="AB938">
            <v>96.86</v>
          </cell>
          <cell r="AC938">
            <v>2055.86</v>
          </cell>
          <cell r="AD938">
            <v>0</v>
          </cell>
          <cell r="AE938">
            <v>1460.46</v>
          </cell>
          <cell r="AF938">
            <v>0</v>
          </cell>
          <cell r="AG938">
            <v>505.30500000000001</v>
          </cell>
          <cell r="AH938">
            <v>1330.48</v>
          </cell>
          <cell r="AI938">
            <v>44.53</v>
          </cell>
          <cell r="AJ938">
            <v>822.70928571428567</v>
          </cell>
          <cell r="AK938">
            <v>41.616</v>
          </cell>
          <cell r="AL938">
            <v>2051.08</v>
          </cell>
          <cell r="AM938">
            <v>0</v>
          </cell>
          <cell r="AN938">
            <v>744.31000000000006</v>
          </cell>
          <cell r="AO938">
            <v>0</v>
          </cell>
          <cell r="AP938">
            <v>531.17100000000005</v>
          </cell>
          <cell r="AQ938">
            <v>1238.76</v>
          </cell>
          <cell r="AR938">
            <v>44.53</v>
          </cell>
          <cell r="AS938">
            <v>402.18857142857144</v>
          </cell>
          <cell r="AT938">
            <v>0</v>
          </cell>
          <cell r="AU938">
            <v>1501.4789999999998</v>
          </cell>
          <cell r="AV938">
            <v>0</v>
          </cell>
          <cell r="AW938">
            <v>1658.04</v>
          </cell>
          <cell r="AX938">
            <v>0</v>
          </cell>
          <cell r="AY938">
            <v>505.30500000000001</v>
          </cell>
          <cell r="AZ938">
            <v>1435.66</v>
          </cell>
          <cell r="BA938">
            <v>44.53</v>
          </cell>
          <cell r="BB938">
            <v>792.45814285714289</v>
          </cell>
          <cell r="BC938">
            <v>120.56399999999999</v>
          </cell>
          <cell r="BD938">
            <v>1767.799</v>
          </cell>
          <cell r="BE938">
            <v>0</v>
          </cell>
          <cell r="BF938">
            <v>857.41</v>
          </cell>
          <cell r="BG938">
            <v>0</v>
          </cell>
          <cell r="BH938">
            <v>505.30500000000001</v>
          </cell>
          <cell r="BI938">
            <v>1136.3800000000001</v>
          </cell>
          <cell r="BJ938">
            <v>44.53</v>
          </cell>
          <cell r="BK938">
            <v>959.90828571428574</v>
          </cell>
          <cell r="BL938">
            <v>50.591999999999999</v>
          </cell>
          <cell r="BM938">
            <v>1312.6330000000003</v>
          </cell>
          <cell r="BN938">
            <v>0</v>
          </cell>
          <cell r="BO938">
            <v>1336.71</v>
          </cell>
          <cell r="BP938">
            <v>0</v>
          </cell>
          <cell r="BQ938">
            <v>770.32349999999997</v>
          </cell>
          <cell r="BR938">
            <v>713.4</v>
          </cell>
          <cell r="BS938">
            <v>44.53</v>
          </cell>
          <cell r="BT938">
            <v>941.9241428571429</v>
          </cell>
          <cell r="BU938">
            <v>123.828</v>
          </cell>
          <cell r="BV938">
            <v>2195.348</v>
          </cell>
          <cell r="BW938">
            <v>0</v>
          </cell>
          <cell r="BX938">
            <v>1449.52</v>
          </cell>
          <cell r="BY938">
            <v>0</v>
          </cell>
          <cell r="BZ938">
            <v>729.45</v>
          </cell>
          <cell r="CA938">
            <v>691.98</v>
          </cell>
          <cell r="CB938">
            <v>44.53</v>
          </cell>
          <cell r="CC938">
            <v>781.73228571428581</v>
          </cell>
          <cell r="CD938">
            <v>129.744</v>
          </cell>
          <cell r="CE938">
            <v>3147.8589999999999</v>
          </cell>
          <cell r="CF938">
            <v>0</v>
          </cell>
          <cell r="CG938">
            <v>1316.29</v>
          </cell>
          <cell r="CH938">
            <v>0</v>
          </cell>
          <cell r="CI938">
            <v>729.45</v>
          </cell>
          <cell r="CJ938">
            <v>0</v>
          </cell>
          <cell r="CK938">
            <v>44.53</v>
          </cell>
          <cell r="CL938">
            <v>1374.0282857142859</v>
          </cell>
          <cell r="CM938">
            <v>74.867999999999995</v>
          </cell>
          <cell r="CN938">
            <v>3338.4070000000002</v>
          </cell>
          <cell r="CO938">
            <v>0</v>
          </cell>
          <cell r="CP938">
            <v>222.72</v>
          </cell>
          <cell r="CQ938">
            <v>0</v>
          </cell>
          <cell r="CR938">
            <v>651.15499999999997</v>
          </cell>
          <cell r="CS938">
            <v>0</v>
          </cell>
          <cell r="CT938">
            <v>44.53</v>
          </cell>
          <cell r="CU938">
            <v>792.09628571428573</v>
          </cell>
          <cell r="CV938">
            <v>36.107999999999997</v>
          </cell>
          <cell r="CW938">
            <v>2133.3119999999999</v>
          </cell>
          <cell r="CX938">
            <v>0</v>
          </cell>
          <cell r="CY938">
            <v>1737.37</v>
          </cell>
          <cell r="CZ938">
            <v>0</v>
          </cell>
          <cell r="DA938">
            <v>581.68200000000002</v>
          </cell>
          <cell r="DB938">
            <v>0</v>
          </cell>
          <cell r="DC938">
            <v>4.42</v>
          </cell>
          <cell r="DD938">
            <v>294.03514285714294</v>
          </cell>
          <cell r="DE938">
            <v>53.652000000000001</v>
          </cell>
          <cell r="DF938">
            <v>1595.538</v>
          </cell>
          <cell r="DG938">
            <v>0</v>
          </cell>
          <cell r="DH938">
            <v>422.7</v>
          </cell>
          <cell r="DI938">
            <v>0</v>
          </cell>
          <cell r="DJ938">
            <v>505.30500000000001</v>
          </cell>
          <cell r="DK938">
            <v>0</v>
          </cell>
          <cell r="DL938">
            <v>4.42</v>
          </cell>
          <cell r="DM938">
            <v>1084.3725714285715</v>
          </cell>
          <cell r="DN938">
            <v>85.475999999999999</v>
          </cell>
          <cell r="DO938">
            <v>3316.1010000000001</v>
          </cell>
          <cell r="DP938">
            <v>0</v>
          </cell>
          <cell r="DQ938">
            <v>723.24</v>
          </cell>
          <cell r="DR938">
            <v>0</v>
          </cell>
        </row>
        <row r="939">
          <cell r="A939">
            <v>31</v>
          </cell>
          <cell r="B939" t="str">
            <v>IPRM</v>
          </cell>
          <cell r="C939" t="str">
            <v>FM</v>
          </cell>
          <cell r="D939" t="str">
            <v>SB/PSCPKO&gt;C14</v>
          </cell>
          <cell r="E939" t="str">
            <v>S B/P PKO</v>
          </cell>
        </row>
        <row r="940">
          <cell r="A940">
            <v>32</v>
          </cell>
          <cell r="B940" t="str">
            <v>IPRM</v>
          </cell>
          <cell r="C940" t="str">
            <v>FM</v>
          </cell>
          <cell r="D940" t="str">
            <v>B/PSCNO&gt;C14</v>
          </cell>
          <cell r="E940" t="str">
            <v>S B/P CNO</v>
          </cell>
          <cell r="F940">
            <v>200.4</v>
          </cell>
          <cell r="G940">
            <v>340.12440000000004</v>
          </cell>
          <cell r="I940">
            <v>134.06700000000001</v>
          </cell>
          <cell r="O940">
            <v>166.8</v>
          </cell>
          <cell r="P940">
            <v>421.84260000000006</v>
          </cell>
          <cell r="R940">
            <v>87.435000000000002</v>
          </cell>
          <cell r="V940">
            <v>97.85</v>
          </cell>
          <cell r="X940">
            <v>99.215999999999994</v>
          </cell>
          <cell r="Y940">
            <v>948.57</v>
          </cell>
          <cell r="AA940">
            <v>113.24914285714286</v>
          </cell>
          <cell r="AG940">
            <v>267.55</v>
          </cell>
          <cell r="AH940">
            <v>464.91030000000006</v>
          </cell>
          <cell r="AJ940">
            <v>614</v>
          </cell>
          <cell r="AP940">
            <v>207.6</v>
          </cell>
          <cell r="AQ940">
            <v>66.257999999999996</v>
          </cell>
          <cell r="AS940">
            <v>398.9</v>
          </cell>
          <cell r="AY940">
            <v>207.6</v>
          </cell>
          <cell r="AZ940">
            <v>66.257999999999996</v>
          </cell>
          <cell r="BB940">
            <v>110.36571428571429</v>
          </cell>
          <cell r="BH940">
            <v>145.19999999999999</v>
          </cell>
          <cell r="BI940">
            <v>150.18480000000002</v>
          </cell>
          <cell r="BK940">
            <v>459.85714285714283</v>
          </cell>
          <cell r="BR940">
            <v>189.93960000000001</v>
          </cell>
          <cell r="BT940">
            <v>217.05257142857144</v>
          </cell>
          <cell r="CA940">
            <v>287.11799999999999</v>
          </cell>
          <cell r="CC940">
            <v>404.6742857142857</v>
          </cell>
          <cell r="CI940">
            <v>64.272000000000006</v>
          </cell>
          <cell r="CJ940">
            <v>256.19760000000002</v>
          </cell>
          <cell r="CL940">
            <v>391.79828571428573</v>
          </cell>
          <cell r="CR940">
            <v>62.4</v>
          </cell>
          <cell r="CS940">
            <v>267.24060000000003</v>
          </cell>
          <cell r="CU940">
            <v>392.71800000000002</v>
          </cell>
          <cell r="DA940">
            <v>58.031999999999996</v>
          </cell>
          <cell r="DB940">
            <v>212.0256</v>
          </cell>
          <cell r="DD940">
            <v>106.68685714285716</v>
          </cell>
          <cell r="DK940">
            <v>17.668800000000005</v>
          </cell>
          <cell r="DM940">
            <v>149.88857142857142</v>
          </cell>
        </row>
        <row r="941">
          <cell r="A941">
            <v>33</v>
          </cell>
          <cell r="B941" t="str">
            <v>IPRM</v>
          </cell>
          <cell r="C941" t="str">
            <v>SM</v>
          </cell>
          <cell r="D941" t="str">
            <v>B/PSCPKO&gt;C16</v>
          </cell>
          <cell r="E941" t="str">
            <v>B/P&gt;C16 - OLEIC K</v>
          </cell>
        </row>
        <row r="942">
          <cell r="A942">
            <v>34</v>
          </cell>
          <cell r="B942" t="str">
            <v>IPRM</v>
          </cell>
          <cell r="C942" t="str">
            <v>SM</v>
          </cell>
          <cell r="D942" t="str">
            <v>HYD C16/C18 FOR DTP-7</v>
          </cell>
          <cell r="E942" t="str">
            <v>HYD C16/C18 FOR DTP-7</v>
          </cell>
        </row>
        <row r="943">
          <cell r="A943">
            <v>35</v>
          </cell>
          <cell r="B943" t="str">
            <v>IPRM</v>
          </cell>
          <cell r="C943" t="str">
            <v>NM</v>
          </cell>
          <cell r="D943" t="str">
            <v>L/E PKO(C6-C8)-C6@65%</v>
          </cell>
          <cell r="E943" t="str">
            <v>C6&gt;50%</v>
          </cell>
          <cell r="X943">
            <v>268.94000000000005</v>
          </cell>
        </row>
        <row r="944">
          <cell r="A944">
            <v>36</v>
          </cell>
          <cell r="B944" t="str">
            <v>IPRM</v>
          </cell>
          <cell r="C944" t="str">
            <v>FM</v>
          </cell>
          <cell r="D944" t="str">
            <v>L/E PKO(C6-C12)</v>
          </cell>
          <cell r="E944" t="str">
            <v>TALOJA</v>
          </cell>
          <cell r="F944">
            <v>148.43</v>
          </cell>
          <cell r="G944">
            <v>1382.16</v>
          </cell>
          <cell r="I944">
            <v>30.133071428571434</v>
          </cell>
          <cell r="O944">
            <v>160.64249999999998</v>
          </cell>
          <cell r="P944">
            <v>1382.16</v>
          </cell>
          <cell r="R944">
            <v>148.64571428571429</v>
          </cell>
          <cell r="Y944">
            <v>1258.1199999999999</v>
          </cell>
          <cell r="AA944">
            <v>72.70714285714287</v>
          </cell>
          <cell r="AG944">
            <v>266.23</v>
          </cell>
          <cell r="AH944">
            <v>1404.31</v>
          </cell>
          <cell r="AJ944">
            <v>104.825</v>
          </cell>
          <cell r="AP944">
            <v>268.20999999999998</v>
          </cell>
          <cell r="AQ944">
            <v>1630.24</v>
          </cell>
          <cell r="AS944">
            <v>151.06928571428571</v>
          </cell>
          <cell r="AY944">
            <v>269.94</v>
          </cell>
          <cell r="AZ944">
            <v>1652.39</v>
          </cell>
          <cell r="BB944">
            <v>210.8507142857143</v>
          </cell>
        </row>
        <row r="945">
          <cell r="A945">
            <v>37</v>
          </cell>
          <cell r="B945" t="str">
            <v>IPRM</v>
          </cell>
          <cell r="C945" t="str">
            <v>FM</v>
          </cell>
          <cell r="D945" t="str">
            <v>HYD.L/EPKO(C6-C12)</v>
          </cell>
          <cell r="E945" t="str">
            <v>H L/E PKO</v>
          </cell>
          <cell r="G945">
            <v>138.16836000000001</v>
          </cell>
          <cell r="I945">
            <v>163.995</v>
          </cell>
          <cell r="O945">
            <v>86.111999999999995</v>
          </cell>
          <cell r="P945">
            <v>240.01236</v>
          </cell>
          <cell r="Y945">
            <v>248.49936000000002</v>
          </cell>
          <cell r="AH945">
            <v>250.19676000000001</v>
          </cell>
          <cell r="AQ945">
            <v>250.19676000000001</v>
          </cell>
          <cell r="AY945">
            <v>27.143999999999998</v>
          </cell>
          <cell r="AZ945">
            <v>4.07376</v>
          </cell>
        </row>
        <row r="946">
          <cell r="A946">
            <v>38</v>
          </cell>
          <cell r="B946" t="str">
            <v>IPRM</v>
          </cell>
          <cell r="C946" t="str">
            <v>FM</v>
          </cell>
          <cell r="D946" t="str">
            <v>L/E PKO(C8-C12)</v>
          </cell>
          <cell r="E946" t="str">
            <v>L/E PKO</v>
          </cell>
          <cell r="G946">
            <v>408.26600000000002</v>
          </cell>
          <cell r="P946">
            <v>408.26600000000002</v>
          </cell>
          <cell r="X946">
            <v>268.94000000000005</v>
          </cell>
          <cell r="Y946">
            <v>377.39600000000002</v>
          </cell>
          <cell r="AH946">
            <v>377.39600000000002</v>
          </cell>
          <cell r="AP946">
            <v>27.768000000000001</v>
          </cell>
          <cell r="AY946">
            <v>135.13499999999999</v>
          </cell>
        </row>
        <row r="947">
          <cell r="A947">
            <v>39</v>
          </cell>
          <cell r="B947" t="str">
            <v>IPRM</v>
          </cell>
          <cell r="C947" t="str">
            <v>FM</v>
          </cell>
          <cell r="D947" t="str">
            <v>L/E PKO(C10-C12)</v>
          </cell>
          <cell r="E947" t="str">
            <v>B/P OF C8 H</v>
          </cell>
          <cell r="F947">
            <v>148.43</v>
          </cell>
          <cell r="G947">
            <v>1382.16</v>
          </cell>
          <cell r="I947">
            <v>30.133071428571434</v>
          </cell>
          <cell r="O947">
            <v>160.64249999999998</v>
          </cell>
          <cell r="P947">
            <v>118.935</v>
          </cell>
          <cell r="R947">
            <v>148.64571428571429</v>
          </cell>
          <cell r="X947">
            <v>75.239999999999995</v>
          </cell>
          <cell r="Y947">
            <v>117.34920000000001</v>
          </cell>
          <cell r="AA947">
            <v>72.70714285714287</v>
          </cell>
          <cell r="AG947">
            <v>266.23</v>
          </cell>
          <cell r="AH947">
            <v>1404.31</v>
          </cell>
          <cell r="AJ947">
            <v>104.825</v>
          </cell>
          <cell r="AP947">
            <v>273.60000000000002</v>
          </cell>
          <cell r="AQ947">
            <v>1630.24</v>
          </cell>
          <cell r="AS947">
            <v>151.06928571428571</v>
          </cell>
          <cell r="AY947">
            <v>300.60000000000002</v>
          </cell>
          <cell r="AZ947">
            <v>1652.39</v>
          </cell>
          <cell r="BB947">
            <v>210.8507142857143</v>
          </cell>
          <cell r="BH947">
            <v>270.43599999999998</v>
          </cell>
          <cell r="BI947">
            <v>1740.99</v>
          </cell>
          <cell r="BK947">
            <v>210.8507142857143</v>
          </cell>
          <cell r="BQ947">
            <v>230.267</v>
          </cell>
          <cell r="BR947">
            <v>1846.088</v>
          </cell>
          <cell r="BT947">
            <v>285.2</v>
          </cell>
          <cell r="BZ947">
            <v>294.32499999999999</v>
          </cell>
          <cell r="CA947">
            <v>1772</v>
          </cell>
          <cell r="CC947">
            <v>333.2</v>
          </cell>
          <cell r="CI947">
            <v>284.97000000000003</v>
          </cell>
          <cell r="CJ947">
            <v>2296.79</v>
          </cell>
          <cell r="CL947">
            <v>16.965</v>
          </cell>
          <cell r="CR947">
            <v>284.97000000000003</v>
          </cell>
          <cell r="CS947">
            <v>2401.748</v>
          </cell>
          <cell r="CU947">
            <v>95.327142857142874</v>
          </cell>
          <cell r="DA947">
            <v>377.37</v>
          </cell>
          <cell r="DB947">
            <v>2401.748</v>
          </cell>
          <cell r="DD947">
            <v>18.580714285714265</v>
          </cell>
          <cell r="DJ947">
            <v>227.35900000000001</v>
          </cell>
          <cell r="DK947">
            <v>2401.748</v>
          </cell>
          <cell r="DM947">
            <v>5.6550000000000233</v>
          </cell>
        </row>
        <row r="948">
          <cell r="A948">
            <v>40</v>
          </cell>
          <cell r="B948" t="str">
            <v>IPRM</v>
          </cell>
          <cell r="C948" t="str">
            <v>FM</v>
          </cell>
          <cell r="D948" t="str">
            <v>C12+C14+C16-PKO/CNO</v>
          </cell>
          <cell r="E948" t="str">
            <v>C12+C14+C16-PKO/CNO</v>
          </cell>
          <cell r="G948">
            <v>138.16836000000001</v>
          </cell>
          <cell r="I948">
            <v>163.995</v>
          </cell>
          <cell r="O948">
            <v>86.111999999999995</v>
          </cell>
          <cell r="P948">
            <v>240.01236</v>
          </cell>
          <cell r="Y948">
            <v>248.49936000000002</v>
          </cell>
          <cell r="AH948">
            <v>250.19676000000001</v>
          </cell>
          <cell r="AQ948">
            <v>250.19676000000001</v>
          </cell>
          <cell r="AY948">
            <v>27.143999999999998</v>
          </cell>
          <cell r="AZ948">
            <v>4.07376</v>
          </cell>
          <cell r="BH948">
            <v>32.448</v>
          </cell>
          <cell r="BQ948">
            <v>139.84800000000001</v>
          </cell>
          <cell r="DJ948">
            <v>126.97499999999999</v>
          </cell>
        </row>
        <row r="949">
          <cell r="A949">
            <v>41</v>
          </cell>
          <cell r="B949" t="str">
            <v>IPRM</v>
          </cell>
          <cell r="C949" t="str">
            <v>FM</v>
          </cell>
          <cell r="D949" t="str">
            <v>C14+C16(C14~60)</v>
          </cell>
          <cell r="E949" t="str">
            <v>C14+C16(C14~60)</v>
          </cell>
          <cell r="G949">
            <v>408.26600000000002</v>
          </cell>
          <cell r="P949">
            <v>408.26600000000002</v>
          </cell>
          <cell r="Y949">
            <v>377.39600000000002</v>
          </cell>
          <cell r="AH949">
            <v>377.39600000000002</v>
          </cell>
          <cell r="AP949">
            <v>27.768000000000001</v>
          </cell>
          <cell r="AY949">
            <v>135.13499999999999</v>
          </cell>
          <cell r="BQ949">
            <v>9.9</v>
          </cell>
          <cell r="DJ949">
            <v>121.2</v>
          </cell>
        </row>
        <row r="950">
          <cell r="A950">
            <v>42</v>
          </cell>
          <cell r="B950" t="str">
            <v>IPRM</v>
          </cell>
          <cell r="C950" t="str">
            <v>FM</v>
          </cell>
          <cell r="D950" t="str">
            <v>C14+C16+C18(C16@65%)</v>
          </cell>
          <cell r="E950" t="str">
            <v>C14+C16+C18(C16@65%)</v>
          </cell>
          <cell r="P950">
            <v>118.935</v>
          </cell>
          <cell r="X950">
            <v>75.239999999999995</v>
          </cell>
          <cell r="Y950">
            <v>117.34920000000001</v>
          </cell>
          <cell r="AP950">
            <v>273.60000000000002</v>
          </cell>
          <cell r="AY950">
            <v>300.60000000000002</v>
          </cell>
          <cell r="BH950">
            <v>339.3</v>
          </cell>
        </row>
        <row r="951">
          <cell r="A951">
            <v>43</v>
          </cell>
          <cell r="B951" t="str">
            <v>IPRM</v>
          </cell>
          <cell r="C951" t="str">
            <v>FM</v>
          </cell>
          <cell r="D951" t="str">
            <v>C16+C18-PFAD/PKO(C16@80%)</v>
          </cell>
          <cell r="E951" t="str">
            <v>C16+C18-PFAD/PKO(C16@80%)</v>
          </cell>
        </row>
        <row r="952">
          <cell r="A952">
            <v>44</v>
          </cell>
          <cell r="B952" t="str">
            <v>IPRM</v>
          </cell>
          <cell r="C952" t="str">
            <v>NM</v>
          </cell>
          <cell r="D952" t="str">
            <v>L/E'S OF  S.B</v>
          </cell>
          <cell r="E952" t="str">
            <v>L/E'S OF  S.B</v>
          </cell>
          <cell r="F952">
            <v>8.3975000000000009</v>
          </cell>
          <cell r="G952">
            <v>14.272200000000002</v>
          </cell>
          <cell r="H952">
            <v>14.59</v>
          </cell>
          <cell r="I952">
            <v>137</v>
          </cell>
          <cell r="O952">
            <v>8.3975000000000009</v>
          </cell>
          <cell r="Q952">
            <v>14.59</v>
          </cell>
          <cell r="X952">
            <v>8.3975000000000009</v>
          </cell>
          <cell r="Z952">
            <v>14.59</v>
          </cell>
          <cell r="AI952">
            <v>14.59</v>
          </cell>
          <cell r="AJ952">
            <v>17</v>
          </cell>
          <cell r="AR952">
            <v>14.59</v>
          </cell>
          <cell r="BA952">
            <v>14.59</v>
          </cell>
        </row>
        <row r="953">
          <cell r="A953">
            <v>45</v>
          </cell>
          <cell r="B953" t="str">
            <v>IPRM</v>
          </cell>
          <cell r="C953" t="str">
            <v>NM</v>
          </cell>
          <cell r="D953" t="str">
            <v>BAD C8/C10</v>
          </cell>
          <cell r="E953" t="str">
            <v>BAD C8/C10</v>
          </cell>
          <cell r="F953">
            <v>0.312</v>
          </cell>
          <cell r="G953">
            <v>42.044402499999997</v>
          </cell>
          <cell r="O953">
            <v>29.952000000000002</v>
          </cell>
          <cell r="X953">
            <v>56.472000000000001</v>
          </cell>
          <cell r="AA953">
            <v>60</v>
          </cell>
          <cell r="AG953">
            <v>26.207999999999998</v>
          </cell>
          <cell r="AJ953">
            <v>23</v>
          </cell>
          <cell r="AP953">
            <v>25.271999999999998</v>
          </cell>
          <cell r="AY953">
            <v>99.84</v>
          </cell>
        </row>
        <row r="954">
          <cell r="A954">
            <v>46</v>
          </cell>
          <cell r="B954" t="str">
            <v>IPRM</v>
          </cell>
          <cell r="C954" t="str">
            <v>FM</v>
          </cell>
          <cell r="D954" t="str">
            <v>L/E PKO(C12@80%)</v>
          </cell>
          <cell r="E954" t="str">
            <v>B/P OF C10</v>
          </cell>
          <cell r="F954">
            <v>112.36499999999999</v>
          </cell>
          <cell r="AH954">
            <v>196.63920000000002</v>
          </cell>
        </row>
        <row r="955">
          <cell r="A955">
            <v>47</v>
          </cell>
          <cell r="B955" t="str">
            <v>IPRM</v>
          </cell>
          <cell r="C955" t="str">
            <v>NM</v>
          </cell>
          <cell r="D955" t="str">
            <v>DAG-MCT</v>
          </cell>
          <cell r="E955" t="str">
            <v>HYD DEAC MCT</v>
          </cell>
          <cell r="F955">
            <v>8.3975000000000009</v>
          </cell>
          <cell r="G955">
            <v>466.22520000000003</v>
          </cell>
          <cell r="H955">
            <v>26.38</v>
          </cell>
          <cell r="I955">
            <v>137</v>
          </cell>
          <cell r="O955">
            <v>8.3975000000000009</v>
          </cell>
          <cell r="P955">
            <v>466.22520000000003</v>
          </cell>
          <cell r="Q955">
            <v>26.38</v>
          </cell>
          <cell r="X955">
            <v>8.3975000000000009</v>
          </cell>
          <cell r="Y955">
            <v>464.63940000000002</v>
          </cell>
          <cell r="Z955">
            <v>26.38</v>
          </cell>
          <cell r="AH955">
            <v>464.63940000000002</v>
          </cell>
          <cell r="AI955">
            <v>26.38</v>
          </cell>
          <cell r="AJ955">
            <v>17</v>
          </cell>
          <cell r="AQ955">
            <v>464.63940000000002</v>
          </cell>
          <cell r="AR955">
            <v>26.38</v>
          </cell>
          <cell r="AZ955">
            <v>464.63940000000002</v>
          </cell>
          <cell r="BA955">
            <v>26.38</v>
          </cell>
          <cell r="BJ955">
            <v>14.59</v>
          </cell>
          <cell r="BS955">
            <v>14.59</v>
          </cell>
          <cell r="CB955">
            <v>14.59</v>
          </cell>
          <cell r="CJ955">
            <v>140</v>
          </cell>
          <cell r="CK955">
            <v>14.59</v>
          </cell>
          <cell r="CT955">
            <v>14.59</v>
          </cell>
          <cell r="DB955">
            <v>1056.106</v>
          </cell>
          <cell r="DC955">
            <v>14.59</v>
          </cell>
          <cell r="DK955">
            <v>1130.635</v>
          </cell>
        </row>
        <row r="956">
          <cell r="A956">
            <v>247</v>
          </cell>
          <cell r="B956" t="str">
            <v>IPRM</v>
          </cell>
          <cell r="C956" t="str">
            <v>NM</v>
          </cell>
          <cell r="D956" t="str">
            <v>D ACIDIFIED MCT</v>
          </cell>
          <cell r="E956" t="str">
            <v>D ACIDIFIED MCT</v>
          </cell>
          <cell r="F956">
            <v>0.312</v>
          </cell>
          <cell r="G956">
            <v>42.044402499999997</v>
          </cell>
          <cell r="O956">
            <v>29.952000000000002</v>
          </cell>
          <cell r="X956">
            <v>56.472000000000001</v>
          </cell>
          <cell r="AA956">
            <v>60</v>
          </cell>
          <cell r="AG956">
            <v>26.207999999999998</v>
          </cell>
          <cell r="AJ956">
            <v>23</v>
          </cell>
          <cell r="AP956">
            <v>25.271999999999998</v>
          </cell>
          <cell r="AY956">
            <v>99.84</v>
          </cell>
          <cell r="BH956">
            <v>99.84</v>
          </cell>
          <cell r="BQ956">
            <v>99.84</v>
          </cell>
          <cell r="BZ956">
            <v>99.84</v>
          </cell>
          <cell r="CI956">
            <v>99.84</v>
          </cell>
          <cell r="CR956">
            <v>99.84</v>
          </cell>
          <cell r="DA956">
            <v>99.84</v>
          </cell>
          <cell r="DJ956">
            <v>68.328000000000003</v>
          </cell>
        </row>
        <row r="957">
          <cell r="A957">
            <v>48</v>
          </cell>
          <cell r="B957" t="str">
            <v>IPRM</v>
          </cell>
          <cell r="C957" t="str">
            <v>SM</v>
          </cell>
          <cell r="D957" t="str">
            <v>PKORESIDUE</v>
          </cell>
          <cell r="E957" t="str">
            <v>PKORESIDUE</v>
          </cell>
          <cell r="F957">
            <v>14.498999999999999</v>
          </cell>
          <cell r="G957">
            <v>803.93040000000008</v>
          </cell>
          <cell r="O957">
            <v>14.228067999999999</v>
          </cell>
          <cell r="P957">
            <v>1025.56</v>
          </cell>
          <cell r="Y957">
            <v>1048.82</v>
          </cell>
          <cell r="AG957">
            <v>89.658000000000001</v>
          </cell>
          <cell r="AH957">
            <v>1112.7</v>
          </cell>
          <cell r="AQ957">
            <v>1366.1</v>
          </cell>
          <cell r="AZ957">
            <v>1701.48</v>
          </cell>
          <cell r="BB957">
            <v>97.427571428571426</v>
          </cell>
          <cell r="BZ957">
            <v>86.111999999999995</v>
          </cell>
        </row>
        <row r="958">
          <cell r="A958">
            <v>49</v>
          </cell>
          <cell r="B958" t="str">
            <v>IPRM</v>
          </cell>
          <cell r="C958" t="str">
            <v>SM</v>
          </cell>
          <cell r="D958" t="str">
            <v>SPKORESIDUE</v>
          </cell>
          <cell r="E958" t="str">
            <v>SPKORESIDUE</v>
          </cell>
          <cell r="G958">
            <v>845.37180000000001</v>
          </cell>
          <cell r="H958">
            <v>26.38</v>
          </cell>
          <cell r="I958">
            <v>13.702500000000001</v>
          </cell>
          <cell r="P958">
            <v>689.92560000000003</v>
          </cell>
          <cell r="Q958">
            <v>26.38</v>
          </cell>
          <cell r="Y958">
            <v>741.0311999999999</v>
          </cell>
          <cell r="Z958">
            <v>26.38</v>
          </cell>
          <cell r="AH958">
            <v>790.00740000000008</v>
          </cell>
          <cell r="AI958">
            <v>26.38</v>
          </cell>
          <cell r="AQ958">
            <v>391.80959999999999</v>
          </cell>
          <cell r="AR958">
            <v>26.38</v>
          </cell>
          <cell r="AS958">
            <v>137.95714285714286</v>
          </cell>
          <cell r="AW958">
            <v>46.55</v>
          </cell>
          <cell r="AZ958">
            <v>306.6336</v>
          </cell>
          <cell r="BA958">
            <v>26.38</v>
          </cell>
          <cell r="BB958">
            <v>128.76</v>
          </cell>
          <cell r="BI958">
            <v>464.63940000000002</v>
          </cell>
          <cell r="BR958">
            <v>464.63940000000002</v>
          </cell>
          <cell r="BS958">
            <v>26.38</v>
          </cell>
          <cell r="CA958">
            <v>464.63940000000002</v>
          </cell>
          <cell r="CB958">
            <v>26.38</v>
          </cell>
          <cell r="CJ958">
            <v>464.63940000000002</v>
          </cell>
          <cell r="CK958">
            <v>26.38</v>
          </cell>
          <cell r="CS958">
            <v>464.63940000000002</v>
          </cell>
          <cell r="CT958">
            <v>26.38</v>
          </cell>
          <cell r="DB958">
            <v>464.63940000000002</v>
          </cell>
          <cell r="DC958">
            <v>26.38</v>
          </cell>
          <cell r="DK958">
            <v>464.63940000000002</v>
          </cell>
          <cell r="DL958">
            <v>26.38</v>
          </cell>
        </row>
        <row r="959">
          <cell r="A959">
            <v>50</v>
          </cell>
          <cell r="B959" t="str">
            <v>IPRM</v>
          </cell>
          <cell r="C959" t="str">
            <v>SM</v>
          </cell>
          <cell r="D959" t="str">
            <v>DPKORESIDUE</v>
          </cell>
          <cell r="E959" t="str">
            <v>DPKORESIDUE</v>
          </cell>
          <cell r="BB959">
            <v>422.5</v>
          </cell>
          <cell r="BJ959">
            <v>26.38</v>
          </cell>
        </row>
        <row r="960">
          <cell r="A960">
            <v>51</v>
          </cell>
          <cell r="B960" t="str">
            <v>IPRM</v>
          </cell>
          <cell r="C960" t="str">
            <v>FM</v>
          </cell>
          <cell r="D960" t="str">
            <v>SPFAD+DPKORESIDUE-DSB FEED</v>
          </cell>
          <cell r="E960" t="str">
            <v>SPFAD+DPKORESIDUE-DSB FEED</v>
          </cell>
          <cell r="F960">
            <v>14.498999999999999</v>
          </cell>
          <cell r="G960">
            <v>803.93040000000008</v>
          </cell>
          <cell r="O960">
            <v>14.228067999999999</v>
          </cell>
          <cell r="P960">
            <v>1025.56</v>
          </cell>
          <cell r="R960">
            <v>89.522999999999982</v>
          </cell>
          <cell r="V960">
            <v>79</v>
          </cell>
          <cell r="Y960">
            <v>1048.82</v>
          </cell>
          <cell r="AG960">
            <v>89.658000000000001</v>
          </cell>
          <cell r="AH960">
            <v>1112.7</v>
          </cell>
          <cell r="AQ960">
            <v>1366.1</v>
          </cell>
          <cell r="AZ960">
            <v>1701.48</v>
          </cell>
          <cell r="BB960">
            <v>97.427571428571426</v>
          </cell>
          <cell r="BI960">
            <v>1836.2550000000001</v>
          </cell>
          <cell r="BK960">
            <v>74.944285714285712</v>
          </cell>
          <cell r="BR960">
            <v>1975.6120000000001</v>
          </cell>
          <cell r="BT960">
            <v>209.01128571428572</v>
          </cell>
          <cell r="CA960">
            <v>2060.482</v>
          </cell>
          <cell r="CI960">
            <v>4.4041179999999986</v>
          </cell>
          <cell r="CJ960">
            <v>2118.194</v>
          </cell>
          <cell r="CS960">
            <v>2177.6030000000001</v>
          </cell>
          <cell r="DB960">
            <v>2274.3539999999998</v>
          </cell>
          <cell r="DJ960">
            <v>10.081</v>
          </cell>
          <cell r="DK960">
            <v>2373.7289999999998</v>
          </cell>
        </row>
        <row r="961">
          <cell r="A961">
            <v>52</v>
          </cell>
          <cell r="B961" t="str">
            <v>IPRM</v>
          </cell>
          <cell r="C961" t="str">
            <v>FM</v>
          </cell>
          <cell r="D961" t="str">
            <v>SRBDPS/CPS+SCPO-JBS FEED</v>
          </cell>
          <cell r="E961" t="str">
            <v>SRBDPS/CPS+SCPO-JBS FEED</v>
          </cell>
          <cell r="G961">
            <v>845.37180000000001</v>
          </cell>
          <cell r="I961">
            <v>13.702500000000001</v>
          </cell>
          <cell r="P961">
            <v>689.92560000000003</v>
          </cell>
          <cell r="Y961">
            <v>741.0311999999999</v>
          </cell>
          <cell r="AH961">
            <v>790.00740000000008</v>
          </cell>
          <cell r="AQ961">
            <v>391.80959999999999</v>
          </cell>
          <cell r="AS961">
            <v>137.95714285714286</v>
          </cell>
          <cell r="AW961">
            <v>46.55</v>
          </cell>
          <cell r="AZ961">
            <v>306.6336</v>
          </cell>
          <cell r="BB961">
            <v>128.76</v>
          </cell>
          <cell r="BI961">
            <v>400.3272</v>
          </cell>
          <cell r="BK961">
            <v>128.76</v>
          </cell>
          <cell r="BR961">
            <v>743.16059999999993</v>
          </cell>
          <cell r="CA961">
            <v>783.61919999999998</v>
          </cell>
          <cell r="CJ961">
            <v>841.11300000000006</v>
          </cell>
          <cell r="CS961">
            <v>1005</v>
          </cell>
        </row>
        <row r="962">
          <cell r="A962">
            <v>53</v>
          </cell>
          <cell r="B962" t="str">
            <v>IPRM</v>
          </cell>
          <cell r="C962" t="str">
            <v>FM</v>
          </cell>
          <cell r="D962" t="str">
            <v>SRBDPS/CPS+B/PPKO-JBS FEED</v>
          </cell>
          <cell r="E962" t="str">
            <v>SRBDPS/CPS+B/PPKO-JBS FEED</v>
          </cell>
          <cell r="I962">
            <v>197.14</v>
          </cell>
          <cell r="M962">
            <v>15</v>
          </cell>
          <cell r="BB962">
            <v>422.5</v>
          </cell>
        </row>
        <row r="963">
          <cell r="A963">
            <v>54</v>
          </cell>
          <cell r="B963" t="str">
            <v>IPRM</v>
          </cell>
          <cell r="C963" t="str">
            <v>FM</v>
          </cell>
          <cell r="D963" t="str">
            <v>SPFAD&gt;C16(C16@15-25%)</v>
          </cell>
          <cell r="E963" t="str">
            <v>D B/P&gt;C16 FOR ALC</v>
          </cell>
          <cell r="R963">
            <v>89.522999999999982</v>
          </cell>
          <cell r="V963">
            <v>79</v>
          </cell>
          <cell r="CC963">
            <v>191.83500000000001</v>
          </cell>
        </row>
        <row r="964">
          <cell r="A964">
            <v>55</v>
          </cell>
          <cell r="B964" t="str">
            <v>IPRM</v>
          </cell>
          <cell r="C964" t="str">
            <v>FM</v>
          </cell>
          <cell r="D964" t="str">
            <v>SPFAD&gt;C16(C16@15-25%)</v>
          </cell>
          <cell r="E964" t="str">
            <v>B/P&gt;C16 FOR ALC</v>
          </cell>
        </row>
        <row r="965">
          <cell r="A965">
            <v>56</v>
          </cell>
          <cell r="B965" t="str">
            <v>IPRM</v>
          </cell>
          <cell r="C965" t="str">
            <v>SM</v>
          </cell>
          <cell r="D965" t="str">
            <v>MIX RESIDUE</v>
          </cell>
          <cell r="E965" t="str">
            <v>MIX RESIDUE</v>
          </cell>
          <cell r="G965">
            <v>963.92</v>
          </cell>
          <cell r="H965">
            <v>463.23</v>
          </cell>
          <cell r="I965">
            <v>9.992571428571452</v>
          </cell>
          <cell r="J965">
            <v>28.010999999999999</v>
          </cell>
          <cell r="M965">
            <v>20.75</v>
          </cell>
          <cell r="P965">
            <v>1047.18</v>
          </cell>
          <cell r="Q965">
            <v>463.23</v>
          </cell>
          <cell r="R965">
            <v>47.46471428571428</v>
          </cell>
          <cell r="S965">
            <v>38.780999999999999</v>
          </cell>
          <cell r="Y965">
            <v>1122.05</v>
          </cell>
          <cell r="Z965">
            <v>463.23</v>
          </cell>
          <cell r="AA965">
            <v>109.9182857142857</v>
          </cell>
          <cell r="AB965">
            <v>24.138999999999999</v>
          </cell>
          <cell r="AH965">
            <v>1288.73</v>
          </cell>
          <cell r="AI965">
            <v>463.23</v>
          </cell>
          <cell r="AJ965">
            <v>99.092999999999975</v>
          </cell>
          <cell r="AK965">
            <v>28.978999999999999</v>
          </cell>
          <cell r="AN965">
            <v>24.61</v>
          </cell>
          <cell r="AP965">
            <v>4.8099999999999996</v>
          </cell>
          <cell r="AQ965">
            <v>1961.9</v>
          </cell>
          <cell r="AS965">
            <v>51.62828571428571</v>
          </cell>
          <cell r="AW965">
            <v>24.48</v>
          </cell>
          <cell r="AZ965">
            <v>1985.69</v>
          </cell>
          <cell r="BB965">
            <v>85.769571428571425</v>
          </cell>
          <cell r="BC965">
            <v>27.044</v>
          </cell>
        </row>
        <row r="966">
          <cell r="A966">
            <v>57</v>
          </cell>
          <cell r="B966" t="str">
            <v>IPRM</v>
          </cell>
          <cell r="C966" t="str">
            <v>SM</v>
          </cell>
          <cell r="D966" t="str">
            <v>SMIX RESIDUE</v>
          </cell>
          <cell r="E966" t="str">
            <v>SMIX RESIDUE</v>
          </cell>
        </row>
        <row r="967">
          <cell r="A967">
            <v>58</v>
          </cell>
          <cell r="B967" t="str">
            <v>IPRM</v>
          </cell>
          <cell r="C967" t="str">
            <v>FM</v>
          </cell>
          <cell r="D967" t="str">
            <v>DMIX RESIDUE</v>
          </cell>
          <cell r="E967" t="str">
            <v>DMIX RESIDUE</v>
          </cell>
          <cell r="F967">
            <v>9.6199999999999992</v>
          </cell>
          <cell r="O967">
            <v>4.8099999999999996</v>
          </cell>
          <cell r="X967">
            <v>4.8099999999999996</v>
          </cell>
          <cell r="AA967">
            <v>30</v>
          </cell>
          <cell r="AG967">
            <v>4.8099999999999996</v>
          </cell>
          <cell r="AY967">
            <v>4.8099999999999996</v>
          </cell>
        </row>
        <row r="968">
          <cell r="A968">
            <v>59</v>
          </cell>
          <cell r="B968" t="str">
            <v>IPRM</v>
          </cell>
          <cell r="C968" t="str">
            <v>FM</v>
          </cell>
          <cell r="D968" t="str">
            <v>HYD D RFA</v>
          </cell>
          <cell r="E968" t="str">
            <v>HYD D RFA</v>
          </cell>
          <cell r="F968">
            <v>21</v>
          </cell>
          <cell r="G968">
            <v>963.92</v>
          </cell>
          <cell r="H968">
            <v>463.23</v>
          </cell>
          <cell r="I968">
            <v>133.97999999999999</v>
          </cell>
          <cell r="J968">
            <v>28.010999999999999</v>
          </cell>
          <cell r="M968">
            <v>20.75</v>
          </cell>
          <cell r="P968">
            <v>1047.18</v>
          </cell>
          <cell r="Q968">
            <v>463.23</v>
          </cell>
          <cell r="R968">
            <v>47.46471428571428</v>
          </cell>
          <cell r="S968">
            <v>38.780999999999999</v>
          </cell>
          <cell r="Y968">
            <v>1122.05</v>
          </cell>
          <cell r="Z968">
            <v>463.23</v>
          </cell>
          <cell r="AA968">
            <v>109.9182857142857</v>
          </cell>
          <cell r="AB968">
            <v>24.138999999999999</v>
          </cell>
          <cell r="AH968">
            <v>1288.73</v>
          </cell>
          <cell r="AI968">
            <v>463.23</v>
          </cell>
          <cell r="AJ968">
            <v>99.092999999999975</v>
          </cell>
          <cell r="AK968">
            <v>28.978999999999999</v>
          </cell>
          <cell r="AN968">
            <v>24.61</v>
          </cell>
          <cell r="AP968">
            <v>4.8099999999999996</v>
          </cell>
          <cell r="AQ968">
            <v>1961.9</v>
          </cell>
          <cell r="AS968">
            <v>51.62828571428571</v>
          </cell>
          <cell r="AW968">
            <v>24.48</v>
          </cell>
          <cell r="AZ968">
            <v>1985.69</v>
          </cell>
          <cell r="BB968">
            <v>85.769571428571425</v>
          </cell>
          <cell r="BC968">
            <v>27.044</v>
          </cell>
          <cell r="BH968">
            <v>4.8099999999999996</v>
          </cell>
          <cell r="BI968">
            <v>2068.1480000000001</v>
          </cell>
          <cell r="BK968">
            <v>85.769571428571425</v>
          </cell>
          <cell r="BL968">
            <v>2.359</v>
          </cell>
          <cell r="BQ968">
            <v>1.48</v>
          </cell>
          <cell r="BR968">
            <v>2418.6089999999999</v>
          </cell>
          <cell r="BT968">
            <v>20.817857142857143</v>
          </cell>
          <cell r="BU968">
            <v>14.337999999999999</v>
          </cell>
          <cell r="CA968">
            <v>2502.6570000000002</v>
          </cell>
          <cell r="CC968">
            <v>27.479571428571436</v>
          </cell>
          <cell r="CD968">
            <v>17.786999999999999</v>
          </cell>
          <cell r="CJ968">
            <v>2813.4740000000002</v>
          </cell>
          <cell r="CL968">
            <v>21.650571428571443</v>
          </cell>
          <cell r="CS968">
            <v>2884.835</v>
          </cell>
          <cell r="CU968">
            <v>25.397785714285721</v>
          </cell>
          <cell r="CV968">
            <v>18.573</v>
          </cell>
          <cell r="DB968">
            <v>2916.5509999999999</v>
          </cell>
          <cell r="DD968">
            <v>59.122714285714295</v>
          </cell>
          <cell r="DE968">
            <v>13.004</v>
          </cell>
          <cell r="DH968">
            <v>24.34</v>
          </cell>
          <cell r="DK968">
            <v>3108.433</v>
          </cell>
          <cell r="DM968">
            <v>83.271428571428572</v>
          </cell>
          <cell r="DN968">
            <v>26.105</v>
          </cell>
        </row>
        <row r="969">
          <cell r="A969">
            <v>60</v>
          </cell>
          <cell r="B969" t="str">
            <v>IPRM</v>
          </cell>
          <cell r="C969" t="str">
            <v>FM</v>
          </cell>
          <cell r="D969" t="str">
            <v>B/P SMUSTARD&gt;C18</v>
          </cell>
          <cell r="E969" t="str">
            <v>B/P SMUSTARD&gt;C18</v>
          </cell>
        </row>
        <row r="970">
          <cell r="A970">
            <v>61</v>
          </cell>
          <cell r="B970" t="str">
            <v>IPRM</v>
          </cell>
          <cell r="C970" t="str">
            <v>FM</v>
          </cell>
          <cell r="D970" t="str">
            <v>B/P SMUSTARD&gt;C20</v>
          </cell>
          <cell r="E970" t="str">
            <v>B/P SMUSTARD&gt;C20</v>
          </cell>
          <cell r="F970">
            <v>9.6199999999999992</v>
          </cell>
          <cell r="O970">
            <v>4.8099999999999996</v>
          </cell>
          <cell r="X970">
            <v>4.8099999999999996</v>
          </cell>
          <cell r="AA970">
            <v>30</v>
          </cell>
          <cell r="AG970">
            <v>4.8099999999999996</v>
          </cell>
          <cell r="AY970">
            <v>4.8099999999999996</v>
          </cell>
          <cell r="CI970">
            <v>2.2250000000000001</v>
          </cell>
          <cell r="CR970">
            <v>3.9580000000000002</v>
          </cell>
          <cell r="DA970">
            <v>4.452</v>
          </cell>
          <cell r="DJ970">
            <v>4.95</v>
          </cell>
        </row>
        <row r="971">
          <cell r="A971">
            <v>62</v>
          </cell>
          <cell r="B971" t="str">
            <v>IPRM</v>
          </cell>
          <cell r="C971" t="str">
            <v>SM</v>
          </cell>
          <cell r="D971" t="str">
            <v>DFA C18+22(20@50%)</v>
          </cell>
          <cell r="E971" t="str">
            <v>DFA C18+22(20@50%)</v>
          </cell>
          <cell r="F971">
            <v>21</v>
          </cell>
          <cell r="I971">
            <v>133.97999999999999</v>
          </cell>
        </row>
        <row r="972">
          <cell r="A972">
            <v>63</v>
          </cell>
          <cell r="B972" t="str">
            <v>IPRM</v>
          </cell>
          <cell r="C972" t="str">
            <v>NM</v>
          </cell>
          <cell r="D972" t="str">
            <v>MUSTARD RESIDUE</v>
          </cell>
          <cell r="E972" t="str">
            <v>MUSTARD RESIDUE</v>
          </cell>
          <cell r="F972">
            <v>40.9</v>
          </cell>
          <cell r="G972">
            <v>299.71620000000001</v>
          </cell>
          <cell r="H972">
            <v>1976.26</v>
          </cell>
          <cell r="O972">
            <v>40.9</v>
          </cell>
          <cell r="P972">
            <v>299.71600000000001</v>
          </cell>
          <cell r="Q972">
            <v>1976.26</v>
          </cell>
          <cell r="X972">
            <v>40.9</v>
          </cell>
          <cell r="Y972">
            <v>295.59312</v>
          </cell>
          <cell r="Z972">
            <v>1976.26</v>
          </cell>
          <cell r="AA972">
            <v>42.468428571428582</v>
          </cell>
          <cell r="AG972">
            <v>40.9</v>
          </cell>
          <cell r="AH972">
            <v>299.71620000000001</v>
          </cell>
          <cell r="AI972">
            <v>1976.26</v>
          </cell>
          <cell r="AJ972">
            <v>148.55000000000001</v>
          </cell>
          <cell r="AP972">
            <v>40.9</v>
          </cell>
          <cell r="AQ972">
            <v>775.45999999999992</v>
          </cell>
          <cell r="AR972">
            <v>1696.78</v>
          </cell>
          <cell r="AS972">
            <v>166.54285714285714</v>
          </cell>
          <cell r="AY972">
            <v>40.9</v>
          </cell>
          <cell r="AZ972">
            <v>775.46</v>
          </cell>
          <cell r="BA972">
            <v>1696.78</v>
          </cell>
        </row>
        <row r="973">
          <cell r="A973">
            <v>64</v>
          </cell>
          <cell r="B973" t="str">
            <v>IPRM</v>
          </cell>
          <cell r="C973" t="str">
            <v>NM</v>
          </cell>
          <cell r="D973" t="str">
            <v>SMUSTARD RESIDUE</v>
          </cell>
          <cell r="E973" t="str">
            <v>SMUSTARD RESIDUE</v>
          </cell>
          <cell r="G973">
            <v>14.905799999999999</v>
          </cell>
          <cell r="H973">
            <v>498.73</v>
          </cell>
          <cell r="Q973">
            <v>498.73</v>
          </cell>
          <cell r="Z973">
            <v>498.73</v>
          </cell>
          <cell r="AI973">
            <v>498.73</v>
          </cell>
          <cell r="AR973">
            <v>498.73</v>
          </cell>
          <cell r="BA973">
            <v>498.73</v>
          </cell>
          <cell r="CC973">
            <v>205.53749999999999</v>
          </cell>
        </row>
        <row r="974">
          <cell r="A974">
            <v>65</v>
          </cell>
          <cell r="B974" t="str">
            <v>IPRM</v>
          </cell>
          <cell r="C974" t="str">
            <v>NM</v>
          </cell>
          <cell r="D974" t="str">
            <v>DMUSTARD RESIDUE</v>
          </cell>
          <cell r="E974" t="str">
            <v>DMUSTARD RESIDUE</v>
          </cell>
          <cell r="G974">
            <v>51.043542400000007</v>
          </cell>
          <cell r="AA974">
            <v>12</v>
          </cell>
        </row>
        <row r="975">
          <cell r="A975">
            <v>66</v>
          </cell>
          <cell r="B975" t="str">
            <v>IPRM</v>
          </cell>
          <cell r="C975" t="str">
            <v>NM</v>
          </cell>
          <cell r="D975" t="str">
            <v>CONTAMINATED MUST</v>
          </cell>
          <cell r="E975" t="str">
            <v>CONTAMINATED MUST</v>
          </cell>
          <cell r="G975">
            <v>120</v>
          </cell>
          <cell r="H975">
            <v>40.11</v>
          </cell>
          <cell r="P975">
            <v>120</v>
          </cell>
          <cell r="Y975">
            <v>120</v>
          </cell>
          <cell r="AH975">
            <v>120</v>
          </cell>
          <cell r="AQ975">
            <v>120</v>
          </cell>
          <cell r="AZ975">
            <v>120</v>
          </cell>
          <cell r="CC975">
            <v>73.099999999999994</v>
          </cell>
        </row>
        <row r="976">
          <cell r="A976">
            <v>67</v>
          </cell>
          <cell r="B976" t="str">
            <v>IPRM</v>
          </cell>
          <cell r="C976" t="str">
            <v>NM</v>
          </cell>
          <cell r="D976" t="str">
            <v>HYD SPFAD</v>
          </cell>
          <cell r="E976" t="str">
            <v>HYD SPFAD</v>
          </cell>
          <cell r="F976">
            <v>40.9</v>
          </cell>
          <cell r="G976">
            <v>299.71620000000001</v>
          </cell>
          <cell r="H976">
            <v>1976.26</v>
          </cell>
          <cell r="O976">
            <v>40.9</v>
          </cell>
          <cell r="P976">
            <v>299.71600000000001</v>
          </cell>
          <cell r="Q976">
            <v>1976.26</v>
          </cell>
          <cell r="R976">
            <v>304.82400000000001</v>
          </cell>
          <cell r="X976">
            <v>40.9</v>
          </cell>
          <cell r="Y976">
            <v>295.59312</v>
          </cell>
          <cell r="Z976">
            <v>1976.26</v>
          </cell>
          <cell r="AA976">
            <v>93.176999999999992</v>
          </cell>
          <cell r="AG976">
            <v>40.9</v>
          </cell>
          <cell r="AH976">
            <v>299.71620000000001</v>
          </cell>
          <cell r="AI976">
            <v>1976.26</v>
          </cell>
          <cell r="AJ976">
            <v>17.835000000000001</v>
          </cell>
          <cell r="AP976">
            <v>21</v>
          </cell>
          <cell r="AQ976">
            <v>775.45999999999992</v>
          </cell>
          <cell r="AR976">
            <v>1696.78</v>
          </cell>
          <cell r="AS976">
            <v>165.56100000000001</v>
          </cell>
          <cell r="AY976">
            <v>40.9</v>
          </cell>
          <cell r="AZ976">
            <v>775.46</v>
          </cell>
          <cell r="BA976">
            <v>1696.78</v>
          </cell>
          <cell r="BB976">
            <v>289.44900000000001</v>
          </cell>
          <cell r="BH976">
            <v>40.902000000000001</v>
          </cell>
          <cell r="BI976">
            <v>775.45600000000002</v>
          </cell>
          <cell r="BJ976">
            <v>1696.78</v>
          </cell>
          <cell r="BQ976">
            <v>40.902000000000001</v>
          </cell>
          <cell r="BR976">
            <v>775.45600000000002</v>
          </cell>
          <cell r="BS976">
            <v>1696.78</v>
          </cell>
          <cell r="BZ976">
            <v>40.902000000000001</v>
          </cell>
          <cell r="CA976">
            <v>1003.811</v>
          </cell>
          <cell r="CB976">
            <v>1696.78</v>
          </cell>
          <cell r="CI976">
            <v>40.902000000000001</v>
          </cell>
          <cell r="CJ976">
            <v>411.51510000000002</v>
          </cell>
          <cell r="CK976">
            <v>2284.15</v>
          </cell>
          <cell r="CL976">
            <v>51.62828571428571</v>
          </cell>
          <cell r="CR976">
            <v>40.902000000000001</v>
          </cell>
          <cell r="CS976">
            <v>556.61580000000004</v>
          </cell>
          <cell r="CT976">
            <v>2284.15</v>
          </cell>
          <cell r="CU976">
            <v>32.059500000000014</v>
          </cell>
          <cell r="DA976">
            <v>40.902000000000001</v>
          </cell>
          <cell r="DB976">
            <v>304.47360000000003</v>
          </cell>
          <cell r="DC976">
            <v>2593.6799999999998</v>
          </cell>
          <cell r="DD976">
            <v>9.1598571428571542</v>
          </cell>
          <cell r="DJ976">
            <v>41.012</v>
          </cell>
          <cell r="DK976">
            <v>344.11860000000001</v>
          </cell>
          <cell r="DL976">
            <v>2593.6799999999998</v>
          </cell>
          <cell r="DM976">
            <v>54.126428571428569</v>
          </cell>
        </row>
        <row r="977">
          <cell r="A977">
            <v>68</v>
          </cell>
          <cell r="B977" t="str">
            <v>IPRM</v>
          </cell>
          <cell r="C977" t="str">
            <v>NM</v>
          </cell>
          <cell r="D977" t="str">
            <v>C16 RICH (FOR SB)</v>
          </cell>
          <cell r="E977" t="str">
            <v>C16 RICH (FOR SB)</v>
          </cell>
          <cell r="G977">
            <v>14.905799999999999</v>
          </cell>
          <cell r="H977">
            <v>498.73</v>
          </cell>
          <cell r="Q977">
            <v>498.73</v>
          </cell>
          <cell r="Z977">
            <v>498.73</v>
          </cell>
          <cell r="AI977">
            <v>498.73</v>
          </cell>
          <cell r="AP977">
            <v>318.50918000000001</v>
          </cell>
          <cell r="AR977">
            <v>498.73</v>
          </cell>
          <cell r="AY977">
            <v>318.50918000000001</v>
          </cell>
          <cell r="BA977">
            <v>498.73</v>
          </cell>
          <cell r="BJ977">
            <v>498.73</v>
          </cell>
          <cell r="BS977">
            <v>498.73</v>
          </cell>
          <cell r="CB977">
            <v>498.73</v>
          </cell>
          <cell r="CK977">
            <v>498.73</v>
          </cell>
          <cell r="CT977">
            <v>498.73</v>
          </cell>
          <cell r="DC977">
            <v>498.73</v>
          </cell>
          <cell r="DL977">
            <v>498.73</v>
          </cell>
        </row>
        <row r="978">
          <cell r="A978">
            <v>69</v>
          </cell>
          <cell r="B978" t="str">
            <v>IPRM</v>
          </cell>
          <cell r="C978" t="str">
            <v>NM</v>
          </cell>
          <cell r="D978" t="str">
            <v>B/P PFAD (FOR C16/C18)</v>
          </cell>
          <cell r="E978" t="str">
            <v>B/P PFAD (FOR C16/C18)</v>
          </cell>
          <cell r="G978">
            <v>51.043542400000007</v>
          </cell>
          <cell r="AA978">
            <v>12</v>
          </cell>
        </row>
        <row r="979">
          <cell r="A979">
            <v>70</v>
          </cell>
          <cell r="B979" t="str">
            <v>IPRM</v>
          </cell>
          <cell r="C979" t="str">
            <v>NM</v>
          </cell>
          <cell r="D979" t="str">
            <v>DFA C8&gt;90%</v>
          </cell>
          <cell r="E979" t="str">
            <v>DFA C8&gt;90%</v>
          </cell>
          <cell r="G979">
            <v>120</v>
          </cell>
          <cell r="H979">
            <v>40.11</v>
          </cell>
          <cell r="P979">
            <v>120</v>
          </cell>
          <cell r="Y979">
            <v>120</v>
          </cell>
          <cell r="AH979">
            <v>120</v>
          </cell>
          <cell r="AQ979">
            <v>120</v>
          </cell>
          <cell r="AZ979">
            <v>120</v>
          </cell>
          <cell r="BI979">
            <v>120</v>
          </cell>
          <cell r="BR979">
            <v>120</v>
          </cell>
          <cell r="CA979">
            <v>120</v>
          </cell>
          <cell r="CJ979">
            <v>120</v>
          </cell>
          <cell r="CS979">
            <v>120</v>
          </cell>
          <cell r="DB979">
            <v>120</v>
          </cell>
          <cell r="DC979">
            <v>40.11</v>
          </cell>
          <cell r="DK979">
            <v>120</v>
          </cell>
          <cell r="DL979">
            <v>40.11</v>
          </cell>
        </row>
        <row r="980">
          <cell r="A980">
            <v>71</v>
          </cell>
          <cell r="B980" t="str">
            <v>IPRM</v>
          </cell>
          <cell r="C980" t="str">
            <v>NM</v>
          </cell>
          <cell r="D980" t="str">
            <v>FEED FOR DTP-CT</v>
          </cell>
          <cell r="E980" t="str">
            <v>FEED FOR DTP-CT</v>
          </cell>
          <cell r="O980">
            <v>204.44</v>
          </cell>
          <cell r="R980">
            <v>304.82400000000001</v>
          </cell>
          <cell r="AA980">
            <v>148.90049999999997</v>
          </cell>
          <cell r="AE980">
            <v>71.739999999999995</v>
          </cell>
          <cell r="AJ980">
            <v>17.835000000000001</v>
          </cell>
          <cell r="AP980">
            <v>21</v>
          </cell>
          <cell r="AS980">
            <v>165.56100000000001</v>
          </cell>
          <cell r="BB980">
            <v>289.44900000000001</v>
          </cell>
          <cell r="BK980">
            <v>37.409999999999997</v>
          </cell>
          <cell r="BT980">
            <v>21.141000000000002</v>
          </cell>
          <cell r="CC980">
            <v>4.4000000000000004</v>
          </cell>
          <cell r="CL980">
            <v>100.31099999999999</v>
          </cell>
          <cell r="CR980">
            <v>34.225000000000001</v>
          </cell>
          <cell r="CU980">
            <v>169.911</v>
          </cell>
          <cell r="DA980">
            <v>143.55000000000001</v>
          </cell>
          <cell r="DD980">
            <v>211.41</v>
          </cell>
          <cell r="DM980">
            <v>201.75399999999999</v>
          </cell>
        </row>
        <row r="981">
          <cell r="A981">
            <v>72</v>
          </cell>
          <cell r="B981" t="str">
            <v>IPRM</v>
          </cell>
          <cell r="C981" t="str">
            <v>NM</v>
          </cell>
          <cell r="D981" t="str">
            <v>C16 RICH FROM PFAD</v>
          </cell>
          <cell r="E981" t="str">
            <v>C16 RICH FROM PFAD</v>
          </cell>
          <cell r="F981">
            <v>156.41999999999999</v>
          </cell>
          <cell r="O981">
            <v>254.79</v>
          </cell>
          <cell r="AG981">
            <v>130.12477999999999</v>
          </cell>
          <cell r="AP981">
            <v>318.50918000000001</v>
          </cell>
          <cell r="AY981">
            <v>318.50918000000001</v>
          </cell>
          <cell r="BH981">
            <v>318.50918000000001</v>
          </cell>
          <cell r="BK981">
            <v>400.2</v>
          </cell>
          <cell r="BQ981">
            <v>447.58738</v>
          </cell>
          <cell r="CI981">
            <v>337.76400000000001</v>
          </cell>
          <cell r="CR981">
            <v>130.12477999999999</v>
          </cell>
          <cell r="CU981">
            <v>364.48649999999998</v>
          </cell>
          <cell r="CY981">
            <v>15.11</v>
          </cell>
          <cell r="DA981">
            <v>255.45500000000001</v>
          </cell>
          <cell r="DD981">
            <v>268.56900000000002</v>
          </cell>
          <cell r="DM981">
            <v>115.10099999999998</v>
          </cell>
        </row>
        <row r="982">
          <cell r="A982">
            <v>73</v>
          </cell>
          <cell r="B982" t="str">
            <v>IPRM</v>
          </cell>
          <cell r="C982" t="str">
            <v>NM</v>
          </cell>
          <cell r="D982" t="str">
            <v>FEED FOR P-12</v>
          </cell>
          <cell r="E982" t="str">
            <v>FEED FOR P-12</v>
          </cell>
          <cell r="G982">
            <v>272.68</v>
          </cell>
          <cell r="O982">
            <v>255.6</v>
          </cell>
          <cell r="P982">
            <v>3.23</v>
          </cell>
          <cell r="X982">
            <v>255.6</v>
          </cell>
          <cell r="AG982">
            <v>136.4</v>
          </cell>
          <cell r="AJ982">
            <v>80.387999999999977</v>
          </cell>
          <cell r="AN982">
            <v>18.739999999999998</v>
          </cell>
          <cell r="DD982">
            <v>166.25700000000001</v>
          </cell>
          <cell r="DM982">
            <v>602.91</v>
          </cell>
        </row>
        <row r="983">
          <cell r="A983">
            <v>74</v>
          </cell>
          <cell r="B983" t="str">
            <v>IPRM</v>
          </cell>
          <cell r="C983" t="str">
            <v>NM</v>
          </cell>
          <cell r="D983" t="str">
            <v>HYD P-12</v>
          </cell>
          <cell r="E983" t="str">
            <v>HYD P-12</v>
          </cell>
          <cell r="AG983">
            <v>7</v>
          </cell>
        </row>
        <row r="984">
          <cell r="A984">
            <v>75</v>
          </cell>
          <cell r="B984" t="str">
            <v>IPRM</v>
          </cell>
          <cell r="C984" t="str">
            <v>NM</v>
          </cell>
          <cell r="D984" t="str">
            <v>D HYD P-12</v>
          </cell>
          <cell r="E984" t="str">
            <v>D HYD P-12</v>
          </cell>
          <cell r="O984">
            <v>204.44</v>
          </cell>
          <cell r="AA984">
            <v>148.90049999999997</v>
          </cell>
          <cell r="AE984">
            <v>71.739999999999995</v>
          </cell>
        </row>
        <row r="985">
          <cell r="A985">
            <v>76</v>
          </cell>
          <cell r="B985" t="str">
            <v>IPRM</v>
          </cell>
          <cell r="C985" t="str">
            <v>NM</v>
          </cell>
          <cell r="D985" t="str">
            <v>DFA C16/18  FOR TRANSLUCENT</v>
          </cell>
          <cell r="E985" t="str">
            <v>DFA C16/18  FOR TRANSLUCENT</v>
          </cell>
          <cell r="F985">
            <v>156.41999999999999</v>
          </cell>
          <cell r="O985">
            <v>254.79</v>
          </cell>
          <cell r="AG985">
            <v>130.12477999999999</v>
          </cell>
          <cell r="BZ985">
            <v>447.58738</v>
          </cell>
        </row>
        <row r="986">
          <cell r="A986">
            <v>77</v>
          </cell>
          <cell r="B986" t="str">
            <v>IPRM</v>
          </cell>
          <cell r="C986" t="str">
            <v>NM</v>
          </cell>
          <cell r="D986" t="str">
            <v>GLY RES</v>
          </cell>
          <cell r="E986" t="str">
            <v>GLY RES</v>
          </cell>
          <cell r="F986">
            <v>21</v>
          </cell>
          <cell r="G986">
            <v>272.68</v>
          </cell>
          <cell r="O986">
            <v>2.35</v>
          </cell>
          <cell r="P986">
            <v>3.23</v>
          </cell>
          <cell r="X986">
            <v>35</v>
          </cell>
          <cell r="AG986">
            <v>12.6</v>
          </cell>
          <cell r="AJ986">
            <v>80.387999999999977</v>
          </cell>
          <cell r="AN986">
            <v>18.739999999999998</v>
          </cell>
          <cell r="AP986">
            <v>4.375</v>
          </cell>
          <cell r="AY986">
            <v>22.75</v>
          </cell>
          <cell r="BZ986">
            <v>101.97</v>
          </cell>
          <cell r="CC986">
            <v>34.949142857142832</v>
          </cell>
          <cell r="CG986">
            <v>48.35</v>
          </cell>
          <cell r="CI986">
            <v>49.005000000000003</v>
          </cell>
          <cell r="CL986">
            <v>273.15514285714289</v>
          </cell>
          <cell r="CP986">
            <v>15.27</v>
          </cell>
          <cell r="CU986">
            <v>29.430857142857167</v>
          </cell>
          <cell r="DD986">
            <v>29.430857142857167</v>
          </cell>
          <cell r="DJ986">
            <v>129.76</v>
          </cell>
          <cell r="DQ986">
            <v>20.94</v>
          </cell>
        </row>
        <row r="987">
          <cell r="A987">
            <v>78</v>
          </cell>
          <cell r="B987" t="str">
            <v>IPRM</v>
          </cell>
          <cell r="C987" t="str">
            <v>NM</v>
          </cell>
          <cell r="D987" t="str">
            <v>D B/P PKO</v>
          </cell>
          <cell r="E987" t="str">
            <v>D B/P PKO</v>
          </cell>
          <cell r="F987">
            <v>188.1</v>
          </cell>
          <cell r="O987">
            <v>14</v>
          </cell>
          <cell r="AG987">
            <v>7</v>
          </cell>
          <cell r="AS987">
            <v>286.23</v>
          </cell>
          <cell r="DJ987">
            <v>7</v>
          </cell>
        </row>
        <row r="988">
          <cell r="A988">
            <v>79</v>
          </cell>
          <cell r="B988" t="str">
            <v>IPRM</v>
          </cell>
          <cell r="C988" t="str">
            <v>NM</v>
          </cell>
          <cell r="D988" t="str">
            <v>FOR NEEM SOAP</v>
          </cell>
          <cell r="E988" t="str">
            <v>FOR NEEM SOAP</v>
          </cell>
          <cell r="BC988">
            <v>24.492000000000001</v>
          </cell>
        </row>
        <row r="989">
          <cell r="A989">
            <v>239</v>
          </cell>
          <cell r="B989" t="str">
            <v>IPRM</v>
          </cell>
          <cell r="C989" t="str">
            <v>NM</v>
          </cell>
          <cell r="D989" t="str">
            <v>FEED FOR ITC</v>
          </cell>
          <cell r="E989" t="str">
            <v>FEED FOR ITC</v>
          </cell>
        </row>
        <row r="990">
          <cell r="A990">
            <v>240</v>
          </cell>
          <cell r="B990" t="str">
            <v>IPRM</v>
          </cell>
          <cell r="C990" t="str">
            <v>NM</v>
          </cell>
          <cell r="D990" t="str">
            <v>MUSTARD-MCT</v>
          </cell>
          <cell r="E990" t="str">
            <v>MUSTARD-MCT</v>
          </cell>
          <cell r="F990">
            <v>29.8935</v>
          </cell>
          <cell r="G990">
            <v>118.578</v>
          </cell>
          <cell r="O990">
            <v>29.8935</v>
          </cell>
          <cell r="P990">
            <v>118.578</v>
          </cell>
          <cell r="X990">
            <v>29.8935</v>
          </cell>
          <cell r="Y990">
            <v>118.578</v>
          </cell>
          <cell r="AG990">
            <v>29.3825</v>
          </cell>
          <cell r="AH990">
            <v>118.578</v>
          </cell>
          <cell r="AP990">
            <v>29.3825</v>
          </cell>
          <cell r="AQ990">
            <v>97.578000000000003</v>
          </cell>
          <cell r="AY990">
            <v>29.3825</v>
          </cell>
          <cell r="AZ990">
            <v>97.578000000000003</v>
          </cell>
          <cell r="BH990">
            <v>22.75</v>
          </cell>
          <cell r="BQ990">
            <v>23.625</v>
          </cell>
          <cell r="BZ990">
            <v>36.75</v>
          </cell>
          <cell r="CI990">
            <v>11.375</v>
          </cell>
          <cell r="CR990">
            <v>27.125</v>
          </cell>
          <cell r="DA990">
            <v>27.125</v>
          </cell>
          <cell r="DJ990">
            <v>1.75</v>
          </cell>
        </row>
        <row r="991">
          <cell r="A991">
            <v>242</v>
          </cell>
          <cell r="B991" t="str">
            <v>IPRM</v>
          </cell>
          <cell r="C991" t="str">
            <v>NM</v>
          </cell>
          <cell r="D991" t="str">
            <v>HYD STEARIC-90</v>
          </cell>
          <cell r="E991" t="str">
            <v>HYD STEARIC-90</v>
          </cell>
          <cell r="F991">
            <v>188.1</v>
          </cell>
          <cell r="O991">
            <v>14</v>
          </cell>
          <cell r="AS991">
            <v>286.23</v>
          </cell>
          <cell r="BT991">
            <v>211.88</v>
          </cell>
        </row>
        <row r="992">
          <cell r="A992">
            <v>79</v>
          </cell>
          <cell r="B992" t="str">
            <v>IPRM</v>
          </cell>
          <cell r="C992" t="str">
            <v>NM</v>
          </cell>
          <cell r="D992" t="str">
            <v>IPRM TOTAL</v>
          </cell>
          <cell r="E992" t="str">
            <v>FOR NEEM SOAP</v>
          </cell>
          <cell r="F992">
            <v>951.33699999999999</v>
          </cell>
          <cell r="G992">
            <v>6281.4063049000015</v>
          </cell>
          <cell r="H992">
            <v>3019.3</v>
          </cell>
          <cell r="I992">
            <v>820.01014285714291</v>
          </cell>
          <cell r="J992">
            <v>28.010999999999999</v>
          </cell>
          <cell r="K992">
            <v>0</v>
          </cell>
          <cell r="L992">
            <v>0</v>
          </cell>
          <cell r="M992">
            <v>35.75</v>
          </cell>
          <cell r="N992">
            <v>0</v>
          </cell>
          <cell r="O992">
            <v>1272.9155679999997</v>
          </cell>
          <cell r="P992">
            <v>6341.6307600000009</v>
          </cell>
          <cell r="Q992">
            <v>2979.19</v>
          </cell>
          <cell r="R992">
            <v>677.89242857142858</v>
          </cell>
          <cell r="S992">
            <v>38.780999999999999</v>
          </cell>
          <cell r="T992">
            <v>0</v>
          </cell>
          <cell r="U992">
            <v>0</v>
          </cell>
          <cell r="V992">
            <v>176.85</v>
          </cell>
          <cell r="W992">
            <v>0</v>
          </cell>
          <cell r="X992">
            <v>874.46900000000005</v>
          </cell>
          <cell r="Y992">
            <v>6860.6462800000018</v>
          </cell>
          <cell r="Z992">
            <v>2979.19</v>
          </cell>
          <cell r="AA992">
            <v>682.42050000000006</v>
          </cell>
          <cell r="AB992">
            <v>24.138999999999999</v>
          </cell>
          <cell r="AC992">
            <v>0</v>
          </cell>
          <cell r="AD992">
            <v>0</v>
          </cell>
          <cell r="AE992">
            <v>71.739999999999995</v>
          </cell>
          <cell r="AF992">
            <v>0</v>
          </cell>
          <cell r="AG992">
            <v>1010.8632799999999</v>
          </cell>
          <cell r="AH992">
            <v>6887.823260000001</v>
          </cell>
          <cell r="AI992">
            <v>2979.19</v>
          </cell>
          <cell r="AJ992">
            <v>1104.691</v>
          </cell>
          <cell r="AK992">
            <v>28.978999999999999</v>
          </cell>
          <cell r="AL992">
            <v>0</v>
          </cell>
          <cell r="AM992">
            <v>0</v>
          </cell>
          <cell r="AN992">
            <v>43.349999999999994</v>
          </cell>
          <cell r="AO992">
            <v>0</v>
          </cell>
          <cell r="AP992">
            <v>1221.4266799999998</v>
          </cell>
          <cell r="AQ992">
            <v>7124.1817600000013</v>
          </cell>
          <cell r="AR992">
            <v>2236.48</v>
          </cell>
          <cell r="AS992">
            <v>1357.8885714285714</v>
          </cell>
          <cell r="AT992">
            <v>0</v>
          </cell>
          <cell r="AU992">
            <v>0</v>
          </cell>
          <cell r="AV992">
            <v>0</v>
          </cell>
          <cell r="AW992">
            <v>71.03</v>
          </cell>
          <cell r="AX992">
            <v>0</v>
          </cell>
          <cell r="AY992">
            <v>1456.61068</v>
          </cell>
          <cell r="AZ992">
            <v>7174.2027600000001</v>
          </cell>
          <cell r="BA992">
            <v>2236.48</v>
          </cell>
          <cell r="BB992">
            <v>1345.1225714285715</v>
          </cell>
          <cell r="BC992">
            <v>51.536000000000001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</row>
        <row r="993">
          <cell r="A993" t="str">
            <v>FATTY ACID FINISHED PRODUCTS</v>
          </cell>
          <cell r="B993" t="str">
            <v>IPRM</v>
          </cell>
          <cell r="C993" t="str">
            <v>NM</v>
          </cell>
          <cell r="D993" t="str">
            <v>FEED FOR ITC</v>
          </cell>
          <cell r="E993" t="str">
            <v>FEED FOR ITC</v>
          </cell>
        </row>
        <row r="994">
          <cell r="A994">
            <v>80</v>
          </cell>
          <cell r="B994" t="str">
            <v>FG</v>
          </cell>
          <cell r="C994" t="str">
            <v>FM</v>
          </cell>
          <cell r="D994" t="str">
            <v>CPKO/MUSTO/MIX II RESIDUE</v>
          </cell>
          <cell r="E994" t="str">
            <v>PITCH</v>
          </cell>
          <cell r="F994">
            <v>175.3605</v>
          </cell>
          <cell r="G994">
            <v>118.578</v>
          </cell>
          <cell r="I994">
            <v>89.516785714285717</v>
          </cell>
          <cell r="O994">
            <v>59.332500000000003</v>
          </cell>
          <cell r="P994">
            <v>118.578</v>
          </cell>
          <cell r="R994">
            <v>2.4981428571428337</v>
          </cell>
          <cell r="X994">
            <v>29.8935</v>
          </cell>
          <cell r="Y994">
            <v>118.578</v>
          </cell>
          <cell r="AG994">
            <v>29.3825</v>
          </cell>
          <cell r="AH994">
            <v>118.578</v>
          </cell>
          <cell r="AP994">
            <v>29.3825</v>
          </cell>
          <cell r="AQ994">
            <v>97.578000000000003</v>
          </cell>
          <cell r="AY994">
            <v>29.3825</v>
          </cell>
          <cell r="AZ994">
            <v>97.578000000000003</v>
          </cell>
          <cell r="BH994">
            <v>29.3825</v>
          </cell>
          <cell r="BI994">
            <v>97.578000000000003</v>
          </cell>
          <cell r="BQ994">
            <v>29.3825</v>
          </cell>
          <cell r="BR994">
            <v>97.578000000000003</v>
          </cell>
          <cell r="BZ994">
            <v>29.3825</v>
          </cell>
          <cell r="CA994">
            <v>97.578000000000003</v>
          </cell>
          <cell r="CI994">
            <v>29.3825</v>
          </cell>
          <cell r="CJ994">
            <v>97.578000000000003</v>
          </cell>
          <cell r="CR994">
            <v>29.3825</v>
          </cell>
          <cell r="CS994">
            <v>97.578000000000003</v>
          </cell>
          <cell r="DA994">
            <v>29.3825</v>
          </cell>
          <cell r="DB994">
            <v>97.578000000000003</v>
          </cell>
          <cell r="DJ994">
            <v>29.3825</v>
          </cell>
          <cell r="DK994">
            <v>97.578000000000003</v>
          </cell>
          <cell r="DM994">
            <v>25.8</v>
          </cell>
        </row>
        <row r="995">
          <cell r="A995">
            <v>81</v>
          </cell>
          <cell r="B995" t="str">
            <v>FG</v>
          </cell>
          <cell r="C995" t="str">
            <v>FM</v>
          </cell>
          <cell r="D995" t="str">
            <v>JBS(80:20)</v>
          </cell>
          <cell r="E995" t="str">
            <v>JBS(80:20)</v>
          </cell>
          <cell r="R995">
            <v>108.70650000000001</v>
          </cell>
          <cell r="AA995">
            <v>285.03200000000004</v>
          </cell>
        </row>
        <row r="996">
          <cell r="A996">
            <v>82</v>
          </cell>
          <cell r="B996" t="str">
            <v>FG</v>
          </cell>
          <cell r="C996" t="str">
            <v>FM</v>
          </cell>
          <cell r="D996" t="str">
            <v>TRANSLUCENT</v>
          </cell>
          <cell r="E996" t="str">
            <v>TRANSLUCENT</v>
          </cell>
          <cell r="F996">
            <v>951.33699999999999</v>
          </cell>
          <cell r="G996">
            <v>6281.4063049000015</v>
          </cell>
          <cell r="H996">
            <v>3019.3</v>
          </cell>
          <cell r="I996">
            <v>820.01014285714291</v>
          </cell>
          <cell r="J996">
            <v>28.010999999999999</v>
          </cell>
          <cell r="K996">
            <v>0</v>
          </cell>
          <cell r="L996">
            <v>0</v>
          </cell>
          <cell r="M996">
            <v>35.75</v>
          </cell>
          <cell r="N996">
            <v>0</v>
          </cell>
          <cell r="O996">
            <v>1272.9155679999997</v>
          </cell>
          <cell r="P996">
            <v>6341.6307600000009</v>
          </cell>
          <cell r="Q996">
            <v>2979.19</v>
          </cell>
          <cell r="R996">
            <v>677.89242857142858</v>
          </cell>
          <cell r="S996">
            <v>38.780999999999999</v>
          </cell>
          <cell r="T996">
            <v>0</v>
          </cell>
          <cell r="U996">
            <v>0</v>
          </cell>
          <cell r="V996">
            <v>176.85</v>
          </cell>
          <cell r="W996">
            <v>0</v>
          </cell>
          <cell r="X996">
            <v>874.46900000000005</v>
          </cell>
          <cell r="Y996">
            <v>6860.6462800000018</v>
          </cell>
          <cell r="Z996">
            <v>2979.19</v>
          </cell>
          <cell r="AA996">
            <v>682.42050000000006</v>
          </cell>
          <cell r="AB996">
            <v>24.138999999999999</v>
          </cell>
          <cell r="AC996">
            <v>0</v>
          </cell>
          <cell r="AD996">
            <v>0</v>
          </cell>
          <cell r="AE996">
            <v>71.739999999999995</v>
          </cell>
          <cell r="AF996">
            <v>0</v>
          </cell>
          <cell r="AG996">
            <v>1010.8632799999999</v>
          </cell>
          <cell r="AH996">
            <v>6887.823260000001</v>
          </cell>
          <cell r="AI996">
            <v>2979.19</v>
          </cell>
          <cell r="AJ996">
            <v>1104.691</v>
          </cell>
          <cell r="AK996">
            <v>28.978999999999999</v>
          </cell>
          <cell r="AL996">
            <v>0</v>
          </cell>
          <cell r="AM996">
            <v>0</v>
          </cell>
          <cell r="AN996">
            <v>43.349999999999994</v>
          </cell>
          <cell r="AO996">
            <v>0</v>
          </cell>
          <cell r="AP996">
            <v>1221.4266799999998</v>
          </cell>
          <cell r="AQ996">
            <v>7124.1817600000013</v>
          </cell>
          <cell r="AR996">
            <v>2236.48</v>
          </cell>
          <cell r="AS996">
            <v>1357.8885714285714</v>
          </cell>
          <cell r="AT996">
            <v>0</v>
          </cell>
          <cell r="AU996">
            <v>0</v>
          </cell>
          <cell r="AV996">
            <v>0</v>
          </cell>
          <cell r="AW996">
            <v>71.03</v>
          </cell>
          <cell r="AX996">
            <v>0</v>
          </cell>
          <cell r="AY996">
            <v>1456.61068</v>
          </cell>
          <cell r="AZ996">
            <v>7174.2027600000001</v>
          </cell>
          <cell r="BA996">
            <v>2236.48</v>
          </cell>
          <cell r="BB996">
            <v>1345.1225714285715</v>
          </cell>
          <cell r="BC996">
            <v>51.536000000000001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1303.5776800000001</v>
          </cell>
          <cell r="BI996">
            <v>7653.5784000000003</v>
          </cell>
          <cell r="BJ996">
            <v>2236.48</v>
          </cell>
          <cell r="BK996">
            <v>1397.7917142857143</v>
          </cell>
          <cell r="BL996">
            <v>2.359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1022.8318800000001</v>
          </cell>
          <cell r="BR996">
            <v>8631.0825999999997</v>
          </cell>
          <cell r="BS996">
            <v>2236.48</v>
          </cell>
          <cell r="BT996">
            <v>965.10271428571423</v>
          </cell>
          <cell r="BU996">
            <v>14.337999999999999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1136.86888</v>
          </cell>
          <cell r="CA996">
            <v>9091.9045999999998</v>
          </cell>
          <cell r="CB996">
            <v>2236.48</v>
          </cell>
          <cell r="CC996">
            <v>1275.1754999999998</v>
          </cell>
          <cell r="CD996">
            <v>17.786999999999999</v>
          </cell>
          <cell r="CE996">
            <v>0</v>
          </cell>
          <cell r="CF996">
            <v>0</v>
          </cell>
          <cell r="CG996">
            <v>48.35</v>
          </cell>
          <cell r="CH996">
            <v>0</v>
          </cell>
          <cell r="CI996">
            <v>924.13961800000004</v>
          </cell>
          <cell r="CJ996">
            <v>9559.5010999999995</v>
          </cell>
          <cell r="CK996">
            <v>2823.85</v>
          </cell>
          <cell r="CL996">
            <v>855.50828571428576</v>
          </cell>
          <cell r="CM996">
            <v>0</v>
          </cell>
          <cell r="CN996">
            <v>0</v>
          </cell>
          <cell r="CO996">
            <v>0</v>
          </cell>
          <cell r="CP996">
            <v>15.27</v>
          </cell>
          <cell r="CQ996">
            <v>0</v>
          </cell>
          <cell r="CR996">
            <v>712.92728000000011</v>
          </cell>
          <cell r="CS996">
            <v>9975.259799999998</v>
          </cell>
          <cell r="CT996">
            <v>2823.85</v>
          </cell>
          <cell r="CU996">
            <v>1109.3307857142859</v>
          </cell>
          <cell r="CV996">
            <v>18.573</v>
          </cell>
          <cell r="CW996">
            <v>0</v>
          </cell>
          <cell r="CX996">
            <v>0</v>
          </cell>
          <cell r="CY996">
            <v>15.11</v>
          </cell>
          <cell r="CZ996">
            <v>0</v>
          </cell>
          <cell r="DA996">
            <v>1036.1085</v>
          </cell>
          <cell r="DB996">
            <v>9847.4755999999979</v>
          </cell>
          <cell r="DC996">
            <v>3173.49</v>
          </cell>
          <cell r="DD996">
            <v>869.2170000000001</v>
          </cell>
          <cell r="DE996">
            <v>13.004</v>
          </cell>
          <cell r="DF996">
            <v>0</v>
          </cell>
          <cell r="DG996">
            <v>0</v>
          </cell>
          <cell r="DH996">
            <v>24.34</v>
          </cell>
          <cell r="DI996">
            <v>0</v>
          </cell>
          <cell r="DJ996">
            <v>767.79750000000001</v>
          </cell>
          <cell r="DK996">
            <v>10058.549800000001</v>
          </cell>
          <cell r="DL996">
            <v>3158.9</v>
          </cell>
          <cell r="DM996">
            <v>1238.5064285714286</v>
          </cell>
          <cell r="DN996">
            <v>26.105</v>
          </cell>
          <cell r="DO996">
            <v>0</v>
          </cell>
          <cell r="DP996">
            <v>0</v>
          </cell>
          <cell r="DQ996">
            <v>20.94</v>
          </cell>
          <cell r="DR996">
            <v>0</v>
          </cell>
        </row>
        <row r="997">
          <cell r="A997">
            <v>83</v>
          </cell>
          <cell r="B997" t="str">
            <v>FG</v>
          </cell>
          <cell r="C997" t="str">
            <v>FM</v>
          </cell>
          <cell r="D997" t="str">
            <v>D.S.B</v>
          </cell>
          <cell r="E997" t="str">
            <v>DPFAD 70% + SDD PKO RES 30%</v>
          </cell>
          <cell r="P997">
            <v>45.988199999999999</v>
          </cell>
          <cell r="R997">
            <v>396.459</v>
          </cell>
          <cell r="AA997">
            <v>191.83500000000001</v>
          </cell>
        </row>
        <row r="998">
          <cell r="A998">
            <v>84</v>
          </cell>
          <cell r="B998" t="str">
            <v>FG</v>
          </cell>
          <cell r="C998" t="str">
            <v>FM</v>
          </cell>
          <cell r="D998" t="str">
            <v>JO BLEND</v>
          </cell>
          <cell r="E998" t="str">
            <v>JO BLEND</v>
          </cell>
          <cell r="F998">
            <v>175.3605</v>
          </cell>
          <cell r="I998">
            <v>89.516785714285717</v>
          </cell>
          <cell r="O998">
            <v>59.332500000000003</v>
          </cell>
          <cell r="R998">
            <v>2.4981428571428337</v>
          </cell>
        </row>
        <row r="999">
          <cell r="A999">
            <v>85</v>
          </cell>
          <cell r="B999" t="str">
            <v>FG</v>
          </cell>
          <cell r="C999" t="str">
            <v>FM</v>
          </cell>
          <cell r="D999" t="str">
            <v>ITC</v>
          </cell>
          <cell r="E999" t="str">
            <v>DPFAD 70% + DCPS 30%</v>
          </cell>
          <cell r="R999">
            <v>108.70650000000001</v>
          </cell>
          <cell r="AA999">
            <v>285.03200000000004</v>
          </cell>
          <cell r="BZ999">
            <v>112.4</v>
          </cell>
          <cell r="CD999">
            <v>52.46</v>
          </cell>
        </row>
        <row r="1000">
          <cell r="A1000">
            <v>86</v>
          </cell>
          <cell r="B1000" t="str">
            <v>FG</v>
          </cell>
          <cell r="C1000" t="str">
            <v>FM</v>
          </cell>
          <cell r="D1000" t="str">
            <v>DDPKORESIDUEFA</v>
          </cell>
          <cell r="E1000" t="str">
            <v>S DD PKO RES</v>
          </cell>
          <cell r="BK1000">
            <v>211.01850000000002</v>
          </cell>
        </row>
        <row r="1001">
          <cell r="A1001">
            <v>87</v>
          </cell>
          <cell r="B1001" t="str">
            <v>FG</v>
          </cell>
          <cell r="C1001" t="str">
            <v>FM</v>
          </cell>
          <cell r="D1001" t="str">
            <v>DRBDPS FOR P-12</v>
          </cell>
          <cell r="E1001" t="str">
            <v>DRBDPS/CPS 65%+B/P PKO 35%</v>
          </cell>
          <cell r="P1001">
            <v>45.988199999999999</v>
          </cell>
          <cell r="R1001">
            <v>396.459</v>
          </cell>
          <cell r="AA1001">
            <v>191.83500000000001</v>
          </cell>
          <cell r="CC1001">
            <v>230.20199999999997</v>
          </cell>
          <cell r="CD1001">
            <v>152.678</v>
          </cell>
          <cell r="CL1001">
            <v>262.17449999999997</v>
          </cell>
          <cell r="CM1001">
            <v>204.71899999999999</v>
          </cell>
          <cell r="CU1001">
            <v>12.789000000000001</v>
          </cell>
          <cell r="CV1001">
            <v>300.05</v>
          </cell>
          <cell r="DM1001">
            <v>454.0095</v>
          </cell>
          <cell r="DN1001">
            <v>256.89600000000002</v>
          </cell>
        </row>
        <row r="1002">
          <cell r="A1002">
            <v>258</v>
          </cell>
          <cell r="B1002" t="str">
            <v>FG</v>
          </cell>
          <cell r="C1002" t="str">
            <v>FM</v>
          </cell>
          <cell r="D1002" t="str">
            <v>DRBDPS</v>
          </cell>
          <cell r="E1002" t="str">
            <v>DRBDPS</v>
          </cell>
          <cell r="I1002">
            <v>66.242500000000007</v>
          </cell>
          <cell r="R1002">
            <v>340.2</v>
          </cell>
          <cell r="AA1002">
            <v>247.49100000000001</v>
          </cell>
          <cell r="AJ1002">
            <v>183.5</v>
          </cell>
          <cell r="AS1002">
            <v>519.9</v>
          </cell>
          <cell r="BB1002">
            <v>634.29999999999995</v>
          </cell>
          <cell r="BT1002">
            <v>473.19299999999998</v>
          </cell>
          <cell r="BU1002">
            <v>1.2</v>
          </cell>
          <cell r="DD1002">
            <v>351.69749999999999</v>
          </cell>
          <cell r="DE1002">
            <v>282.25400000000002</v>
          </cell>
        </row>
        <row r="1003">
          <cell r="A1003">
            <v>88</v>
          </cell>
          <cell r="B1003" t="str">
            <v>FG</v>
          </cell>
          <cell r="C1003" t="str">
            <v>FM</v>
          </cell>
          <cell r="D1003" t="str">
            <v>DPKO</v>
          </cell>
          <cell r="E1003" t="str">
            <v>D C12-C18</v>
          </cell>
          <cell r="I1003">
            <v>328.03784999999999</v>
          </cell>
          <cell r="J1003">
            <v>260.53500000000003</v>
          </cell>
          <cell r="R1003">
            <v>131.54399999999998</v>
          </cell>
          <cell r="S1003">
            <v>204.23099999999999</v>
          </cell>
          <cell r="AB1003">
            <v>216.19200000000001</v>
          </cell>
          <cell r="AJ1003">
            <v>369.05399999999997</v>
          </cell>
          <cell r="AK1003">
            <v>289.09399999999999</v>
          </cell>
          <cell r="AW1003">
            <v>25.83</v>
          </cell>
          <cell r="BB1003">
            <v>222.89399999999998</v>
          </cell>
          <cell r="BC1003">
            <v>131.81399999999999</v>
          </cell>
          <cell r="BF1003">
            <v>59.18</v>
          </cell>
        </row>
        <row r="1004">
          <cell r="A1004">
            <v>89</v>
          </cell>
          <cell r="B1004" t="str">
            <v>FG</v>
          </cell>
          <cell r="C1004" t="str">
            <v>FM</v>
          </cell>
          <cell r="D1004" t="str">
            <v>DPFAD</v>
          </cell>
          <cell r="E1004" t="str">
            <v>DPFAD</v>
          </cell>
        </row>
        <row r="1005">
          <cell r="A1005">
            <v>90</v>
          </cell>
          <cell r="B1005" t="str">
            <v>FG</v>
          </cell>
          <cell r="C1005" t="str">
            <v>NM</v>
          </cell>
          <cell r="D1005" t="str">
            <v>C6&gt;98%</v>
          </cell>
          <cell r="E1005" t="str">
            <v>C6&gt;98%</v>
          </cell>
          <cell r="F1005">
            <v>21.901999999999997</v>
          </cell>
          <cell r="O1005">
            <v>22.546999999999997</v>
          </cell>
          <cell r="X1005">
            <v>39.962000000000003</v>
          </cell>
          <cell r="AG1005">
            <v>39.962000000000003</v>
          </cell>
          <cell r="AP1005">
            <v>39.962000000000003</v>
          </cell>
          <cell r="AY1005">
            <v>50.282000000000004</v>
          </cell>
          <cell r="BQ1005">
            <v>296.10000000000002</v>
          </cell>
        </row>
        <row r="1006">
          <cell r="A1006">
            <v>91</v>
          </cell>
          <cell r="B1006" t="str">
            <v>FG</v>
          </cell>
          <cell r="C1006" t="str">
            <v>FM</v>
          </cell>
          <cell r="D1006" t="str">
            <v>C8&gt;98%</v>
          </cell>
          <cell r="E1006" t="str">
            <v>C8&gt;98%</v>
          </cell>
          <cell r="F1006">
            <v>64.844999999999999</v>
          </cell>
          <cell r="I1006">
            <v>66.242500000000007</v>
          </cell>
          <cell r="O1006">
            <v>49.994999999999997</v>
          </cell>
          <cell r="R1006">
            <v>340.2</v>
          </cell>
          <cell r="X1006">
            <v>128.20500000000001</v>
          </cell>
          <cell r="AA1006">
            <v>247.49100000000001</v>
          </cell>
          <cell r="AG1006">
            <v>114.345</v>
          </cell>
          <cell r="AJ1006">
            <v>183.5</v>
          </cell>
          <cell r="AP1006">
            <v>61.875</v>
          </cell>
          <cell r="AS1006">
            <v>519.9</v>
          </cell>
          <cell r="AY1006">
            <v>117.81</v>
          </cell>
          <cell r="BB1006">
            <v>634.29999999999995</v>
          </cell>
          <cell r="BK1006">
            <v>515.4</v>
          </cell>
          <cell r="BT1006">
            <v>545.5</v>
          </cell>
          <cell r="CC1006">
            <v>522.4</v>
          </cell>
          <cell r="CL1006">
            <v>317.2</v>
          </cell>
          <cell r="CM1006">
            <v>121.22</v>
          </cell>
          <cell r="CU1006">
            <v>299.89999999999998</v>
          </cell>
          <cell r="CV1006">
            <v>150.84</v>
          </cell>
          <cell r="DD1006">
            <v>359.4</v>
          </cell>
          <cell r="DE1006">
            <v>150.84</v>
          </cell>
          <cell r="DM1006">
            <v>825.5</v>
          </cell>
          <cell r="DN1006">
            <v>150.84</v>
          </cell>
        </row>
        <row r="1007">
          <cell r="A1007">
            <v>92</v>
          </cell>
          <cell r="B1007" t="str">
            <v>FG</v>
          </cell>
          <cell r="C1007" t="str">
            <v>FM</v>
          </cell>
          <cell r="D1007" t="str">
            <v>C10&gt;98%</v>
          </cell>
          <cell r="E1007" t="str">
            <v>C10&gt;98%</v>
          </cell>
          <cell r="F1007">
            <v>93.06</v>
          </cell>
          <cell r="I1007">
            <v>328.03784999999999</v>
          </cell>
          <cell r="J1007">
            <v>260.53500000000003</v>
          </cell>
          <cell r="O1007">
            <v>93.06</v>
          </cell>
          <cell r="R1007">
            <v>131.54399999999998</v>
          </cell>
          <cell r="S1007">
            <v>204.23099999999999</v>
          </cell>
          <cell r="X1007">
            <v>160.38</v>
          </cell>
          <cell r="AB1007">
            <v>216.19200000000001</v>
          </cell>
          <cell r="AG1007">
            <v>60.39</v>
          </cell>
          <cell r="AJ1007">
            <v>369.05399999999997</v>
          </cell>
          <cell r="AK1007">
            <v>289.09399999999999</v>
          </cell>
          <cell r="AP1007">
            <v>83.655000000000001</v>
          </cell>
          <cell r="AW1007">
            <v>25.83</v>
          </cell>
          <cell r="AY1007">
            <v>83.655000000000001</v>
          </cell>
          <cell r="BB1007">
            <v>222.89399999999998</v>
          </cell>
          <cell r="BC1007">
            <v>131.81399999999999</v>
          </cell>
          <cell r="BF1007">
            <v>59.18</v>
          </cell>
          <cell r="BK1007">
            <v>118.755</v>
          </cell>
          <cell r="BL1007">
            <v>122.83799999999999</v>
          </cell>
          <cell r="BO1007">
            <v>92.1</v>
          </cell>
          <cell r="BU1007">
            <v>131.43</v>
          </cell>
          <cell r="CI1007">
            <v>20.7</v>
          </cell>
          <cell r="CL1007">
            <v>95.917500000000004</v>
          </cell>
          <cell r="CU1007">
            <v>46.632000000000012</v>
          </cell>
          <cell r="DD1007">
            <v>18.319714285714308</v>
          </cell>
          <cell r="DM1007">
            <v>214.08214285714286</v>
          </cell>
          <cell r="DN1007">
            <v>45.125999999999998</v>
          </cell>
        </row>
        <row r="1008">
          <cell r="A1008">
            <v>93</v>
          </cell>
          <cell r="B1008" t="str">
            <v>FG</v>
          </cell>
          <cell r="C1008" t="str">
            <v>FM</v>
          </cell>
          <cell r="D1008" t="str">
            <v>C8+C10&gt;98%</v>
          </cell>
          <cell r="E1008" t="str">
            <v>C8+C10&gt;98%</v>
          </cell>
          <cell r="F1008">
            <v>126.35814999999999</v>
          </cell>
          <cell r="G1008">
            <v>52.53</v>
          </cell>
          <cell r="O1008">
            <v>74.952399999999997</v>
          </cell>
          <cell r="P1008">
            <v>52.53</v>
          </cell>
          <cell r="X1008">
            <v>125.36320000000001</v>
          </cell>
          <cell r="Y1008">
            <v>52.53</v>
          </cell>
          <cell r="AG1008">
            <v>107.4541</v>
          </cell>
          <cell r="AH1008">
            <v>52.53</v>
          </cell>
          <cell r="AP1008">
            <v>104.13759999999999</v>
          </cell>
          <cell r="AQ1008">
            <v>41.48</v>
          </cell>
          <cell r="AY1008">
            <v>163.15299999999999</v>
          </cell>
        </row>
        <row r="1009">
          <cell r="A1009">
            <v>94</v>
          </cell>
          <cell r="B1009" t="str">
            <v>FG</v>
          </cell>
          <cell r="C1009" t="str">
            <v>FM</v>
          </cell>
          <cell r="D1009" t="str">
            <v>C12&gt;99%</v>
          </cell>
          <cell r="E1009" t="str">
            <v>C12&gt;99%</v>
          </cell>
          <cell r="F1009">
            <v>21.901999999999997</v>
          </cell>
          <cell r="I1009">
            <v>228.62357142857147</v>
          </cell>
          <cell r="O1009">
            <v>22.546999999999997</v>
          </cell>
          <cell r="R1009">
            <v>209.23500000000001</v>
          </cell>
          <cell r="X1009">
            <v>39.962000000000003</v>
          </cell>
          <cell r="AA1009">
            <v>156.32035714285715</v>
          </cell>
          <cell r="AG1009">
            <v>39.962000000000003</v>
          </cell>
          <cell r="AJ1009">
            <v>129.25714285714287</v>
          </cell>
          <cell r="AP1009">
            <v>39.962000000000003</v>
          </cell>
          <cell r="AS1009">
            <v>129.25714285714287</v>
          </cell>
          <cell r="AY1009">
            <v>50.282000000000004</v>
          </cell>
          <cell r="BB1009">
            <v>129.25714285714287</v>
          </cell>
          <cell r="BH1009">
            <v>5.7770000000000001</v>
          </cell>
          <cell r="BQ1009">
            <v>6.4220000000000006</v>
          </cell>
          <cell r="BZ1009">
            <v>6.4220000000000006</v>
          </cell>
          <cell r="CI1009">
            <v>6.4220000000000006</v>
          </cell>
          <cell r="CR1009">
            <v>6.4220000000000006</v>
          </cell>
          <cell r="DA1009">
            <v>6.4220000000000006</v>
          </cell>
          <cell r="DJ1009">
            <v>10.937000000000001</v>
          </cell>
        </row>
        <row r="1010">
          <cell r="A1010">
            <v>95</v>
          </cell>
          <cell r="B1010" t="str">
            <v>FG</v>
          </cell>
          <cell r="C1010" t="str">
            <v>FM</v>
          </cell>
          <cell r="D1010" t="str">
            <v>C14&gt;99%</v>
          </cell>
          <cell r="E1010" t="str">
            <v>C14&gt;99%</v>
          </cell>
          <cell r="F1010">
            <v>64.844999999999999</v>
          </cell>
          <cell r="O1010">
            <v>49.994999999999997</v>
          </cell>
          <cell r="X1010">
            <v>128.20500000000001</v>
          </cell>
          <cell r="AG1010">
            <v>114.345</v>
          </cell>
          <cell r="AP1010">
            <v>61.875</v>
          </cell>
          <cell r="AY1010">
            <v>117.81</v>
          </cell>
          <cell r="BH1010">
            <v>108.9</v>
          </cell>
          <cell r="BQ1010">
            <v>76.724999999999994</v>
          </cell>
          <cell r="BZ1010">
            <v>142.065</v>
          </cell>
          <cell r="CI1010">
            <v>110.38500000000001</v>
          </cell>
          <cell r="CR1010">
            <v>110.38500000000001</v>
          </cell>
          <cell r="DA1010">
            <v>110.38500000000001</v>
          </cell>
          <cell r="DJ1010">
            <v>81.180000000000007</v>
          </cell>
        </row>
        <row r="1011">
          <cell r="A1011">
            <v>96</v>
          </cell>
          <cell r="B1011" t="str">
            <v>FG</v>
          </cell>
          <cell r="C1011" t="str">
            <v>FM</v>
          </cell>
          <cell r="D1011" t="str">
            <v>C12+14&gt;99</v>
          </cell>
          <cell r="E1011" t="str">
            <v>C12-C14</v>
          </cell>
          <cell r="F1011">
            <v>93.06</v>
          </cell>
          <cell r="I1011">
            <v>1261.3</v>
          </cell>
          <cell r="O1011">
            <v>93.06</v>
          </cell>
          <cell r="R1011">
            <v>1095.4000000000001</v>
          </cell>
          <cell r="X1011">
            <v>160.38</v>
          </cell>
          <cell r="AA1011">
            <v>38.628000000000021</v>
          </cell>
          <cell r="AG1011">
            <v>60.39</v>
          </cell>
          <cell r="AJ1011">
            <v>36.78857142857143</v>
          </cell>
          <cell r="AP1011">
            <v>83.655000000000001</v>
          </cell>
          <cell r="AS1011">
            <v>1453.2</v>
          </cell>
          <cell r="AY1011">
            <v>83.655000000000001</v>
          </cell>
          <cell r="BB1011">
            <v>1900.8</v>
          </cell>
          <cell r="BH1011">
            <v>123.75</v>
          </cell>
          <cell r="BQ1011">
            <v>53.46</v>
          </cell>
          <cell r="BZ1011">
            <v>168.79499999999999</v>
          </cell>
          <cell r="CI1011">
            <v>153.94499999999999</v>
          </cell>
          <cell r="CR1011">
            <v>156.41999999999999</v>
          </cell>
          <cell r="DA1011">
            <v>156.41999999999999</v>
          </cell>
          <cell r="DJ1011">
            <v>107.41500000000001</v>
          </cell>
        </row>
        <row r="1012">
          <cell r="A1012">
            <v>248</v>
          </cell>
          <cell r="B1012" t="str">
            <v>FG</v>
          </cell>
          <cell r="C1012" t="str">
            <v>FM</v>
          </cell>
          <cell r="D1012" t="str">
            <v>C12+14&gt;99 (IMP)</v>
          </cell>
          <cell r="E1012" t="str">
            <v>C12-C14 (IMP)</v>
          </cell>
          <cell r="F1012">
            <v>126.35814999999999</v>
          </cell>
          <cell r="G1012">
            <v>52.53</v>
          </cell>
          <cell r="O1012">
            <v>74.952399999999997</v>
          </cell>
          <cell r="P1012">
            <v>52.53</v>
          </cell>
          <cell r="X1012">
            <v>125.36320000000001</v>
          </cell>
          <cell r="Y1012">
            <v>52.53</v>
          </cell>
          <cell r="AG1012">
            <v>107.4541</v>
          </cell>
          <cell r="AH1012">
            <v>52.53</v>
          </cell>
          <cell r="AP1012">
            <v>104.13759999999999</v>
          </cell>
          <cell r="AQ1012">
            <v>41.48</v>
          </cell>
          <cell r="AY1012">
            <v>163.15299999999999</v>
          </cell>
          <cell r="BH1012">
            <v>202.95400000000001</v>
          </cell>
          <cell r="BQ1012">
            <v>127.337</v>
          </cell>
          <cell r="BZ1012">
            <v>181.065</v>
          </cell>
          <cell r="CI1012">
            <v>84.885999999999996</v>
          </cell>
          <cell r="CR1012">
            <v>91.850999999999999</v>
          </cell>
          <cell r="DA1012">
            <v>73.61</v>
          </cell>
          <cell r="DJ1012">
            <v>73.61</v>
          </cell>
        </row>
        <row r="1013">
          <cell r="A1013">
            <v>97</v>
          </cell>
          <cell r="B1013" t="str">
            <v>FG</v>
          </cell>
          <cell r="C1013" t="str">
            <v>FM</v>
          </cell>
          <cell r="D1013" t="str">
            <v>C12+C14+C16&gt;99</v>
          </cell>
          <cell r="E1013" t="str">
            <v>C12-C16</v>
          </cell>
          <cell r="I1013">
            <v>583.72649999999999</v>
          </cell>
          <cell r="R1013">
            <v>583.72649999999999</v>
          </cell>
          <cell r="AA1013">
            <v>489.63600000000008</v>
          </cell>
          <cell r="AJ1013">
            <v>1.8270000000000259</v>
          </cell>
          <cell r="AS1013">
            <v>129.25714285714287</v>
          </cell>
          <cell r="BB1013">
            <v>129.25714285714287</v>
          </cell>
          <cell r="BK1013">
            <v>129.25714285714287</v>
          </cell>
          <cell r="BT1013">
            <v>84.825000000000003</v>
          </cell>
          <cell r="BX1013">
            <v>180.56</v>
          </cell>
          <cell r="CC1013">
            <v>65.436428571428593</v>
          </cell>
          <cell r="CG1013">
            <v>98.4</v>
          </cell>
          <cell r="CL1013">
            <v>65.436428571428593</v>
          </cell>
          <cell r="CU1013">
            <v>40.392857142857146</v>
          </cell>
          <cell r="DD1013">
            <v>16.965</v>
          </cell>
          <cell r="DN1013">
            <v>25.56</v>
          </cell>
          <cell r="DQ1013">
            <v>98.2</v>
          </cell>
        </row>
        <row r="1014">
          <cell r="A1014">
            <v>98</v>
          </cell>
          <cell r="B1014" t="str">
            <v>FG</v>
          </cell>
          <cell r="C1014" t="str">
            <v>FM</v>
          </cell>
          <cell r="D1014" t="str">
            <v>C16&gt;90%</v>
          </cell>
          <cell r="E1014" t="str">
            <v>C16&gt;90%</v>
          </cell>
        </row>
        <row r="1015">
          <cell r="A1015">
            <v>99</v>
          </cell>
          <cell r="B1015" t="str">
            <v>FG</v>
          </cell>
          <cell r="C1015" t="str">
            <v>FM</v>
          </cell>
          <cell r="D1015" t="str">
            <v>C16&gt;99%</v>
          </cell>
          <cell r="E1015" t="str">
            <v>C16&gt;99%</v>
          </cell>
          <cell r="I1015">
            <v>164.43</v>
          </cell>
          <cell r="R1015">
            <v>42.020999999999951</v>
          </cell>
          <cell r="AA1015">
            <v>194.57549999999998</v>
          </cell>
          <cell r="AE1015">
            <v>79.84</v>
          </cell>
          <cell r="AJ1015">
            <v>383.67</v>
          </cell>
          <cell r="AS1015">
            <v>588.29399999999998</v>
          </cell>
          <cell r="AW1015">
            <v>198.79</v>
          </cell>
          <cell r="BB1015">
            <v>607.39400000000001</v>
          </cell>
          <cell r="BK1015">
            <v>1796.7</v>
          </cell>
          <cell r="BT1015">
            <v>599.29999999999995</v>
          </cell>
          <cell r="CC1015">
            <v>1014</v>
          </cell>
          <cell r="CL1015">
            <v>1628.8</v>
          </cell>
          <cell r="CU1015">
            <v>944.6</v>
          </cell>
          <cell r="DD1015">
            <v>660.5</v>
          </cell>
          <cell r="DM1015">
            <v>1465.3</v>
          </cell>
        </row>
        <row r="1016">
          <cell r="A1016">
            <v>100</v>
          </cell>
          <cell r="B1016" t="str">
            <v>FG</v>
          </cell>
          <cell r="C1016" t="str">
            <v>FM</v>
          </cell>
          <cell r="D1016" t="str">
            <v>DFA C16/C18</v>
          </cell>
          <cell r="E1016" t="str">
            <v>DFA C16/C18</v>
          </cell>
          <cell r="H1016">
            <v>22.812000000000126</v>
          </cell>
          <cell r="M1016">
            <v>120.63</v>
          </cell>
        </row>
        <row r="1017">
          <cell r="A1017">
            <v>101</v>
          </cell>
          <cell r="B1017" t="str">
            <v>FG</v>
          </cell>
          <cell r="C1017" t="str">
            <v>FM</v>
          </cell>
          <cell r="D1017" t="str">
            <v>C18&gt;95%</v>
          </cell>
          <cell r="E1017" t="str">
            <v>C18&gt;95%</v>
          </cell>
          <cell r="H1017">
            <v>1619.68</v>
          </cell>
          <cell r="I1017">
            <v>36.366</v>
          </cell>
          <cell r="Q1017">
            <v>1619.68</v>
          </cell>
          <cell r="R1017">
            <v>11.31</v>
          </cell>
          <cell r="Z1017">
            <v>1589.58</v>
          </cell>
          <cell r="AA1017">
            <v>489.63600000000008</v>
          </cell>
          <cell r="AE1017">
            <v>15</v>
          </cell>
          <cell r="AI1017">
            <v>1374.29</v>
          </cell>
          <cell r="AJ1017">
            <v>1.8270000000000259</v>
          </cell>
          <cell r="AN1017">
            <v>22.07</v>
          </cell>
          <cell r="AR1017">
            <v>995.8</v>
          </cell>
          <cell r="AS1017">
            <v>149.20500000000001</v>
          </cell>
          <cell r="BA1017">
            <v>235.66</v>
          </cell>
          <cell r="BB1017">
            <v>14.616</v>
          </cell>
        </row>
        <row r="1018">
          <cell r="A1018">
            <v>102</v>
          </cell>
          <cell r="B1018" t="str">
            <v>FG</v>
          </cell>
          <cell r="C1018" t="str">
            <v>FM</v>
          </cell>
          <cell r="D1018" t="str">
            <v>OLEIC-K</v>
          </cell>
          <cell r="E1018" t="str">
            <v>OLEIC-K</v>
          </cell>
          <cell r="F1018">
            <v>129.47</v>
          </cell>
          <cell r="O1018">
            <v>250.38</v>
          </cell>
          <cell r="X1018">
            <v>162.63999999999999</v>
          </cell>
          <cell r="AG1018">
            <v>237.54</v>
          </cell>
          <cell r="AP1018">
            <v>167.99</v>
          </cell>
          <cell r="AS1018">
            <v>126.06299999999997</v>
          </cell>
          <cell r="AY1018">
            <v>90.95</v>
          </cell>
        </row>
        <row r="1019">
          <cell r="A1019">
            <v>103</v>
          </cell>
          <cell r="B1019" t="str">
            <v>FG</v>
          </cell>
          <cell r="C1019" t="str">
            <v>FM</v>
          </cell>
          <cell r="D1019" t="str">
            <v>C16+C18(30:70)TA</v>
          </cell>
          <cell r="E1019" t="str">
            <v>C16-C18</v>
          </cell>
          <cell r="I1019">
            <v>164.43</v>
          </cell>
          <cell r="R1019">
            <v>42.020999999999951</v>
          </cell>
          <cell r="AA1019">
            <v>194.57549999999998</v>
          </cell>
          <cell r="AE1019">
            <v>79.84</v>
          </cell>
          <cell r="AJ1019">
            <v>383.67</v>
          </cell>
          <cell r="AS1019">
            <v>588.29399999999998</v>
          </cell>
          <cell r="AW1019">
            <v>198.79</v>
          </cell>
          <cell r="BB1019">
            <v>607.39400000000001</v>
          </cell>
          <cell r="BF1019">
            <v>162.41999999999999</v>
          </cell>
          <cell r="BK1019">
            <v>762.59400000000005</v>
          </cell>
          <cell r="BT1019">
            <v>840.40000000000009</v>
          </cell>
          <cell r="CL1019">
            <v>19.388571428571417</v>
          </cell>
          <cell r="CU1019">
            <v>51.702857142857141</v>
          </cell>
          <cell r="DD1019">
            <v>133.29642857142858</v>
          </cell>
          <cell r="DM1019">
            <v>250.43571428571431</v>
          </cell>
        </row>
        <row r="1020">
          <cell r="A1020">
            <v>104</v>
          </cell>
          <cell r="B1020" t="str">
            <v>FG</v>
          </cell>
          <cell r="C1020" t="str">
            <v>FM</v>
          </cell>
          <cell r="D1020" t="str">
            <v>HYD.RBDPS-G3</v>
          </cell>
          <cell r="E1020" t="str">
            <v>HYD.RBDPS</v>
          </cell>
          <cell r="H1020">
            <v>22.812000000000126</v>
          </cell>
          <cell r="I1020">
            <v>0.3</v>
          </cell>
          <cell r="M1020">
            <v>120.63</v>
          </cell>
          <cell r="AJ1020">
            <v>41.585999999999999</v>
          </cell>
          <cell r="AS1020">
            <v>66.989999999999995</v>
          </cell>
          <cell r="BB1020">
            <v>50.285999999999994</v>
          </cell>
          <cell r="CP1020">
            <v>98.4</v>
          </cell>
          <cell r="CY1020">
            <v>19.899999999999999</v>
          </cell>
          <cell r="DH1020">
            <v>19.7</v>
          </cell>
        </row>
        <row r="1021">
          <cell r="A1021">
            <v>105</v>
          </cell>
          <cell r="B1021" t="str">
            <v>FG</v>
          </cell>
          <cell r="C1021" t="str">
            <v>SM</v>
          </cell>
          <cell r="D1021" t="str">
            <v>L/E MUSTARD C1820</v>
          </cell>
          <cell r="E1021" t="str">
            <v>DFA C18C20 MFA</v>
          </cell>
          <cell r="H1021">
            <v>1619.68</v>
          </cell>
          <cell r="I1021">
            <v>187.01892857142857</v>
          </cell>
          <cell r="Q1021">
            <v>1619.68</v>
          </cell>
          <cell r="R1021">
            <v>176.11285714285717</v>
          </cell>
          <cell r="Z1021">
            <v>1589.58</v>
          </cell>
          <cell r="AA1021">
            <v>282.71199999999999</v>
          </cell>
          <cell r="AE1021">
            <v>15</v>
          </cell>
          <cell r="AI1021">
            <v>1374.29</v>
          </cell>
          <cell r="AJ1021">
            <v>607.5</v>
          </cell>
          <cell r="AN1021">
            <v>22.07</v>
          </cell>
          <cell r="AR1021">
            <v>995.8</v>
          </cell>
          <cell r="AS1021">
            <v>735.3</v>
          </cell>
          <cell r="BA1021">
            <v>635.91</v>
          </cell>
          <cell r="BB1021">
            <v>691.1</v>
          </cell>
          <cell r="BJ1021">
            <v>164.45</v>
          </cell>
          <cell r="BK1021">
            <v>216.54300000000001</v>
          </cell>
          <cell r="BO1021">
            <v>47.12</v>
          </cell>
          <cell r="BS1021">
            <v>842.01</v>
          </cell>
          <cell r="CB1021">
            <v>75.39</v>
          </cell>
          <cell r="CC1021">
            <v>292.32</v>
          </cell>
          <cell r="CK1021">
            <v>75.39</v>
          </cell>
          <cell r="CL1021">
            <v>469.0542857142857</v>
          </cell>
          <cell r="CU1021">
            <v>830.77800000000002</v>
          </cell>
          <cell r="DD1021">
            <v>834.73</v>
          </cell>
        </row>
        <row r="1022">
          <cell r="A1022">
            <v>106</v>
          </cell>
          <cell r="B1022" t="str">
            <v>FG</v>
          </cell>
          <cell r="C1022" t="str">
            <v>SM</v>
          </cell>
          <cell r="D1022" t="str">
            <v>L/E MUSTARD UPTO C18 (OLEIC 15)</v>
          </cell>
          <cell r="E1022" t="str">
            <v>DFA C18 PURE MFA (OLEIC 15)</v>
          </cell>
          <cell r="F1022">
            <v>129.47</v>
          </cell>
          <cell r="O1022">
            <v>250.38</v>
          </cell>
          <cell r="X1022">
            <v>162.63999999999999</v>
          </cell>
          <cell r="AG1022">
            <v>237.54</v>
          </cell>
          <cell r="AP1022">
            <v>167.99</v>
          </cell>
          <cell r="AS1022">
            <v>126.06299999999997</v>
          </cell>
          <cell r="AY1022">
            <v>90.95</v>
          </cell>
          <cell r="BH1022">
            <v>109.14</v>
          </cell>
          <cell r="BQ1022">
            <v>96.3</v>
          </cell>
          <cell r="BX1022">
            <v>35.24</v>
          </cell>
          <cell r="BZ1022">
            <v>33.17</v>
          </cell>
          <cell r="CI1022">
            <v>73.83</v>
          </cell>
          <cell r="CR1022">
            <v>188.32</v>
          </cell>
          <cell r="DA1022">
            <v>130.54</v>
          </cell>
          <cell r="DJ1022">
            <v>110.21</v>
          </cell>
        </row>
        <row r="1023">
          <cell r="A1023">
            <v>107</v>
          </cell>
          <cell r="B1023" t="str">
            <v>FG</v>
          </cell>
          <cell r="C1023" t="str">
            <v>SM</v>
          </cell>
          <cell r="D1023" t="str">
            <v>DC20+22&gt;98%</v>
          </cell>
          <cell r="E1023" t="str">
            <v>C20-C22</v>
          </cell>
          <cell r="I1023">
            <v>285.58619999999996</v>
          </cell>
          <cell r="R1023">
            <v>288.34000000000003</v>
          </cell>
          <cell r="AA1023">
            <v>285.58619999999996</v>
          </cell>
          <cell r="AJ1023">
            <v>285.58619999999996</v>
          </cell>
          <cell r="AS1023">
            <v>285.58619999999996</v>
          </cell>
          <cell r="BB1023">
            <v>285.58619999999996</v>
          </cell>
          <cell r="BF1023">
            <v>162.41999999999999</v>
          </cell>
          <cell r="BO1023">
            <v>162.02000000000001</v>
          </cell>
          <cell r="BT1023">
            <v>405</v>
          </cell>
          <cell r="CC1023">
            <v>571.25699999999995</v>
          </cell>
        </row>
        <row r="1024">
          <cell r="A1024">
            <v>108</v>
          </cell>
          <cell r="B1024" t="str">
            <v>FG</v>
          </cell>
          <cell r="C1024" t="str">
            <v>FM</v>
          </cell>
          <cell r="D1024" t="str">
            <v>DC22:1&gt;90%</v>
          </cell>
          <cell r="E1024" t="str">
            <v>ERUCIC</v>
          </cell>
          <cell r="I1024">
            <v>344.8</v>
          </cell>
          <cell r="R1024">
            <v>344.8</v>
          </cell>
          <cell r="AA1024">
            <v>264.2</v>
          </cell>
          <cell r="AJ1024">
            <v>278.89999999999998</v>
          </cell>
          <cell r="AS1024">
            <v>186.09300000000002</v>
          </cell>
          <cell r="BB1024">
            <v>186.09300000000002</v>
          </cell>
          <cell r="BK1024">
            <v>20.010000000000002</v>
          </cell>
          <cell r="BT1024">
            <v>181.83</v>
          </cell>
          <cell r="CC1024">
            <v>117.45</v>
          </cell>
          <cell r="CL1024">
            <v>85</v>
          </cell>
          <cell r="CU1024">
            <v>85</v>
          </cell>
          <cell r="DD1024">
            <v>69</v>
          </cell>
          <cell r="DM1024">
            <v>27.84</v>
          </cell>
        </row>
        <row r="1025">
          <cell r="A1025">
            <v>109</v>
          </cell>
          <cell r="B1025" t="str">
            <v>FG</v>
          </cell>
          <cell r="C1025" t="str">
            <v>FM</v>
          </cell>
          <cell r="D1025" t="str">
            <v>D C18/C22 - R</v>
          </cell>
          <cell r="E1025" t="str">
            <v>D C18/C22 - R</v>
          </cell>
          <cell r="G1025">
            <v>1242.5911999999998</v>
          </cell>
          <cell r="I1025">
            <v>187.01892857142857</v>
          </cell>
          <cell r="P1025">
            <v>1242.5911999999998</v>
          </cell>
          <cell r="R1025">
            <v>176.11285714285717</v>
          </cell>
          <cell r="Y1025">
            <v>1248.0164</v>
          </cell>
          <cell r="AA1025">
            <v>282.71199999999999</v>
          </cell>
          <cell r="AH1025">
            <v>1193.7643999999998</v>
          </cell>
          <cell r="AJ1025">
            <v>607.5</v>
          </cell>
          <cell r="AQ1025">
            <v>1068.7643999999998</v>
          </cell>
          <cell r="AS1025">
            <v>735.3</v>
          </cell>
          <cell r="AZ1025">
            <v>1068.7643999999998</v>
          </cell>
          <cell r="BA1025">
            <v>635.91</v>
          </cell>
          <cell r="BB1025">
            <v>691.1</v>
          </cell>
          <cell r="BJ1025">
            <v>620.75</v>
          </cell>
          <cell r="BK1025">
            <v>706.6</v>
          </cell>
          <cell r="BT1025">
            <v>1219.45</v>
          </cell>
          <cell r="CB1025">
            <v>693.84</v>
          </cell>
          <cell r="CC1025">
            <v>624.78399999999999</v>
          </cell>
          <cell r="CK1025">
            <v>693.84</v>
          </cell>
          <cell r="CL1025">
            <v>249.4</v>
          </cell>
          <cell r="CT1025">
            <v>693.84</v>
          </cell>
          <cell r="CU1025">
            <v>249.4</v>
          </cell>
          <cell r="DC1025">
            <v>693.84</v>
          </cell>
          <cell r="DD1025">
            <v>413.11500000000001</v>
          </cell>
          <cell r="DL1025">
            <v>693.84</v>
          </cell>
          <cell r="DM1025">
            <v>148.19999999999999</v>
          </cell>
        </row>
        <row r="1026">
          <cell r="A1026">
            <v>110</v>
          </cell>
          <cell r="B1026" t="str">
            <v>FG</v>
          </cell>
          <cell r="C1026" t="str">
            <v>FM</v>
          </cell>
          <cell r="D1026" t="str">
            <v>BEHENIC-90</v>
          </cell>
          <cell r="E1026" t="str">
            <v>BEHENIC-90</v>
          </cell>
          <cell r="CL1026">
            <v>175.30500000000001</v>
          </cell>
          <cell r="CT1026">
            <v>75.39</v>
          </cell>
          <cell r="DC1026">
            <v>75.39</v>
          </cell>
          <cell r="DL1026">
            <v>75.39</v>
          </cell>
          <cell r="DM1026">
            <v>947</v>
          </cell>
        </row>
        <row r="1027">
          <cell r="A1027">
            <v>111</v>
          </cell>
          <cell r="B1027" t="str">
            <v>FG</v>
          </cell>
          <cell r="C1027" t="str">
            <v>FM</v>
          </cell>
          <cell r="D1027" t="str">
            <v>BEHENIC-75</v>
          </cell>
          <cell r="E1027" t="str">
            <v>BEHENIC-75</v>
          </cell>
          <cell r="I1027">
            <v>285.58619999999996</v>
          </cell>
          <cell r="R1027">
            <v>288.34000000000003</v>
          </cell>
          <cell r="AA1027">
            <v>285.58619999999996</v>
          </cell>
          <cell r="AJ1027">
            <v>285.58619999999996</v>
          </cell>
          <cell r="AS1027">
            <v>285.58619999999996</v>
          </cell>
          <cell r="BB1027">
            <v>285.58619999999996</v>
          </cell>
          <cell r="BK1027">
            <v>285.58619999999996</v>
          </cell>
          <cell r="BT1027">
            <v>285.58619999999996</v>
          </cell>
          <cell r="CC1027">
            <v>285.58619999999996</v>
          </cell>
          <cell r="CL1027">
            <v>501.08600000000001</v>
          </cell>
          <cell r="CU1027">
            <v>791.09999999999991</v>
          </cell>
          <cell r="DD1027">
            <v>834.59999999999991</v>
          </cell>
          <cell r="DM1027">
            <v>192.93600000000001</v>
          </cell>
        </row>
        <row r="1028">
          <cell r="A1028">
            <v>112</v>
          </cell>
          <cell r="B1028" t="str">
            <v>FG</v>
          </cell>
          <cell r="C1028" t="str">
            <v>FM</v>
          </cell>
          <cell r="D1028" t="str">
            <v>BEHENIC-85</v>
          </cell>
          <cell r="E1028" t="str">
            <v>BEHENIC-85</v>
          </cell>
          <cell r="I1028">
            <v>344.8</v>
          </cell>
          <cell r="R1028">
            <v>344.8</v>
          </cell>
          <cell r="AA1028">
            <v>264.2</v>
          </cell>
          <cell r="AJ1028">
            <v>278.89999999999998</v>
          </cell>
          <cell r="AS1028">
            <v>186.09300000000002</v>
          </cell>
          <cell r="BB1028">
            <v>186.09300000000002</v>
          </cell>
          <cell r="BK1028">
            <v>206</v>
          </cell>
          <cell r="BT1028">
            <v>336.4</v>
          </cell>
          <cell r="CC1028">
            <v>304.89999999999998</v>
          </cell>
          <cell r="CL1028">
            <v>245.5</v>
          </cell>
          <cell r="CU1028">
            <v>166.60499999999999</v>
          </cell>
          <cell r="DD1028">
            <v>10.353</v>
          </cell>
          <cell r="DM1028">
            <v>10.353</v>
          </cell>
        </row>
        <row r="1029">
          <cell r="A1029">
            <v>113</v>
          </cell>
          <cell r="B1029" t="str">
            <v>FG</v>
          </cell>
          <cell r="C1029" t="str">
            <v>FM</v>
          </cell>
          <cell r="D1029" t="str">
            <v>UTSR</v>
          </cell>
          <cell r="E1029" t="str">
            <v>UTSR</v>
          </cell>
          <cell r="F1029">
            <v>41.085000000000001</v>
          </cell>
          <cell r="G1029">
            <v>1242.5911999999998</v>
          </cell>
          <cell r="P1029">
            <v>1242.5911999999998</v>
          </cell>
          <cell r="X1029">
            <v>97.61999999999999</v>
          </cell>
          <cell r="Y1029">
            <v>1248.0164</v>
          </cell>
          <cell r="AG1029">
            <v>57.28</v>
          </cell>
          <cell r="AH1029">
            <v>1193.7643999999998</v>
          </cell>
          <cell r="AP1029">
            <v>67.965000000000003</v>
          </cell>
          <cell r="AQ1029">
            <v>1068.7643999999998</v>
          </cell>
          <cell r="AY1029">
            <v>328.82000000000005</v>
          </cell>
          <cell r="AZ1029">
            <v>1068.7643999999998</v>
          </cell>
          <cell r="BI1029">
            <v>1068.7643999999998</v>
          </cell>
          <cell r="BR1029">
            <v>1068.7643999999998</v>
          </cell>
          <cell r="CA1029">
            <v>1068.7643999999998</v>
          </cell>
          <cell r="CJ1029">
            <v>1068.7643999999998</v>
          </cell>
          <cell r="CS1029">
            <v>1068.7643999999998</v>
          </cell>
          <cell r="DB1029">
            <v>1068.7643999999998</v>
          </cell>
          <cell r="DK1029">
            <v>1009.0871999999999</v>
          </cell>
        </row>
        <row r="1030">
          <cell r="A1030">
            <v>114</v>
          </cell>
          <cell r="B1030" t="str">
            <v>FG</v>
          </cell>
          <cell r="C1030" t="str">
            <v>FM</v>
          </cell>
          <cell r="D1030" t="str">
            <v>P-12</v>
          </cell>
          <cell r="E1030" t="str">
            <v>P-12</v>
          </cell>
          <cell r="AS1030">
            <v>0.87</v>
          </cell>
        </row>
        <row r="1031">
          <cell r="A1031">
            <v>115</v>
          </cell>
          <cell r="B1031" t="str">
            <v>FG</v>
          </cell>
          <cell r="C1031" t="str">
            <v>FM</v>
          </cell>
          <cell r="D1031" t="str">
            <v>DTP-7</v>
          </cell>
          <cell r="E1031" t="str">
            <v>DTP-7</v>
          </cell>
          <cell r="AA1031">
            <v>133.97999999999999</v>
          </cell>
          <cell r="AJ1031">
            <v>17.922000000000001</v>
          </cell>
          <cell r="AS1031">
            <v>15.66</v>
          </cell>
        </row>
        <row r="1032">
          <cell r="A1032">
            <v>116</v>
          </cell>
          <cell r="B1032" t="str">
            <v>FG</v>
          </cell>
          <cell r="C1032" t="str">
            <v>FM</v>
          </cell>
          <cell r="D1032" t="str">
            <v>DTP-CT</v>
          </cell>
          <cell r="E1032" t="str">
            <v>DTP-CT</v>
          </cell>
        </row>
        <row r="1033">
          <cell r="A1033">
            <v>117</v>
          </cell>
          <cell r="B1033" t="str">
            <v>FG</v>
          </cell>
          <cell r="C1033" t="str">
            <v>FM</v>
          </cell>
          <cell r="D1033" t="str">
            <v>REFINED GLYCERINE-CP</v>
          </cell>
          <cell r="E1033" t="str">
            <v>REFINED GLYCERINE-CP</v>
          </cell>
          <cell r="F1033">
            <v>18.8</v>
          </cell>
          <cell r="J1033">
            <v>83.37</v>
          </cell>
          <cell r="O1033">
            <v>21</v>
          </cell>
          <cell r="S1033">
            <v>76.343000000000004</v>
          </cell>
          <cell r="X1033">
            <v>37</v>
          </cell>
          <cell r="Z1033">
            <v>0.34</v>
          </cell>
          <cell r="AB1033">
            <v>62.512</v>
          </cell>
          <cell r="AG1033">
            <v>12.925000000000001</v>
          </cell>
          <cell r="AK1033">
            <v>98.831999999999994</v>
          </cell>
          <cell r="AP1033">
            <v>1.88</v>
          </cell>
          <cell r="AT1033">
            <v>110.744</v>
          </cell>
          <cell r="AY1033">
            <v>11.75</v>
          </cell>
          <cell r="BC1033">
            <v>110.744</v>
          </cell>
          <cell r="BH1033">
            <v>251.31300000000002</v>
          </cell>
          <cell r="BO1033">
            <v>14.71</v>
          </cell>
          <cell r="BQ1033">
            <v>145.035</v>
          </cell>
          <cell r="BX1033">
            <v>20.94</v>
          </cell>
          <cell r="BZ1033">
            <v>47.024999999999999</v>
          </cell>
          <cell r="CR1033">
            <v>78.209999999999994</v>
          </cell>
          <cell r="DA1033">
            <v>11.88</v>
          </cell>
          <cell r="DH1033">
            <v>45.32</v>
          </cell>
        </row>
        <row r="1034">
          <cell r="A1034">
            <v>118</v>
          </cell>
          <cell r="B1034" t="str">
            <v>FG</v>
          </cell>
          <cell r="C1034" t="str">
            <v>FM</v>
          </cell>
          <cell r="D1034" t="str">
            <v>REFINED GLYCERINE-IP</v>
          </cell>
          <cell r="E1034" t="str">
            <v>REFINED GLYCERINE-IP</v>
          </cell>
          <cell r="J1034">
            <v>28.314</v>
          </cell>
          <cell r="S1034">
            <v>66.977999999999994</v>
          </cell>
          <cell r="AB1034">
            <v>146.261</v>
          </cell>
          <cell r="AK1034">
            <v>116.297</v>
          </cell>
          <cell r="AS1034">
            <v>0.87</v>
          </cell>
          <cell r="AT1034">
            <v>96.488</v>
          </cell>
          <cell r="BC1034">
            <v>197.16900000000001</v>
          </cell>
          <cell r="CU1034">
            <v>295.452</v>
          </cell>
          <cell r="DD1034">
            <v>166.17</v>
          </cell>
          <cell r="DM1034">
            <v>87.260999999999996</v>
          </cell>
        </row>
        <row r="1035">
          <cell r="A1035">
            <v>119</v>
          </cell>
          <cell r="B1035" t="str">
            <v>FG</v>
          </cell>
          <cell r="C1035" t="str">
            <v>FM</v>
          </cell>
          <cell r="D1035" t="str">
            <v>REFINED GLYCERINE-USP</v>
          </cell>
          <cell r="E1035" t="str">
            <v>REFINED GLYCERINE-USP</v>
          </cell>
          <cell r="F1035">
            <v>19.25</v>
          </cell>
          <cell r="O1035">
            <v>39.97</v>
          </cell>
          <cell r="X1035">
            <v>34.066000000000003</v>
          </cell>
          <cell r="AA1035">
            <v>133.97999999999999</v>
          </cell>
          <cell r="AG1035">
            <v>58.91</v>
          </cell>
          <cell r="AJ1035">
            <v>17.922000000000001</v>
          </cell>
          <cell r="AP1035">
            <v>160.80000000000001</v>
          </cell>
          <cell r="AS1035">
            <v>15.66</v>
          </cell>
          <cell r="AY1035">
            <v>148.24</v>
          </cell>
          <cell r="BK1035">
            <v>242.12100000000001</v>
          </cell>
          <cell r="CC1035">
            <v>151.38</v>
          </cell>
          <cell r="CL1035">
            <v>90.48</v>
          </cell>
          <cell r="CU1035">
            <v>22.010999999999999</v>
          </cell>
          <cell r="DM1035">
            <v>147.9</v>
          </cell>
        </row>
        <row r="1036">
          <cell r="A1036">
            <v>120</v>
          </cell>
          <cell r="B1036" t="str">
            <v>FG</v>
          </cell>
          <cell r="C1036" t="str">
            <v>FM</v>
          </cell>
          <cell r="D1036" t="str">
            <v>REFINED GLYCERINE-JP</v>
          </cell>
          <cell r="E1036" t="str">
            <v>REFINED GLYCERINE-JP</v>
          </cell>
          <cell r="F1036">
            <v>17</v>
          </cell>
          <cell r="O1036">
            <v>6</v>
          </cell>
          <cell r="X1036">
            <v>6</v>
          </cell>
          <cell r="AG1036">
            <v>6</v>
          </cell>
          <cell r="AP1036">
            <v>6</v>
          </cell>
          <cell r="AY1036">
            <v>6</v>
          </cell>
        </row>
        <row r="1037">
          <cell r="A1037">
            <v>238</v>
          </cell>
          <cell r="B1037" t="str">
            <v>FG</v>
          </cell>
          <cell r="C1037" t="str">
            <v>FM</v>
          </cell>
          <cell r="D1037" t="str">
            <v>DFA C18/C22 C22:1</v>
          </cell>
          <cell r="E1037" t="str">
            <v>DFA C18/C22 C22:1</v>
          </cell>
          <cell r="F1037">
            <v>18.8</v>
          </cell>
          <cell r="J1037">
            <v>83.37</v>
          </cell>
          <cell r="O1037">
            <v>21</v>
          </cell>
          <cell r="S1037">
            <v>76.343000000000004</v>
          </cell>
          <cell r="X1037">
            <v>37</v>
          </cell>
          <cell r="Z1037">
            <v>0.34</v>
          </cell>
          <cell r="AB1037">
            <v>62.512</v>
          </cell>
          <cell r="AG1037">
            <v>12.925000000000001</v>
          </cell>
          <cell r="AK1037">
            <v>98.831999999999994</v>
          </cell>
          <cell r="AP1037">
            <v>1.88</v>
          </cell>
          <cell r="AT1037">
            <v>110.744</v>
          </cell>
          <cell r="AY1037">
            <v>11.75</v>
          </cell>
          <cell r="BC1037">
            <v>110.744</v>
          </cell>
          <cell r="BH1037">
            <v>2.35</v>
          </cell>
          <cell r="BQ1037">
            <v>34.075000000000003</v>
          </cell>
          <cell r="BU1037">
            <v>61.91</v>
          </cell>
          <cell r="BZ1037">
            <v>17.625</v>
          </cell>
          <cell r="CD1037">
            <v>117.48</v>
          </cell>
          <cell r="CI1037">
            <v>14.1</v>
          </cell>
          <cell r="CM1037">
            <v>61.959000000000003</v>
          </cell>
          <cell r="CR1037">
            <v>11.28</v>
          </cell>
          <cell r="CV1037">
            <v>60.265999999999998</v>
          </cell>
          <cell r="DA1037">
            <v>28.905000000000001</v>
          </cell>
          <cell r="DE1037">
            <v>91.349000000000004</v>
          </cell>
          <cell r="DJ1037">
            <v>13.395</v>
          </cell>
          <cell r="DN1037">
            <v>114.61199999999999</v>
          </cell>
        </row>
        <row r="1038">
          <cell r="A1038">
            <v>243</v>
          </cell>
          <cell r="B1038" t="str">
            <v>FG</v>
          </cell>
          <cell r="C1038" t="str">
            <v>FM</v>
          </cell>
          <cell r="D1038" t="str">
            <v>STEARIC-90</v>
          </cell>
          <cell r="E1038" t="str">
            <v>STEARIC-90</v>
          </cell>
          <cell r="F1038">
            <v>79.599999999999994</v>
          </cell>
          <cell r="J1038">
            <v>28.314</v>
          </cell>
          <cell r="S1038">
            <v>66.977999999999994</v>
          </cell>
          <cell r="AB1038">
            <v>146.261</v>
          </cell>
          <cell r="AK1038">
            <v>116.297</v>
          </cell>
          <cell r="AT1038">
            <v>96.488</v>
          </cell>
          <cell r="BC1038">
            <v>197.16900000000001</v>
          </cell>
          <cell r="BU1038">
            <v>78.668999999999997</v>
          </cell>
          <cell r="CD1038">
            <v>35.008000000000003</v>
          </cell>
          <cell r="CM1038">
            <v>87.754999999999995</v>
          </cell>
          <cell r="CV1038">
            <v>113.837</v>
          </cell>
          <cell r="DE1038">
            <v>121.55500000000001</v>
          </cell>
          <cell r="DN1038">
            <v>121.72199999999999</v>
          </cell>
        </row>
        <row r="1039">
          <cell r="A1039">
            <v>245</v>
          </cell>
          <cell r="B1039" t="str">
            <v>FG</v>
          </cell>
          <cell r="C1039" t="str">
            <v>FM</v>
          </cell>
          <cell r="D1039" t="str">
            <v>HPS</v>
          </cell>
          <cell r="E1039" t="str">
            <v>HPS</v>
          </cell>
          <cell r="F1039">
            <v>19.25</v>
          </cell>
          <cell r="O1039">
            <v>39.97</v>
          </cell>
          <cell r="X1039">
            <v>34.066000000000003</v>
          </cell>
          <cell r="AG1039">
            <v>58.91</v>
          </cell>
          <cell r="AP1039">
            <v>160.80000000000001</v>
          </cell>
          <cell r="AY1039">
            <v>148.24</v>
          </cell>
          <cell r="BH1039">
            <v>131.994</v>
          </cell>
          <cell r="BQ1039">
            <v>118.822</v>
          </cell>
          <cell r="BZ1039">
            <v>164.517</v>
          </cell>
          <cell r="CI1039">
            <v>226.55099999999999</v>
          </cell>
          <cell r="CR1039">
            <v>156.70099999999999</v>
          </cell>
          <cell r="DA1039">
            <v>128.56</v>
          </cell>
          <cell r="DJ1039">
            <v>216.62299999999999</v>
          </cell>
        </row>
        <row r="1040">
          <cell r="A1040">
            <v>249</v>
          </cell>
          <cell r="B1040" t="str">
            <v>FG</v>
          </cell>
          <cell r="C1040" t="str">
            <v>FM</v>
          </cell>
          <cell r="D1040" t="str">
            <v>OLEIC - IG</v>
          </cell>
          <cell r="E1040" t="str">
            <v>OLEIC - IG</v>
          </cell>
          <cell r="F1040">
            <v>17</v>
          </cell>
          <cell r="O1040">
            <v>6</v>
          </cell>
          <cell r="X1040">
            <v>6</v>
          </cell>
          <cell r="AG1040">
            <v>6</v>
          </cell>
          <cell r="AP1040">
            <v>6</v>
          </cell>
          <cell r="AY1040">
            <v>6</v>
          </cell>
          <cell r="BH1040">
            <v>6</v>
          </cell>
          <cell r="BQ1040">
            <v>33</v>
          </cell>
          <cell r="BZ1040">
            <v>13</v>
          </cell>
          <cell r="CI1040">
            <v>13</v>
          </cell>
          <cell r="CR1040">
            <v>45</v>
          </cell>
          <cell r="DA1040">
            <v>56</v>
          </cell>
          <cell r="DJ1040">
            <v>15</v>
          </cell>
        </row>
        <row r="1041">
          <cell r="A1041">
            <v>238</v>
          </cell>
          <cell r="B1041" t="str">
            <v>FG</v>
          </cell>
          <cell r="C1041" t="str">
            <v>FM</v>
          </cell>
          <cell r="D1041" t="str">
            <v>DFA C18/C22 C22:1</v>
          </cell>
          <cell r="E1041" t="str">
            <v>DFA C18/C22 C22:1</v>
          </cell>
          <cell r="F1041">
            <v>786.73064999999997</v>
          </cell>
          <cell r="G1041">
            <v>1295.1211999999998</v>
          </cell>
          <cell r="H1041">
            <v>1642.4920000000002</v>
          </cell>
          <cell r="I1041">
            <v>3575.9483357142863</v>
          </cell>
          <cell r="J1041">
            <v>372.21900000000005</v>
          </cell>
          <cell r="K1041">
            <v>0</v>
          </cell>
          <cell r="L1041">
            <v>0</v>
          </cell>
          <cell r="M1041">
            <v>120.63</v>
          </cell>
          <cell r="N1041">
            <v>0</v>
          </cell>
          <cell r="O1041">
            <v>617.23690000000011</v>
          </cell>
          <cell r="P1041">
            <v>1341.1093999999998</v>
          </cell>
          <cell r="Q1041">
            <v>1619.68</v>
          </cell>
          <cell r="R1041">
            <v>3730.3529999999996</v>
          </cell>
          <cell r="S1041">
            <v>347.55200000000002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791.23620000000005</v>
          </cell>
          <cell r="Y1041">
            <v>1300.5463999999999</v>
          </cell>
          <cell r="Z1041">
            <v>1589.9199999999998</v>
          </cell>
          <cell r="AA1041">
            <v>2569.9960571428569</v>
          </cell>
          <cell r="AB1041">
            <v>424.96500000000003</v>
          </cell>
          <cell r="AC1041">
            <v>0</v>
          </cell>
          <cell r="AD1041">
            <v>0</v>
          </cell>
          <cell r="AE1041">
            <v>94.84</v>
          </cell>
          <cell r="AF1041">
            <v>0</v>
          </cell>
          <cell r="AG1041">
            <v>694.8060999999999</v>
          </cell>
          <cell r="AH1041">
            <v>1246.2943999999998</v>
          </cell>
          <cell r="AI1041">
            <v>1374.29</v>
          </cell>
          <cell r="AJ1041">
            <v>2335.5909142857145</v>
          </cell>
          <cell r="AK1041">
            <v>504.22299999999996</v>
          </cell>
          <cell r="AL1041">
            <v>0</v>
          </cell>
          <cell r="AM1041">
            <v>0</v>
          </cell>
          <cell r="AN1041">
            <v>22.07</v>
          </cell>
          <cell r="AO1041">
            <v>0</v>
          </cell>
          <cell r="AP1041">
            <v>694.26459999999997</v>
          </cell>
          <cell r="AQ1041">
            <v>1110.2443999999998</v>
          </cell>
          <cell r="AR1041">
            <v>995.8</v>
          </cell>
          <cell r="AS1041">
            <v>4256.4183428571423</v>
          </cell>
          <cell r="AT1041">
            <v>207.232</v>
          </cell>
          <cell r="AU1041">
            <v>0</v>
          </cell>
          <cell r="AV1041">
            <v>0</v>
          </cell>
          <cell r="AW1041">
            <v>224.62</v>
          </cell>
          <cell r="AX1041">
            <v>0</v>
          </cell>
          <cell r="AY1041">
            <v>1000.6600000000001</v>
          </cell>
          <cell r="AZ1041">
            <v>1068.7643999999998</v>
          </cell>
          <cell r="BA1041">
            <v>871.56999999999994</v>
          </cell>
          <cell r="BB1041">
            <v>4722.3263428571427</v>
          </cell>
          <cell r="BC1041">
            <v>439.72699999999998</v>
          </cell>
          <cell r="BD1041">
            <v>0</v>
          </cell>
          <cell r="BE1041">
            <v>0</v>
          </cell>
          <cell r="BF1041">
            <v>221.6</v>
          </cell>
          <cell r="BG1041">
            <v>0</v>
          </cell>
        </row>
        <row r="1042">
          <cell r="A1042" t="str">
            <v>DRUMS</v>
          </cell>
          <cell r="B1042" t="str">
            <v>FG</v>
          </cell>
          <cell r="C1042" t="str">
            <v>FM</v>
          </cell>
          <cell r="D1042" t="str">
            <v>STEARIC-90</v>
          </cell>
          <cell r="E1042" t="str">
            <v>STEARIC-90</v>
          </cell>
          <cell r="F1042">
            <v>79.599999999999994</v>
          </cell>
        </row>
        <row r="1043">
          <cell r="A1043">
            <v>121</v>
          </cell>
          <cell r="B1043" t="str">
            <v>FG</v>
          </cell>
          <cell r="C1043" t="str">
            <v>FM</v>
          </cell>
          <cell r="D1043" t="str">
            <v>REFINED GLYCERINE-CP</v>
          </cell>
          <cell r="E1043" t="str">
            <v>HPS</v>
          </cell>
          <cell r="F1043">
            <v>1.25</v>
          </cell>
          <cell r="H1043">
            <v>0.34</v>
          </cell>
          <cell r="J1043">
            <v>41</v>
          </cell>
          <cell r="O1043">
            <v>1.25</v>
          </cell>
          <cell r="Q1043">
            <v>0.34</v>
          </cell>
          <cell r="S1043">
            <v>66.5</v>
          </cell>
          <cell r="X1043">
            <v>1.25</v>
          </cell>
          <cell r="AB1043">
            <v>71</v>
          </cell>
          <cell r="AG1043">
            <v>1</v>
          </cell>
          <cell r="AI1043">
            <v>0.34</v>
          </cell>
          <cell r="AK1043">
            <v>45.5</v>
          </cell>
          <cell r="AP1043">
            <v>4</v>
          </cell>
          <cell r="AR1043">
            <v>0.34</v>
          </cell>
          <cell r="AT1043">
            <v>36</v>
          </cell>
          <cell r="AY1043">
            <v>13</v>
          </cell>
          <cell r="BA1043">
            <v>0.34</v>
          </cell>
          <cell r="BC1043">
            <v>38.25</v>
          </cell>
        </row>
        <row r="1044">
          <cell r="A1044">
            <v>122</v>
          </cell>
          <cell r="B1044" t="str">
            <v>FG</v>
          </cell>
          <cell r="C1044" t="str">
            <v>FM</v>
          </cell>
          <cell r="D1044" t="str">
            <v>REFINED GLYCERINE-IP</v>
          </cell>
          <cell r="E1044" t="str">
            <v>OLEIC - IG</v>
          </cell>
          <cell r="F1044">
            <v>1</v>
          </cell>
          <cell r="J1044">
            <v>8.75</v>
          </cell>
          <cell r="S1044">
            <v>33.5</v>
          </cell>
          <cell r="X1044">
            <v>6</v>
          </cell>
          <cell r="AB1044">
            <v>50</v>
          </cell>
          <cell r="AG1044">
            <v>3</v>
          </cell>
          <cell r="AK1044">
            <v>55.25</v>
          </cell>
          <cell r="AP1044">
            <v>2</v>
          </cell>
          <cell r="AT1044">
            <v>120.75</v>
          </cell>
          <cell r="AY1044">
            <v>11</v>
          </cell>
          <cell r="BC1044">
            <v>115.75</v>
          </cell>
        </row>
        <row r="1045">
          <cell r="A1045">
            <v>123</v>
          </cell>
          <cell r="B1045" t="str">
            <v>FG</v>
          </cell>
          <cell r="C1045" t="str">
            <v>FM</v>
          </cell>
          <cell r="D1045" t="str">
            <v>REFINED GLYCERINE-USP</v>
          </cell>
          <cell r="F1045">
            <v>786.73064999999997</v>
          </cell>
          <cell r="G1045">
            <v>1295.1211999999998</v>
          </cell>
          <cell r="H1045">
            <v>1642.4920000000002</v>
          </cell>
          <cell r="I1045">
            <v>3575.9483357142863</v>
          </cell>
          <cell r="J1045">
            <v>372.21900000000005</v>
          </cell>
          <cell r="K1045">
            <v>0</v>
          </cell>
          <cell r="L1045">
            <v>0</v>
          </cell>
          <cell r="M1045">
            <v>120.63</v>
          </cell>
          <cell r="N1045">
            <v>0</v>
          </cell>
          <cell r="O1045">
            <v>617.23690000000011</v>
          </cell>
          <cell r="P1045">
            <v>1341.1093999999998</v>
          </cell>
          <cell r="Q1045">
            <v>1619.68</v>
          </cell>
          <cell r="R1045">
            <v>3730.3529999999996</v>
          </cell>
          <cell r="S1045">
            <v>347.55200000000002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18</v>
          </cell>
          <cell r="Y1045">
            <v>1300.5463999999999</v>
          </cell>
          <cell r="Z1045">
            <v>1589.9199999999998</v>
          </cell>
          <cell r="AA1045">
            <v>2569.9960571428569</v>
          </cell>
          <cell r="AB1045">
            <v>424.96500000000003</v>
          </cell>
          <cell r="AC1045">
            <v>0</v>
          </cell>
          <cell r="AD1045">
            <v>0</v>
          </cell>
          <cell r="AE1045">
            <v>94.84</v>
          </cell>
          <cell r="AF1045">
            <v>0</v>
          </cell>
          <cell r="AG1045">
            <v>14.25</v>
          </cell>
          <cell r="AH1045">
            <v>1246.2943999999998</v>
          </cell>
          <cell r="AI1045">
            <v>1374.29</v>
          </cell>
          <cell r="AJ1045">
            <v>2335.5909142857145</v>
          </cell>
          <cell r="AK1045">
            <v>504.22299999999996</v>
          </cell>
          <cell r="AL1045">
            <v>0</v>
          </cell>
          <cell r="AM1045">
            <v>0</v>
          </cell>
          <cell r="AN1045">
            <v>22.07</v>
          </cell>
          <cell r="AO1045">
            <v>0</v>
          </cell>
          <cell r="AP1045">
            <v>18</v>
          </cell>
          <cell r="AQ1045">
            <v>1110.2443999999998</v>
          </cell>
          <cell r="AR1045">
            <v>995.8</v>
          </cell>
          <cell r="AS1045">
            <v>4256.4183428571423</v>
          </cell>
          <cell r="AT1045">
            <v>207.232</v>
          </cell>
          <cell r="AU1045">
            <v>0</v>
          </cell>
          <cell r="AV1045">
            <v>0</v>
          </cell>
          <cell r="AW1045">
            <v>224.62</v>
          </cell>
          <cell r="AX1045">
            <v>0</v>
          </cell>
          <cell r="AY1045">
            <v>36</v>
          </cell>
          <cell r="AZ1045">
            <v>1068.7643999999998</v>
          </cell>
          <cell r="BA1045">
            <v>871.56999999999994</v>
          </cell>
          <cell r="BB1045">
            <v>4722.3263428571427</v>
          </cell>
          <cell r="BC1045">
            <v>439.72699999999998</v>
          </cell>
          <cell r="BD1045">
            <v>0</v>
          </cell>
          <cell r="BE1045">
            <v>0</v>
          </cell>
          <cell r="BF1045">
            <v>221.6</v>
          </cell>
          <cell r="BG1045">
            <v>0</v>
          </cell>
          <cell r="BH1045">
            <v>942.17800000000011</v>
          </cell>
          <cell r="BI1045">
            <v>1068.7643999999998</v>
          </cell>
          <cell r="BJ1045">
            <v>785.2</v>
          </cell>
          <cell r="BK1045">
            <v>5210.5848428571435</v>
          </cell>
          <cell r="BL1045">
            <v>122.83799999999999</v>
          </cell>
          <cell r="BM1045">
            <v>0</v>
          </cell>
          <cell r="BN1045">
            <v>0</v>
          </cell>
          <cell r="BO1045">
            <v>315.95</v>
          </cell>
          <cell r="BP1045">
            <v>0</v>
          </cell>
          <cell r="BQ1045">
            <v>987.27600000000007</v>
          </cell>
          <cell r="BR1045">
            <v>1068.7643999999998</v>
          </cell>
          <cell r="BS1045">
            <v>842.01</v>
          </cell>
          <cell r="BT1045">
            <v>4971.484199999999</v>
          </cell>
          <cell r="BU1045">
            <v>273.209</v>
          </cell>
          <cell r="BV1045">
            <v>0</v>
          </cell>
          <cell r="BW1045">
            <v>0</v>
          </cell>
          <cell r="BX1045">
            <v>236.74</v>
          </cell>
          <cell r="BY1045">
            <v>0</v>
          </cell>
          <cell r="BZ1045">
            <v>886.08400000000006</v>
          </cell>
          <cell r="CA1045">
            <v>1068.7643999999998</v>
          </cell>
          <cell r="CB1045">
            <v>769.23</v>
          </cell>
          <cell r="CC1045">
            <v>4179.7156285714282</v>
          </cell>
          <cell r="CD1045">
            <v>357.62599999999998</v>
          </cell>
          <cell r="CE1045">
            <v>0</v>
          </cell>
          <cell r="CF1045">
            <v>0</v>
          </cell>
          <cell r="CG1045">
            <v>98.4</v>
          </cell>
          <cell r="CH1045">
            <v>0</v>
          </cell>
          <cell r="CI1045">
            <v>703.81899999999996</v>
          </cell>
          <cell r="CJ1045">
            <v>1068.7643999999998</v>
          </cell>
          <cell r="CK1045">
            <v>769.23</v>
          </cell>
          <cell r="CL1045">
            <v>4204.7422857142856</v>
          </cell>
          <cell r="CM1045">
            <v>475.65299999999996</v>
          </cell>
          <cell r="CN1045">
            <v>0</v>
          </cell>
          <cell r="CO1045">
            <v>0</v>
          </cell>
          <cell r="CP1045">
            <v>98.4</v>
          </cell>
          <cell r="CQ1045">
            <v>0</v>
          </cell>
          <cell r="CR1045">
            <v>844.58899999999994</v>
          </cell>
          <cell r="CS1045">
            <v>1068.7643999999998</v>
          </cell>
          <cell r="CT1045">
            <v>769.23</v>
          </cell>
          <cell r="CU1045">
            <v>3836.3627142857144</v>
          </cell>
          <cell r="CV1045">
            <v>624.99300000000005</v>
          </cell>
          <cell r="CW1045">
            <v>0</v>
          </cell>
          <cell r="CX1045">
            <v>0</v>
          </cell>
          <cell r="CY1045">
            <v>19.899999999999999</v>
          </cell>
          <cell r="CZ1045">
            <v>0</v>
          </cell>
          <cell r="DA1045">
            <v>702.72199999999998</v>
          </cell>
          <cell r="DB1045">
            <v>1068.7643999999998</v>
          </cell>
          <cell r="DC1045">
            <v>769.23</v>
          </cell>
          <cell r="DD1045">
            <v>3868.1466428571425</v>
          </cell>
          <cell r="DE1045">
            <v>645.99800000000005</v>
          </cell>
          <cell r="DF1045">
            <v>0</v>
          </cell>
          <cell r="DG1045">
            <v>0</v>
          </cell>
          <cell r="DH1045">
            <v>65.02</v>
          </cell>
          <cell r="DI1045">
            <v>0</v>
          </cell>
          <cell r="DJ1045">
            <v>628.36999999999989</v>
          </cell>
          <cell r="DK1045">
            <v>1009.0871999999999</v>
          </cell>
          <cell r="DL1045">
            <v>769.23</v>
          </cell>
          <cell r="DM1045">
            <v>4770.817357142857</v>
          </cell>
          <cell r="DN1045">
            <v>714.75599999999997</v>
          </cell>
          <cell r="DO1045">
            <v>0</v>
          </cell>
          <cell r="DP1045">
            <v>0</v>
          </cell>
          <cell r="DQ1045">
            <v>98.2</v>
          </cell>
          <cell r="DR1045">
            <v>0</v>
          </cell>
        </row>
        <row r="1046">
          <cell r="A1046">
            <v>124</v>
          </cell>
          <cell r="B1046" t="str">
            <v>FG</v>
          </cell>
          <cell r="C1046" t="str">
            <v>FM</v>
          </cell>
          <cell r="D1046" t="str">
            <v>REFINED GLYCERINE-JP</v>
          </cell>
          <cell r="F1046">
            <v>40</v>
          </cell>
        </row>
        <row r="1047">
          <cell r="A1047">
            <v>125</v>
          </cell>
          <cell r="B1047" t="str">
            <v>FG</v>
          </cell>
          <cell r="C1047" t="str">
            <v>FM</v>
          </cell>
          <cell r="D1047" t="str">
            <v>DPKO</v>
          </cell>
          <cell r="F1047">
            <v>1.25</v>
          </cell>
          <cell r="H1047">
            <v>0.34</v>
          </cell>
          <cell r="I1047">
            <v>20.16</v>
          </cell>
          <cell r="J1047">
            <v>41</v>
          </cell>
          <cell r="O1047">
            <v>1.25</v>
          </cell>
          <cell r="Q1047">
            <v>0.34</v>
          </cell>
          <cell r="S1047">
            <v>66.5</v>
          </cell>
          <cell r="X1047">
            <v>1.25</v>
          </cell>
          <cell r="AB1047">
            <v>71</v>
          </cell>
          <cell r="AG1047">
            <v>1</v>
          </cell>
          <cell r="AI1047">
            <v>0.34</v>
          </cell>
          <cell r="AJ1047">
            <v>5.58</v>
          </cell>
          <cell r="AK1047">
            <v>45.5</v>
          </cell>
          <cell r="AP1047">
            <v>4</v>
          </cell>
          <cell r="AR1047">
            <v>0.34</v>
          </cell>
          <cell r="AS1047">
            <v>9.09</v>
          </cell>
          <cell r="AT1047">
            <v>36</v>
          </cell>
          <cell r="AY1047">
            <v>13</v>
          </cell>
          <cell r="BA1047">
            <v>0.34</v>
          </cell>
          <cell r="BB1047">
            <v>9.5399999999999991</v>
          </cell>
          <cell r="BC1047">
            <v>38.25</v>
          </cell>
          <cell r="BH1047">
            <v>13</v>
          </cell>
          <cell r="BJ1047">
            <v>0.23</v>
          </cell>
          <cell r="BQ1047">
            <v>7</v>
          </cell>
          <cell r="BS1047">
            <v>0.23</v>
          </cell>
          <cell r="BU1047">
            <v>39.5</v>
          </cell>
          <cell r="BZ1047">
            <v>18</v>
          </cell>
          <cell r="CB1047">
            <v>0.23</v>
          </cell>
          <cell r="CD1047">
            <v>35.5</v>
          </cell>
          <cell r="CI1047">
            <v>1</v>
          </cell>
          <cell r="CK1047">
            <v>0.23</v>
          </cell>
          <cell r="CM1047">
            <v>19</v>
          </cell>
          <cell r="CR1047">
            <v>1</v>
          </cell>
          <cell r="CT1047">
            <v>0.23</v>
          </cell>
          <cell r="CV1047">
            <v>19</v>
          </cell>
          <cell r="DA1047">
            <v>1</v>
          </cell>
          <cell r="DC1047">
            <v>0.23</v>
          </cell>
          <cell r="DE1047">
            <v>30.75</v>
          </cell>
          <cell r="DJ1047">
            <v>11</v>
          </cell>
          <cell r="DL1047">
            <v>0.23</v>
          </cell>
          <cell r="DN1047">
            <v>47.25</v>
          </cell>
        </row>
        <row r="1048">
          <cell r="A1048">
            <v>126</v>
          </cell>
          <cell r="B1048" t="str">
            <v>FG</v>
          </cell>
          <cell r="C1048" t="str">
            <v>FM</v>
          </cell>
          <cell r="D1048" t="str">
            <v>C6&gt;98%</v>
          </cell>
          <cell r="F1048">
            <v>0.18</v>
          </cell>
          <cell r="H1048">
            <v>0.9</v>
          </cell>
          <cell r="J1048">
            <v>8.75</v>
          </cell>
          <cell r="Q1048">
            <v>0.9</v>
          </cell>
          <cell r="S1048">
            <v>33.5</v>
          </cell>
          <cell r="X1048">
            <v>6</v>
          </cell>
          <cell r="Z1048">
            <v>0.9</v>
          </cell>
          <cell r="AB1048">
            <v>50</v>
          </cell>
          <cell r="AG1048">
            <v>0.18</v>
          </cell>
          <cell r="AI1048">
            <v>0.9</v>
          </cell>
          <cell r="AK1048">
            <v>55.25</v>
          </cell>
          <cell r="AP1048">
            <v>0.18</v>
          </cell>
          <cell r="AR1048">
            <v>0.9</v>
          </cell>
          <cell r="AT1048">
            <v>120.75</v>
          </cell>
          <cell r="AY1048">
            <v>11</v>
          </cell>
          <cell r="BA1048">
            <v>0.9</v>
          </cell>
          <cell r="BC1048">
            <v>115.75</v>
          </cell>
          <cell r="BH1048">
            <v>11</v>
          </cell>
          <cell r="BQ1048">
            <v>10</v>
          </cell>
          <cell r="BU1048">
            <v>119.75</v>
          </cell>
          <cell r="BZ1048">
            <v>10</v>
          </cell>
          <cell r="CD1048">
            <v>50.5</v>
          </cell>
          <cell r="CI1048">
            <v>5</v>
          </cell>
          <cell r="CM1048">
            <v>15</v>
          </cell>
          <cell r="CV1048">
            <v>14</v>
          </cell>
          <cell r="DE1048">
            <v>32.5</v>
          </cell>
          <cell r="DJ1048">
            <v>10</v>
          </cell>
          <cell r="DN1048">
            <v>141</v>
          </cell>
        </row>
        <row r="1049">
          <cell r="A1049">
            <v>127</v>
          </cell>
          <cell r="B1049" t="str">
            <v>FG</v>
          </cell>
          <cell r="C1049" t="str">
            <v>FM</v>
          </cell>
          <cell r="D1049" t="str">
            <v>C8&gt;98%</v>
          </cell>
          <cell r="F1049">
            <v>12.24</v>
          </cell>
          <cell r="H1049">
            <v>7.02</v>
          </cell>
          <cell r="O1049">
            <v>9.9</v>
          </cell>
          <cell r="Q1049">
            <v>7.02</v>
          </cell>
          <cell r="X1049">
            <v>9.7199999999999989</v>
          </cell>
          <cell r="Z1049">
            <v>7.02</v>
          </cell>
          <cell r="AG1049">
            <v>9.5399999999999991</v>
          </cell>
          <cell r="AI1049">
            <v>7.02</v>
          </cell>
          <cell r="AP1049">
            <v>8.64</v>
          </cell>
          <cell r="AR1049">
            <v>7.02</v>
          </cell>
          <cell r="AY1049">
            <v>10.44</v>
          </cell>
          <cell r="BA1049">
            <v>7.02</v>
          </cell>
          <cell r="BH1049">
            <v>18</v>
          </cell>
          <cell r="BQ1049">
            <v>24</v>
          </cell>
          <cell r="BZ1049">
            <v>38</v>
          </cell>
          <cell r="CD1049">
            <v>1</v>
          </cell>
          <cell r="CI1049">
            <v>18</v>
          </cell>
          <cell r="CR1049">
            <v>38</v>
          </cell>
          <cell r="DA1049">
            <v>38</v>
          </cell>
          <cell r="DJ1049">
            <v>20</v>
          </cell>
        </row>
        <row r="1050">
          <cell r="A1050">
            <v>128</v>
          </cell>
          <cell r="B1050" t="str">
            <v>FG</v>
          </cell>
          <cell r="C1050" t="str">
            <v>FM</v>
          </cell>
          <cell r="D1050" t="str">
            <v>C10&gt;98%</v>
          </cell>
          <cell r="F1050">
            <v>6.84</v>
          </cell>
          <cell r="H1050">
            <v>0.18</v>
          </cell>
          <cell r="O1050">
            <v>6.84</v>
          </cell>
          <cell r="Q1050">
            <v>0.18</v>
          </cell>
          <cell r="X1050">
            <v>6.66</v>
          </cell>
          <cell r="Z1050">
            <v>0.18</v>
          </cell>
          <cell r="AG1050">
            <v>6.66</v>
          </cell>
          <cell r="AI1050">
            <v>0.18</v>
          </cell>
          <cell r="AP1050">
            <v>6.66</v>
          </cell>
          <cell r="AR1050">
            <v>0.18</v>
          </cell>
          <cell r="AY1050">
            <v>6.66</v>
          </cell>
          <cell r="BA1050">
            <v>0.18</v>
          </cell>
        </row>
        <row r="1051">
          <cell r="A1051">
            <v>129</v>
          </cell>
          <cell r="B1051" t="str">
            <v>FG</v>
          </cell>
          <cell r="C1051" t="str">
            <v>FM</v>
          </cell>
          <cell r="D1051" t="str">
            <v>C8+C10&gt;98%</v>
          </cell>
          <cell r="F1051">
            <v>0.54</v>
          </cell>
          <cell r="H1051">
            <v>3.7749999999999999</v>
          </cell>
          <cell r="I1051">
            <v>20.16</v>
          </cell>
          <cell r="O1051">
            <v>0.54</v>
          </cell>
          <cell r="Q1051">
            <v>3.7749999999999999</v>
          </cell>
          <cell r="X1051">
            <v>0.54</v>
          </cell>
          <cell r="Z1051">
            <v>3.7749999999999999</v>
          </cell>
          <cell r="AG1051">
            <v>0.54</v>
          </cell>
          <cell r="AI1051">
            <v>3.7749999999999999</v>
          </cell>
          <cell r="AJ1051">
            <v>5.58</v>
          </cell>
          <cell r="AR1051">
            <v>3.7749999999999999</v>
          </cell>
          <cell r="AS1051">
            <v>9.09</v>
          </cell>
          <cell r="BA1051">
            <v>3.7749999999999999</v>
          </cell>
          <cell r="BB1051">
            <v>9.5399999999999991</v>
          </cell>
          <cell r="BK1051">
            <v>8.01</v>
          </cell>
          <cell r="BT1051">
            <v>17.82</v>
          </cell>
          <cell r="CL1051">
            <v>1.35</v>
          </cell>
          <cell r="DM1051">
            <v>29.43</v>
          </cell>
        </row>
        <row r="1052">
          <cell r="A1052">
            <v>130</v>
          </cell>
          <cell r="B1052" t="str">
            <v>FG</v>
          </cell>
          <cell r="C1052" t="str">
            <v>FM</v>
          </cell>
          <cell r="D1052" t="str">
            <v>OLEIC-15</v>
          </cell>
          <cell r="F1052">
            <v>0.18</v>
          </cell>
          <cell r="H1052">
            <v>0.185</v>
          </cell>
          <cell r="I1052">
            <v>89.28</v>
          </cell>
          <cell r="Q1052">
            <v>0.185</v>
          </cell>
          <cell r="R1052">
            <v>89.73</v>
          </cell>
          <cell r="Z1052">
            <v>0.185</v>
          </cell>
          <cell r="AA1052">
            <v>111.78</v>
          </cell>
          <cell r="AG1052">
            <v>0.18</v>
          </cell>
          <cell r="AI1052">
            <v>0.185</v>
          </cell>
          <cell r="AJ1052">
            <v>120.96</v>
          </cell>
          <cell r="AP1052">
            <v>0.18</v>
          </cell>
          <cell r="AR1052">
            <v>0.185</v>
          </cell>
          <cell r="AS1052">
            <v>121.86</v>
          </cell>
          <cell r="BA1052">
            <v>0.185</v>
          </cell>
          <cell r="BB1052">
            <v>121.86</v>
          </cell>
          <cell r="BH1052">
            <v>43.38</v>
          </cell>
          <cell r="BJ1052">
            <v>0.89500000000000002</v>
          </cell>
          <cell r="BQ1052">
            <v>43.38</v>
          </cell>
          <cell r="BS1052">
            <v>0.89500000000000002</v>
          </cell>
          <cell r="BZ1052">
            <v>57.78</v>
          </cell>
          <cell r="CB1052">
            <v>0.89500000000000002</v>
          </cell>
          <cell r="CI1052">
            <v>57.78</v>
          </cell>
          <cell r="CK1052">
            <v>0.89500000000000002</v>
          </cell>
          <cell r="CR1052">
            <v>0.18</v>
          </cell>
          <cell r="CT1052">
            <v>0.89500000000000002</v>
          </cell>
          <cell r="DA1052">
            <v>0.18</v>
          </cell>
          <cell r="DC1052">
            <v>0.89500000000000002</v>
          </cell>
          <cell r="DJ1052">
            <v>0.18</v>
          </cell>
          <cell r="DL1052">
            <v>0.89500000000000002</v>
          </cell>
        </row>
        <row r="1053">
          <cell r="A1053">
            <v>131</v>
          </cell>
          <cell r="B1053" t="str">
            <v>FG</v>
          </cell>
          <cell r="C1053" t="str">
            <v>NM</v>
          </cell>
          <cell r="D1053" t="str">
            <v>OLEIC-20</v>
          </cell>
          <cell r="F1053">
            <v>12.24</v>
          </cell>
          <cell r="H1053">
            <v>0.09</v>
          </cell>
          <cell r="O1053">
            <v>9.9</v>
          </cell>
          <cell r="Q1053">
            <v>0.09</v>
          </cell>
          <cell r="X1053">
            <v>9.7199999999999989</v>
          </cell>
          <cell r="Z1053">
            <v>0.09</v>
          </cell>
          <cell r="AG1053">
            <v>9.5399999999999991</v>
          </cell>
          <cell r="AI1053">
            <v>0.09</v>
          </cell>
          <cell r="AP1053">
            <v>8.64</v>
          </cell>
          <cell r="AR1053">
            <v>0.09</v>
          </cell>
          <cell r="AY1053">
            <v>10.44</v>
          </cell>
          <cell r="BA1053">
            <v>0.09</v>
          </cell>
          <cell r="BH1053">
            <v>8.2799999999999994</v>
          </cell>
          <cell r="BJ1053">
            <v>7.02</v>
          </cell>
          <cell r="BQ1053">
            <v>8.1</v>
          </cell>
          <cell r="BS1053">
            <v>7.02</v>
          </cell>
          <cell r="BZ1053">
            <v>7.56</v>
          </cell>
          <cell r="CB1053">
            <v>7.02</v>
          </cell>
          <cell r="CI1053">
            <v>20.88</v>
          </cell>
          <cell r="CK1053">
            <v>7.02</v>
          </cell>
          <cell r="CR1053">
            <v>20.88</v>
          </cell>
          <cell r="CT1053">
            <v>7.02</v>
          </cell>
          <cell r="DA1053">
            <v>6.48</v>
          </cell>
          <cell r="DC1053">
            <v>7.02</v>
          </cell>
          <cell r="DJ1053">
            <v>6.48</v>
          </cell>
          <cell r="DL1053">
            <v>7.02</v>
          </cell>
        </row>
        <row r="1054">
          <cell r="A1054">
            <v>132</v>
          </cell>
          <cell r="B1054" t="str">
            <v>FG</v>
          </cell>
          <cell r="C1054" t="str">
            <v>NM</v>
          </cell>
          <cell r="D1054" t="str">
            <v>OLEIC-26</v>
          </cell>
          <cell r="F1054">
            <v>6.84</v>
          </cell>
          <cell r="H1054">
            <v>0.63</v>
          </cell>
          <cell r="O1054">
            <v>6.84</v>
          </cell>
          <cell r="Q1054">
            <v>0.63</v>
          </cell>
          <cell r="X1054">
            <v>6.66</v>
          </cell>
          <cell r="Z1054">
            <v>0.63</v>
          </cell>
          <cell r="AG1054">
            <v>6.66</v>
          </cell>
          <cell r="AI1054">
            <v>0.63</v>
          </cell>
          <cell r="AP1054">
            <v>6.66</v>
          </cell>
          <cell r="AR1054">
            <v>0.63</v>
          </cell>
          <cell r="AY1054">
            <v>6.66</v>
          </cell>
          <cell r="BA1054">
            <v>0.63</v>
          </cell>
          <cell r="BH1054">
            <v>6.66</v>
          </cell>
          <cell r="BJ1054">
            <v>0.18</v>
          </cell>
          <cell r="BQ1054">
            <v>6.3</v>
          </cell>
          <cell r="BS1054">
            <v>0.18</v>
          </cell>
          <cell r="BZ1054">
            <v>6.3</v>
          </cell>
          <cell r="CB1054">
            <v>0.18</v>
          </cell>
          <cell r="CI1054">
            <v>6.3</v>
          </cell>
          <cell r="CK1054">
            <v>0.18</v>
          </cell>
          <cell r="CR1054">
            <v>6.3</v>
          </cell>
          <cell r="CT1054">
            <v>0.18</v>
          </cell>
          <cell r="DA1054">
            <v>6.3</v>
          </cell>
          <cell r="DC1054">
            <v>0.18</v>
          </cell>
          <cell r="DJ1054">
            <v>6.3</v>
          </cell>
          <cell r="DL1054">
            <v>0.18</v>
          </cell>
        </row>
        <row r="1055">
          <cell r="A1055">
            <v>133</v>
          </cell>
          <cell r="B1055" t="str">
            <v>FG</v>
          </cell>
          <cell r="C1055" t="str">
            <v>NM</v>
          </cell>
          <cell r="D1055" t="str">
            <v>OLEIC-29</v>
          </cell>
          <cell r="F1055">
            <v>0.54</v>
          </cell>
          <cell r="H1055">
            <v>0.18</v>
          </cell>
          <cell r="O1055">
            <v>0.54</v>
          </cell>
          <cell r="Q1055">
            <v>0.18</v>
          </cell>
          <cell r="X1055">
            <v>0.54</v>
          </cell>
          <cell r="Z1055">
            <v>0.18</v>
          </cell>
          <cell r="AG1055">
            <v>0.54</v>
          </cell>
          <cell r="AI1055">
            <v>0.18</v>
          </cell>
          <cell r="AR1055">
            <v>0.18</v>
          </cell>
          <cell r="BA1055">
            <v>0.18</v>
          </cell>
          <cell r="BJ1055">
            <v>3.774</v>
          </cell>
          <cell r="BQ1055">
            <v>7.02</v>
          </cell>
          <cell r="BS1055">
            <v>3.774</v>
          </cell>
          <cell r="BZ1055">
            <v>7.02</v>
          </cell>
          <cell r="CB1055">
            <v>3.774</v>
          </cell>
          <cell r="CI1055">
            <v>7.02</v>
          </cell>
          <cell r="CK1055">
            <v>3.774</v>
          </cell>
          <cell r="CR1055">
            <v>7.02</v>
          </cell>
          <cell r="CT1055">
            <v>3.774</v>
          </cell>
          <cell r="DA1055">
            <v>7.02</v>
          </cell>
          <cell r="DC1055">
            <v>3.774</v>
          </cell>
          <cell r="DJ1055">
            <v>6.66</v>
          </cell>
          <cell r="DL1055">
            <v>3.774</v>
          </cell>
        </row>
        <row r="1056">
          <cell r="A1056">
            <v>134</v>
          </cell>
          <cell r="B1056" t="str">
            <v>FG</v>
          </cell>
          <cell r="C1056" t="str">
            <v>FM</v>
          </cell>
          <cell r="D1056" t="str">
            <v>OLEIC-K</v>
          </cell>
          <cell r="H1056">
            <v>4.0650000000000004</v>
          </cell>
          <cell r="I1056">
            <v>2.52</v>
          </cell>
          <cell r="Q1056">
            <v>4.0650000000000004</v>
          </cell>
          <cell r="R1056">
            <v>1.62</v>
          </cell>
          <cell r="X1056">
            <v>6.84</v>
          </cell>
          <cell r="Z1056">
            <v>4.0650000000000004</v>
          </cell>
          <cell r="AA1056">
            <v>1.62</v>
          </cell>
          <cell r="AG1056">
            <v>6.84</v>
          </cell>
          <cell r="AI1056">
            <v>4.0650000000000004</v>
          </cell>
          <cell r="AJ1056">
            <v>1.62</v>
          </cell>
          <cell r="AP1056">
            <v>4.68</v>
          </cell>
          <cell r="AR1056">
            <v>4.0650000000000004</v>
          </cell>
          <cell r="AS1056">
            <v>1.62</v>
          </cell>
          <cell r="AY1056">
            <v>4.68</v>
          </cell>
          <cell r="BA1056">
            <v>4.0650000000000004</v>
          </cell>
          <cell r="BB1056">
            <v>1.62</v>
          </cell>
          <cell r="BJ1056">
            <v>0.185</v>
          </cell>
          <cell r="BK1056">
            <v>25.92</v>
          </cell>
          <cell r="BS1056">
            <v>0.185</v>
          </cell>
          <cell r="BT1056">
            <v>37.71</v>
          </cell>
          <cell r="CB1056">
            <v>0.185</v>
          </cell>
          <cell r="CC1056">
            <v>24.93</v>
          </cell>
          <cell r="CK1056">
            <v>0.185</v>
          </cell>
          <cell r="CL1056">
            <v>16.38</v>
          </cell>
          <cell r="CT1056">
            <v>0.185</v>
          </cell>
          <cell r="CU1056">
            <v>16.38</v>
          </cell>
          <cell r="DC1056">
            <v>0.185</v>
          </cell>
          <cell r="DD1056">
            <v>16.38</v>
          </cell>
          <cell r="DL1056">
            <v>0.185</v>
          </cell>
          <cell r="DM1056">
            <v>1.26</v>
          </cell>
        </row>
        <row r="1057">
          <cell r="A1057">
            <v>135</v>
          </cell>
          <cell r="B1057" t="str">
            <v>FG</v>
          </cell>
          <cell r="C1057" t="str">
            <v>NM</v>
          </cell>
          <cell r="D1057" t="str">
            <v>OLEIC-70</v>
          </cell>
          <cell r="H1057">
            <v>0.185</v>
          </cell>
          <cell r="Q1057">
            <v>0.185</v>
          </cell>
          <cell r="Z1057">
            <v>0.185</v>
          </cell>
          <cell r="AI1057">
            <v>0.185</v>
          </cell>
          <cell r="AR1057">
            <v>0.185</v>
          </cell>
          <cell r="BA1057">
            <v>0.185</v>
          </cell>
          <cell r="BJ1057">
            <v>0.09</v>
          </cell>
          <cell r="BS1057">
            <v>0.09</v>
          </cell>
          <cell r="CB1057">
            <v>0.09</v>
          </cell>
          <cell r="CK1057">
            <v>0.09</v>
          </cell>
          <cell r="CT1057">
            <v>0.09</v>
          </cell>
          <cell r="DC1057">
            <v>0.09</v>
          </cell>
          <cell r="DL1057">
            <v>0.09</v>
          </cell>
        </row>
        <row r="1058">
          <cell r="A1058">
            <v>136</v>
          </cell>
          <cell r="B1058" t="str">
            <v>FG</v>
          </cell>
          <cell r="C1058" t="str">
            <v>FM</v>
          </cell>
          <cell r="D1058" t="str">
            <v>C22:1&gt;90</v>
          </cell>
          <cell r="F1058">
            <v>0.18</v>
          </cell>
          <cell r="H1058">
            <v>0.63</v>
          </cell>
          <cell r="I1058">
            <v>1.44</v>
          </cell>
          <cell r="O1058">
            <v>0.18</v>
          </cell>
          <cell r="Q1058">
            <v>0.63</v>
          </cell>
          <cell r="R1058">
            <v>1.44</v>
          </cell>
          <cell r="X1058">
            <v>0.18</v>
          </cell>
          <cell r="Z1058">
            <v>0.63</v>
          </cell>
          <cell r="AA1058">
            <v>1.44</v>
          </cell>
          <cell r="AG1058">
            <v>0.18</v>
          </cell>
          <cell r="AI1058">
            <v>0.63</v>
          </cell>
          <cell r="AJ1058">
            <v>1.44</v>
          </cell>
          <cell r="AP1058">
            <v>0.18</v>
          </cell>
          <cell r="AR1058">
            <v>0.63</v>
          </cell>
          <cell r="AS1058">
            <v>1.44</v>
          </cell>
          <cell r="AY1058">
            <v>0.18</v>
          </cell>
          <cell r="BA1058">
            <v>0.63</v>
          </cell>
          <cell r="BB1058">
            <v>1.44</v>
          </cell>
          <cell r="BJ1058">
            <v>0.60799999999999998</v>
          </cell>
          <cell r="BS1058">
            <v>0.60799999999999998</v>
          </cell>
          <cell r="CB1058">
            <v>0.60799999999999998</v>
          </cell>
          <cell r="CK1058">
            <v>0.60799999999999998</v>
          </cell>
          <cell r="CT1058">
            <v>0.60799999999999998</v>
          </cell>
          <cell r="DC1058">
            <v>0.60799999999999998</v>
          </cell>
          <cell r="DL1058">
            <v>0.60799999999999998</v>
          </cell>
        </row>
        <row r="1059">
          <cell r="A1059">
            <v>137</v>
          </cell>
          <cell r="B1059" t="str">
            <v>FG</v>
          </cell>
          <cell r="C1059" t="str">
            <v>NM</v>
          </cell>
          <cell r="D1059" t="str">
            <v>DCPS</v>
          </cell>
          <cell r="H1059">
            <v>0.18</v>
          </cell>
          <cell r="Q1059">
            <v>0.18</v>
          </cell>
          <cell r="Z1059">
            <v>0.18</v>
          </cell>
          <cell r="AI1059">
            <v>0.18</v>
          </cell>
          <cell r="AR1059">
            <v>0.18</v>
          </cell>
          <cell r="BA1059">
            <v>0.18</v>
          </cell>
          <cell r="BJ1059">
            <v>0.16400000000000001</v>
          </cell>
          <cell r="BS1059">
            <v>0.16400000000000001</v>
          </cell>
          <cell r="CB1059">
            <v>0.16400000000000001</v>
          </cell>
          <cell r="CK1059">
            <v>0.16400000000000001</v>
          </cell>
          <cell r="CT1059">
            <v>0.16400000000000001</v>
          </cell>
          <cell r="DC1059">
            <v>0.16400000000000001</v>
          </cell>
          <cell r="DL1059">
            <v>0.16400000000000001</v>
          </cell>
        </row>
        <row r="1060">
          <cell r="A1060">
            <v>138</v>
          </cell>
          <cell r="B1060" t="str">
            <v>FG</v>
          </cell>
          <cell r="C1060" t="str">
            <v>NM</v>
          </cell>
          <cell r="D1060" t="str">
            <v>DFA C12/C14</v>
          </cell>
          <cell r="H1060">
            <v>4.0650000000000004</v>
          </cell>
          <cell r="I1060">
            <v>0.68</v>
          </cell>
          <cell r="Q1060">
            <v>4.0650000000000004</v>
          </cell>
          <cell r="R1060">
            <v>0.68</v>
          </cell>
          <cell r="X1060">
            <v>6.84</v>
          </cell>
          <cell r="Z1060">
            <v>4.0650000000000004</v>
          </cell>
          <cell r="AA1060">
            <v>0.68</v>
          </cell>
          <cell r="AG1060">
            <v>6.84</v>
          </cell>
          <cell r="AI1060">
            <v>4.0650000000000004</v>
          </cell>
          <cell r="AJ1060">
            <v>0.68</v>
          </cell>
          <cell r="AP1060">
            <v>4.68</v>
          </cell>
          <cell r="AR1060">
            <v>4.0650000000000004</v>
          </cell>
          <cell r="AS1060">
            <v>0.68</v>
          </cell>
          <cell r="AY1060">
            <v>4.68</v>
          </cell>
          <cell r="BA1060">
            <v>4.0650000000000004</v>
          </cell>
          <cell r="BB1060">
            <v>0.68</v>
          </cell>
          <cell r="BH1060">
            <v>3.96</v>
          </cell>
          <cell r="BJ1060">
            <v>5.1180000000000003</v>
          </cell>
          <cell r="BK1060">
            <v>0.72</v>
          </cell>
          <cell r="BQ1060">
            <v>3.96</v>
          </cell>
          <cell r="BS1060">
            <v>4.4880000000000004</v>
          </cell>
          <cell r="BT1060">
            <v>8.01</v>
          </cell>
          <cell r="CB1060">
            <v>4.4880000000000004</v>
          </cell>
          <cell r="CC1060">
            <v>11.43</v>
          </cell>
          <cell r="CK1060">
            <v>4.4880000000000004</v>
          </cell>
          <cell r="CL1060">
            <v>3.42</v>
          </cell>
          <cell r="CT1060">
            <v>4.4880000000000004</v>
          </cell>
          <cell r="CU1060">
            <v>3.42</v>
          </cell>
          <cell r="DC1060">
            <v>4.4880000000000004</v>
          </cell>
          <cell r="DD1060">
            <v>3.42</v>
          </cell>
          <cell r="DL1060">
            <v>4.4880000000000004</v>
          </cell>
          <cell r="DM1060">
            <v>3.42</v>
          </cell>
        </row>
        <row r="1061">
          <cell r="A1061">
            <v>139</v>
          </cell>
          <cell r="B1061" t="str">
            <v>FG</v>
          </cell>
          <cell r="C1061" t="str">
            <v>NM</v>
          </cell>
          <cell r="D1061" t="str">
            <v>OLEIC-IG</v>
          </cell>
          <cell r="H1061">
            <v>0.185</v>
          </cell>
          <cell r="I1061">
            <v>8.3699999999999992</v>
          </cell>
          <cell r="Q1061">
            <v>0.185</v>
          </cell>
          <cell r="R1061">
            <v>8.3699999999999992</v>
          </cell>
          <cell r="Z1061">
            <v>0.185</v>
          </cell>
          <cell r="AA1061">
            <v>8.3699999999999992</v>
          </cell>
          <cell r="AI1061">
            <v>0.185</v>
          </cell>
          <cell r="AJ1061">
            <v>8.3699999999999992</v>
          </cell>
          <cell r="AR1061">
            <v>0.185</v>
          </cell>
          <cell r="AS1061">
            <v>8.3699999999999992</v>
          </cell>
          <cell r="BA1061">
            <v>0.185</v>
          </cell>
          <cell r="BB1061">
            <v>8.3699999999999992</v>
          </cell>
          <cell r="BJ1061">
            <v>0.16</v>
          </cell>
          <cell r="BS1061">
            <v>0.16</v>
          </cell>
          <cell r="CB1061">
            <v>0.16</v>
          </cell>
          <cell r="CK1061">
            <v>0.16</v>
          </cell>
          <cell r="CT1061">
            <v>0.16</v>
          </cell>
          <cell r="DC1061">
            <v>0.16</v>
          </cell>
          <cell r="DL1061">
            <v>0.16</v>
          </cell>
        </row>
        <row r="1062">
          <cell r="A1062">
            <v>140</v>
          </cell>
          <cell r="B1062" t="str">
            <v>FG</v>
          </cell>
          <cell r="C1062" t="str">
            <v>NM</v>
          </cell>
          <cell r="D1062" t="str">
            <v>Vegarol 1214</v>
          </cell>
          <cell r="F1062">
            <v>0.18</v>
          </cell>
          <cell r="I1062">
            <v>9.18</v>
          </cell>
          <cell r="O1062">
            <v>0.18</v>
          </cell>
          <cell r="R1062">
            <v>9.18</v>
          </cell>
          <cell r="X1062">
            <v>0.18</v>
          </cell>
          <cell r="AA1062">
            <v>0.17</v>
          </cell>
          <cell r="AG1062">
            <v>0.18</v>
          </cell>
          <cell r="AJ1062">
            <v>17.170000000000002</v>
          </cell>
          <cell r="AP1062">
            <v>0.18</v>
          </cell>
          <cell r="AS1062">
            <v>7.48</v>
          </cell>
          <cell r="AY1062">
            <v>0.18</v>
          </cell>
          <cell r="BB1062">
            <v>21.08</v>
          </cell>
          <cell r="BH1062">
            <v>0.18</v>
          </cell>
          <cell r="BK1062">
            <v>1.44</v>
          </cell>
          <cell r="BQ1062">
            <v>0.18</v>
          </cell>
          <cell r="BT1062">
            <v>17.100000000000001</v>
          </cell>
          <cell r="BZ1062">
            <v>0.18</v>
          </cell>
          <cell r="CC1062">
            <v>17.100000000000001</v>
          </cell>
          <cell r="CI1062">
            <v>0.18</v>
          </cell>
          <cell r="CL1062">
            <v>17.100000000000001</v>
          </cell>
          <cell r="CU1062">
            <v>17.100000000000001</v>
          </cell>
          <cell r="DA1062">
            <v>0.18</v>
          </cell>
          <cell r="DD1062">
            <v>17.100000000000001</v>
          </cell>
          <cell r="DJ1062">
            <v>0.18</v>
          </cell>
          <cell r="DM1062">
            <v>17.100000000000001</v>
          </cell>
        </row>
        <row r="1063">
          <cell r="A1063">
            <v>257</v>
          </cell>
          <cell r="B1063" t="str">
            <v>FG</v>
          </cell>
          <cell r="C1063" t="str">
            <v>NM</v>
          </cell>
          <cell r="D1063" t="str">
            <v>Vegarol 10</v>
          </cell>
          <cell r="I1063">
            <v>14.28</v>
          </cell>
          <cell r="R1063">
            <v>14.28</v>
          </cell>
          <cell r="AA1063">
            <v>14.28</v>
          </cell>
          <cell r="AJ1063">
            <v>14.28</v>
          </cell>
        </row>
        <row r="1064">
          <cell r="A1064">
            <v>138</v>
          </cell>
          <cell r="B1064" t="str">
            <v>FG</v>
          </cell>
          <cell r="C1064" t="str">
            <v>NM</v>
          </cell>
          <cell r="D1064" t="str">
            <v>Vegarol 1216</v>
          </cell>
          <cell r="F1064">
            <v>62.230000000000004</v>
          </cell>
          <cell r="G1064">
            <v>0</v>
          </cell>
          <cell r="H1064">
            <v>17.55</v>
          </cell>
          <cell r="I1064">
            <v>145.91</v>
          </cell>
          <cell r="J1064">
            <v>49.75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18.71</v>
          </cell>
          <cell r="P1064">
            <v>0</v>
          </cell>
          <cell r="Q1064">
            <v>17.55</v>
          </cell>
          <cell r="R1064">
            <v>125.30000000000001</v>
          </cell>
          <cell r="S1064">
            <v>100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49.189999999999991</v>
          </cell>
          <cell r="Y1064">
            <v>0</v>
          </cell>
          <cell r="Z1064">
            <v>17.21</v>
          </cell>
          <cell r="AA1064">
            <v>138.34</v>
          </cell>
          <cell r="AB1064">
            <v>121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42.189999999999991</v>
          </cell>
          <cell r="AH1064">
            <v>0</v>
          </cell>
          <cell r="AI1064">
            <v>17.55</v>
          </cell>
          <cell r="AJ1064">
            <v>170.1</v>
          </cell>
          <cell r="AK1064">
            <v>100.75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44.34</v>
          </cell>
          <cell r="AQ1064">
            <v>0</v>
          </cell>
          <cell r="AR1064">
            <v>17.55</v>
          </cell>
          <cell r="AS1064">
            <v>150.54</v>
          </cell>
          <cell r="AT1064">
            <v>156.75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81.960000000000008</v>
          </cell>
          <cell r="AZ1064">
            <v>0</v>
          </cell>
          <cell r="BA1064">
            <v>17.55</v>
          </cell>
          <cell r="BB1064">
            <v>164.59000000000003</v>
          </cell>
          <cell r="BC1064">
            <v>154</v>
          </cell>
          <cell r="BD1064">
            <v>0</v>
          </cell>
          <cell r="BE1064">
            <v>0</v>
          </cell>
          <cell r="BF1064">
            <v>0</v>
          </cell>
          <cell r="BG1064">
            <v>0</v>
          </cell>
          <cell r="BK1064">
            <v>0.68</v>
          </cell>
          <cell r="BT1064">
            <v>0.68</v>
          </cell>
          <cell r="CC1064">
            <v>0.68</v>
          </cell>
          <cell r="CL1064">
            <v>0.68</v>
          </cell>
          <cell r="CU1064">
            <v>0.68</v>
          </cell>
          <cell r="DD1064">
            <v>0.68</v>
          </cell>
          <cell r="DM1064">
            <v>0.68</v>
          </cell>
        </row>
        <row r="1065">
          <cell r="A1065" t="str">
            <v>FATTY ACID FLAKES</v>
          </cell>
          <cell r="B1065" t="str">
            <v>FG</v>
          </cell>
          <cell r="C1065" t="str">
            <v>NM</v>
          </cell>
          <cell r="D1065" t="str">
            <v>Vegarol 1218</v>
          </cell>
          <cell r="CU1065">
            <v>13.6</v>
          </cell>
          <cell r="DD1065">
            <v>13.6</v>
          </cell>
        </row>
        <row r="1066">
          <cell r="A1066">
            <v>141</v>
          </cell>
          <cell r="B1066" t="str">
            <v>FG</v>
          </cell>
          <cell r="C1066" t="str">
            <v>FM</v>
          </cell>
          <cell r="D1066" t="str">
            <v>C14&gt;99%</v>
          </cell>
          <cell r="I1066">
            <v>32.875</v>
          </cell>
          <cell r="R1066">
            <v>32.875</v>
          </cell>
          <cell r="AA1066">
            <v>32.875</v>
          </cell>
          <cell r="AJ1066">
            <v>32.875</v>
          </cell>
          <cell r="AS1066">
            <v>32.875</v>
          </cell>
          <cell r="BB1066">
            <v>32.875</v>
          </cell>
        </row>
        <row r="1067">
          <cell r="A1067">
            <v>142</v>
          </cell>
          <cell r="B1067" t="str">
            <v>FG</v>
          </cell>
          <cell r="C1067" t="str">
            <v>FM</v>
          </cell>
          <cell r="D1067" t="str">
            <v>C16 85%</v>
          </cell>
          <cell r="I1067">
            <v>9.18</v>
          </cell>
          <cell r="R1067">
            <v>9.18</v>
          </cell>
          <cell r="AA1067">
            <v>0.17</v>
          </cell>
          <cell r="AJ1067">
            <v>17.170000000000002</v>
          </cell>
          <cell r="AS1067">
            <v>140</v>
          </cell>
          <cell r="BB1067">
            <v>140</v>
          </cell>
          <cell r="BK1067">
            <v>7.48</v>
          </cell>
          <cell r="BT1067">
            <v>19.38</v>
          </cell>
          <cell r="CC1067">
            <v>16.32</v>
          </cell>
          <cell r="CL1067">
            <v>16.32</v>
          </cell>
          <cell r="CU1067">
            <v>15.81</v>
          </cell>
          <cell r="DD1067">
            <v>15.81</v>
          </cell>
          <cell r="DM1067">
            <v>15.81</v>
          </cell>
        </row>
        <row r="1068">
          <cell r="A1068">
            <v>143</v>
          </cell>
          <cell r="B1068" t="str">
            <v>FG</v>
          </cell>
          <cell r="C1068" t="str">
            <v>FM</v>
          </cell>
          <cell r="D1068" t="str">
            <v>UTSR</v>
          </cell>
          <cell r="F1068">
            <v>199.5</v>
          </cell>
          <cell r="H1068">
            <v>41.35</v>
          </cell>
          <cell r="I1068">
            <v>114.06</v>
          </cell>
          <cell r="O1068">
            <v>122.5</v>
          </cell>
          <cell r="Q1068">
            <v>0.35</v>
          </cell>
          <cell r="R1068">
            <v>288.95999999999998</v>
          </cell>
          <cell r="X1068">
            <v>129.44999999999999</v>
          </cell>
          <cell r="Z1068">
            <v>0.35</v>
          </cell>
          <cell r="AA1068">
            <v>200.21</v>
          </cell>
          <cell r="AG1068">
            <v>38.15</v>
          </cell>
          <cell r="AI1068">
            <v>0.35</v>
          </cell>
          <cell r="AJ1068">
            <v>202.66</v>
          </cell>
          <cell r="AP1068">
            <v>137.30000000000001</v>
          </cell>
          <cell r="AR1068">
            <v>0.35</v>
          </cell>
          <cell r="AS1068">
            <v>132.11000000000001</v>
          </cell>
          <cell r="AY1068">
            <v>152.30000000000001</v>
          </cell>
          <cell r="BA1068">
            <v>0.35</v>
          </cell>
          <cell r="BB1068">
            <v>139.81</v>
          </cell>
        </row>
        <row r="1069">
          <cell r="A1069">
            <v>144</v>
          </cell>
          <cell r="B1069" t="str">
            <v>FG</v>
          </cell>
          <cell r="C1069" t="str">
            <v>FM</v>
          </cell>
          <cell r="D1069" t="str">
            <v>UTSR SPECIAL</v>
          </cell>
          <cell r="F1069">
            <v>62.230000000000004</v>
          </cell>
          <cell r="G1069">
            <v>0</v>
          </cell>
          <cell r="H1069">
            <v>17.55</v>
          </cell>
          <cell r="I1069">
            <v>145.91</v>
          </cell>
          <cell r="J1069">
            <v>49.75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18.71</v>
          </cell>
          <cell r="P1069">
            <v>0</v>
          </cell>
          <cell r="Q1069">
            <v>17.55</v>
          </cell>
          <cell r="R1069">
            <v>125.30000000000001</v>
          </cell>
          <cell r="S1069">
            <v>100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49.189999999999991</v>
          </cell>
          <cell r="Y1069">
            <v>0</v>
          </cell>
          <cell r="Z1069">
            <v>17.21</v>
          </cell>
          <cell r="AA1069">
            <v>138.34</v>
          </cell>
          <cell r="AB1069">
            <v>121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42.189999999999991</v>
          </cell>
          <cell r="AH1069">
            <v>0</v>
          </cell>
          <cell r="AI1069">
            <v>17.55</v>
          </cell>
          <cell r="AJ1069">
            <v>170.1</v>
          </cell>
          <cell r="AK1069">
            <v>100.75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44.34</v>
          </cell>
          <cell r="AQ1069">
            <v>0</v>
          </cell>
          <cell r="AR1069">
            <v>17.55</v>
          </cell>
          <cell r="AS1069">
            <v>150.54</v>
          </cell>
          <cell r="AT1069">
            <v>156.75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81.960000000000008</v>
          </cell>
          <cell r="AZ1069">
            <v>0</v>
          </cell>
          <cell r="BA1069">
            <v>17.55</v>
          </cell>
          <cell r="BB1069">
            <v>164.59000000000003</v>
          </cell>
          <cell r="BC1069">
            <v>154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104.46</v>
          </cell>
          <cell r="BI1069">
            <v>0</v>
          </cell>
          <cell r="BJ1069">
            <v>18.424000000000003</v>
          </cell>
          <cell r="BK1069">
            <v>44.25</v>
          </cell>
          <cell r="BL1069">
            <v>0</v>
          </cell>
          <cell r="BM1069">
            <v>0</v>
          </cell>
          <cell r="BN1069">
            <v>0</v>
          </cell>
          <cell r="BO1069">
            <v>0</v>
          </cell>
          <cell r="BP1069">
            <v>0</v>
          </cell>
          <cell r="BQ1069">
            <v>109.93999999999998</v>
          </cell>
          <cell r="BR1069">
            <v>0</v>
          </cell>
          <cell r="BS1069">
            <v>17.794</v>
          </cell>
          <cell r="BT1069">
            <v>100.7</v>
          </cell>
          <cell r="BU1069">
            <v>159.25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144.84000000000003</v>
          </cell>
          <cell r="CA1069">
            <v>0</v>
          </cell>
          <cell r="CB1069">
            <v>17.794</v>
          </cell>
          <cell r="CC1069">
            <v>70.460000000000008</v>
          </cell>
          <cell r="CD1069">
            <v>87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116.16</v>
          </cell>
          <cell r="CJ1069">
            <v>0</v>
          </cell>
          <cell r="CK1069">
            <v>17.794</v>
          </cell>
          <cell r="CL1069">
            <v>55.25</v>
          </cell>
          <cell r="CM1069">
            <v>34</v>
          </cell>
          <cell r="CN1069">
            <v>0</v>
          </cell>
          <cell r="CO1069">
            <v>0</v>
          </cell>
          <cell r="CP1069">
            <v>0</v>
          </cell>
          <cell r="CQ1069">
            <v>0</v>
          </cell>
          <cell r="CR1069">
            <v>73.38</v>
          </cell>
          <cell r="CS1069">
            <v>0</v>
          </cell>
          <cell r="CT1069">
            <v>17.794</v>
          </cell>
          <cell r="CU1069">
            <v>66.989999999999995</v>
          </cell>
          <cell r="CV1069">
            <v>33</v>
          </cell>
          <cell r="CW1069">
            <v>0</v>
          </cell>
          <cell r="CX1069">
            <v>0</v>
          </cell>
          <cell r="CY1069">
            <v>0</v>
          </cell>
          <cell r="CZ1069">
            <v>0</v>
          </cell>
          <cell r="DA1069">
            <v>59.159999999999989</v>
          </cell>
          <cell r="DB1069">
            <v>0</v>
          </cell>
          <cell r="DC1069">
            <v>17.794</v>
          </cell>
          <cell r="DD1069">
            <v>66.989999999999995</v>
          </cell>
          <cell r="DE1069">
            <v>63.25</v>
          </cell>
          <cell r="DF1069">
            <v>0</v>
          </cell>
          <cell r="DG1069">
            <v>0</v>
          </cell>
          <cell r="DH1069">
            <v>0</v>
          </cell>
          <cell r="DI1069">
            <v>0</v>
          </cell>
          <cell r="DJ1069">
            <v>60.79999999999999</v>
          </cell>
          <cell r="DK1069">
            <v>0</v>
          </cell>
          <cell r="DL1069">
            <v>17.794</v>
          </cell>
          <cell r="DM1069">
            <v>67.7</v>
          </cell>
          <cell r="DN1069">
            <v>188.25</v>
          </cell>
          <cell r="DO1069">
            <v>0</v>
          </cell>
          <cell r="DP1069">
            <v>0</v>
          </cell>
          <cell r="DQ1069">
            <v>0</v>
          </cell>
          <cell r="DR1069">
            <v>0</v>
          </cell>
        </row>
        <row r="1070">
          <cell r="A1070">
            <v>145</v>
          </cell>
          <cell r="B1070" t="str">
            <v>FG</v>
          </cell>
          <cell r="C1070" t="str">
            <v>FM</v>
          </cell>
          <cell r="D1070" t="str">
            <v>DTP-7</v>
          </cell>
          <cell r="H1070">
            <v>0.9000000000000028</v>
          </cell>
          <cell r="I1070">
            <v>14.7</v>
          </cell>
          <cell r="Q1070">
            <v>0.9000000000000028</v>
          </cell>
          <cell r="R1070">
            <v>3.8</v>
          </cell>
          <cell r="Z1070">
            <v>0.9000000000000028</v>
          </cell>
          <cell r="AA1070">
            <v>91.25</v>
          </cell>
          <cell r="AI1070">
            <v>0.9</v>
          </cell>
          <cell r="AJ1070">
            <v>36.5</v>
          </cell>
          <cell r="AR1070">
            <v>0.9000000000000028</v>
          </cell>
          <cell r="AS1070">
            <v>82.4</v>
          </cell>
          <cell r="BA1070">
            <v>0.9000000000000028</v>
          </cell>
          <cell r="BB1070">
            <v>20.05</v>
          </cell>
        </row>
        <row r="1071">
          <cell r="A1071">
            <v>146</v>
          </cell>
          <cell r="B1071" t="str">
            <v>FG</v>
          </cell>
          <cell r="C1071" t="str">
            <v>FM</v>
          </cell>
          <cell r="D1071" t="str">
            <v>DTP-CT</v>
          </cell>
          <cell r="F1071">
            <v>0.15</v>
          </cell>
          <cell r="H1071">
            <v>0.35000000000000142</v>
          </cell>
          <cell r="I1071">
            <v>32.875</v>
          </cell>
          <cell r="Q1071">
            <v>0.35000000000000142</v>
          </cell>
          <cell r="R1071">
            <v>32.875</v>
          </cell>
          <cell r="Z1071">
            <v>0.25000000000000144</v>
          </cell>
          <cell r="AA1071">
            <v>32.875</v>
          </cell>
          <cell r="AI1071">
            <v>0.25</v>
          </cell>
          <cell r="AJ1071">
            <v>146.44999999999999</v>
          </cell>
          <cell r="AR1071">
            <v>0.25000000000000144</v>
          </cell>
          <cell r="AS1071">
            <v>130.44999999999999</v>
          </cell>
          <cell r="BA1071">
            <v>0.25000000000000144</v>
          </cell>
          <cell r="BB1071">
            <v>130.6</v>
          </cell>
          <cell r="BK1071">
            <v>32.875</v>
          </cell>
          <cell r="BT1071">
            <v>7.875</v>
          </cell>
          <cell r="CC1071">
            <v>62.875</v>
          </cell>
          <cell r="CL1071">
            <v>58.875</v>
          </cell>
          <cell r="CU1071">
            <v>7.875</v>
          </cell>
          <cell r="DD1071">
            <v>7.875</v>
          </cell>
          <cell r="DM1071">
            <v>119.075</v>
          </cell>
        </row>
        <row r="1072">
          <cell r="A1072">
            <v>147</v>
          </cell>
          <cell r="B1072" t="str">
            <v>FG</v>
          </cell>
          <cell r="C1072" t="str">
            <v>FM</v>
          </cell>
          <cell r="D1072" t="str">
            <v>P-12</v>
          </cell>
          <cell r="H1072">
            <v>1.2</v>
          </cell>
          <cell r="I1072">
            <v>85.2</v>
          </cell>
          <cell r="Q1072">
            <v>0.5</v>
          </cell>
          <cell r="R1072">
            <v>52.2</v>
          </cell>
          <cell r="Z1072">
            <v>0.5</v>
          </cell>
          <cell r="AA1072">
            <v>24.2</v>
          </cell>
          <cell r="AI1072">
            <v>0.5</v>
          </cell>
          <cell r="AR1072">
            <v>0.5</v>
          </cell>
          <cell r="AS1072">
            <v>103.25</v>
          </cell>
          <cell r="BA1072">
            <v>0.5</v>
          </cell>
          <cell r="BB1072">
            <v>67.25</v>
          </cell>
          <cell r="CC1072">
            <v>168</v>
          </cell>
          <cell r="CL1072">
            <v>264</v>
          </cell>
          <cell r="DM1072">
            <v>330.5</v>
          </cell>
        </row>
        <row r="1073">
          <cell r="A1073">
            <v>148</v>
          </cell>
          <cell r="B1073" t="str">
            <v>FG</v>
          </cell>
          <cell r="C1073" t="str">
            <v>FM</v>
          </cell>
          <cell r="D1073" t="str">
            <v>P-12 SPECIAL</v>
          </cell>
          <cell r="F1073">
            <v>199.5</v>
          </cell>
          <cell r="H1073">
            <v>41.35</v>
          </cell>
          <cell r="I1073">
            <v>114.06</v>
          </cell>
          <cell r="O1073">
            <v>122.5</v>
          </cell>
          <cell r="Q1073">
            <v>0.35</v>
          </cell>
          <cell r="R1073">
            <v>288.95999999999998</v>
          </cell>
          <cell r="X1073">
            <v>129.44999999999999</v>
          </cell>
          <cell r="Z1073">
            <v>0.35</v>
          </cell>
          <cell r="AA1073">
            <v>200.21</v>
          </cell>
          <cell r="AG1073">
            <v>38.15</v>
          </cell>
          <cell r="AI1073">
            <v>0.35</v>
          </cell>
          <cell r="AJ1073">
            <v>202.66</v>
          </cell>
          <cell r="AP1073">
            <v>137.30000000000001</v>
          </cell>
          <cell r="AR1073">
            <v>0.35</v>
          </cell>
          <cell r="AS1073">
            <v>132.11000000000001</v>
          </cell>
          <cell r="AY1073">
            <v>152.30000000000001</v>
          </cell>
          <cell r="BA1073">
            <v>0.35</v>
          </cell>
          <cell r="BB1073">
            <v>139.81</v>
          </cell>
          <cell r="BH1073">
            <v>126.3</v>
          </cell>
          <cell r="BJ1073">
            <v>0.35</v>
          </cell>
          <cell r="BK1073">
            <v>128.99</v>
          </cell>
          <cell r="BQ1073">
            <v>240.9</v>
          </cell>
          <cell r="BS1073">
            <v>0.35</v>
          </cell>
          <cell r="BT1073">
            <v>217.72499999999999</v>
          </cell>
          <cell r="BZ1073">
            <v>202.55</v>
          </cell>
          <cell r="CB1073">
            <v>0.35</v>
          </cell>
          <cell r="CC1073">
            <v>184.625</v>
          </cell>
          <cell r="CI1073">
            <v>124.65</v>
          </cell>
          <cell r="CK1073">
            <v>0.35</v>
          </cell>
          <cell r="CL1073">
            <v>90.275000000000006</v>
          </cell>
          <cell r="CR1073">
            <v>124.65</v>
          </cell>
          <cell r="CT1073">
            <v>0.35</v>
          </cell>
          <cell r="CU1073">
            <v>58.725000000000001</v>
          </cell>
          <cell r="DA1073">
            <v>90.65</v>
          </cell>
          <cell r="DC1073">
            <v>0.35</v>
          </cell>
          <cell r="DL1073">
            <v>0.35</v>
          </cell>
          <cell r="DM1073">
            <v>249.3</v>
          </cell>
        </row>
        <row r="1074">
          <cell r="A1074">
            <v>149</v>
          </cell>
          <cell r="B1074" t="str">
            <v>FG</v>
          </cell>
          <cell r="C1074" t="str">
            <v>NM</v>
          </cell>
          <cell r="D1074" t="str">
            <v>BEHENIC-75</v>
          </cell>
          <cell r="DD1074">
            <v>69.599999999999994</v>
          </cell>
        </row>
        <row r="1075">
          <cell r="A1075">
            <v>150</v>
          </cell>
          <cell r="B1075" t="str">
            <v>FG</v>
          </cell>
          <cell r="C1075" t="str">
            <v>NM</v>
          </cell>
          <cell r="D1075" t="str">
            <v>BEHENIC-85</v>
          </cell>
          <cell r="H1075">
            <v>0.9000000000000028</v>
          </cell>
          <cell r="I1075">
            <v>14.7</v>
          </cell>
          <cell r="Q1075">
            <v>0.9000000000000028</v>
          </cell>
          <cell r="R1075">
            <v>3.8</v>
          </cell>
          <cell r="Z1075">
            <v>0.9000000000000028</v>
          </cell>
          <cell r="AA1075">
            <v>91.25</v>
          </cell>
          <cell r="AI1075">
            <v>0.9</v>
          </cell>
          <cell r="AJ1075">
            <v>36.5</v>
          </cell>
          <cell r="AR1075">
            <v>0.9000000000000028</v>
          </cell>
          <cell r="AS1075">
            <v>82.4</v>
          </cell>
          <cell r="BA1075">
            <v>0.9000000000000028</v>
          </cell>
          <cell r="BB1075">
            <v>20.05</v>
          </cell>
          <cell r="BJ1075">
            <v>0.9000000000000028</v>
          </cell>
          <cell r="BK1075">
            <v>30.65</v>
          </cell>
          <cell r="BT1075">
            <v>4.05</v>
          </cell>
          <cell r="CC1075">
            <v>55.8</v>
          </cell>
          <cell r="CL1075">
            <v>77.5</v>
          </cell>
          <cell r="CU1075">
            <v>197.5</v>
          </cell>
          <cell r="DD1075">
            <v>37.5</v>
          </cell>
          <cell r="DM1075">
            <v>64.099999999999994</v>
          </cell>
        </row>
        <row r="1076">
          <cell r="A1076">
            <v>151</v>
          </cell>
          <cell r="B1076" t="str">
            <v>FG</v>
          </cell>
          <cell r="C1076" t="str">
            <v>FM</v>
          </cell>
          <cell r="D1076" t="str">
            <v>BEHENIC-90</v>
          </cell>
          <cell r="F1076">
            <v>0.15</v>
          </cell>
          <cell r="H1076">
            <v>0.35000000000000142</v>
          </cell>
          <cell r="I1076">
            <v>147.5</v>
          </cell>
          <cell r="Q1076">
            <v>0.35000000000000142</v>
          </cell>
          <cell r="R1076">
            <v>127.5</v>
          </cell>
          <cell r="Z1076">
            <v>0.25000000000000144</v>
          </cell>
          <cell r="AA1076">
            <v>117</v>
          </cell>
          <cell r="AI1076">
            <v>0.25</v>
          </cell>
          <cell r="AJ1076">
            <v>117</v>
          </cell>
          <cell r="AR1076">
            <v>0.25000000000000144</v>
          </cell>
          <cell r="AS1076">
            <v>97</v>
          </cell>
          <cell r="BA1076">
            <v>0.25000000000000144</v>
          </cell>
          <cell r="BB1076">
            <v>97</v>
          </cell>
          <cell r="BJ1076">
            <v>0.25000000000000144</v>
          </cell>
          <cell r="BK1076">
            <v>130.6</v>
          </cell>
          <cell r="BS1076">
            <v>0.25</v>
          </cell>
          <cell r="BT1076">
            <v>126.4</v>
          </cell>
          <cell r="CB1076">
            <v>0.25</v>
          </cell>
          <cell r="CC1076">
            <v>90.2</v>
          </cell>
          <cell r="CK1076">
            <v>0.25</v>
          </cell>
          <cell r="CL1076">
            <v>90.2</v>
          </cell>
          <cell r="CT1076">
            <v>0.25</v>
          </cell>
          <cell r="CU1076">
            <v>90.2</v>
          </cell>
          <cell r="DC1076">
            <v>0.25</v>
          </cell>
          <cell r="DD1076">
            <v>90.2</v>
          </cell>
          <cell r="DL1076">
            <v>0.25</v>
          </cell>
          <cell r="DM1076">
            <v>44.2</v>
          </cell>
        </row>
        <row r="1077">
          <cell r="A1077">
            <v>152</v>
          </cell>
          <cell r="B1077" t="str">
            <v>FG</v>
          </cell>
          <cell r="C1077" t="str">
            <v>FM</v>
          </cell>
          <cell r="D1077" t="str">
            <v>G3 STEARIC</v>
          </cell>
          <cell r="H1077">
            <v>3.9</v>
          </cell>
          <cell r="I1077">
            <v>40.450000000000003</v>
          </cell>
          <cell r="Q1077">
            <v>3.9</v>
          </cell>
          <cell r="R1077">
            <v>30.45</v>
          </cell>
          <cell r="Z1077">
            <v>3.9</v>
          </cell>
          <cell r="AA1077">
            <v>30.45</v>
          </cell>
          <cell r="AI1077">
            <v>3.9</v>
          </cell>
          <cell r="AJ1077">
            <v>20.45</v>
          </cell>
          <cell r="AR1077">
            <v>3.9</v>
          </cell>
          <cell r="AS1077">
            <v>20.45</v>
          </cell>
          <cell r="BA1077">
            <v>3.9</v>
          </cell>
          <cell r="BB1077">
            <v>10.45</v>
          </cell>
          <cell r="BJ1077">
            <v>0.5</v>
          </cell>
          <cell r="BK1077">
            <v>18.75</v>
          </cell>
          <cell r="BS1077">
            <v>0.5</v>
          </cell>
          <cell r="BT1077">
            <v>5.75</v>
          </cell>
          <cell r="CB1077">
            <v>0.5</v>
          </cell>
          <cell r="CC1077">
            <v>0.25</v>
          </cell>
          <cell r="CK1077">
            <v>0.5</v>
          </cell>
          <cell r="CL1077">
            <v>23.35</v>
          </cell>
          <cell r="CT1077">
            <v>0.5</v>
          </cell>
          <cell r="CU1077">
            <v>20.350000000000001</v>
          </cell>
          <cell r="DC1077">
            <v>0.5</v>
          </cell>
          <cell r="DD1077">
            <v>119.95</v>
          </cell>
          <cell r="DL1077">
            <v>0.5</v>
          </cell>
          <cell r="DM1077">
            <v>149.44999999999999</v>
          </cell>
        </row>
        <row r="1078">
          <cell r="A1078">
            <v>153</v>
          </cell>
          <cell r="B1078" t="str">
            <v>FG</v>
          </cell>
          <cell r="C1078" t="str">
            <v>NM</v>
          </cell>
          <cell r="D1078" t="str">
            <v>HYD.CASTOR OIL</v>
          </cell>
        </row>
        <row r="1079">
          <cell r="A1079">
            <v>154</v>
          </cell>
          <cell r="B1079" t="str">
            <v>FG</v>
          </cell>
          <cell r="C1079" t="str">
            <v>FM</v>
          </cell>
          <cell r="D1079" t="str">
            <v>C16  W/E</v>
          </cell>
          <cell r="I1079">
            <v>40.53</v>
          </cell>
          <cell r="R1079">
            <v>40.53</v>
          </cell>
          <cell r="AA1079">
            <v>40.53</v>
          </cell>
          <cell r="AJ1079">
            <v>40.53</v>
          </cell>
          <cell r="AS1079">
            <v>40.53</v>
          </cell>
          <cell r="BB1079">
            <v>40.53</v>
          </cell>
        </row>
        <row r="1080">
          <cell r="A1080">
            <v>155</v>
          </cell>
          <cell r="B1080" t="str">
            <v>FG</v>
          </cell>
          <cell r="C1080" t="str">
            <v>FM</v>
          </cell>
          <cell r="D1080" t="str">
            <v>C18  W/E</v>
          </cell>
          <cell r="I1080">
            <v>15.64</v>
          </cell>
          <cell r="R1080">
            <v>15.64</v>
          </cell>
          <cell r="AA1080">
            <v>15.64</v>
          </cell>
          <cell r="AJ1080">
            <v>15.64</v>
          </cell>
          <cell r="AS1080">
            <v>15.64</v>
          </cell>
          <cell r="BB1080">
            <v>15.64</v>
          </cell>
        </row>
        <row r="1081">
          <cell r="A1081">
            <v>156</v>
          </cell>
          <cell r="B1081" t="str">
            <v>FG</v>
          </cell>
          <cell r="C1081" t="str">
            <v>FM</v>
          </cell>
          <cell r="D1081" t="str">
            <v>C1618  W/E</v>
          </cell>
          <cell r="I1081">
            <v>31.21</v>
          </cell>
          <cell r="R1081">
            <v>31.21</v>
          </cell>
          <cell r="AA1081">
            <v>31.21</v>
          </cell>
          <cell r="AJ1081">
            <v>31.21</v>
          </cell>
          <cell r="AS1081">
            <v>31.21</v>
          </cell>
          <cell r="BB1081">
            <v>31.21</v>
          </cell>
          <cell r="BK1081">
            <v>77</v>
          </cell>
          <cell r="BT1081">
            <v>77</v>
          </cell>
          <cell r="CC1081">
            <v>77</v>
          </cell>
          <cell r="CL1081">
            <v>77</v>
          </cell>
          <cell r="CU1081">
            <v>77</v>
          </cell>
          <cell r="DD1081">
            <v>77</v>
          </cell>
          <cell r="DM1081">
            <v>77</v>
          </cell>
        </row>
        <row r="1082">
          <cell r="A1082">
            <v>157</v>
          </cell>
          <cell r="B1082" t="str">
            <v>FG</v>
          </cell>
          <cell r="C1082" t="str">
            <v>NM</v>
          </cell>
          <cell r="D1082" t="str">
            <v>CONTAMINATED FATTY ACID</v>
          </cell>
          <cell r="H1082">
            <v>3.9</v>
          </cell>
          <cell r="I1082">
            <v>25</v>
          </cell>
          <cell r="Q1082">
            <v>3.9</v>
          </cell>
          <cell r="R1082">
            <v>25</v>
          </cell>
          <cell r="Z1082">
            <v>3.9</v>
          </cell>
          <cell r="AA1082">
            <v>25</v>
          </cell>
          <cell r="AI1082">
            <v>3.9</v>
          </cell>
          <cell r="AJ1082">
            <v>25</v>
          </cell>
          <cell r="AR1082">
            <v>3.9</v>
          </cell>
          <cell r="AS1082">
            <v>25</v>
          </cell>
          <cell r="BA1082">
            <v>3.9</v>
          </cell>
          <cell r="BB1082">
            <v>25</v>
          </cell>
          <cell r="BJ1082">
            <v>4.0999999999999996</v>
          </cell>
          <cell r="BK1082">
            <v>5.45</v>
          </cell>
          <cell r="BS1082">
            <v>4.0999999999999996</v>
          </cell>
          <cell r="BT1082">
            <v>5.45</v>
          </cell>
          <cell r="CB1082">
            <v>4.0999999999999996</v>
          </cell>
          <cell r="CC1082">
            <v>56.45</v>
          </cell>
          <cell r="CK1082">
            <v>4.0999999999999996</v>
          </cell>
          <cell r="CL1082">
            <v>46.45</v>
          </cell>
          <cell r="CT1082">
            <v>4.0999999999999996</v>
          </cell>
          <cell r="CU1082">
            <v>31.45</v>
          </cell>
          <cell r="DC1082">
            <v>4.0999999999999996</v>
          </cell>
          <cell r="DD1082">
            <v>46.7</v>
          </cell>
          <cell r="DL1082">
            <v>4.0999999999999996</v>
          </cell>
          <cell r="DM1082">
            <v>36.700000000000003</v>
          </cell>
        </row>
        <row r="1083">
          <cell r="A1083">
            <v>158</v>
          </cell>
          <cell r="B1083" t="str">
            <v>FG</v>
          </cell>
          <cell r="C1083" t="str">
            <v>NM</v>
          </cell>
          <cell r="D1083" t="str">
            <v>STEARIC ACID - SPECIAL</v>
          </cell>
          <cell r="F1083">
            <v>1.35</v>
          </cell>
          <cell r="H1083">
            <v>1.05</v>
          </cell>
          <cell r="O1083">
            <v>1.35</v>
          </cell>
          <cell r="Q1083">
            <v>1.05</v>
          </cell>
          <cell r="X1083">
            <v>1.35</v>
          </cell>
          <cell r="Z1083">
            <v>1.05</v>
          </cell>
          <cell r="AG1083">
            <v>1.35</v>
          </cell>
          <cell r="AI1083">
            <v>1.05</v>
          </cell>
          <cell r="AP1083">
            <v>1.35</v>
          </cell>
          <cell r="AR1083">
            <v>1.05</v>
          </cell>
          <cell r="AY1083">
            <v>1.35</v>
          </cell>
          <cell r="BA1083">
            <v>1.05</v>
          </cell>
        </row>
        <row r="1084">
          <cell r="A1084">
            <v>159</v>
          </cell>
          <cell r="B1084" t="str">
            <v>FG</v>
          </cell>
          <cell r="C1084" t="str">
            <v>NM</v>
          </cell>
          <cell r="D1084" t="str">
            <v>DFA-C18/22</v>
          </cell>
          <cell r="I1084">
            <v>40.53</v>
          </cell>
          <cell r="R1084">
            <v>40.53</v>
          </cell>
          <cell r="AA1084">
            <v>40.53</v>
          </cell>
          <cell r="AJ1084">
            <v>40.53</v>
          </cell>
          <cell r="AS1084">
            <v>40.53</v>
          </cell>
          <cell r="BB1084">
            <v>40.53</v>
          </cell>
          <cell r="BK1084">
            <v>40.53</v>
          </cell>
          <cell r="BT1084">
            <v>40.53</v>
          </cell>
          <cell r="CC1084">
            <v>40.53</v>
          </cell>
          <cell r="CL1084">
            <v>40.53</v>
          </cell>
          <cell r="CU1084">
            <v>40.53</v>
          </cell>
          <cell r="DD1084">
            <v>40.53</v>
          </cell>
          <cell r="DM1084">
            <v>40.53</v>
          </cell>
        </row>
        <row r="1085">
          <cell r="A1085">
            <v>160</v>
          </cell>
          <cell r="B1085" t="str">
            <v>FG</v>
          </cell>
          <cell r="C1085" t="str">
            <v>NM</v>
          </cell>
          <cell r="D1085" t="str">
            <v>C10 Alc (14 * 170 kgs)</v>
          </cell>
          <cell r="I1085">
            <v>15.64</v>
          </cell>
          <cell r="R1085">
            <v>15.64</v>
          </cell>
          <cell r="AA1085">
            <v>15.64</v>
          </cell>
          <cell r="AJ1085">
            <v>15.64</v>
          </cell>
          <cell r="AS1085">
            <v>15.64</v>
          </cell>
          <cell r="BB1085">
            <v>15.64</v>
          </cell>
          <cell r="BK1085">
            <v>15.64</v>
          </cell>
          <cell r="BT1085">
            <v>15.64</v>
          </cell>
          <cell r="CC1085">
            <v>15.64</v>
          </cell>
          <cell r="CL1085">
            <v>15.64</v>
          </cell>
          <cell r="CU1085">
            <v>15.64</v>
          </cell>
          <cell r="DD1085">
            <v>15.64</v>
          </cell>
          <cell r="DM1085">
            <v>15.64</v>
          </cell>
        </row>
        <row r="1086">
          <cell r="A1086">
            <v>241</v>
          </cell>
          <cell r="B1086" t="str">
            <v>FG</v>
          </cell>
          <cell r="C1086" t="str">
            <v>NM</v>
          </cell>
          <cell r="D1086" t="str">
            <v>C12</v>
          </cell>
          <cell r="I1086">
            <v>31.21</v>
          </cell>
          <cell r="R1086">
            <v>31.21</v>
          </cell>
          <cell r="AA1086">
            <v>31.21</v>
          </cell>
          <cell r="AJ1086">
            <v>31.21</v>
          </cell>
          <cell r="AS1086">
            <v>31.21</v>
          </cell>
          <cell r="BB1086">
            <v>31.21</v>
          </cell>
          <cell r="BK1086">
            <v>25.51</v>
          </cell>
          <cell r="BT1086">
            <v>25.51</v>
          </cell>
          <cell r="CC1086">
            <v>25.51</v>
          </cell>
          <cell r="CL1086">
            <v>25.51</v>
          </cell>
          <cell r="CU1086">
            <v>25.51</v>
          </cell>
          <cell r="DD1086">
            <v>25.51</v>
          </cell>
          <cell r="DM1086">
            <v>25.51</v>
          </cell>
        </row>
        <row r="1087">
          <cell r="A1087">
            <v>244</v>
          </cell>
          <cell r="B1087" t="str">
            <v>FG</v>
          </cell>
          <cell r="C1087" t="str">
            <v>NM</v>
          </cell>
          <cell r="D1087" t="str">
            <v>STEARIC-90</v>
          </cell>
          <cell r="E1087" t="str">
            <v>STEARIC-90</v>
          </cell>
          <cell r="F1087">
            <v>79.599999999999994</v>
          </cell>
          <cell r="I1087">
            <v>25</v>
          </cell>
          <cell r="O1087">
            <v>79.599999999999994</v>
          </cell>
          <cell r="R1087">
            <v>25</v>
          </cell>
          <cell r="X1087">
            <v>79.599999999999994</v>
          </cell>
          <cell r="AA1087">
            <v>25</v>
          </cell>
          <cell r="AG1087">
            <v>79.599999999999994</v>
          </cell>
          <cell r="AJ1087">
            <v>25</v>
          </cell>
          <cell r="AP1087">
            <v>79.599999999999994</v>
          </cell>
          <cell r="AS1087">
            <v>25</v>
          </cell>
          <cell r="AY1087">
            <v>79.599999999999994</v>
          </cell>
          <cell r="BB1087">
            <v>25</v>
          </cell>
          <cell r="BK1087">
            <v>25</v>
          </cell>
          <cell r="BT1087">
            <v>25</v>
          </cell>
          <cell r="CL1087">
            <v>25</v>
          </cell>
          <cell r="CU1087">
            <v>25</v>
          </cell>
          <cell r="DD1087">
            <v>25</v>
          </cell>
          <cell r="DM1087">
            <v>25</v>
          </cell>
        </row>
        <row r="1088">
          <cell r="A1088">
            <v>246</v>
          </cell>
          <cell r="B1088" t="str">
            <v>FG</v>
          </cell>
          <cell r="C1088" t="str">
            <v>NM</v>
          </cell>
          <cell r="D1088" t="str">
            <v>HPS 25 KGS</v>
          </cell>
          <cell r="F1088">
            <v>1.35</v>
          </cell>
          <cell r="H1088">
            <v>1.05</v>
          </cell>
          <cell r="O1088">
            <v>1.35</v>
          </cell>
          <cell r="Q1088">
            <v>1.05</v>
          </cell>
          <cell r="X1088">
            <v>1.35</v>
          </cell>
          <cell r="Z1088">
            <v>1.05</v>
          </cell>
          <cell r="AG1088">
            <v>1.35</v>
          </cell>
          <cell r="AI1088">
            <v>1.05</v>
          </cell>
          <cell r="AP1088">
            <v>1.35</v>
          </cell>
          <cell r="AR1088">
            <v>1.05</v>
          </cell>
          <cell r="AY1088">
            <v>1.35</v>
          </cell>
          <cell r="BA1088">
            <v>1.05</v>
          </cell>
          <cell r="BH1088">
            <v>1.35</v>
          </cell>
          <cell r="BJ1088">
            <v>1.05</v>
          </cell>
          <cell r="BQ1088">
            <v>1.35</v>
          </cell>
          <cell r="BS1088">
            <v>1.05</v>
          </cell>
          <cell r="BZ1088">
            <v>1.35</v>
          </cell>
          <cell r="CB1088">
            <v>1.05</v>
          </cell>
          <cell r="CI1088">
            <v>1.35</v>
          </cell>
          <cell r="CK1088">
            <v>1.05</v>
          </cell>
          <cell r="CR1088">
            <v>1.35</v>
          </cell>
          <cell r="CT1088">
            <v>1.05</v>
          </cell>
          <cell r="DA1088">
            <v>1.35</v>
          </cell>
          <cell r="DC1088">
            <v>1.05</v>
          </cell>
          <cell r="DL1088">
            <v>1.05</v>
          </cell>
        </row>
        <row r="1089">
          <cell r="A1089">
            <v>159</v>
          </cell>
          <cell r="B1089" t="str">
            <v>FG</v>
          </cell>
          <cell r="C1089" t="str">
            <v>NM</v>
          </cell>
          <cell r="D1089" t="str">
            <v>DFA-C18/22</v>
          </cell>
          <cell r="F1089">
            <v>280.60000000000002</v>
          </cell>
          <cell r="G1089">
            <v>0</v>
          </cell>
          <cell r="H1089">
            <v>48.750000000000007</v>
          </cell>
          <cell r="I1089">
            <v>547.16499999999996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203.45</v>
          </cell>
          <cell r="P1089">
            <v>0</v>
          </cell>
          <cell r="Q1089">
            <v>7.0500000000000034</v>
          </cell>
          <cell r="R1089">
            <v>648.16499999999996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210.39999999999998</v>
          </cell>
          <cell r="Y1089">
            <v>0</v>
          </cell>
          <cell r="Z1089">
            <v>6.9500000000000037</v>
          </cell>
          <cell r="AA1089">
            <v>608.36500000000001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119.1</v>
          </cell>
          <cell r="AH1089">
            <v>0</v>
          </cell>
          <cell r="AI1089">
            <v>6.95</v>
          </cell>
          <cell r="AJ1089">
            <v>668.31499999999994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218.25</v>
          </cell>
          <cell r="AQ1089">
            <v>0</v>
          </cell>
          <cell r="AR1089">
            <v>6.9500000000000037</v>
          </cell>
          <cell r="AS1089">
            <v>850.91500000000008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233.25</v>
          </cell>
          <cell r="AZ1089">
            <v>0</v>
          </cell>
          <cell r="BA1089">
            <v>6.9500000000000037</v>
          </cell>
          <cell r="BB1089">
            <v>750.41500000000008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</row>
        <row r="1090">
          <cell r="A1090" t="str">
            <v>FATTY ALCOHOLS</v>
          </cell>
          <cell r="B1090" t="str">
            <v>FG</v>
          </cell>
          <cell r="C1090" t="str">
            <v>NM</v>
          </cell>
          <cell r="D1090" t="str">
            <v>C10 Alc (14 * 170 kgs)</v>
          </cell>
        </row>
        <row r="1091">
          <cell r="A1091">
            <v>256</v>
          </cell>
          <cell r="B1091" t="str">
            <v>FG</v>
          </cell>
          <cell r="C1091" t="str">
            <v>FM</v>
          </cell>
          <cell r="D1091" t="str">
            <v>VEGROL10</v>
          </cell>
        </row>
        <row r="1092">
          <cell r="A1092">
            <v>161</v>
          </cell>
          <cell r="B1092" t="str">
            <v>FG</v>
          </cell>
          <cell r="C1092" t="str">
            <v>FM</v>
          </cell>
          <cell r="D1092" t="str">
            <v>VEGROL1214</v>
          </cell>
          <cell r="E1092" t="str">
            <v>STEARIC-90</v>
          </cell>
          <cell r="F1092">
            <v>79.599999999999994</v>
          </cell>
          <cell r="H1092">
            <v>650.04999999999995</v>
          </cell>
          <cell r="I1092">
            <v>1110.8599999999999</v>
          </cell>
          <cell r="O1092">
            <v>79.599999999999994</v>
          </cell>
          <cell r="Q1092">
            <v>806.23</v>
          </cell>
          <cell r="R1092">
            <v>968.38</v>
          </cell>
          <cell r="V1092">
            <v>69.489999999999995</v>
          </cell>
          <cell r="X1092">
            <v>79.599999999999994</v>
          </cell>
          <cell r="Z1092">
            <v>1001.87</v>
          </cell>
          <cell r="AA1092">
            <v>2262.61</v>
          </cell>
          <cell r="AG1092">
            <v>79.599999999999994</v>
          </cell>
          <cell r="AI1092">
            <v>1001.87</v>
          </cell>
          <cell r="AJ1092">
            <v>1801.14</v>
          </cell>
          <cell r="AP1092">
            <v>79.599999999999994</v>
          </cell>
          <cell r="AS1092">
            <v>1126.8900000000001</v>
          </cell>
          <cell r="AY1092">
            <v>79.599999999999994</v>
          </cell>
          <cell r="BB1092">
            <v>862.51</v>
          </cell>
          <cell r="BH1092">
            <v>79.599999999999994</v>
          </cell>
          <cell r="BQ1092">
            <v>79.599999999999994</v>
          </cell>
          <cell r="BZ1092">
            <v>79.599999999999994</v>
          </cell>
          <cell r="CI1092">
            <v>79.599999999999994</v>
          </cell>
          <cell r="CR1092">
            <v>79.599999999999994</v>
          </cell>
          <cell r="DA1092">
            <v>79.599999999999994</v>
          </cell>
        </row>
        <row r="1093">
          <cell r="A1093">
            <v>162</v>
          </cell>
          <cell r="B1093" t="str">
            <v>FG</v>
          </cell>
          <cell r="C1093" t="str">
            <v>FM</v>
          </cell>
          <cell r="D1093" t="str">
            <v>VEGROL1216</v>
          </cell>
          <cell r="I1093">
            <v>832.16100000000006</v>
          </cell>
          <cell r="R1093">
            <v>1026.82</v>
          </cell>
          <cell r="V1093">
            <v>33.68</v>
          </cell>
          <cell r="Z1093">
            <v>506.39</v>
          </cell>
          <cell r="AA1093">
            <v>747.88</v>
          </cell>
          <cell r="AI1093">
            <v>506.39</v>
          </cell>
          <cell r="AJ1093">
            <v>1392</v>
          </cell>
          <cell r="AS1093">
            <v>1121.76</v>
          </cell>
          <cell r="BB1093">
            <v>776.04</v>
          </cell>
        </row>
        <row r="1094">
          <cell r="A1094">
            <v>163</v>
          </cell>
          <cell r="B1094" t="str">
            <v>FG</v>
          </cell>
          <cell r="C1094" t="str">
            <v>FM</v>
          </cell>
          <cell r="D1094" t="str">
            <v>VEGROL 1218</v>
          </cell>
          <cell r="F1094">
            <v>280.60000000000002</v>
          </cell>
          <cell r="G1094">
            <v>0</v>
          </cell>
          <cell r="H1094">
            <v>48.750000000000007</v>
          </cell>
          <cell r="I1094">
            <v>871.62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203.45</v>
          </cell>
          <cell r="P1094">
            <v>0</v>
          </cell>
          <cell r="Q1094">
            <v>7.0500000000000034</v>
          </cell>
          <cell r="R1094">
            <v>876.08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210.39999999999998</v>
          </cell>
          <cell r="Y1094">
            <v>0</v>
          </cell>
          <cell r="Z1094">
            <v>6.9500000000000037</v>
          </cell>
          <cell r="AA1094">
            <v>856.49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119.1</v>
          </cell>
          <cell r="AH1094">
            <v>0</v>
          </cell>
          <cell r="AI1094">
            <v>6.95</v>
          </cell>
          <cell r="AJ1094">
            <v>693.79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218.25</v>
          </cell>
          <cell r="AQ1094">
            <v>0</v>
          </cell>
          <cell r="AR1094">
            <v>6.9500000000000037</v>
          </cell>
          <cell r="AS1094">
            <v>805.19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233.25</v>
          </cell>
          <cell r="AZ1094">
            <v>0</v>
          </cell>
          <cell r="BA1094">
            <v>6.9500000000000037</v>
          </cell>
          <cell r="BB1094">
            <v>789.34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207.25</v>
          </cell>
          <cell r="BI1094">
            <v>0</v>
          </cell>
          <cell r="BJ1094">
            <v>7.150000000000003</v>
          </cell>
          <cell r="BK1094">
            <v>530.995</v>
          </cell>
          <cell r="BL1094">
            <v>0</v>
          </cell>
          <cell r="BM1094">
            <v>0</v>
          </cell>
          <cell r="BN1094">
            <v>0</v>
          </cell>
          <cell r="BO1094">
            <v>0</v>
          </cell>
          <cell r="BP1094">
            <v>0</v>
          </cell>
          <cell r="BQ1094">
            <v>321.85000000000002</v>
          </cell>
          <cell r="BR1094">
            <v>0</v>
          </cell>
          <cell r="BS1094">
            <v>6.2499999999999991</v>
          </cell>
          <cell r="BT1094">
            <v>550.92999999999995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283.5</v>
          </cell>
          <cell r="CA1094">
            <v>0</v>
          </cell>
          <cell r="CB1094">
            <v>6.2499999999999991</v>
          </cell>
          <cell r="CC1094">
            <v>776.88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205.6</v>
          </cell>
          <cell r="CJ1094">
            <v>0</v>
          </cell>
          <cell r="CK1094">
            <v>6.2499999999999991</v>
          </cell>
          <cell r="CL1094">
            <v>834.33</v>
          </cell>
          <cell r="CM1094">
            <v>0</v>
          </cell>
          <cell r="CN1094">
            <v>0</v>
          </cell>
          <cell r="CO1094">
            <v>0</v>
          </cell>
          <cell r="CP1094">
            <v>0</v>
          </cell>
          <cell r="CQ1094">
            <v>0</v>
          </cell>
          <cell r="CR1094">
            <v>205.6</v>
          </cell>
          <cell r="CS1094">
            <v>0</v>
          </cell>
          <cell r="CT1094">
            <v>6.2499999999999991</v>
          </cell>
          <cell r="CU1094">
            <v>589.78</v>
          </cell>
          <cell r="CV1094">
            <v>0</v>
          </cell>
          <cell r="CW1094">
            <v>0</v>
          </cell>
          <cell r="CX1094">
            <v>0</v>
          </cell>
          <cell r="CY1094">
            <v>0</v>
          </cell>
          <cell r="CZ1094">
            <v>0</v>
          </cell>
          <cell r="DA1094">
            <v>171.6</v>
          </cell>
          <cell r="DB1094">
            <v>0</v>
          </cell>
          <cell r="DC1094">
            <v>6.2499999999999991</v>
          </cell>
          <cell r="DD1094">
            <v>555.505</v>
          </cell>
          <cell r="DE1094">
            <v>0</v>
          </cell>
          <cell r="DF1094">
            <v>0</v>
          </cell>
          <cell r="DG1094">
            <v>0</v>
          </cell>
          <cell r="DH1094">
            <v>0</v>
          </cell>
          <cell r="DI1094">
            <v>0</v>
          </cell>
          <cell r="DJ1094">
            <v>0</v>
          </cell>
          <cell r="DK1094">
            <v>0</v>
          </cell>
          <cell r="DL1094">
            <v>6.2499999999999991</v>
          </cell>
          <cell r="DM1094">
            <v>1177.0050000000001</v>
          </cell>
          <cell r="DN1094">
            <v>0</v>
          </cell>
          <cell r="DO1094">
            <v>0</v>
          </cell>
          <cell r="DP1094">
            <v>0</v>
          </cell>
          <cell r="DQ1094">
            <v>0</v>
          </cell>
          <cell r="DR1094">
            <v>0</v>
          </cell>
        </row>
        <row r="1095">
          <cell r="A1095">
            <v>164</v>
          </cell>
          <cell r="B1095" t="str">
            <v>FG</v>
          </cell>
          <cell r="C1095" t="str">
            <v>FM</v>
          </cell>
          <cell r="D1095" t="str">
            <v>VEGROL C1618TA</v>
          </cell>
          <cell r="I1095">
            <v>493.8</v>
          </cell>
          <cell r="R1095">
            <v>362.39</v>
          </cell>
          <cell r="Z1095">
            <v>299.77999999999997</v>
          </cell>
          <cell r="AI1095">
            <v>299.77999999999997</v>
          </cell>
          <cell r="AS1095">
            <v>572.87584000000004</v>
          </cell>
          <cell r="BB1095">
            <v>572.88</v>
          </cell>
        </row>
        <row r="1096">
          <cell r="A1096">
            <v>165</v>
          </cell>
          <cell r="B1096" t="str">
            <v>FG</v>
          </cell>
          <cell r="C1096" t="str">
            <v>FM</v>
          </cell>
          <cell r="D1096" t="str">
            <v>VEGROL C1618(50:50)</v>
          </cell>
          <cell r="I1096">
            <v>183.31745599999999</v>
          </cell>
          <cell r="R1096">
            <v>153.28275199999999</v>
          </cell>
          <cell r="AA1096">
            <v>90</v>
          </cell>
          <cell r="AJ1096">
            <v>77</v>
          </cell>
          <cell r="AS1096">
            <v>506.73</v>
          </cell>
          <cell r="BB1096">
            <v>490.29646400000007</v>
          </cell>
        </row>
        <row r="1097">
          <cell r="A1097">
            <v>166</v>
          </cell>
          <cell r="B1097" t="str">
            <v>FG</v>
          </cell>
          <cell r="C1097" t="str">
            <v>FM</v>
          </cell>
          <cell r="D1097" t="str">
            <v>VEGROL C1618PS</v>
          </cell>
          <cell r="H1097">
            <v>650.04999999999995</v>
          </cell>
          <cell r="I1097">
            <v>1110.8599999999999</v>
          </cell>
          <cell r="Q1097">
            <v>806.23</v>
          </cell>
          <cell r="R1097">
            <v>968.38</v>
          </cell>
          <cell r="V1097">
            <v>69.489999999999995</v>
          </cell>
          <cell r="Z1097">
            <v>1001.87</v>
          </cell>
          <cell r="AA1097">
            <v>2262.61</v>
          </cell>
          <cell r="AI1097">
            <v>1001.87</v>
          </cell>
          <cell r="AJ1097">
            <v>1801.14</v>
          </cell>
          <cell r="AS1097">
            <v>1126.8900000000001</v>
          </cell>
          <cell r="BB1097">
            <v>862.51</v>
          </cell>
          <cell r="BJ1097">
            <v>14.87</v>
          </cell>
          <cell r="BK1097">
            <v>1069</v>
          </cell>
          <cell r="BS1097">
            <v>1003.56</v>
          </cell>
          <cell r="BT1097">
            <v>1700.71</v>
          </cell>
          <cell r="CB1097">
            <v>101.29</v>
          </cell>
          <cell r="CC1097">
            <v>2116.69</v>
          </cell>
          <cell r="CK1097">
            <v>631.65</v>
          </cell>
          <cell r="CL1097">
            <v>940.58</v>
          </cell>
          <cell r="CT1097">
            <v>631.65</v>
          </cell>
          <cell r="CU1097">
            <v>2123.19</v>
          </cell>
          <cell r="DC1097">
            <v>631.65</v>
          </cell>
          <cell r="DD1097">
            <v>2490.27</v>
          </cell>
          <cell r="DL1097">
            <v>631.65</v>
          </cell>
          <cell r="DM1097">
            <v>1250.96</v>
          </cell>
        </row>
        <row r="1098">
          <cell r="A1098">
            <v>167</v>
          </cell>
          <cell r="B1098" t="str">
            <v>FG</v>
          </cell>
          <cell r="C1098" t="str">
            <v>FM</v>
          </cell>
          <cell r="D1098" t="str">
            <v>VEGROL C1698</v>
          </cell>
          <cell r="I1098">
            <v>290.23</v>
          </cell>
          <cell r="R1098">
            <v>561.98</v>
          </cell>
          <cell r="V1098">
            <v>33.68</v>
          </cell>
          <cell r="Z1098">
            <v>506.39</v>
          </cell>
          <cell r="AA1098">
            <v>504.05</v>
          </cell>
          <cell r="AI1098">
            <v>506.39</v>
          </cell>
          <cell r="AJ1098">
            <v>288.8</v>
          </cell>
          <cell r="AS1098">
            <v>195.93850000000003</v>
          </cell>
          <cell r="BB1098">
            <v>125.82745</v>
          </cell>
          <cell r="BK1098">
            <v>559</v>
          </cell>
          <cell r="BT1098">
            <v>899.57</v>
          </cell>
          <cell r="CB1098">
            <v>428.57</v>
          </cell>
          <cell r="CC1098">
            <v>286.38</v>
          </cell>
          <cell r="CK1098">
            <v>873.69</v>
          </cell>
          <cell r="CL1098">
            <v>26.12</v>
          </cell>
          <cell r="CT1098">
            <v>1002.83</v>
          </cell>
          <cell r="DC1098">
            <v>1002.83</v>
          </cell>
          <cell r="DD1098">
            <v>0</v>
          </cell>
          <cell r="DL1098">
            <v>1002.83</v>
          </cell>
          <cell r="DM1098">
            <v>677.77</v>
          </cell>
        </row>
        <row r="1099">
          <cell r="A1099">
            <v>168</v>
          </cell>
          <cell r="B1099" t="str">
            <v>FG</v>
          </cell>
          <cell r="C1099" t="str">
            <v>FM</v>
          </cell>
          <cell r="D1099" t="str">
            <v>VEGROL C1895</v>
          </cell>
          <cell r="I1099">
            <v>871.62</v>
          </cell>
          <cell r="R1099">
            <v>876.08</v>
          </cell>
          <cell r="AA1099">
            <v>856.49</v>
          </cell>
          <cell r="AJ1099">
            <v>693.79</v>
          </cell>
          <cell r="AS1099">
            <v>805.19</v>
          </cell>
          <cell r="BB1099">
            <v>789.34</v>
          </cell>
          <cell r="BK1099">
            <v>644</v>
          </cell>
          <cell r="BT1099">
            <v>640.49</v>
          </cell>
          <cell r="CC1099">
            <v>655.44</v>
          </cell>
          <cell r="CL1099">
            <v>691.3</v>
          </cell>
          <cell r="CU1099">
            <v>753</v>
          </cell>
          <cell r="DD1099">
            <v>758.18</v>
          </cell>
          <cell r="DM1099">
            <v>690.76</v>
          </cell>
        </row>
        <row r="1100">
          <cell r="A1100">
            <v>169</v>
          </cell>
          <cell r="B1100" t="str">
            <v>FG</v>
          </cell>
          <cell r="C1100" t="str">
            <v>FM</v>
          </cell>
          <cell r="D1100" t="str">
            <v>VEGROL C1898</v>
          </cell>
          <cell r="I1100">
            <v>493.8</v>
          </cell>
          <cell r="R1100">
            <v>362.39</v>
          </cell>
          <cell r="Z1100">
            <v>299.77999999999997</v>
          </cell>
          <cell r="AI1100">
            <v>299.77999999999997</v>
          </cell>
          <cell r="AS1100">
            <v>572.87584000000004</v>
          </cell>
          <cell r="BB1100">
            <v>296.87170000000003</v>
          </cell>
          <cell r="BK1100">
            <v>401.2</v>
          </cell>
          <cell r="BT1100">
            <v>27.53</v>
          </cell>
          <cell r="CL1100">
            <v>882.08</v>
          </cell>
          <cell r="CU1100">
            <v>768.99</v>
          </cell>
          <cell r="DD1100">
            <v>646.22</v>
          </cell>
          <cell r="DM1100">
            <v>473.82</v>
          </cell>
        </row>
        <row r="1101">
          <cell r="A1101">
            <v>170</v>
          </cell>
          <cell r="B1101" t="str">
            <v>FG</v>
          </cell>
          <cell r="C1101" t="str">
            <v>FM</v>
          </cell>
          <cell r="D1101" t="str">
            <v>VEGROL C1822 (seed alc)</v>
          </cell>
          <cell r="I1101">
            <v>183.31745599999999</v>
          </cell>
          <cell r="R1101">
            <v>153.28275199999999</v>
          </cell>
          <cell r="AA1101">
            <v>90</v>
          </cell>
          <cell r="AJ1101">
            <v>77</v>
          </cell>
          <cell r="AS1101">
            <v>506.73</v>
          </cell>
          <cell r="BB1101">
            <v>490.29646400000007</v>
          </cell>
          <cell r="BK1101">
            <v>438</v>
          </cell>
          <cell r="BT1101">
            <v>375.37416000000002</v>
          </cell>
          <cell r="CC1101">
            <v>316.99852800000002</v>
          </cell>
          <cell r="CL1101">
            <v>277.32600000000002</v>
          </cell>
          <cell r="CU1101">
            <v>257.23129600000004</v>
          </cell>
          <cell r="DD1101">
            <v>257.20744000000002</v>
          </cell>
          <cell r="DM1101">
            <v>140.26532799999998</v>
          </cell>
        </row>
        <row r="1102">
          <cell r="A1102">
            <v>171</v>
          </cell>
          <cell r="B1102" t="str">
            <v>FG</v>
          </cell>
          <cell r="C1102" t="str">
            <v>SM</v>
          </cell>
          <cell r="D1102" t="str">
            <v>VEGROL C20:2250:50</v>
          </cell>
        </row>
        <row r="1103">
          <cell r="A1103">
            <v>172</v>
          </cell>
          <cell r="B1103" t="str">
            <v>FG</v>
          </cell>
          <cell r="C1103" t="str">
            <v>SM</v>
          </cell>
          <cell r="D1103" t="str">
            <v>VEGROL C2280</v>
          </cell>
          <cell r="I1103">
            <v>53.561999999999998</v>
          </cell>
          <cell r="R1103">
            <v>76.029600000000002</v>
          </cell>
          <cell r="AA1103">
            <v>504.05</v>
          </cell>
          <cell r="AJ1103">
            <v>288.8</v>
          </cell>
          <cell r="AS1103">
            <v>195.93850000000003</v>
          </cell>
          <cell r="BB1103">
            <v>125.82745</v>
          </cell>
          <cell r="BK1103">
            <v>125</v>
          </cell>
          <cell r="BT1103">
            <v>124.90525000000002</v>
          </cell>
          <cell r="CC1103">
            <v>550.17999999999995</v>
          </cell>
          <cell r="CL1103">
            <v>684.69</v>
          </cell>
          <cell r="CU1103">
            <v>676.99</v>
          </cell>
          <cell r="DD1103">
            <v>677.7</v>
          </cell>
          <cell r="DM1103">
            <v>585.71</v>
          </cell>
        </row>
        <row r="1104">
          <cell r="A1104">
            <v>173</v>
          </cell>
          <cell r="B1104" t="str">
            <v>FG</v>
          </cell>
          <cell r="C1104" t="str">
            <v>SM</v>
          </cell>
          <cell r="D1104" t="str">
            <v>VEGROL1216 CONCENTRATED</v>
          </cell>
        </row>
        <row r="1105">
          <cell r="A1105">
            <v>250</v>
          </cell>
          <cell r="B1105" t="str">
            <v>FG</v>
          </cell>
          <cell r="C1105" t="str">
            <v>SM</v>
          </cell>
          <cell r="D1105" t="str">
            <v>VEGROL C2270</v>
          </cell>
          <cell r="I1105">
            <v>144.49900000000002</v>
          </cell>
          <cell r="R1105">
            <v>154.38190000000003</v>
          </cell>
          <cell r="AA1105">
            <v>47</v>
          </cell>
          <cell r="AJ1105">
            <v>2</v>
          </cell>
          <cell r="AS1105">
            <v>1.9355999999999938</v>
          </cell>
          <cell r="BB1105">
            <v>1.9355999999999938</v>
          </cell>
          <cell r="BK1105">
            <v>525</v>
          </cell>
          <cell r="BT1105">
            <v>334.9</v>
          </cell>
          <cell r="CC1105">
            <v>337.22</v>
          </cell>
          <cell r="CL1105">
            <v>216.47</v>
          </cell>
          <cell r="CU1105">
            <v>216.11</v>
          </cell>
          <cell r="DD1105">
            <v>216.06</v>
          </cell>
          <cell r="DM1105">
            <v>208.31</v>
          </cell>
        </row>
        <row r="1106">
          <cell r="A1106">
            <v>170</v>
          </cell>
          <cell r="B1106" t="str">
            <v>FG</v>
          </cell>
          <cell r="C1106" t="str">
            <v>FM</v>
          </cell>
          <cell r="D1106" t="str">
            <v>VEGROL C1822 (seed alc)</v>
          </cell>
          <cell r="F1106">
            <v>0</v>
          </cell>
          <cell r="G1106">
            <v>0</v>
          </cell>
          <cell r="H1106">
            <v>650.04999999999995</v>
          </cell>
          <cell r="I1106">
            <v>3980.0494560000006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806.23</v>
          </cell>
          <cell r="R1106">
            <v>4179.3442519999999</v>
          </cell>
          <cell r="S1106">
            <v>0</v>
          </cell>
          <cell r="T1106">
            <v>0</v>
          </cell>
          <cell r="U1106">
            <v>0</v>
          </cell>
          <cell r="V1106">
            <v>103.16999999999999</v>
          </cell>
          <cell r="W1106">
            <v>0</v>
          </cell>
          <cell r="X1106">
            <v>0</v>
          </cell>
          <cell r="Y1106">
            <v>0</v>
          </cell>
          <cell r="Z1106">
            <v>1808.04</v>
          </cell>
          <cell r="AA1106">
            <v>4508.0300000000007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1808.04</v>
          </cell>
          <cell r="AJ1106">
            <v>4254.7300000000005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4331.3199400000003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3915.7012140000002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K1106">
            <v>30</v>
          </cell>
        </row>
        <row r="1107">
          <cell r="A1107" t="str">
            <v>PASTILLES</v>
          </cell>
          <cell r="B1107" t="str">
            <v>FG</v>
          </cell>
          <cell r="C1107" t="str">
            <v>SM</v>
          </cell>
          <cell r="D1107" t="str">
            <v>VEGROL C20:2250:50</v>
          </cell>
        </row>
        <row r="1108">
          <cell r="A1108">
            <v>174</v>
          </cell>
          <cell r="B1108" t="str">
            <v>FG</v>
          </cell>
          <cell r="C1108" t="str">
            <v>FM</v>
          </cell>
          <cell r="D1108" t="str">
            <v>VEGROL C1618TA</v>
          </cell>
          <cell r="I1108">
            <v>104.038</v>
          </cell>
          <cell r="R1108">
            <v>230.63800000000001</v>
          </cell>
          <cell r="AA1108">
            <v>151.26300000000001</v>
          </cell>
          <cell r="AJ1108">
            <v>110.46299999999999</v>
          </cell>
          <cell r="AS1108">
            <v>116.663</v>
          </cell>
          <cell r="BB1108">
            <v>112.663</v>
          </cell>
          <cell r="DM1108">
            <v>401.84140000000002</v>
          </cell>
        </row>
        <row r="1109">
          <cell r="A1109">
            <v>175</v>
          </cell>
          <cell r="B1109" t="str">
            <v>FG</v>
          </cell>
          <cell r="C1109" t="str">
            <v>FM</v>
          </cell>
          <cell r="D1109" t="str">
            <v>VEGROL C1618(50:50)</v>
          </cell>
          <cell r="I1109">
            <v>25.574999999999999</v>
          </cell>
          <cell r="R1109">
            <v>51.575000000000003</v>
          </cell>
          <cell r="AA1109">
            <v>59.975000000000001</v>
          </cell>
          <cell r="AJ1109">
            <v>42</v>
          </cell>
          <cell r="AS1109">
            <v>70.323999999999998</v>
          </cell>
          <cell r="BB1109">
            <v>88.119</v>
          </cell>
          <cell r="CC1109">
            <v>25</v>
          </cell>
        </row>
        <row r="1110">
          <cell r="A1110">
            <v>176</v>
          </cell>
          <cell r="B1110" t="str">
            <v>FG</v>
          </cell>
          <cell r="C1110" t="str">
            <v>FM</v>
          </cell>
          <cell r="D1110" t="str">
            <v>VEGROL C1618PS</v>
          </cell>
          <cell r="I1110">
            <v>144.49900000000002</v>
          </cell>
          <cell r="R1110">
            <v>154.38190000000003</v>
          </cell>
          <cell r="AA1110">
            <v>47</v>
          </cell>
          <cell r="AJ1110">
            <v>2</v>
          </cell>
          <cell r="AS1110">
            <v>1.9355999999999938</v>
          </cell>
          <cell r="BB1110">
            <v>1.9355999999999938</v>
          </cell>
          <cell r="DM1110">
            <v>99.066100000000006</v>
          </cell>
        </row>
        <row r="1111">
          <cell r="A1111">
            <v>177</v>
          </cell>
          <cell r="B1111" t="str">
            <v>FG</v>
          </cell>
          <cell r="C1111" t="str">
            <v>FM</v>
          </cell>
          <cell r="D1111" t="str">
            <v>VEGROL C1698</v>
          </cell>
          <cell r="F1111">
            <v>0</v>
          </cell>
          <cell r="G1111">
            <v>0</v>
          </cell>
          <cell r="H1111">
            <v>650.04999999999995</v>
          </cell>
          <cell r="I1111">
            <v>60.84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806.23</v>
          </cell>
          <cell r="R1111">
            <v>110.32</v>
          </cell>
          <cell r="S1111">
            <v>0</v>
          </cell>
          <cell r="T1111">
            <v>0</v>
          </cell>
          <cell r="U1111">
            <v>0</v>
          </cell>
          <cell r="V1111">
            <v>103.16999999999999</v>
          </cell>
          <cell r="W1111">
            <v>0</v>
          </cell>
          <cell r="X1111">
            <v>0</v>
          </cell>
          <cell r="Y1111">
            <v>0</v>
          </cell>
          <cell r="Z1111">
            <v>1808.04</v>
          </cell>
          <cell r="AA1111">
            <v>126.84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1808.04</v>
          </cell>
          <cell r="AJ1111">
            <v>263.7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0</v>
          </cell>
          <cell r="AS1111">
            <v>166.97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234.47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14.87</v>
          </cell>
          <cell r="BK1111">
            <v>3791.2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1003.56</v>
          </cell>
          <cell r="BT1111">
            <v>4103.4794099999999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0</v>
          </cell>
          <cell r="CB1111">
            <v>529.86</v>
          </cell>
          <cell r="CC1111">
            <v>4287.9085279999999</v>
          </cell>
          <cell r="CD1111">
            <v>0</v>
          </cell>
          <cell r="CE1111">
            <v>0</v>
          </cell>
          <cell r="CF1111">
            <v>0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1505.3400000000001</v>
          </cell>
          <cell r="CL1111">
            <v>3718.5659999999998</v>
          </cell>
          <cell r="CM1111">
            <v>0</v>
          </cell>
          <cell r="CN1111">
            <v>0</v>
          </cell>
          <cell r="CO1111">
            <v>0</v>
          </cell>
          <cell r="CP1111">
            <v>0</v>
          </cell>
          <cell r="CQ1111">
            <v>0</v>
          </cell>
          <cell r="CR1111">
            <v>0</v>
          </cell>
          <cell r="CS1111">
            <v>0</v>
          </cell>
          <cell r="CT1111">
            <v>1634.48</v>
          </cell>
          <cell r="CU1111">
            <v>4795.5112959999997</v>
          </cell>
          <cell r="CV1111">
            <v>0</v>
          </cell>
          <cell r="CW1111">
            <v>0</v>
          </cell>
          <cell r="CX1111">
            <v>0</v>
          </cell>
          <cell r="CY1111">
            <v>0</v>
          </cell>
          <cell r="CZ1111">
            <v>0</v>
          </cell>
          <cell r="DA1111">
            <v>0</v>
          </cell>
          <cell r="DB1111">
            <v>0</v>
          </cell>
          <cell r="DC1111">
            <v>1634.48</v>
          </cell>
          <cell r="DD1111">
            <v>5045.6374400000004</v>
          </cell>
          <cell r="DE1111">
            <v>0</v>
          </cell>
          <cell r="DF1111">
            <v>0</v>
          </cell>
          <cell r="DG1111">
            <v>0</v>
          </cell>
          <cell r="DH1111">
            <v>0</v>
          </cell>
          <cell r="DI1111">
            <v>0</v>
          </cell>
          <cell r="DJ1111">
            <v>0</v>
          </cell>
          <cell r="DK1111">
            <v>0</v>
          </cell>
          <cell r="DL1111">
            <v>1634.48</v>
          </cell>
          <cell r="DM1111">
            <v>4528.5028279999997</v>
          </cell>
          <cell r="DN1111">
            <v>0</v>
          </cell>
          <cell r="DO1111">
            <v>0</v>
          </cell>
          <cell r="DP1111">
            <v>0</v>
          </cell>
          <cell r="DQ1111">
            <v>0</v>
          </cell>
          <cell r="DR1111">
            <v>0</v>
          </cell>
        </row>
        <row r="1112">
          <cell r="A1112">
            <v>178</v>
          </cell>
          <cell r="B1112" t="str">
            <v>FG</v>
          </cell>
          <cell r="C1112" t="str">
            <v>FM</v>
          </cell>
          <cell r="D1112" t="str">
            <v>VEGROL C1895</v>
          </cell>
        </row>
        <row r="1113">
          <cell r="A1113">
            <v>179</v>
          </cell>
          <cell r="B1113" t="str">
            <v>FG</v>
          </cell>
          <cell r="C1113" t="str">
            <v>FM</v>
          </cell>
          <cell r="D1113" t="str">
            <v>VEGROL C1898</v>
          </cell>
          <cell r="I1113">
            <v>29.4</v>
          </cell>
          <cell r="R1113">
            <v>7.7</v>
          </cell>
          <cell r="AA1113">
            <v>4.7</v>
          </cell>
          <cell r="AJ1113">
            <v>4.7</v>
          </cell>
          <cell r="AS1113">
            <v>2.0499999999999998</v>
          </cell>
          <cell r="BB1113">
            <v>30.13</v>
          </cell>
          <cell r="BK1113">
            <v>167.988</v>
          </cell>
          <cell r="BT1113">
            <v>168.863</v>
          </cell>
          <cell r="CC1113">
            <v>138.863</v>
          </cell>
          <cell r="CL1113">
            <v>65.863</v>
          </cell>
          <cell r="CU1113">
            <v>184.91300000000001</v>
          </cell>
          <cell r="DD1113">
            <v>244.42699999999999</v>
          </cell>
          <cell r="DM1113">
            <v>132.48500000000001</v>
          </cell>
        </row>
        <row r="1114">
          <cell r="A1114">
            <v>180</v>
          </cell>
          <cell r="B1114" t="str">
            <v>FG</v>
          </cell>
          <cell r="C1114" t="str">
            <v>FM</v>
          </cell>
          <cell r="D1114" t="str">
            <v>VEGROL C1822</v>
          </cell>
          <cell r="I1114">
            <v>7.8</v>
          </cell>
          <cell r="R1114">
            <v>7.8</v>
          </cell>
          <cell r="AA1114">
            <v>18.600000000000001</v>
          </cell>
          <cell r="AJ1114">
            <v>4.0999999999999996</v>
          </cell>
          <cell r="AS1114">
            <v>3.6</v>
          </cell>
          <cell r="BB1114">
            <v>3.6</v>
          </cell>
          <cell r="BK1114">
            <v>106.926</v>
          </cell>
          <cell r="BT1114">
            <v>127.039</v>
          </cell>
          <cell r="CC1114">
            <v>176.239</v>
          </cell>
          <cell r="CL1114">
            <v>75.731999999999999</v>
          </cell>
          <cell r="CU1114">
            <v>85.807000000000002</v>
          </cell>
          <cell r="DD1114">
            <v>69.281999999999996</v>
          </cell>
          <cell r="DM1114">
            <v>131.63200000000001</v>
          </cell>
        </row>
        <row r="1115">
          <cell r="A1115">
            <v>181</v>
          </cell>
          <cell r="B1115" t="str">
            <v>FG</v>
          </cell>
          <cell r="C1115" t="str">
            <v>FM</v>
          </cell>
          <cell r="D1115" t="str">
            <v>VEGROL C22</v>
          </cell>
          <cell r="I1115">
            <v>74.384</v>
          </cell>
          <cell r="R1115">
            <v>62.283999999999999</v>
          </cell>
          <cell r="AA1115">
            <v>105.28400000000001</v>
          </cell>
          <cell r="AJ1115">
            <v>135.553</v>
          </cell>
          <cell r="AS1115">
            <v>116.053</v>
          </cell>
          <cell r="BB1115">
            <v>114.753</v>
          </cell>
        </row>
        <row r="1116">
          <cell r="A1116">
            <v>182</v>
          </cell>
          <cell r="B1116" t="str">
            <v>FG</v>
          </cell>
          <cell r="C1116" t="str">
            <v>FM</v>
          </cell>
          <cell r="D1116" t="str">
            <v>VEGROL C2280</v>
          </cell>
          <cell r="I1116">
            <v>17.25</v>
          </cell>
          <cell r="R1116">
            <v>17.25</v>
          </cell>
          <cell r="AA1116">
            <v>17.25</v>
          </cell>
          <cell r="AJ1116">
            <v>17.25</v>
          </cell>
          <cell r="AS1116">
            <v>17.25</v>
          </cell>
          <cell r="BB1116">
            <v>17.25</v>
          </cell>
          <cell r="BK1116">
            <v>218.47</v>
          </cell>
          <cell r="BT1116">
            <v>160.27000000000001</v>
          </cell>
          <cell r="CC1116">
            <v>248.29</v>
          </cell>
          <cell r="CL1116">
            <v>168.13</v>
          </cell>
          <cell r="CU1116">
            <v>144.13</v>
          </cell>
          <cell r="DD1116">
            <v>130.13</v>
          </cell>
          <cell r="DM1116">
            <v>60.16</v>
          </cell>
        </row>
        <row r="1117">
          <cell r="A1117">
            <v>183</v>
          </cell>
          <cell r="B1117" t="str">
            <v>FG</v>
          </cell>
          <cell r="C1117" t="str">
            <v>FM</v>
          </cell>
          <cell r="D1117" t="str">
            <v>OFF GRADE PASTILLES</v>
          </cell>
          <cell r="I1117">
            <v>207</v>
          </cell>
          <cell r="R1117">
            <v>207</v>
          </cell>
          <cell r="AA1117">
            <v>207</v>
          </cell>
          <cell r="AJ1117">
            <v>207</v>
          </cell>
          <cell r="AS1117">
            <v>207</v>
          </cell>
          <cell r="BB1117">
            <v>207</v>
          </cell>
        </row>
        <row r="1118">
          <cell r="A1118">
            <v>179</v>
          </cell>
          <cell r="B1118" t="str">
            <v>FG</v>
          </cell>
          <cell r="C1118" t="str">
            <v>FM</v>
          </cell>
          <cell r="D1118" t="str">
            <v>VEGROL C1898</v>
          </cell>
          <cell r="F1118">
            <v>0</v>
          </cell>
          <cell r="G1118">
            <v>0</v>
          </cell>
          <cell r="H1118">
            <v>0</v>
          </cell>
          <cell r="I1118">
            <v>526.28700000000003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694.56700000000001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690.91200000000003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784.76600000000008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699.91000000000008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807.98500000000001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K1118">
            <v>11.05</v>
          </cell>
          <cell r="BT1118">
            <v>116.83</v>
          </cell>
          <cell r="CC1118">
            <v>99.83</v>
          </cell>
          <cell r="CL1118">
            <v>217.81</v>
          </cell>
          <cell r="CU1118">
            <v>215.96</v>
          </cell>
          <cell r="DD1118">
            <v>188.31</v>
          </cell>
          <cell r="DM1118">
            <v>195.84</v>
          </cell>
        </row>
        <row r="1119">
          <cell r="A1119" t="str">
            <v xml:space="preserve">ALCOHOL-INTERMEDIATES </v>
          </cell>
          <cell r="B1119" t="str">
            <v>FG</v>
          </cell>
          <cell r="C1119" t="str">
            <v>FM</v>
          </cell>
          <cell r="D1119" t="str">
            <v>VEGROL C1822</v>
          </cell>
          <cell r="I1119">
            <v>7.8</v>
          </cell>
          <cell r="R1119">
            <v>7.8</v>
          </cell>
          <cell r="AA1119">
            <v>18.600000000000001</v>
          </cell>
          <cell r="AJ1119">
            <v>4.0999999999999996</v>
          </cell>
          <cell r="AS1119">
            <v>3.6</v>
          </cell>
          <cell r="BB1119">
            <v>3.6</v>
          </cell>
          <cell r="BK1119">
            <v>3.6</v>
          </cell>
          <cell r="BT1119">
            <v>5.125</v>
          </cell>
          <cell r="CC1119">
            <v>5.125</v>
          </cell>
          <cell r="CL1119">
            <v>5.125</v>
          </cell>
          <cell r="CU1119">
            <v>5.125</v>
          </cell>
          <cell r="DD1119">
            <v>0.82499999999999996</v>
          </cell>
          <cell r="DM1119">
            <v>0.82499999999999996</v>
          </cell>
        </row>
        <row r="1120">
          <cell r="A1120">
            <v>184</v>
          </cell>
          <cell r="B1120" t="str">
            <v>IPRM</v>
          </cell>
          <cell r="C1120" t="str">
            <v>NM</v>
          </cell>
          <cell r="D1120" t="str">
            <v>ALCOHOL-L/E-C-12 88%</v>
          </cell>
          <cell r="I1120">
            <v>74.384</v>
          </cell>
          <cell r="R1120">
            <v>62.283999999999999</v>
          </cell>
          <cell r="AA1120">
            <v>105.28400000000001</v>
          </cell>
          <cell r="AJ1120">
            <v>135.553</v>
          </cell>
          <cell r="AS1120">
            <v>116.053</v>
          </cell>
          <cell r="BB1120">
            <v>114.753</v>
          </cell>
          <cell r="BK1120">
            <v>104.753</v>
          </cell>
          <cell r="BT1120">
            <v>81.608999999999995</v>
          </cell>
          <cell r="CC1120">
            <v>57.609000000000002</v>
          </cell>
          <cell r="CL1120">
            <v>43.109000000000002</v>
          </cell>
          <cell r="CU1120">
            <v>33.933999999999997</v>
          </cell>
          <cell r="DD1120">
            <v>28.434000000000001</v>
          </cell>
          <cell r="DM1120">
            <v>19.434000000000001</v>
          </cell>
        </row>
        <row r="1121">
          <cell r="A1121">
            <v>185</v>
          </cell>
          <cell r="B1121" t="str">
            <v>IPRM</v>
          </cell>
          <cell r="C1121" t="str">
            <v>NM</v>
          </cell>
          <cell r="D1121" t="str">
            <v>ALCOHOL-L/E-1(1214)</v>
          </cell>
          <cell r="I1121">
            <v>245.7</v>
          </cell>
          <cell r="R1121">
            <v>235.4</v>
          </cell>
          <cell r="AA1121">
            <v>166.6</v>
          </cell>
          <cell r="AJ1121">
            <v>132.24</v>
          </cell>
          <cell r="AS1121">
            <v>148.32</v>
          </cell>
          <cell r="BB1121">
            <v>148.32</v>
          </cell>
          <cell r="BK1121">
            <v>17.25</v>
          </cell>
          <cell r="BT1121">
            <v>17.25</v>
          </cell>
          <cell r="CC1121">
            <v>17.25</v>
          </cell>
          <cell r="CL1121">
            <v>17.25</v>
          </cell>
          <cell r="CU1121">
            <v>17.25</v>
          </cell>
          <cell r="DD1121">
            <v>17.25</v>
          </cell>
          <cell r="DM1121">
            <v>17.25</v>
          </cell>
        </row>
        <row r="1122">
          <cell r="A1122">
            <v>186</v>
          </cell>
          <cell r="B1122" t="str">
            <v>IPRM</v>
          </cell>
          <cell r="C1122" t="str">
            <v>NM</v>
          </cell>
          <cell r="D1122" t="str">
            <v>ALCOHOL-L/E-2(C12C16)</v>
          </cell>
          <cell r="I1122">
            <v>199.2</v>
          </cell>
          <cell r="R1122">
            <v>218.95599999999999</v>
          </cell>
          <cell r="AA1122">
            <v>218.95599999999999</v>
          </cell>
          <cell r="AJ1122">
            <v>218.95599999999999</v>
          </cell>
          <cell r="AS1122">
            <v>207</v>
          </cell>
          <cell r="BB1122">
            <v>207</v>
          </cell>
          <cell r="BK1122">
            <v>265</v>
          </cell>
          <cell r="BT1122">
            <v>265</v>
          </cell>
          <cell r="CC1122">
            <v>265</v>
          </cell>
          <cell r="CL1122">
            <v>265</v>
          </cell>
          <cell r="CU1122">
            <v>265</v>
          </cell>
          <cell r="DD1122">
            <v>265</v>
          </cell>
          <cell r="DM1122">
            <v>270</v>
          </cell>
        </row>
        <row r="1123">
          <cell r="A1123">
            <v>187</v>
          </cell>
          <cell r="B1123" t="str">
            <v>IPRM</v>
          </cell>
          <cell r="C1123" t="str">
            <v>NM</v>
          </cell>
          <cell r="D1123" t="str">
            <v>ALCOHOL-L/E-C1618,22</v>
          </cell>
          <cell r="I1123">
            <v>334.22256000000004</v>
          </cell>
          <cell r="R1123">
            <v>373.98256000000003</v>
          </cell>
          <cell r="AA1123">
            <v>1198.3</v>
          </cell>
          <cell r="AJ1123">
            <v>1218</v>
          </cell>
          <cell r="AS1123">
            <v>601.1</v>
          </cell>
          <cell r="BB1123">
            <v>1320.8</v>
          </cell>
          <cell r="DM1123">
            <v>192</v>
          </cell>
        </row>
        <row r="1124">
          <cell r="A1124">
            <v>188</v>
          </cell>
          <cell r="B1124" t="str">
            <v>IPRM</v>
          </cell>
          <cell r="C1124" t="str">
            <v>NM</v>
          </cell>
          <cell r="D1124" t="str">
            <v>ALCOHOL-L/E-2(C12C18)</v>
          </cell>
          <cell r="F1124">
            <v>0</v>
          </cell>
          <cell r="G1124">
            <v>0</v>
          </cell>
          <cell r="H1124">
            <v>0</v>
          </cell>
          <cell r="I1124">
            <v>526.28700000000003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694.56700000000001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690.91200000000003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784.76600000000008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0</v>
          </cell>
          <cell r="AS1124">
            <v>699.91000000000008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807.98500000000001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895.03700000000003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941.9860000000001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0</v>
          </cell>
          <cell r="CB1124">
            <v>0</v>
          </cell>
          <cell r="CC1124">
            <v>1008.206</v>
          </cell>
          <cell r="CD1124">
            <v>0</v>
          </cell>
          <cell r="CE1124">
            <v>0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858.01900000000012</v>
          </cell>
          <cell r="CM1124">
            <v>0</v>
          </cell>
          <cell r="CN1124">
            <v>0</v>
          </cell>
          <cell r="CO1124">
            <v>0</v>
          </cell>
          <cell r="CP1124">
            <v>0</v>
          </cell>
          <cell r="CQ1124">
            <v>0</v>
          </cell>
          <cell r="CR1124">
            <v>0</v>
          </cell>
          <cell r="CS1124">
            <v>0</v>
          </cell>
          <cell r="CT1124">
            <v>0</v>
          </cell>
          <cell r="CU1124">
            <v>952.11900000000003</v>
          </cell>
          <cell r="CV1124">
            <v>0</v>
          </cell>
          <cell r="CW1124">
            <v>0</v>
          </cell>
          <cell r="CX1124">
            <v>0</v>
          </cell>
          <cell r="CY1124">
            <v>0</v>
          </cell>
          <cell r="CZ1124">
            <v>0</v>
          </cell>
          <cell r="DA1124">
            <v>0</v>
          </cell>
          <cell r="DB1124">
            <v>0</v>
          </cell>
          <cell r="DC1124">
            <v>0</v>
          </cell>
          <cell r="DD1124">
            <v>943.65800000000002</v>
          </cell>
          <cell r="DE1124">
            <v>0</v>
          </cell>
          <cell r="DF1124">
            <v>0</v>
          </cell>
          <cell r="DG1124">
            <v>0</v>
          </cell>
          <cell r="DH1124">
            <v>0</v>
          </cell>
          <cell r="DI1124">
            <v>0</v>
          </cell>
          <cell r="DJ1124">
            <v>0</v>
          </cell>
          <cell r="DK1124">
            <v>0</v>
          </cell>
          <cell r="DL1124">
            <v>0</v>
          </cell>
          <cell r="DM1124">
            <v>1019.6260000000001</v>
          </cell>
          <cell r="DN1124">
            <v>0</v>
          </cell>
          <cell r="DO1124">
            <v>0</v>
          </cell>
          <cell r="DP1124">
            <v>0</v>
          </cell>
          <cell r="DQ1124">
            <v>0</v>
          </cell>
          <cell r="DR1124">
            <v>0</v>
          </cell>
        </row>
        <row r="1125">
          <cell r="A1125">
            <v>189</v>
          </cell>
          <cell r="B1125" t="str">
            <v>IPRM</v>
          </cell>
          <cell r="C1125" t="str">
            <v>NM</v>
          </cell>
          <cell r="D1125" t="str">
            <v>ALCOHOL-C16RICH</v>
          </cell>
        </row>
        <row r="1126">
          <cell r="A1126">
            <v>190</v>
          </cell>
          <cell r="B1126" t="str">
            <v>IPRM</v>
          </cell>
          <cell r="C1126" t="str">
            <v>NM</v>
          </cell>
          <cell r="D1126" t="str">
            <v>ALCOHOL-CRUDE / L/E'S</v>
          </cell>
          <cell r="AJ1126">
            <v>35</v>
          </cell>
        </row>
        <row r="1127">
          <cell r="A1127">
            <v>191</v>
          </cell>
          <cell r="B1127" t="str">
            <v>IPRM</v>
          </cell>
          <cell r="C1127" t="str">
            <v>NM</v>
          </cell>
          <cell r="D1127" t="str">
            <v>L/E of ALC . 18</v>
          </cell>
          <cell r="I1127">
            <v>245.7</v>
          </cell>
          <cell r="R1127">
            <v>235.4</v>
          </cell>
          <cell r="AA1127">
            <v>166.6</v>
          </cell>
          <cell r="AJ1127">
            <v>132.24</v>
          </cell>
          <cell r="AS1127">
            <v>148.32</v>
          </cell>
          <cell r="BB1127">
            <v>148.32</v>
          </cell>
          <cell r="BK1127">
            <v>151.44</v>
          </cell>
          <cell r="BT1127">
            <v>162.80000000000001</v>
          </cell>
          <cell r="CC1127">
            <v>145.68</v>
          </cell>
          <cell r="CL1127">
            <v>44.64</v>
          </cell>
          <cell r="CU1127">
            <v>19.36</v>
          </cell>
        </row>
        <row r="1128">
          <cell r="A1128">
            <v>192</v>
          </cell>
          <cell r="B1128" t="str">
            <v>IPRM</v>
          </cell>
          <cell r="C1128" t="str">
            <v>NM</v>
          </cell>
          <cell r="D1128" t="str">
            <v>L.E.of C 1822</v>
          </cell>
          <cell r="I1128">
            <v>199.2</v>
          </cell>
          <cell r="R1128">
            <v>379.99</v>
          </cell>
          <cell r="AA1128">
            <v>379.99</v>
          </cell>
          <cell r="AJ1128">
            <v>379.99</v>
          </cell>
          <cell r="AS1128">
            <v>379.99</v>
          </cell>
          <cell r="BB1128">
            <v>379.99</v>
          </cell>
        </row>
        <row r="1129">
          <cell r="A1129">
            <v>251</v>
          </cell>
          <cell r="B1129" t="str">
            <v>IPRM</v>
          </cell>
          <cell r="C1129" t="str">
            <v>NM</v>
          </cell>
          <cell r="D1129" t="str">
            <v>ALCOHOL-C12/C14 (seed alc)</v>
          </cell>
          <cell r="I1129">
            <v>170</v>
          </cell>
          <cell r="R1129">
            <v>170</v>
          </cell>
          <cell r="AA1129">
            <v>170</v>
          </cell>
          <cell r="AJ1129">
            <v>170</v>
          </cell>
          <cell r="AS1129">
            <v>170</v>
          </cell>
          <cell r="BB1129">
            <v>1320.8</v>
          </cell>
          <cell r="BK1129">
            <v>1346.3</v>
          </cell>
          <cell r="BT1129">
            <v>1346.3</v>
          </cell>
          <cell r="CC1129">
            <v>1437.7</v>
          </cell>
          <cell r="CL1129">
            <v>1456.9</v>
          </cell>
          <cell r="CU1129">
            <v>1456.9</v>
          </cell>
          <cell r="DD1129">
            <v>1456.9</v>
          </cell>
          <cell r="DM1129">
            <v>1456.9</v>
          </cell>
        </row>
        <row r="1130">
          <cell r="A1130">
            <v>252</v>
          </cell>
          <cell r="B1130" t="str">
            <v>IPRM</v>
          </cell>
          <cell r="C1130" t="str">
            <v>NM</v>
          </cell>
          <cell r="D1130" t="str">
            <v>ALCOHOL-C16 98 (seed alc)</v>
          </cell>
          <cell r="I1130">
            <v>170</v>
          </cell>
          <cell r="R1130">
            <v>170</v>
          </cell>
          <cell r="AA1130">
            <v>170</v>
          </cell>
          <cell r="AJ1130">
            <v>170</v>
          </cell>
          <cell r="AS1130">
            <v>170</v>
          </cell>
        </row>
        <row r="1131">
          <cell r="A1131">
            <v>253</v>
          </cell>
          <cell r="B1131" t="str">
            <v>IPRM</v>
          </cell>
          <cell r="C1131" t="str">
            <v>NM</v>
          </cell>
          <cell r="D1131" t="str">
            <v>ALCOHOL-C18 98 (seed alc)</v>
          </cell>
          <cell r="I1131">
            <v>142</v>
          </cell>
          <cell r="R1131">
            <v>109.4238</v>
          </cell>
          <cell r="AA1131">
            <v>106.8639</v>
          </cell>
          <cell r="AJ1131">
            <v>107</v>
          </cell>
          <cell r="AS1131">
            <v>21</v>
          </cell>
        </row>
        <row r="1132">
          <cell r="A1132">
            <v>254</v>
          </cell>
          <cell r="B1132" t="str">
            <v>IPRM</v>
          </cell>
          <cell r="C1132" t="str">
            <v>NM</v>
          </cell>
          <cell r="D1132" t="str">
            <v>ALCOHOL-C16/C18 TA (seed alc)</v>
          </cell>
          <cell r="I1132">
            <v>170</v>
          </cell>
          <cell r="R1132">
            <v>170</v>
          </cell>
          <cell r="AA1132">
            <v>118.96987200000001</v>
          </cell>
          <cell r="AJ1132">
            <v>119</v>
          </cell>
          <cell r="AS1132">
            <v>170</v>
          </cell>
        </row>
        <row r="1133">
          <cell r="A1133">
            <v>193</v>
          </cell>
          <cell r="B1133" t="str">
            <v>IPRM</v>
          </cell>
          <cell r="C1133" t="str">
            <v>NM</v>
          </cell>
          <cell r="D1133" t="str">
            <v>ALCOHOL-C16/C18 (seed alc)</v>
          </cell>
          <cell r="AA1133">
            <v>346.85033600000003</v>
          </cell>
        </row>
        <row r="1134">
          <cell r="A1134">
            <v>194</v>
          </cell>
          <cell r="B1134" t="str">
            <v>IPRM</v>
          </cell>
          <cell r="C1134" t="str">
            <v>NM</v>
          </cell>
          <cell r="D1134" t="str">
            <v>ALCOHOL-C18/C22 (seed alc)</v>
          </cell>
          <cell r="R1134">
            <v>379.99</v>
          </cell>
          <cell r="AA1134">
            <v>241.345</v>
          </cell>
          <cell r="AJ1134">
            <v>379.99</v>
          </cell>
          <cell r="AS1134">
            <v>379.99</v>
          </cell>
          <cell r="BB1134">
            <v>379.99</v>
          </cell>
          <cell r="BK1134">
            <v>379.99</v>
          </cell>
          <cell r="BT1134">
            <v>379.99</v>
          </cell>
          <cell r="CC1134">
            <v>379.99</v>
          </cell>
          <cell r="CL1134">
            <v>379.99</v>
          </cell>
          <cell r="CU1134">
            <v>380</v>
          </cell>
          <cell r="DD1134">
            <v>379.99</v>
          </cell>
          <cell r="DM1134">
            <v>379.99</v>
          </cell>
        </row>
        <row r="1135">
          <cell r="A1135">
            <v>255</v>
          </cell>
          <cell r="B1135" t="str">
            <v>IPRM</v>
          </cell>
          <cell r="C1135" t="str">
            <v>NM</v>
          </cell>
          <cell r="D1135" t="str">
            <v>ALCOHOL-C22 70 (seed alc)</v>
          </cell>
          <cell r="I1135">
            <v>170</v>
          </cell>
          <cell r="R1135">
            <v>170</v>
          </cell>
          <cell r="AA1135">
            <v>170</v>
          </cell>
          <cell r="AJ1135">
            <v>170</v>
          </cell>
          <cell r="AS1135">
            <v>170</v>
          </cell>
          <cell r="BK1135">
            <v>170</v>
          </cell>
          <cell r="BT1135">
            <v>170</v>
          </cell>
          <cell r="CC1135">
            <v>170</v>
          </cell>
          <cell r="CL1135">
            <v>170</v>
          </cell>
          <cell r="CU1135">
            <v>170</v>
          </cell>
          <cell r="DD1135">
            <v>170</v>
          </cell>
          <cell r="DM1135">
            <v>170</v>
          </cell>
        </row>
        <row r="1136">
          <cell r="A1136">
            <v>195</v>
          </cell>
          <cell r="B1136" t="str">
            <v>IPRM</v>
          </cell>
          <cell r="C1136" t="str">
            <v>NM</v>
          </cell>
          <cell r="D1136" t="str">
            <v>Int. Alc.20-22</v>
          </cell>
          <cell r="I1136">
            <v>170</v>
          </cell>
          <cell r="R1136">
            <v>170</v>
          </cell>
          <cell r="AA1136">
            <v>170</v>
          </cell>
          <cell r="AJ1136">
            <v>170</v>
          </cell>
          <cell r="AS1136">
            <v>170</v>
          </cell>
          <cell r="BK1136">
            <v>170</v>
          </cell>
          <cell r="BT1136">
            <v>170</v>
          </cell>
          <cell r="CC1136">
            <v>170</v>
          </cell>
          <cell r="CL1136">
            <v>170</v>
          </cell>
          <cell r="CU1136">
            <v>170</v>
          </cell>
          <cell r="DD1136">
            <v>170</v>
          </cell>
          <cell r="DM1136">
            <v>170</v>
          </cell>
        </row>
        <row r="1137">
          <cell r="A1137">
            <v>196</v>
          </cell>
          <cell r="B1137" t="str">
            <v>IPRM</v>
          </cell>
          <cell r="C1137" t="str">
            <v>NM</v>
          </cell>
          <cell r="D1137" t="str">
            <v>ALCOHOL-RESIDUE</v>
          </cell>
          <cell r="I1137">
            <v>142</v>
          </cell>
          <cell r="R1137">
            <v>109.4238</v>
          </cell>
          <cell r="AA1137">
            <v>106.8639</v>
          </cell>
          <cell r="AJ1137">
            <v>107</v>
          </cell>
          <cell r="AS1137">
            <v>21</v>
          </cell>
          <cell r="BB1137">
            <v>110.5368</v>
          </cell>
          <cell r="BK1137">
            <v>170</v>
          </cell>
          <cell r="BT1137">
            <v>170</v>
          </cell>
          <cell r="CC1137">
            <v>170</v>
          </cell>
          <cell r="CL1137">
            <v>170</v>
          </cell>
          <cell r="CU1137">
            <v>170</v>
          </cell>
          <cell r="DD1137">
            <v>170</v>
          </cell>
          <cell r="DM1137">
            <v>170</v>
          </cell>
        </row>
        <row r="1138">
          <cell r="A1138">
            <v>197</v>
          </cell>
          <cell r="B1138" t="str">
            <v>IPRM</v>
          </cell>
          <cell r="C1138" t="str">
            <v>NM</v>
          </cell>
          <cell r="D1138" t="str">
            <v>ALCOHOL-HYDROCARBON</v>
          </cell>
          <cell r="I1138">
            <v>170</v>
          </cell>
          <cell r="R1138">
            <v>170</v>
          </cell>
          <cell r="AA1138">
            <v>118.96987200000001</v>
          </cell>
          <cell r="AJ1138">
            <v>119</v>
          </cell>
          <cell r="AS1138">
            <v>170</v>
          </cell>
          <cell r="BK1138">
            <v>170</v>
          </cell>
          <cell r="BT1138">
            <v>170</v>
          </cell>
          <cell r="CC1138">
            <v>140.345</v>
          </cell>
          <cell r="CL1138">
            <v>170</v>
          </cell>
          <cell r="CU1138">
            <v>170</v>
          </cell>
          <cell r="DD1138">
            <v>170</v>
          </cell>
          <cell r="DM1138">
            <v>170</v>
          </cell>
        </row>
        <row r="1139">
          <cell r="A1139">
            <v>198</v>
          </cell>
          <cell r="B1139" t="str">
            <v>IPRM</v>
          </cell>
          <cell r="C1139" t="str">
            <v>NM</v>
          </cell>
          <cell r="D1139" t="str">
            <v>Int. Alc. V1218</v>
          </cell>
          <cell r="AA1139">
            <v>346.85033600000003</v>
          </cell>
          <cell r="AS1139">
            <v>22.704429999999999</v>
          </cell>
          <cell r="BB1139">
            <v>22.704429999999999</v>
          </cell>
        </row>
        <row r="1140">
          <cell r="A1140">
            <v>199</v>
          </cell>
          <cell r="B1140" t="str">
            <v>IPRM</v>
          </cell>
          <cell r="C1140" t="str">
            <v>NM</v>
          </cell>
          <cell r="D1140" t="str">
            <v>Int. Alc. V1216</v>
          </cell>
          <cell r="I1140">
            <v>1611.2</v>
          </cell>
          <cell r="AA1140">
            <v>241.345</v>
          </cell>
          <cell r="AS1140">
            <v>218.95599999999999</v>
          </cell>
          <cell r="BB1140">
            <v>218.95599999999999</v>
          </cell>
          <cell r="CU1140">
            <v>241.345</v>
          </cell>
        </row>
        <row r="1141">
          <cell r="A1141">
            <v>200</v>
          </cell>
          <cell r="B1141" t="str">
            <v>IPRM</v>
          </cell>
          <cell r="C1141" t="str">
            <v>NM</v>
          </cell>
          <cell r="D1141" t="str">
            <v>Int. Alc. V1618</v>
          </cell>
          <cell r="I1141">
            <v>170</v>
          </cell>
          <cell r="R1141">
            <v>1561.9</v>
          </cell>
          <cell r="AA1141">
            <v>390.42</v>
          </cell>
          <cell r="AJ1141">
            <v>737.19</v>
          </cell>
          <cell r="AS1141">
            <v>905.56400000000008</v>
          </cell>
          <cell r="BB1141">
            <v>612.36400000000003</v>
          </cell>
          <cell r="BK1141">
            <v>151</v>
          </cell>
          <cell r="BT1141">
            <v>151.9486</v>
          </cell>
          <cell r="CC1141">
            <v>151.94900000000001</v>
          </cell>
          <cell r="CL1141">
            <v>151.88999999999999</v>
          </cell>
          <cell r="CU1141">
            <v>151.8775</v>
          </cell>
          <cell r="DD1141">
            <v>128.4777</v>
          </cell>
          <cell r="DM1141">
            <v>170</v>
          </cell>
        </row>
        <row r="1142">
          <cell r="A1142">
            <v>259</v>
          </cell>
          <cell r="B1142" t="str">
            <v>IPRM</v>
          </cell>
          <cell r="C1142" t="str">
            <v>NM</v>
          </cell>
          <cell r="D1142" t="str">
            <v>Int. Alc. V1822</v>
          </cell>
          <cell r="I1142">
            <v>621.29</v>
          </cell>
          <cell r="R1142">
            <v>241.345</v>
          </cell>
          <cell r="AJ1142">
            <v>241.345</v>
          </cell>
          <cell r="AS1142">
            <v>241.345</v>
          </cell>
          <cell r="BB1142">
            <v>241.345</v>
          </cell>
        </row>
        <row r="1143">
          <cell r="A1143">
            <v>201</v>
          </cell>
          <cell r="B1143" t="str">
            <v>IPRM</v>
          </cell>
          <cell r="C1143" t="str">
            <v>NM</v>
          </cell>
          <cell r="D1143" t="str">
            <v>Wax ester 1214/1618</v>
          </cell>
          <cell r="BB1143">
            <v>110.5368</v>
          </cell>
          <cell r="BK1143">
            <v>198.13</v>
          </cell>
          <cell r="BT1143">
            <v>196.04</v>
          </cell>
          <cell r="CC1143">
            <v>111.248</v>
          </cell>
          <cell r="CL1143">
            <v>102.73599999999999</v>
          </cell>
          <cell r="CU1143">
            <v>102.35</v>
          </cell>
          <cell r="DD1143">
            <v>101.68</v>
          </cell>
          <cell r="DM1143">
            <v>101.68</v>
          </cell>
        </row>
        <row r="1144">
          <cell r="A1144">
            <v>202</v>
          </cell>
          <cell r="B1144" t="str">
            <v>IPRM</v>
          </cell>
          <cell r="C1144" t="str">
            <v>NM</v>
          </cell>
          <cell r="D1144" t="str">
            <v>Wax ester 1216/1218</v>
          </cell>
        </row>
        <row r="1145">
          <cell r="A1145">
            <v>203</v>
          </cell>
          <cell r="B1145" t="str">
            <v>IPRM</v>
          </cell>
          <cell r="C1145" t="str">
            <v>SM</v>
          </cell>
          <cell r="D1145" t="str">
            <v>ALCOHOL Residue 1618</v>
          </cell>
          <cell r="AS1145">
            <v>22.704429999999999</v>
          </cell>
          <cell r="BB1145">
            <v>22.704429999999999</v>
          </cell>
          <cell r="DD1145">
            <v>56.8</v>
          </cell>
          <cell r="DM1145">
            <v>203.2</v>
          </cell>
        </row>
        <row r="1146">
          <cell r="A1146">
            <v>204</v>
          </cell>
          <cell r="B1146" t="str">
            <v>IPRM</v>
          </cell>
          <cell r="C1146" t="str">
            <v>SM</v>
          </cell>
          <cell r="D1146" t="str">
            <v>ALCOHOL Residue 1822</v>
          </cell>
          <cell r="I1146">
            <v>1611.2</v>
          </cell>
          <cell r="AS1146">
            <v>218.95599999999999</v>
          </cell>
          <cell r="BB1146">
            <v>218.95599999999999</v>
          </cell>
          <cell r="BK1146">
            <v>218.95599999999999</v>
          </cell>
          <cell r="BT1146">
            <v>218.95599999999999</v>
          </cell>
          <cell r="CC1146">
            <v>232.845</v>
          </cell>
          <cell r="CL1146">
            <v>206.21079999999998</v>
          </cell>
          <cell r="CU1146">
            <v>206.21079999999998</v>
          </cell>
          <cell r="DD1146">
            <v>206.21079999999998</v>
          </cell>
          <cell r="DM1146">
            <v>206.21079999999998</v>
          </cell>
        </row>
        <row r="1147">
          <cell r="A1147">
            <v>205</v>
          </cell>
          <cell r="B1147" t="str">
            <v>IPRM</v>
          </cell>
          <cell r="C1147" t="str">
            <v>SM</v>
          </cell>
          <cell r="D1147" t="str">
            <v>ALCOHOL Residue 2022</v>
          </cell>
          <cell r="I1147">
            <v>99.563700000000011</v>
          </cell>
          <cell r="R1147">
            <v>98.947500000000005</v>
          </cell>
          <cell r="AA1147">
            <v>98.892200000000017</v>
          </cell>
          <cell r="AJ1147">
            <v>108.783</v>
          </cell>
          <cell r="AS1147">
            <v>110.536</v>
          </cell>
          <cell r="BB1147">
            <v>612.36400000000003</v>
          </cell>
          <cell r="BK1147">
            <v>249.09640000000002</v>
          </cell>
          <cell r="BT1147">
            <v>248.77036799999999</v>
          </cell>
          <cell r="CC1147">
            <v>248.77036799999999</v>
          </cell>
          <cell r="CL1147">
            <v>178.45083199999999</v>
          </cell>
          <cell r="CU1147">
            <v>178.27588800000001</v>
          </cell>
          <cell r="DD1147">
            <v>178.22817599999999</v>
          </cell>
          <cell r="DM1147">
            <v>205.87727999999998</v>
          </cell>
        </row>
        <row r="1148">
          <cell r="A1148">
            <v>206</v>
          </cell>
          <cell r="B1148" t="str">
            <v>IPRM</v>
          </cell>
          <cell r="C1148" t="str">
            <v>SM</v>
          </cell>
          <cell r="D1148" t="str">
            <v>ALCOHOL B/P&gt;C18</v>
          </cell>
          <cell r="I1148">
            <v>161.8566857142857</v>
          </cell>
          <cell r="R1148">
            <v>175.86351428571427</v>
          </cell>
          <cell r="AA1148">
            <v>175.86351428571427</v>
          </cell>
          <cell r="AJ1148">
            <v>176.64167142857141</v>
          </cell>
          <cell r="AS1148">
            <v>511.79199999999997</v>
          </cell>
          <cell r="BB1148">
            <v>97.269642857142841</v>
          </cell>
          <cell r="BK1148">
            <v>241.345</v>
          </cell>
          <cell r="BT1148">
            <v>241.345</v>
          </cell>
          <cell r="CC1148">
            <v>241.345</v>
          </cell>
          <cell r="CL1148">
            <v>241.345</v>
          </cell>
          <cell r="DD1148">
            <v>241.345</v>
          </cell>
          <cell r="DM1148">
            <v>241.345</v>
          </cell>
        </row>
        <row r="1149">
          <cell r="A1149">
            <v>207</v>
          </cell>
          <cell r="B1149" t="str">
            <v>IPRM</v>
          </cell>
          <cell r="C1149" t="str">
            <v>SM</v>
          </cell>
          <cell r="D1149" t="str">
            <v>Crude Alc. 1216</v>
          </cell>
        </row>
        <row r="1150">
          <cell r="A1150">
            <v>202</v>
          </cell>
          <cell r="B1150" t="str">
            <v>IPRM</v>
          </cell>
          <cell r="C1150" t="str">
            <v>NM</v>
          </cell>
          <cell r="D1150" t="str">
            <v>Wax ester 1216/1218</v>
          </cell>
          <cell r="F1150">
            <v>0</v>
          </cell>
          <cell r="G1150">
            <v>0</v>
          </cell>
          <cell r="H1150">
            <v>0</v>
          </cell>
          <cell r="I1150">
            <v>4095.0329457142857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4075.8083742857143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3953.0508222857143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3984.1456714285709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3841.3074299999998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3152.2858728571427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</row>
        <row r="1151">
          <cell r="A1151" t="str">
            <v>SOAP NOODLES</v>
          </cell>
          <cell r="B1151" t="str">
            <v>IPRM</v>
          </cell>
          <cell r="C1151" t="str">
            <v>SM</v>
          </cell>
          <cell r="D1151" t="str">
            <v>ALCOHOL Residue 1618</v>
          </cell>
        </row>
        <row r="1152">
          <cell r="A1152">
            <v>208</v>
          </cell>
          <cell r="B1152" t="str">
            <v>FG</v>
          </cell>
          <cell r="C1152" t="str">
            <v>FM</v>
          </cell>
          <cell r="D1152" t="str">
            <v>DETTOL</v>
          </cell>
          <cell r="E1152" t="str">
            <v>AL</v>
          </cell>
          <cell r="I1152">
            <v>32.6</v>
          </cell>
          <cell r="N1152">
            <v>14.39</v>
          </cell>
          <cell r="R1152">
            <v>0.6</v>
          </cell>
          <cell r="W1152">
            <v>14.39</v>
          </cell>
          <cell r="AA1152">
            <v>21.8</v>
          </cell>
          <cell r="AB1152">
            <v>139.56</v>
          </cell>
          <cell r="AE1152">
            <v>188.4</v>
          </cell>
          <cell r="AF1152">
            <v>14.39</v>
          </cell>
          <cell r="AO1152">
            <v>180.29</v>
          </cell>
          <cell r="AS1152">
            <v>0</v>
          </cell>
          <cell r="AT1152">
            <v>135.66</v>
          </cell>
          <cell r="AX1152">
            <v>107.54</v>
          </cell>
          <cell r="BB1152">
            <v>45</v>
          </cell>
          <cell r="BG1152">
            <v>74.540000000000006</v>
          </cell>
        </row>
        <row r="1153">
          <cell r="A1153">
            <v>209</v>
          </cell>
          <cell r="B1153" t="str">
            <v>FG</v>
          </cell>
          <cell r="C1153" t="str">
            <v>FM</v>
          </cell>
          <cell r="D1153" t="str">
            <v>DETTOL SKINCARE</v>
          </cell>
          <cell r="I1153">
            <v>0</v>
          </cell>
          <cell r="N1153">
            <v>7.5</v>
          </cell>
          <cell r="R1153">
            <v>0</v>
          </cell>
          <cell r="W1153">
            <v>7.5</v>
          </cell>
          <cell r="AA1153">
            <v>0</v>
          </cell>
          <cell r="AF1153">
            <v>7.5</v>
          </cell>
          <cell r="AJ1153">
            <v>41</v>
          </cell>
          <cell r="AN1153">
            <v>201.2</v>
          </cell>
          <cell r="AO1153">
            <v>7.5</v>
          </cell>
          <cell r="AS1153">
            <v>3.5</v>
          </cell>
          <cell r="AX1153">
            <v>7.5</v>
          </cell>
          <cell r="BB1153">
            <v>3.5</v>
          </cell>
          <cell r="BG1153">
            <v>7.5</v>
          </cell>
        </row>
        <row r="1154">
          <cell r="A1154">
            <v>210</v>
          </cell>
          <cell r="B1154" t="str">
            <v>FG</v>
          </cell>
          <cell r="C1154" t="str">
            <v>FM</v>
          </cell>
          <cell r="D1154" t="str">
            <v>JBMS 40:60</v>
          </cell>
          <cell r="E1154" t="str">
            <v>W</v>
          </cell>
          <cell r="I1154">
            <v>0</v>
          </cell>
          <cell r="J1154">
            <v>24.8</v>
          </cell>
          <cell r="M1154">
            <v>32.4</v>
          </cell>
          <cell r="N1154">
            <v>398.6</v>
          </cell>
          <cell r="R1154">
            <v>0</v>
          </cell>
          <cell r="S1154">
            <v>49.2</v>
          </cell>
          <cell r="W1154">
            <v>201.8</v>
          </cell>
          <cell r="AA1154">
            <v>0</v>
          </cell>
          <cell r="AB1154">
            <v>49.2</v>
          </cell>
          <cell r="AF1154">
            <v>68</v>
          </cell>
          <cell r="AJ1154">
            <v>84.8</v>
          </cell>
          <cell r="AK1154">
            <v>49.2</v>
          </cell>
          <cell r="AS1154">
            <v>2</v>
          </cell>
          <cell r="AT1154">
            <v>49.2</v>
          </cell>
          <cell r="AX1154">
            <v>206.4</v>
          </cell>
          <cell r="BB1154">
            <v>2</v>
          </cell>
          <cell r="BC1154">
            <v>49.2</v>
          </cell>
          <cell r="BG1154">
            <v>138.80000000000001</v>
          </cell>
          <cell r="BK1154">
            <v>495.45099999999996</v>
          </cell>
          <cell r="BT1154">
            <v>500.9</v>
          </cell>
          <cell r="CC1154">
            <v>500.89799999999997</v>
          </cell>
          <cell r="CL1154">
            <v>507.12299999999999</v>
          </cell>
          <cell r="CU1154">
            <v>498.56299999999999</v>
          </cell>
          <cell r="DD1154">
            <v>498.56299999999999</v>
          </cell>
          <cell r="DM1154">
            <v>498.56299999999999</v>
          </cell>
        </row>
        <row r="1155">
          <cell r="A1155">
            <v>211</v>
          </cell>
          <cell r="B1155" t="str">
            <v>FG</v>
          </cell>
          <cell r="C1155" t="str">
            <v>FM</v>
          </cell>
          <cell r="D1155" t="str">
            <v>JNC 99</v>
          </cell>
          <cell r="E1155">
            <v>99</v>
          </cell>
          <cell r="I1155">
            <v>0</v>
          </cell>
          <cell r="J1155">
            <v>85.3</v>
          </cell>
          <cell r="N1155">
            <v>231.21</v>
          </cell>
          <cell r="R1155">
            <v>0</v>
          </cell>
          <cell r="S1155">
            <v>156.9</v>
          </cell>
          <cell r="V1155">
            <v>32.799999999999997</v>
          </cell>
          <cell r="W1155">
            <v>142.81</v>
          </cell>
          <cell r="AA1155">
            <v>77</v>
          </cell>
          <cell r="AB1155">
            <v>156.9</v>
          </cell>
          <cell r="AF1155">
            <v>141.21</v>
          </cell>
          <cell r="AJ1155">
            <v>13</v>
          </cell>
          <cell r="AK1155">
            <v>211.7</v>
          </cell>
          <cell r="AO1155">
            <v>102.41</v>
          </cell>
          <cell r="AS1155">
            <v>0</v>
          </cell>
          <cell r="AT1155">
            <v>193.3</v>
          </cell>
          <cell r="AX1155">
            <v>83.21</v>
          </cell>
          <cell r="BB1155">
            <v>0</v>
          </cell>
          <cell r="BC1155">
            <v>193.3</v>
          </cell>
          <cell r="BG1155">
            <v>66.81</v>
          </cell>
        </row>
        <row r="1156">
          <cell r="A1156">
            <v>212</v>
          </cell>
          <cell r="B1156" t="str">
            <v>FG</v>
          </cell>
          <cell r="C1156" t="str">
            <v>FM</v>
          </cell>
          <cell r="D1156" t="str">
            <v>JO TF 70%</v>
          </cell>
          <cell r="E1156" t="str">
            <v>TF</v>
          </cell>
          <cell r="F1156">
            <v>0</v>
          </cell>
          <cell r="G1156">
            <v>0</v>
          </cell>
          <cell r="H1156">
            <v>0</v>
          </cell>
          <cell r="I1156">
            <v>149</v>
          </cell>
          <cell r="J1156">
            <v>219.61099999999999</v>
          </cell>
          <cell r="K1156">
            <v>0</v>
          </cell>
          <cell r="L1156">
            <v>0</v>
          </cell>
          <cell r="M1156">
            <v>234.3</v>
          </cell>
          <cell r="N1156">
            <v>0.11</v>
          </cell>
          <cell r="O1156">
            <v>0</v>
          </cell>
          <cell r="P1156">
            <v>0</v>
          </cell>
          <cell r="Q1156">
            <v>0</v>
          </cell>
          <cell r="R1156">
            <v>3.2</v>
          </cell>
          <cell r="S1156">
            <v>186.161</v>
          </cell>
          <cell r="T1156">
            <v>0</v>
          </cell>
          <cell r="U1156">
            <v>0</v>
          </cell>
          <cell r="V1156">
            <v>178</v>
          </cell>
          <cell r="W1156">
            <v>380</v>
          </cell>
          <cell r="X1156">
            <v>0</v>
          </cell>
          <cell r="Y1156">
            <v>0</v>
          </cell>
          <cell r="Z1156">
            <v>0</v>
          </cell>
          <cell r="AA1156">
            <v>3.2</v>
          </cell>
          <cell r="AB1156">
            <v>188.33600000000001</v>
          </cell>
          <cell r="AC1156">
            <v>0</v>
          </cell>
          <cell r="AD1156">
            <v>0</v>
          </cell>
          <cell r="AE1156">
            <v>0</v>
          </cell>
          <cell r="AF1156">
            <v>336.6</v>
          </cell>
          <cell r="AG1156">
            <v>0</v>
          </cell>
          <cell r="AH1156">
            <v>0</v>
          </cell>
          <cell r="AI1156">
            <v>0</v>
          </cell>
          <cell r="AJ1156">
            <v>174</v>
          </cell>
          <cell r="AK1156">
            <v>137.18599999999998</v>
          </cell>
          <cell r="AL1156">
            <v>0</v>
          </cell>
          <cell r="AM1156">
            <v>0</v>
          </cell>
          <cell r="AN1156">
            <v>68.8</v>
          </cell>
          <cell r="AO1156">
            <v>225.2</v>
          </cell>
          <cell r="AP1156">
            <v>0</v>
          </cell>
          <cell r="AQ1156">
            <v>0</v>
          </cell>
          <cell r="AR1156">
            <v>0</v>
          </cell>
          <cell r="AS1156">
            <v>19.600000000000001</v>
          </cell>
          <cell r="AT1156">
            <v>131.136</v>
          </cell>
          <cell r="AU1156">
            <v>0</v>
          </cell>
          <cell r="AV1156">
            <v>0</v>
          </cell>
          <cell r="AW1156">
            <v>68</v>
          </cell>
          <cell r="AX1156">
            <v>34.450000000000003</v>
          </cell>
          <cell r="AY1156">
            <v>0</v>
          </cell>
          <cell r="AZ1156">
            <v>0</v>
          </cell>
          <cell r="BA1156">
            <v>0</v>
          </cell>
          <cell r="BB1156">
            <v>19.600000000000001</v>
          </cell>
          <cell r="BC1156">
            <v>131.136</v>
          </cell>
          <cell r="BD1156">
            <v>0</v>
          </cell>
          <cell r="BE1156">
            <v>0</v>
          </cell>
          <cell r="BF1156">
            <v>36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4111.7083999999995</v>
          </cell>
          <cell r="BL1156">
            <v>0</v>
          </cell>
          <cell r="BM1156">
            <v>0</v>
          </cell>
          <cell r="BN1156">
            <v>0</v>
          </cell>
          <cell r="BO1156">
            <v>0</v>
          </cell>
          <cell r="BP1156">
            <v>0</v>
          </cell>
          <cell r="BQ1156">
            <v>0</v>
          </cell>
          <cell r="BR1156">
            <v>0</v>
          </cell>
          <cell r="BS1156">
            <v>0</v>
          </cell>
          <cell r="BT1156">
            <v>4127.0499680000003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4100.7703679999995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3949.2856319999996</v>
          </cell>
          <cell r="CM1156">
            <v>0</v>
          </cell>
          <cell r="CN1156">
            <v>0</v>
          </cell>
          <cell r="CO1156">
            <v>0</v>
          </cell>
          <cell r="CP1156">
            <v>0</v>
          </cell>
          <cell r="CQ1156">
            <v>0</v>
          </cell>
          <cell r="CR1156">
            <v>0</v>
          </cell>
          <cell r="CS1156">
            <v>0</v>
          </cell>
          <cell r="CT1156">
            <v>0</v>
          </cell>
          <cell r="CU1156">
            <v>3914.882188</v>
          </cell>
          <cell r="CV1156">
            <v>0</v>
          </cell>
          <cell r="CW1156">
            <v>0</v>
          </cell>
          <cell r="CX1156">
            <v>0</v>
          </cell>
          <cell r="CY1156">
            <v>0</v>
          </cell>
          <cell r="CZ1156">
            <v>0</v>
          </cell>
          <cell r="DA1156">
            <v>0</v>
          </cell>
          <cell r="DB1156">
            <v>0</v>
          </cell>
          <cell r="DC1156">
            <v>0</v>
          </cell>
          <cell r="DD1156">
            <v>3928.1946760000001</v>
          </cell>
          <cell r="DE1156">
            <v>0</v>
          </cell>
          <cell r="DF1156">
            <v>0</v>
          </cell>
          <cell r="DG1156">
            <v>0</v>
          </cell>
          <cell r="DH1156">
            <v>0</v>
          </cell>
          <cell r="DI1156">
            <v>0</v>
          </cell>
          <cell r="DJ1156">
            <v>0</v>
          </cell>
          <cell r="DK1156">
            <v>0</v>
          </cell>
          <cell r="DL1156">
            <v>0</v>
          </cell>
          <cell r="DM1156">
            <v>4143.7660799999994</v>
          </cell>
          <cell r="DN1156">
            <v>0</v>
          </cell>
          <cell r="DO1156">
            <v>0</v>
          </cell>
          <cell r="DP1156">
            <v>0</v>
          </cell>
          <cell r="DQ1156">
            <v>0</v>
          </cell>
          <cell r="DR1156">
            <v>0</v>
          </cell>
        </row>
        <row r="1157">
          <cell r="A1157">
            <v>213</v>
          </cell>
          <cell r="B1157" t="str">
            <v>FG</v>
          </cell>
          <cell r="C1157" t="str">
            <v>FM</v>
          </cell>
          <cell r="D1157" t="str">
            <v>DR TF 70%</v>
          </cell>
          <cell r="E1157" t="str">
            <v>TF D</v>
          </cell>
          <cell r="I1157">
            <v>0</v>
          </cell>
          <cell r="J1157">
            <v>84.6</v>
          </cell>
          <cell r="M1157">
            <v>159</v>
          </cell>
          <cell r="R1157">
            <v>0</v>
          </cell>
          <cell r="S1157">
            <v>18</v>
          </cell>
          <cell r="V1157">
            <v>127.2</v>
          </cell>
          <cell r="W1157">
            <v>128.09</v>
          </cell>
          <cell r="AA1157">
            <v>0</v>
          </cell>
          <cell r="AE1157">
            <v>63.84</v>
          </cell>
          <cell r="AF1157">
            <v>71.989999999999995</v>
          </cell>
          <cell r="AK1157">
            <v>200.16</v>
          </cell>
          <cell r="AN1157">
            <v>127.2</v>
          </cell>
          <cell r="AO1157">
            <v>19.260000000000002</v>
          </cell>
          <cell r="AS1157">
            <v>0</v>
          </cell>
          <cell r="AW1157">
            <v>171</v>
          </cell>
          <cell r="AX1157">
            <v>200.57</v>
          </cell>
          <cell r="BB1157">
            <v>0</v>
          </cell>
          <cell r="BC1157">
            <v>72.06</v>
          </cell>
          <cell r="BF1157">
            <v>48.3</v>
          </cell>
          <cell r="BG1157">
            <v>200.58</v>
          </cell>
        </row>
        <row r="1158">
          <cell r="A1158">
            <v>214</v>
          </cell>
          <cell r="B1158" t="str">
            <v>FG</v>
          </cell>
          <cell r="C1158" t="str">
            <v>FM</v>
          </cell>
          <cell r="D1158" t="str">
            <v>JO ALMOND W TF 70%</v>
          </cell>
          <cell r="E1158" t="str">
            <v>VITAVON W TF</v>
          </cell>
          <cell r="I1158">
            <v>0</v>
          </cell>
          <cell r="J1158">
            <v>18</v>
          </cell>
          <cell r="N1158">
            <v>97.6</v>
          </cell>
          <cell r="R1158">
            <v>0</v>
          </cell>
          <cell r="W1158">
            <v>64</v>
          </cell>
          <cell r="AA1158">
            <v>181</v>
          </cell>
          <cell r="AB1158">
            <v>139.56</v>
          </cell>
          <cell r="AE1158">
            <v>188.4</v>
          </cell>
          <cell r="AF1158">
            <v>46.6</v>
          </cell>
          <cell r="AK1158">
            <v>124</v>
          </cell>
          <cell r="AN1158">
            <v>32</v>
          </cell>
          <cell r="AO1158">
            <v>101.8</v>
          </cell>
          <cell r="AS1158">
            <v>1.6</v>
          </cell>
          <cell r="AT1158">
            <v>185.6</v>
          </cell>
          <cell r="AX1158">
            <v>97.8</v>
          </cell>
          <cell r="BB1158">
            <v>1.6</v>
          </cell>
          <cell r="BC1158">
            <v>94.8</v>
          </cell>
          <cell r="BG1158">
            <v>40.200000000000003</v>
          </cell>
          <cell r="BK1158">
            <v>20.5</v>
          </cell>
          <cell r="BO1158">
            <v>32</v>
          </cell>
          <cell r="BP1158">
            <v>24.29</v>
          </cell>
          <cell r="BT1158">
            <v>14.1</v>
          </cell>
          <cell r="BY1158">
            <v>23.4</v>
          </cell>
          <cell r="CC1158">
            <v>14.1</v>
          </cell>
          <cell r="CH1158">
            <v>18.899999999999999</v>
          </cell>
          <cell r="CL1158">
            <v>16</v>
          </cell>
          <cell r="CQ1158">
            <v>2</v>
          </cell>
          <cell r="CU1158">
            <v>0</v>
          </cell>
          <cell r="CV1158">
            <v>43.4</v>
          </cell>
          <cell r="CY1158">
            <v>20</v>
          </cell>
          <cell r="CZ1158">
            <v>2</v>
          </cell>
          <cell r="DD1158">
            <v>0</v>
          </cell>
          <cell r="DE1158">
            <v>22.4</v>
          </cell>
          <cell r="DI1158">
            <v>22</v>
          </cell>
          <cell r="DM1158">
            <v>63</v>
          </cell>
          <cell r="DR1158">
            <v>25</v>
          </cell>
        </row>
        <row r="1159">
          <cell r="A1159">
            <v>215</v>
          </cell>
          <cell r="B1159" t="str">
            <v>FG</v>
          </cell>
          <cell r="C1159" t="str">
            <v>FM</v>
          </cell>
          <cell r="D1159" t="str">
            <v>AMWAY</v>
          </cell>
          <cell r="I1159">
            <v>0</v>
          </cell>
          <cell r="N1159">
            <v>33</v>
          </cell>
          <cell r="R1159">
            <v>0</v>
          </cell>
          <cell r="V1159">
            <v>218</v>
          </cell>
          <cell r="W1159">
            <v>33</v>
          </cell>
          <cell r="AA1159">
            <v>0</v>
          </cell>
          <cell r="AF1159">
            <v>236.6</v>
          </cell>
          <cell r="AJ1159">
            <v>41</v>
          </cell>
          <cell r="AN1159">
            <v>201.2</v>
          </cell>
          <cell r="AO1159">
            <v>210.6</v>
          </cell>
          <cell r="AS1159">
            <v>0</v>
          </cell>
          <cell r="AX1159">
            <v>142.6</v>
          </cell>
          <cell r="BB1159">
            <v>0</v>
          </cell>
          <cell r="BG1159">
            <v>135</v>
          </cell>
          <cell r="BK1159">
            <v>3.5</v>
          </cell>
          <cell r="BP1159">
            <v>7.5</v>
          </cell>
          <cell r="BT1159">
            <v>3.5</v>
          </cell>
          <cell r="BY1159">
            <v>7.5</v>
          </cell>
          <cell r="CC1159">
            <v>139.5</v>
          </cell>
          <cell r="CH1159">
            <v>7.5</v>
          </cell>
          <cell r="CL1159">
            <v>0</v>
          </cell>
          <cell r="CQ1159">
            <v>7.5</v>
          </cell>
          <cell r="CU1159">
            <v>0</v>
          </cell>
          <cell r="CZ1159">
            <v>7.5</v>
          </cell>
          <cell r="DD1159">
            <v>0</v>
          </cell>
          <cell r="DI1159">
            <v>7.5</v>
          </cell>
          <cell r="DM1159">
            <v>0</v>
          </cell>
          <cell r="DR1159">
            <v>7.5</v>
          </cell>
        </row>
        <row r="1160">
          <cell r="A1160">
            <v>216</v>
          </cell>
          <cell r="B1160" t="str">
            <v>FG</v>
          </cell>
          <cell r="C1160" t="str">
            <v>FM</v>
          </cell>
          <cell r="D1160" t="str">
            <v>FA SAUDI</v>
          </cell>
          <cell r="E1160" t="str">
            <v>W</v>
          </cell>
          <cell r="I1160">
            <v>0</v>
          </cell>
          <cell r="J1160">
            <v>29.2</v>
          </cell>
          <cell r="M1160">
            <v>32.4</v>
          </cell>
          <cell r="N1160">
            <v>398.6</v>
          </cell>
          <cell r="R1160">
            <v>0</v>
          </cell>
          <cell r="S1160">
            <v>29.2</v>
          </cell>
          <cell r="W1160">
            <v>201.8</v>
          </cell>
          <cell r="AA1160">
            <v>0</v>
          </cell>
          <cell r="AB1160">
            <v>29.2</v>
          </cell>
          <cell r="AF1160">
            <v>68</v>
          </cell>
          <cell r="AJ1160">
            <v>84.8</v>
          </cell>
          <cell r="AK1160">
            <v>29.2</v>
          </cell>
          <cell r="AS1160">
            <v>0</v>
          </cell>
          <cell r="AT1160">
            <v>29.2</v>
          </cell>
          <cell r="AX1160">
            <v>206.4</v>
          </cell>
          <cell r="BB1160">
            <v>0</v>
          </cell>
          <cell r="BC1160">
            <v>29.2</v>
          </cell>
          <cell r="BG1160">
            <v>138.80000000000001</v>
          </cell>
          <cell r="BK1160">
            <v>0.4</v>
          </cell>
          <cell r="BL1160">
            <v>49.2</v>
          </cell>
          <cell r="BO1160">
            <v>1.6</v>
          </cell>
          <cell r="BP1160">
            <v>15.6</v>
          </cell>
          <cell r="BT1160">
            <v>188.4</v>
          </cell>
          <cell r="BU1160">
            <v>0.4</v>
          </cell>
          <cell r="BX1160">
            <v>325.60000000000002</v>
          </cell>
          <cell r="BY1160">
            <v>19.2</v>
          </cell>
          <cell r="CC1160">
            <v>0</v>
          </cell>
          <cell r="CD1160">
            <v>0.4</v>
          </cell>
          <cell r="CG1160">
            <v>32.4</v>
          </cell>
          <cell r="CH1160">
            <v>309.8</v>
          </cell>
          <cell r="CL1160">
            <v>0</v>
          </cell>
          <cell r="CM1160">
            <v>0.4</v>
          </cell>
          <cell r="CQ1160">
            <v>212.6</v>
          </cell>
          <cell r="CU1160">
            <v>0</v>
          </cell>
          <cell r="CV1160">
            <v>0.4</v>
          </cell>
          <cell r="CZ1160">
            <v>173</v>
          </cell>
          <cell r="DD1160">
            <v>6.2</v>
          </cell>
          <cell r="DE1160">
            <v>0.4</v>
          </cell>
          <cell r="DI1160">
            <v>127.4</v>
          </cell>
          <cell r="DM1160">
            <v>100.4</v>
          </cell>
          <cell r="DN1160">
            <v>0.4</v>
          </cell>
          <cell r="DQ1160">
            <v>374</v>
          </cell>
          <cell r="DR1160">
            <v>41.95</v>
          </cell>
        </row>
        <row r="1161">
          <cell r="A1161">
            <v>217</v>
          </cell>
          <cell r="B1161" t="str">
            <v>FG</v>
          </cell>
          <cell r="C1161" t="str">
            <v>FM</v>
          </cell>
          <cell r="D1161" t="str">
            <v>LE CHAT</v>
          </cell>
          <cell r="E1161">
            <v>99</v>
          </cell>
          <cell r="I1161">
            <v>0</v>
          </cell>
          <cell r="J1161">
            <v>85.3</v>
          </cell>
          <cell r="N1161">
            <v>231.21</v>
          </cell>
          <cell r="R1161">
            <v>0</v>
          </cell>
          <cell r="S1161">
            <v>156.9</v>
          </cell>
          <cell r="V1161">
            <v>32.799999999999997</v>
          </cell>
          <cell r="W1161">
            <v>142.81</v>
          </cell>
          <cell r="AA1161">
            <v>0</v>
          </cell>
          <cell r="AB1161">
            <v>156.9</v>
          </cell>
          <cell r="AF1161">
            <v>141.21</v>
          </cell>
          <cell r="AJ1161">
            <v>13</v>
          </cell>
          <cell r="AK1161">
            <v>211.7</v>
          </cell>
          <cell r="AO1161">
            <v>102.41</v>
          </cell>
          <cell r="AS1161">
            <v>0</v>
          </cell>
          <cell r="AT1161">
            <v>193.3</v>
          </cell>
          <cell r="AX1161">
            <v>83.21</v>
          </cell>
          <cell r="BB1161">
            <v>0</v>
          </cell>
          <cell r="BC1161">
            <v>193.3</v>
          </cell>
          <cell r="BG1161">
            <v>66.81</v>
          </cell>
          <cell r="BK1161">
            <v>0</v>
          </cell>
          <cell r="BL1161">
            <v>193.3</v>
          </cell>
          <cell r="BP1161">
            <v>53.61</v>
          </cell>
          <cell r="BT1161">
            <v>0</v>
          </cell>
          <cell r="BU1161">
            <v>173.7</v>
          </cell>
          <cell r="BY1161">
            <v>18.010000000000002</v>
          </cell>
          <cell r="CC1161">
            <v>0</v>
          </cell>
          <cell r="CD1161">
            <v>140.9</v>
          </cell>
          <cell r="CG1161">
            <v>142.80000000000001</v>
          </cell>
          <cell r="CH1161">
            <v>30.8</v>
          </cell>
          <cell r="CL1161">
            <v>0</v>
          </cell>
          <cell r="CM1161">
            <v>91.3</v>
          </cell>
          <cell r="CQ1161">
            <v>167.36</v>
          </cell>
          <cell r="CU1161">
            <v>0</v>
          </cell>
          <cell r="CV1161">
            <v>91.3</v>
          </cell>
          <cell r="CZ1161">
            <v>125.36</v>
          </cell>
          <cell r="DD1161">
            <v>0</v>
          </cell>
          <cell r="DE1161">
            <v>76.900000000000006</v>
          </cell>
          <cell r="DI1161">
            <v>125.36</v>
          </cell>
          <cell r="DM1161">
            <v>105.6</v>
          </cell>
          <cell r="DN1161">
            <v>27.3</v>
          </cell>
          <cell r="DQ1161">
            <v>21.6</v>
          </cell>
          <cell r="DR1161">
            <v>78.959999999999994</v>
          </cell>
        </row>
        <row r="1162">
          <cell r="A1162">
            <v>218</v>
          </cell>
          <cell r="B1162" t="str">
            <v>FG</v>
          </cell>
          <cell r="C1162" t="str">
            <v>FM</v>
          </cell>
          <cell r="D1162" t="str">
            <v>SDM NOODLES</v>
          </cell>
          <cell r="E1162" t="str">
            <v>TF</v>
          </cell>
          <cell r="I1162">
            <v>16</v>
          </cell>
          <cell r="J1162">
            <v>219.61099999999999</v>
          </cell>
          <cell r="M1162">
            <v>234.3</v>
          </cell>
          <cell r="N1162">
            <v>0.11</v>
          </cell>
          <cell r="R1162">
            <v>16</v>
          </cell>
          <cell r="S1162">
            <v>186.161</v>
          </cell>
          <cell r="V1162">
            <v>178</v>
          </cell>
          <cell r="W1162">
            <v>380</v>
          </cell>
          <cell r="AA1162">
            <v>16</v>
          </cell>
          <cell r="AB1162">
            <v>188.33600000000001</v>
          </cell>
          <cell r="AF1162">
            <v>336.6</v>
          </cell>
          <cell r="AJ1162">
            <v>16</v>
          </cell>
          <cell r="AK1162">
            <v>137.18599999999998</v>
          </cell>
          <cell r="AN1162">
            <v>68.8</v>
          </cell>
          <cell r="AO1162">
            <v>225.2</v>
          </cell>
          <cell r="AS1162">
            <v>16</v>
          </cell>
          <cell r="AT1162">
            <v>131.136</v>
          </cell>
          <cell r="AW1162">
            <v>68</v>
          </cell>
          <cell r="AX1162">
            <v>34.450000000000003</v>
          </cell>
          <cell r="BB1162">
            <v>16</v>
          </cell>
          <cell r="BC1162">
            <v>131.136</v>
          </cell>
          <cell r="BF1162">
            <v>36</v>
          </cell>
          <cell r="BK1162">
            <v>86.6</v>
          </cell>
          <cell r="BL1162">
            <v>86.936000000000007</v>
          </cell>
          <cell r="BO1162">
            <v>186</v>
          </cell>
          <cell r="BP1162">
            <v>12.5</v>
          </cell>
          <cell r="BT1162">
            <v>12.8</v>
          </cell>
          <cell r="BU1162">
            <v>114.736</v>
          </cell>
          <cell r="BX1162">
            <v>16.399999999999999</v>
          </cell>
          <cell r="BY1162">
            <v>155.19999999999999</v>
          </cell>
          <cell r="CC1162">
            <v>98.4</v>
          </cell>
          <cell r="CD1162">
            <v>204.63600000000002</v>
          </cell>
          <cell r="CG1162">
            <v>234.4</v>
          </cell>
          <cell r="CH1162">
            <v>12</v>
          </cell>
          <cell r="CL1162">
            <v>0</v>
          </cell>
          <cell r="CM1162">
            <v>356.786</v>
          </cell>
          <cell r="CP1162">
            <v>11.2</v>
          </cell>
          <cell r="CQ1162">
            <v>27.1</v>
          </cell>
          <cell r="CU1162">
            <v>229.4</v>
          </cell>
          <cell r="CV1162">
            <v>401.08600000000001</v>
          </cell>
          <cell r="CY1162">
            <v>54</v>
          </cell>
          <cell r="DD1162">
            <v>2.2000000000000002</v>
          </cell>
          <cell r="DE1162">
            <v>465.38600000000002</v>
          </cell>
          <cell r="DH1162">
            <v>279.37</v>
          </cell>
          <cell r="DI1162">
            <v>22.6</v>
          </cell>
          <cell r="DM1162">
            <v>5</v>
          </cell>
          <cell r="DN1162">
            <v>336.83600000000001</v>
          </cell>
          <cell r="DQ1162">
            <v>178.46</v>
          </cell>
          <cell r="DR1162">
            <v>103.11</v>
          </cell>
        </row>
        <row r="1163">
          <cell r="A1163">
            <v>219</v>
          </cell>
          <cell r="B1163" t="str">
            <v>FG</v>
          </cell>
          <cell r="C1163" t="str">
            <v>FM</v>
          </cell>
          <cell r="D1163" t="str">
            <v>ITC</v>
          </cell>
          <cell r="E1163" t="str">
            <v>TF D</v>
          </cell>
          <cell r="I1163">
            <v>0</v>
          </cell>
          <cell r="J1163">
            <v>275.10000000000002</v>
          </cell>
          <cell r="M1163">
            <v>159</v>
          </cell>
          <cell r="R1163">
            <v>0</v>
          </cell>
          <cell r="S1163">
            <v>189.9</v>
          </cell>
          <cell r="V1163">
            <v>127.2</v>
          </cell>
          <cell r="W1163">
            <v>128.09</v>
          </cell>
          <cell r="AA1163">
            <v>0</v>
          </cell>
          <cell r="AB1163">
            <v>156.69999999999999</v>
          </cell>
          <cell r="AE1163">
            <v>63.84</v>
          </cell>
          <cell r="AF1163">
            <v>71.989999999999995</v>
          </cell>
          <cell r="AK1163">
            <v>211.5</v>
          </cell>
          <cell r="AN1163">
            <v>127.2</v>
          </cell>
          <cell r="AO1163">
            <v>19.260000000000002</v>
          </cell>
          <cell r="AS1163">
            <v>0</v>
          </cell>
          <cell r="AT1163">
            <v>212.3</v>
          </cell>
          <cell r="AW1163">
            <v>171</v>
          </cell>
          <cell r="AX1163">
            <v>200.57</v>
          </cell>
          <cell r="BB1163">
            <v>0</v>
          </cell>
          <cell r="BC1163">
            <v>201.1</v>
          </cell>
          <cell r="BF1163">
            <v>48.3</v>
          </cell>
          <cell r="BG1163">
            <v>200.58</v>
          </cell>
          <cell r="BK1163">
            <v>0</v>
          </cell>
          <cell r="BL1163">
            <v>35.76</v>
          </cell>
          <cell r="BO1163">
            <v>15.9</v>
          </cell>
          <cell r="BP1163">
            <v>142.96</v>
          </cell>
          <cell r="BT1163">
            <v>0</v>
          </cell>
          <cell r="BU1163">
            <v>72.959999999999994</v>
          </cell>
          <cell r="BX1163">
            <v>192.6</v>
          </cell>
          <cell r="BY1163">
            <v>27.6</v>
          </cell>
          <cell r="CC1163">
            <v>0</v>
          </cell>
          <cell r="CD1163">
            <v>120.2</v>
          </cell>
          <cell r="CG1163">
            <v>78.599999999999994</v>
          </cell>
          <cell r="CH1163">
            <v>28.33</v>
          </cell>
          <cell r="CL1163">
            <v>0</v>
          </cell>
          <cell r="CM1163">
            <v>43.4</v>
          </cell>
          <cell r="CP1163">
            <v>74.8</v>
          </cell>
          <cell r="CU1163">
            <v>0</v>
          </cell>
          <cell r="CZ1163">
            <v>13.24</v>
          </cell>
          <cell r="DD1163">
            <v>0</v>
          </cell>
          <cell r="DH1163">
            <v>21.17</v>
          </cell>
          <cell r="DM1163">
            <v>0</v>
          </cell>
          <cell r="DN1163">
            <v>90.5</v>
          </cell>
        </row>
        <row r="1164">
          <cell r="A1164">
            <v>220</v>
          </cell>
          <cell r="B1164" t="str">
            <v>FG</v>
          </cell>
          <cell r="C1164" t="str">
            <v>FM</v>
          </cell>
          <cell r="D1164" t="str">
            <v>GENERAL NOODLES</v>
          </cell>
          <cell r="E1164" t="str">
            <v>VITAVON W TF</v>
          </cell>
          <cell r="I1164">
            <v>54.4</v>
          </cell>
          <cell r="J1164">
            <v>18</v>
          </cell>
          <cell r="N1164">
            <v>97.6</v>
          </cell>
          <cell r="R1164">
            <v>17.399999999999999</v>
          </cell>
          <cell r="W1164">
            <v>64</v>
          </cell>
          <cell r="AA1164">
            <v>17.399999999999999</v>
          </cell>
          <cell r="AF1164">
            <v>46.6</v>
          </cell>
          <cell r="AJ1164">
            <v>35.200000000000003</v>
          </cell>
          <cell r="AK1164">
            <v>124</v>
          </cell>
          <cell r="AN1164">
            <v>32</v>
          </cell>
          <cell r="AO1164">
            <v>101.8</v>
          </cell>
          <cell r="AS1164">
            <v>37.6</v>
          </cell>
          <cell r="AT1164">
            <v>185.6</v>
          </cell>
          <cell r="AX1164">
            <v>97.8</v>
          </cell>
          <cell r="BB1164">
            <v>37.6</v>
          </cell>
          <cell r="BC1164">
            <v>94.8</v>
          </cell>
          <cell r="BG1164">
            <v>40.200000000000003</v>
          </cell>
          <cell r="BK1164">
            <v>1.6</v>
          </cell>
          <cell r="BL1164">
            <v>23.6</v>
          </cell>
          <cell r="BT1164">
            <v>1.6</v>
          </cell>
          <cell r="BU1164">
            <v>23.6</v>
          </cell>
          <cell r="CC1164">
            <v>89.6</v>
          </cell>
          <cell r="CD1164">
            <v>23.6</v>
          </cell>
          <cell r="CG1164">
            <v>86</v>
          </cell>
          <cell r="CL1164">
            <v>66</v>
          </cell>
          <cell r="CM1164">
            <v>104.4</v>
          </cell>
          <cell r="CP1164">
            <v>58.4</v>
          </cell>
          <cell r="CQ1164">
            <v>162.4</v>
          </cell>
          <cell r="CU1164">
            <v>2</v>
          </cell>
          <cell r="CV1164">
            <v>201.2</v>
          </cell>
          <cell r="CZ1164">
            <v>196.7</v>
          </cell>
          <cell r="DD1164">
            <v>2</v>
          </cell>
          <cell r="DE1164">
            <v>186.8</v>
          </cell>
          <cell r="DI1164">
            <v>141.80000000000001</v>
          </cell>
          <cell r="DM1164">
            <v>55.6</v>
          </cell>
          <cell r="DN1164">
            <v>66.8</v>
          </cell>
          <cell r="DQ1164">
            <v>90.399999999999991</v>
          </cell>
          <cell r="DR1164">
            <v>141.80000000000001</v>
          </cell>
        </row>
        <row r="1165">
          <cell r="A1165">
            <v>221</v>
          </cell>
          <cell r="B1165" t="str">
            <v>FG</v>
          </cell>
          <cell r="C1165" t="str">
            <v>FM</v>
          </cell>
          <cell r="D1165" t="str">
            <v>NEAT SCRAP SOAP</v>
          </cell>
          <cell r="I1165">
            <v>10</v>
          </cell>
          <cell r="N1165">
            <v>33</v>
          </cell>
          <cell r="R1165">
            <v>10</v>
          </cell>
          <cell r="V1165">
            <v>218</v>
          </cell>
          <cell r="W1165">
            <v>33</v>
          </cell>
          <cell r="AA1165">
            <v>10</v>
          </cell>
          <cell r="AF1165">
            <v>236.6</v>
          </cell>
          <cell r="AJ1165">
            <v>10</v>
          </cell>
          <cell r="AO1165">
            <v>210.6</v>
          </cell>
          <cell r="AS1165">
            <v>25</v>
          </cell>
          <cell r="AX1165">
            <v>142.6</v>
          </cell>
          <cell r="BB1165">
            <v>25</v>
          </cell>
          <cell r="BG1165">
            <v>135</v>
          </cell>
          <cell r="BK1165">
            <v>0</v>
          </cell>
          <cell r="BP1165">
            <v>127.8</v>
          </cell>
          <cell r="BT1165">
            <v>33.200000000000003</v>
          </cell>
          <cell r="BX1165">
            <v>16</v>
          </cell>
          <cell r="BY1165">
            <v>40.200000000000003</v>
          </cell>
          <cell r="CC1165">
            <v>0</v>
          </cell>
          <cell r="CG1165">
            <v>12.8</v>
          </cell>
          <cell r="CH1165">
            <v>138.4</v>
          </cell>
          <cell r="CL1165">
            <v>0</v>
          </cell>
          <cell r="CQ1165">
            <v>120.2</v>
          </cell>
          <cell r="CU1165">
            <v>0</v>
          </cell>
          <cell r="CZ1165">
            <v>104.2</v>
          </cell>
          <cell r="DD1165">
            <v>0</v>
          </cell>
          <cell r="DI1165">
            <v>79.400000000000006</v>
          </cell>
          <cell r="DM1165">
            <v>0</v>
          </cell>
          <cell r="DR1165">
            <v>186.6</v>
          </cell>
        </row>
        <row r="1166">
          <cell r="A1166">
            <v>222</v>
          </cell>
          <cell r="B1166" t="str">
            <v>FG</v>
          </cell>
          <cell r="C1166" t="str">
            <v>FM</v>
          </cell>
          <cell r="D1166" t="str">
            <v>DAVID OPEC</v>
          </cell>
          <cell r="I1166">
            <v>0</v>
          </cell>
          <cell r="J1166">
            <v>29.2</v>
          </cell>
          <cell r="R1166">
            <v>0</v>
          </cell>
          <cell r="S1166">
            <v>29.2</v>
          </cell>
          <cell r="AA1166">
            <v>0</v>
          </cell>
          <cell r="AB1166">
            <v>29.2</v>
          </cell>
          <cell r="AK1166">
            <v>29.2</v>
          </cell>
          <cell r="AS1166">
            <v>0</v>
          </cell>
          <cell r="AT1166">
            <v>29.2</v>
          </cell>
          <cell r="BB1166">
            <v>0</v>
          </cell>
          <cell r="BC1166">
            <v>29.2</v>
          </cell>
          <cell r="BK1166">
            <v>0</v>
          </cell>
          <cell r="BL1166">
            <v>29.2</v>
          </cell>
          <cell r="BT1166">
            <v>0</v>
          </cell>
          <cell r="BU1166">
            <v>29.2</v>
          </cell>
          <cell r="CC1166">
            <v>0</v>
          </cell>
          <cell r="CD1166">
            <v>29.2</v>
          </cell>
          <cell r="CL1166">
            <v>0</v>
          </cell>
          <cell r="CM1166">
            <v>29.2</v>
          </cell>
          <cell r="CU1166">
            <v>0</v>
          </cell>
          <cell r="CV1166">
            <v>29.2</v>
          </cell>
          <cell r="DD1166">
            <v>0</v>
          </cell>
          <cell r="DE1166">
            <v>29.2</v>
          </cell>
          <cell r="DM1166">
            <v>0</v>
          </cell>
          <cell r="DN1166">
            <v>29.2</v>
          </cell>
        </row>
        <row r="1167">
          <cell r="A1167">
            <v>223</v>
          </cell>
          <cell r="B1167" t="str">
            <v>FG</v>
          </cell>
          <cell r="C1167" t="str">
            <v>FM</v>
          </cell>
          <cell r="D1167" t="str">
            <v>DABUR VATICA</v>
          </cell>
          <cell r="I1167">
            <v>0</v>
          </cell>
          <cell r="R1167">
            <v>0</v>
          </cell>
          <cell r="AA1167">
            <v>0</v>
          </cell>
          <cell r="AS1167">
            <v>0</v>
          </cell>
          <cell r="BB1167">
            <v>0</v>
          </cell>
          <cell r="BK1167">
            <v>0</v>
          </cell>
          <cell r="BT1167">
            <v>119</v>
          </cell>
          <cell r="CC1167">
            <v>49</v>
          </cell>
          <cell r="CL1167">
            <v>9</v>
          </cell>
          <cell r="CU1167">
            <v>9</v>
          </cell>
          <cell r="DD1167">
            <v>9</v>
          </cell>
          <cell r="DM1167">
            <v>9</v>
          </cell>
        </row>
        <row r="1168">
          <cell r="A1168">
            <v>224</v>
          </cell>
          <cell r="B1168" t="str">
            <v>FG</v>
          </cell>
          <cell r="C1168" t="str">
            <v>FM</v>
          </cell>
          <cell r="D1168" t="str">
            <v>MARGO</v>
          </cell>
          <cell r="I1168">
            <v>16</v>
          </cell>
          <cell r="J1168">
            <v>209.65</v>
          </cell>
          <cell r="R1168">
            <v>16</v>
          </cell>
          <cell r="S1168">
            <v>209.65</v>
          </cell>
          <cell r="AA1168">
            <v>16</v>
          </cell>
          <cell r="AB1168">
            <v>196.85</v>
          </cell>
          <cell r="AJ1168">
            <v>16</v>
          </cell>
          <cell r="AK1168">
            <v>144.85</v>
          </cell>
          <cell r="AS1168">
            <v>16</v>
          </cell>
          <cell r="AT1168">
            <v>106.75</v>
          </cell>
          <cell r="BB1168">
            <v>16</v>
          </cell>
          <cell r="BC1168">
            <v>236.55</v>
          </cell>
          <cell r="BK1168">
            <v>16</v>
          </cell>
          <cell r="BT1168">
            <v>16</v>
          </cell>
          <cell r="CC1168">
            <v>16</v>
          </cell>
          <cell r="CL1168">
            <v>16</v>
          </cell>
          <cell r="CU1168">
            <v>16</v>
          </cell>
          <cell r="DD1168">
            <v>16</v>
          </cell>
          <cell r="DM1168">
            <v>16</v>
          </cell>
        </row>
        <row r="1169">
          <cell r="A1169">
            <v>225</v>
          </cell>
          <cell r="B1169" t="str">
            <v>FG</v>
          </cell>
          <cell r="C1169" t="str">
            <v>FM</v>
          </cell>
          <cell r="D1169" t="str">
            <v>OIL BASED NOODLES</v>
          </cell>
          <cell r="I1169">
            <v>0</v>
          </cell>
          <cell r="J1169">
            <v>275.10000000000002</v>
          </cell>
          <cell r="R1169">
            <v>0</v>
          </cell>
          <cell r="S1169">
            <v>189.9</v>
          </cell>
          <cell r="AA1169">
            <v>0</v>
          </cell>
          <cell r="AB1169">
            <v>156.69999999999999</v>
          </cell>
          <cell r="AK1169">
            <v>211.5</v>
          </cell>
          <cell r="AS1169">
            <v>0</v>
          </cell>
          <cell r="AT1169">
            <v>212.3</v>
          </cell>
          <cell r="BB1169">
            <v>0</v>
          </cell>
          <cell r="BC1169">
            <v>201.1</v>
          </cell>
          <cell r="BK1169">
            <v>0</v>
          </cell>
          <cell r="BL1169">
            <v>202.7</v>
          </cell>
          <cell r="BU1169">
            <v>213.9</v>
          </cell>
          <cell r="CC1169">
            <v>0</v>
          </cell>
          <cell r="CD1169">
            <v>299.5</v>
          </cell>
          <cell r="CL1169">
            <v>0</v>
          </cell>
          <cell r="CM1169">
            <v>335.5</v>
          </cell>
          <cell r="CU1169">
            <v>0</v>
          </cell>
          <cell r="CV1169">
            <v>293.5</v>
          </cell>
          <cell r="DD1169">
            <v>0</v>
          </cell>
          <cell r="DE1169">
            <v>390.3</v>
          </cell>
          <cell r="DM1169">
            <v>0</v>
          </cell>
          <cell r="DN1169">
            <v>534.70000000000005</v>
          </cell>
        </row>
        <row r="1170">
          <cell r="A1170">
            <v>226</v>
          </cell>
          <cell r="B1170" t="str">
            <v>FG</v>
          </cell>
          <cell r="C1170" t="str">
            <v>SM</v>
          </cell>
          <cell r="D1170" t="str">
            <v>TRANSLUCENT</v>
          </cell>
          <cell r="I1170">
            <v>54.4</v>
          </cell>
          <cell r="J1170">
            <v>95.11</v>
          </cell>
          <cell r="N1170">
            <v>66.03</v>
          </cell>
          <cell r="R1170">
            <v>23.4</v>
          </cell>
          <cell r="S1170">
            <v>86.31</v>
          </cell>
          <cell r="V1170">
            <v>235.6</v>
          </cell>
          <cell r="AA1170">
            <v>34.6</v>
          </cell>
          <cell r="AB1170">
            <v>80.11</v>
          </cell>
          <cell r="AE1170">
            <v>48.800000000000118</v>
          </cell>
          <cell r="AF1170">
            <v>319.3</v>
          </cell>
          <cell r="AJ1170">
            <v>34.6</v>
          </cell>
          <cell r="AK1170">
            <v>80.11</v>
          </cell>
          <cell r="AO1170">
            <v>293.39999999999998</v>
          </cell>
          <cell r="AS1170">
            <v>37.6</v>
          </cell>
          <cell r="AT1170">
            <v>80.11</v>
          </cell>
          <cell r="AW1170">
            <v>44.4</v>
          </cell>
          <cell r="AX1170">
            <v>232.6</v>
          </cell>
          <cell r="BB1170">
            <v>37.6</v>
          </cell>
          <cell r="BC1170">
            <v>80.11</v>
          </cell>
          <cell r="BF1170">
            <v>12</v>
          </cell>
          <cell r="BG1170">
            <v>239.4</v>
          </cell>
          <cell r="BK1170">
            <v>37.6</v>
          </cell>
          <cell r="BT1170">
            <v>37.6</v>
          </cell>
          <cell r="CC1170">
            <v>42.4</v>
          </cell>
          <cell r="CL1170">
            <v>61.1</v>
          </cell>
          <cell r="CU1170">
            <v>81</v>
          </cell>
          <cell r="DD1170">
            <v>75</v>
          </cell>
          <cell r="DM1170">
            <v>75</v>
          </cell>
        </row>
        <row r="1171">
          <cell r="A1171">
            <v>227</v>
          </cell>
          <cell r="B1171" t="str">
            <v>FG</v>
          </cell>
          <cell r="C1171" t="str">
            <v>SM</v>
          </cell>
          <cell r="D1171" t="str">
            <v>TETMOSOL</v>
          </cell>
          <cell r="I1171">
            <v>10</v>
          </cell>
          <cell r="R1171">
            <v>10</v>
          </cell>
          <cell r="AA1171">
            <v>10</v>
          </cell>
          <cell r="AJ1171">
            <v>10</v>
          </cell>
          <cell r="AS1171">
            <v>25</v>
          </cell>
          <cell r="BB1171">
            <v>25</v>
          </cell>
          <cell r="BK1171">
            <v>25</v>
          </cell>
          <cell r="BT1171">
            <v>30</v>
          </cell>
          <cell r="CC1171">
            <v>30</v>
          </cell>
          <cell r="CL1171">
            <v>30</v>
          </cell>
          <cell r="CU1171">
            <v>30</v>
          </cell>
          <cell r="DD1171">
            <v>30</v>
          </cell>
          <cell r="DM1171">
            <v>30</v>
          </cell>
        </row>
        <row r="1172">
          <cell r="A1172">
            <v>228</v>
          </cell>
          <cell r="B1172" t="str">
            <v>FG</v>
          </cell>
          <cell r="C1172" t="str">
            <v>FM</v>
          </cell>
          <cell r="D1172" t="str">
            <v xml:space="preserve">J &amp; J </v>
          </cell>
        </row>
        <row r="1173">
          <cell r="A1173">
            <v>229</v>
          </cell>
          <cell r="B1173" t="str">
            <v>FG</v>
          </cell>
          <cell r="C1173" t="str">
            <v>FM</v>
          </cell>
          <cell r="D1173" t="str">
            <v>JBS 80:20</v>
          </cell>
        </row>
        <row r="1174">
          <cell r="A1174">
            <v>230</v>
          </cell>
          <cell r="B1174" t="str">
            <v>FG</v>
          </cell>
          <cell r="C1174" t="str">
            <v>FM</v>
          </cell>
          <cell r="D1174" t="str">
            <v>IMPORTED NOODLES</v>
          </cell>
          <cell r="J1174">
            <v>209.65</v>
          </cell>
          <cell r="N1174">
            <v>52</v>
          </cell>
          <cell r="S1174">
            <v>209.65</v>
          </cell>
          <cell r="W1174">
            <v>52</v>
          </cell>
          <cell r="AB1174">
            <v>196.85</v>
          </cell>
          <cell r="AF1174">
            <v>52</v>
          </cell>
          <cell r="AK1174">
            <v>144.85</v>
          </cell>
          <cell r="AO1174">
            <v>52</v>
          </cell>
          <cell r="AT1174">
            <v>106.75</v>
          </cell>
          <cell r="AX1174">
            <v>52</v>
          </cell>
          <cell r="BC1174">
            <v>236.55</v>
          </cell>
          <cell r="BG1174">
            <v>52</v>
          </cell>
          <cell r="BL1174">
            <v>298.3</v>
          </cell>
          <cell r="BU1174">
            <v>250.3</v>
          </cell>
          <cell r="CD1174">
            <v>202.3</v>
          </cell>
          <cell r="CG1174">
            <v>16</v>
          </cell>
          <cell r="CM1174">
            <v>63.3</v>
          </cell>
          <cell r="CP1174">
            <v>91</v>
          </cell>
          <cell r="CQ1174">
            <v>128</v>
          </cell>
          <cell r="CV1174">
            <v>36.299999999999997</v>
          </cell>
          <cell r="CY1174">
            <v>75</v>
          </cell>
          <cell r="CZ1174">
            <v>132.4</v>
          </cell>
          <cell r="DE1174">
            <v>20.3</v>
          </cell>
          <cell r="DH1174">
            <v>27</v>
          </cell>
          <cell r="DI1174">
            <v>151.4</v>
          </cell>
          <cell r="DN1174">
            <v>4.55</v>
          </cell>
          <cell r="DQ1174">
            <v>15.75</v>
          </cell>
          <cell r="DR1174">
            <v>133.19999999999999</v>
          </cell>
        </row>
        <row r="1175">
          <cell r="A1175">
            <v>231</v>
          </cell>
          <cell r="B1175" t="str">
            <v>FG</v>
          </cell>
          <cell r="C1175" t="str">
            <v>FM</v>
          </cell>
          <cell r="D1175" t="str">
            <v>HAWAI SYNDAATE BASE REGULER</v>
          </cell>
        </row>
        <row r="1176">
          <cell r="A1176">
            <v>226</v>
          </cell>
          <cell r="B1176" t="str">
            <v>FG</v>
          </cell>
          <cell r="C1176" t="str">
            <v>SM</v>
          </cell>
          <cell r="D1176" t="str">
            <v>TRANSLUCENT</v>
          </cell>
          <cell r="F1176">
            <v>0</v>
          </cell>
          <cell r="G1176">
            <v>0</v>
          </cell>
          <cell r="H1176">
            <v>0</v>
          </cell>
          <cell r="I1176">
            <v>262</v>
          </cell>
          <cell r="J1176">
            <v>1041.3710000000001</v>
          </cell>
          <cell r="K1176">
            <v>0</v>
          </cell>
          <cell r="L1176">
            <v>0</v>
          </cell>
          <cell r="M1176">
            <v>425.7</v>
          </cell>
          <cell r="N1176">
            <v>900.44</v>
          </cell>
          <cell r="O1176">
            <v>0</v>
          </cell>
          <cell r="P1176">
            <v>0</v>
          </cell>
          <cell r="Q1176">
            <v>0</v>
          </cell>
          <cell r="R1176">
            <v>70.599999999999994</v>
          </cell>
          <cell r="S1176">
            <v>925.32099999999991</v>
          </cell>
          <cell r="T1176">
            <v>0</v>
          </cell>
          <cell r="U1176">
            <v>0</v>
          </cell>
          <cell r="V1176">
            <v>791.6</v>
          </cell>
          <cell r="W1176">
            <v>1023.59</v>
          </cell>
          <cell r="X1176">
            <v>0</v>
          </cell>
          <cell r="Y1176">
            <v>0</v>
          </cell>
          <cell r="Z1176">
            <v>0</v>
          </cell>
          <cell r="AA1176">
            <v>361</v>
          </cell>
          <cell r="AB1176">
            <v>996.85599999999999</v>
          </cell>
          <cell r="AC1176">
            <v>0</v>
          </cell>
          <cell r="AD1176">
            <v>0</v>
          </cell>
          <cell r="AE1176">
            <v>301.04000000000013</v>
          </cell>
          <cell r="AF1176">
            <v>1294.19</v>
          </cell>
          <cell r="AG1176">
            <v>0</v>
          </cell>
          <cell r="AH1176">
            <v>0</v>
          </cell>
          <cell r="AI1176">
            <v>0</v>
          </cell>
          <cell r="AJ1176">
            <v>408.6</v>
          </cell>
          <cell r="AK1176">
            <v>1187.9059999999999</v>
          </cell>
          <cell r="AL1176">
            <v>0</v>
          </cell>
          <cell r="AM1176">
            <v>0</v>
          </cell>
          <cell r="AN1176">
            <v>429.2</v>
          </cell>
          <cell r="AO1176">
            <v>1192.46</v>
          </cell>
          <cell r="AP1176">
            <v>0</v>
          </cell>
          <cell r="AQ1176">
            <v>0</v>
          </cell>
          <cell r="AR1176">
            <v>0</v>
          </cell>
          <cell r="AS1176">
            <v>105.30000000000001</v>
          </cell>
          <cell r="AT1176">
            <v>1123.2560000000001</v>
          </cell>
          <cell r="AU1176">
            <v>0</v>
          </cell>
          <cell r="AV1176">
            <v>0</v>
          </cell>
          <cell r="AW1176">
            <v>283.39999999999998</v>
          </cell>
          <cell r="AX1176">
            <v>1164.6699999999998</v>
          </cell>
          <cell r="AY1176">
            <v>0</v>
          </cell>
          <cell r="AZ1176">
            <v>0</v>
          </cell>
          <cell r="BA1176">
            <v>0</v>
          </cell>
          <cell r="BB1176">
            <v>150.29999999999998</v>
          </cell>
          <cell r="BC1176">
            <v>1087.4559999999999</v>
          </cell>
          <cell r="BD1176">
            <v>0</v>
          </cell>
          <cell r="BE1176">
            <v>0</v>
          </cell>
          <cell r="BF1176">
            <v>96.3</v>
          </cell>
          <cell r="BG1176">
            <v>954.83</v>
          </cell>
          <cell r="BL1176">
            <v>71.31</v>
          </cell>
          <cell r="BP1176">
            <v>219.8</v>
          </cell>
          <cell r="BY1176">
            <v>197.1</v>
          </cell>
          <cell r="CD1176">
            <v>52.11</v>
          </cell>
          <cell r="CH1176">
            <v>139.5</v>
          </cell>
          <cell r="CM1176">
            <v>52.11</v>
          </cell>
          <cell r="CQ1176">
            <v>58.9</v>
          </cell>
          <cell r="CV1176">
            <v>52.11</v>
          </cell>
          <cell r="CZ1176">
            <v>32.200000000000003</v>
          </cell>
          <cell r="DD1176">
            <v>29</v>
          </cell>
          <cell r="DE1176">
            <v>50.91</v>
          </cell>
          <cell r="DI1176">
            <v>2.2000000000000002</v>
          </cell>
          <cell r="DM1176">
            <v>1.2</v>
          </cell>
          <cell r="DN1176">
            <v>37.31</v>
          </cell>
          <cell r="DQ1176">
            <v>13.2</v>
          </cell>
          <cell r="DR1176">
            <v>139.1</v>
          </cell>
        </row>
        <row r="1177">
          <cell r="A1177">
            <v>227</v>
          </cell>
          <cell r="B1177" t="str">
            <v>FG</v>
          </cell>
          <cell r="C1177" t="str">
            <v>SM</v>
          </cell>
          <cell r="D1177" t="str">
            <v>TETMOSOL</v>
          </cell>
          <cell r="F1177">
            <v>2508.8226499999996</v>
          </cell>
          <cell r="G1177">
            <v>8946.7241049000004</v>
          </cell>
          <cell r="H1177">
            <v>5382.5619999999999</v>
          </cell>
          <cell r="I1177">
            <v>15746.206880285714</v>
          </cell>
          <cell r="J1177">
            <v>3069.2730000000001</v>
          </cell>
          <cell r="K1177">
            <v>7209.7510000000002</v>
          </cell>
          <cell r="L1177">
            <v>1648.7660000000001</v>
          </cell>
          <cell r="M1177">
            <v>2120.04</v>
          </cell>
          <cell r="N1177">
            <v>900.44</v>
          </cell>
          <cell r="O1177">
            <v>2413.6124679999998</v>
          </cell>
          <cell r="P1177">
            <v>8654.7067600000009</v>
          </cell>
          <cell r="Q1177">
            <v>5474.2300000000005</v>
          </cell>
          <cell r="R1177">
            <v>16389.520054857141</v>
          </cell>
          <cell r="S1177">
            <v>2692.2510000000002</v>
          </cell>
          <cell r="T1177">
            <v>5380.4610000000002</v>
          </cell>
          <cell r="U1177">
            <v>49.539000000000001</v>
          </cell>
          <cell r="V1177">
            <v>2988.3900000000003</v>
          </cell>
          <cell r="W1177">
            <v>1023.59</v>
          </cell>
          <cell r="X1177">
            <v>2604.9052000000001</v>
          </cell>
          <cell r="Y1177">
            <v>8770.0426800000005</v>
          </cell>
          <cell r="Z1177">
            <v>6445.8399999999992</v>
          </cell>
          <cell r="AA1177">
            <v>16756.906808</v>
          </cell>
          <cell r="AB1177">
            <v>2920.9569999999994</v>
          </cell>
          <cell r="AC1177">
            <v>5281.2990000000009</v>
          </cell>
          <cell r="AD1177">
            <v>2061.2539999999999</v>
          </cell>
          <cell r="AE1177">
            <v>1991.39</v>
          </cell>
          <cell r="AF1177">
            <v>1294.19</v>
          </cell>
          <cell r="AG1177">
            <v>2699.7643799999996</v>
          </cell>
          <cell r="AH1177">
            <v>9556.3076600000004</v>
          </cell>
          <cell r="AI1177">
            <v>6230.55</v>
          </cell>
          <cell r="AJ1177">
            <v>16199.347871428574</v>
          </cell>
          <cell r="AK1177">
            <v>3080.3429999999998</v>
          </cell>
          <cell r="AL1177">
            <v>5288.32</v>
          </cell>
          <cell r="AM1177">
            <v>8847.8459999999995</v>
          </cell>
          <cell r="AN1177">
            <v>1297.74</v>
          </cell>
          <cell r="AO1177">
            <v>1192.46</v>
          </cell>
          <cell r="AP1177">
            <v>3055.2922799999997</v>
          </cell>
          <cell r="AQ1177">
            <v>9564.8961600000002</v>
          </cell>
          <cell r="AR1177">
            <v>4700.0599999999995</v>
          </cell>
          <cell r="AS1177">
            <v>17699.171355714287</v>
          </cell>
          <cell r="AT1177">
            <v>2586.9290000000001</v>
          </cell>
          <cell r="AU1177">
            <v>6557.2330000000002</v>
          </cell>
          <cell r="AV1177">
            <v>3863.3450000000003</v>
          </cell>
          <cell r="AW1177">
            <v>2307.9900000000002</v>
          </cell>
          <cell r="AX1177">
            <v>1164.6699999999998</v>
          </cell>
          <cell r="AY1177">
            <v>3559.43568</v>
          </cell>
          <cell r="AZ1177">
            <v>9770.3371599999991</v>
          </cell>
          <cell r="BA1177">
            <v>5955</v>
          </cell>
          <cell r="BB1177">
            <v>17975.845144000003</v>
          </cell>
          <cell r="BC1177">
            <v>2864.0140000000001</v>
          </cell>
          <cell r="BD1177">
            <v>6746.5209999999997</v>
          </cell>
          <cell r="BE1177">
            <v>2795.0239999999999</v>
          </cell>
          <cell r="BF1177">
            <v>1405.6299999999999</v>
          </cell>
          <cell r="BG1177">
            <v>954.83</v>
          </cell>
          <cell r="BU1177">
            <v>68.984999999999999</v>
          </cell>
        </row>
        <row r="1178">
          <cell r="A1178">
            <v>228</v>
          </cell>
          <cell r="B1178" t="str">
            <v>FG</v>
          </cell>
          <cell r="C1178" t="str">
            <v>FM</v>
          </cell>
          <cell r="D1178" t="str">
            <v xml:space="preserve">J &amp; J </v>
          </cell>
        </row>
        <row r="1179">
          <cell r="A1179">
            <v>229</v>
          </cell>
          <cell r="B1179" t="str">
            <v>FG</v>
          </cell>
          <cell r="C1179" t="str">
            <v>FM</v>
          </cell>
          <cell r="D1179" t="str">
            <v>JBS 80:20</v>
          </cell>
        </row>
        <row r="1180">
          <cell r="A1180">
            <v>230</v>
          </cell>
          <cell r="B1180" t="str">
            <v>FG</v>
          </cell>
          <cell r="C1180" t="str">
            <v>FM</v>
          </cell>
          <cell r="D1180" t="str">
            <v>IMPORTED NOODLES</v>
          </cell>
          <cell r="N1180">
            <v>52</v>
          </cell>
          <cell r="W1180">
            <v>52</v>
          </cell>
          <cell r="AF1180">
            <v>52</v>
          </cell>
          <cell r="AO1180">
            <v>52</v>
          </cell>
          <cell r="AX1180">
            <v>52</v>
          </cell>
          <cell r="BG1180">
            <v>52</v>
          </cell>
          <cell r="BP1180">
            <v>52</v>
          </cell>
          <cell r="BY1180">
            <v>52</v>
          </cell>
          <cell r="CH1180">
            <v>52</v>
          </cell>
          <cell r="CQ1180">
            <v>52</v>
          </cell>
          <cell r="CZ1180">
            <v>52</v>
          </cell>
          <cell r="DI1180">
            <v>52</v>
          </cell>
          <cell r="DR1180">
            <v>52</v>
          </cell>
        </row>
        <row r="1181">
          <cell r="A1181">
            <v>231</v>
          </cell>
          <cell r="B1181" t="str">
            <v>FG</v>
          </cell>
          <cell r="C1181" t="str">
            <v>FM</v>
          </cell>
          <cell r="D1181" t="str">
            <v>HAWAI SYNDAATE BASE REGULER</v>
          </cell>
        </row>
        <row r="1182">
          <cell r="F1182">
            <v>0</v>
          </cell>
          <cell r="G1182">
            <v>0</v>
          </cell>
          <cell r="H1182">
            <v>0</v>
          </cell>
          <cell r="I1182">
            <v>262</v>
          </cell>
          <cell r="J1182">
            <v>1041.3710000000001</v>
          </cell>
          <cell r="K1182">
            <v>0</v>
          </cell>
          <cell r="L1182">
            <v>0</v>
          </cell>
          <cell r="M1182">
            <v>425.7</v>
          </cell>
          <cell r="N1182">
            <v>900.44</v>
          </cell>
          <cell r="O1182">
            <v>0</v>
          </cell>
          <cell r="P1182">
            <v>0</v>
          </cell>
          <cell r="Q1182">
            <v>0</v>
          </cell>
          <cell r="R1182">
            <v>70.599999999999994</v>
          </cell>
          <cell r="S1182">
            <v>925.32099999999991</v>
          </cell>
          <cell r="T1182">
            <v>0</v>
          </cell>
          <cell r="U1182">
            <v>0</v>
          </cell>
          <cell r="V1182">
            <v>791.6</v>
          </cell>
          <cell r="W1182">
            <v>1023.59</v>
          </cell>
          <cell r="X1182">
            <v>0</v>
          </cell>
          <cell r="Y1182">
            <v>0</v>
          </cell>
          <cell r="Z1182">
            <v>0</v>
          </cell>
          <cell r="AA1182">
            <v>361</v>
          </cell>
          <cell r="AB1182">
            <v>996.85599999999999</v>
          </cell>
          <cell r="AC1182">
            <v>0</v>
          </cell>
          <cell r="AD1182">
            <v>0</v>
          </cell>
          <cell r="AE1182">
            <v>301.04000000000013</v>
          </cell>
          <cell r="AF1182">
            <v>1294.19</v>
          </cell>
          <cell r="AG1182">
            <v>0</v>
          </cell>
          <cell r="AH1182">
            <v>0</v>
          </cell>
          <cell r="AI1182">
            <v>0</v>
          </cell>
          <cell r="AJ1182">
            <v>408.6</v>
          </cell>
          <cell r="AK1182">
            <v>1187.9059999999999</v>
          </cell>
          <cell r="AL1182">
            <v>0</v>
          </cell>
          <cell r="AM1182">
            <v>0</v>
          </cell>
          <cell r="AN1182">
            <v>429.2</v>
          </cell>
          <cell r="AO1182">
            <v>1192.46</v>
          </cell>
          <cell r="AP1182">
            <v>0</v>
          </cell>
          <cell r="AQ1182">
            <v>0</v>
          </cell>
          <cell r="AR1182">
            <v>0</v>
          </cell>
          <cell r="AS1182">
            <v>105.30000000000001</v>
          </cell>
          <cell r="AT1182">
            <v>1123.2560000000001</v>
          </cell>
          <cell r="AU1182">
            <v>0</v>
          </cell>
          <cell r="AV1182">
            <v>0</v>
          </cell>
          <cell r="AW1182">
            <v>283.39999999999998</v>
          </cell>
          <cell r="AX1182">
            <v>1164.6699999999998</v>
          </cell>
          <cell r="AY1182">
            <v>0</v>
          </cell>
          <cell r="AZ1182">
            <v>0</v>
          </cell>
          <cell r="BA1182">
            <v>0</v>
          </cell>
          <cell r="BB1182">
            <v>150.29999999999998</v>
          </cell>
          <cell r="BC1182">
            <v>1087.4559999999999</v>
          </cell>
          <cell r="BD1182">
            <v>0</v>
          </cell>
          <cell r="BE1182">
            <v>0</v>
          </cell>
          <cell r="BF1182">
            <v>96.3</v>
          </cell>
          <cell r="BG1182">
            <v>954.83</v>
          </cell>
          <cell r="BH1182">
            <v>0</v>
          </cell>
          <cell r="BI1182">
            <v>0</v>
          </cell>
          <cell r="BJ1182">
            <v>0</v>
          </cell>
          <cell r="BK1182">
            <v>191.2</v>
          </cell>
          <cell r="BL1182">
            <v>990.30600000000004</v>
          </cell>
          <cell r="BM1182">
            <v>0</v>
          </cell>
          <cell r="BN1182">
            <v>0</v>
          </cell>
          <cell r="BO1182">
            <v>235.5</v>
          </cell>
          <cell r="BP1182">
            <v>656.06000000000006</v>
          </cell>
          <cell r="BQ1182">
            <v>0</v>
          </cell>
          <cell r="BR1182">
            <v>0</v>
          </cell>
          <cell r="BS1182">
            <v>0</v>
          </cell>
          <cell r="BT1182">
            <v>456.20000000000005</v>
          </cell>
          <cell r="BU1182">
            <v>947.78100000000006</v>
          </cell>
          <cell r="BV1182">
            <v>0</v>
          </cell>
          <cell r="BW1182">
            <v>0</v>
          </cell>
          <cell r="BX1182">
            <v>550.6</v>
          </cell>
          <cell r="BY1182">
            <v>540.21</v>
          </cell>
          <cell r="BZ1182">
            <v>0</v>
          </cell>
          <cell r="CA1182">
            <v>0</v>
          </cell>
          <cell r="CB1182">
            <v>0</v>
          </cell>
          <cell r="CC1182">
            <v>479</v>
          </cell>
          <cell r="CD1182">
            <v>1072.846</v>
          </cell>
          <cell r="CE1182">
            <v>0</v>
          </cell>
          <cell r="CF1182">
            <v>0</v>
          </cell>
          <cell r="CG1182">
            <v>603</v>
          </cell>
          <cell r="CH1182">
            <v>737.23</v>
          </cell>
          <cell r="CI1182">
            <v>0</v>
          </cell>
          <cell r="CJ1182">
            <v>0</v>
          </cell>
          <cell r="CK1182">
            <v>0</v>
          </cell>
          <cell r="CL1182">
            <v>198.1</v>
          </cell>
          <cell r="CM1182">
            <v>1076.396</v>
          </cell>
          <cell r="CN1182">
            <v>0</v>
          </cell>
          <cell r="CO1182">
            <v>0</v>
          </cell>
          <cell r="CP1182">
            <v>235.4</v>
          </cell>
          <cell r="CQ1182">
            <v>938.06000000000006</v>
          </cell>
          <cell r="CR1182">
            <v>0</v>
          </cell>
          <cell r="CS1182">
            <v>0</v>
          </cell>
          <cell r="CT1182">
            <v>0</v>
          </cell>
          <cell r="CU1182">
            <v>367.4</v>
          </cell>
          <cell r="CV1182">
            <v>1148.4959999999999</v>
          </cell>
          <cell r="CW1182">
            <v>0</v>
          </cell>
          <cell r="CX1182">
            <v>0</v>
          </cell>
          <cell r="CY1182">
            <v>149</v>
          </cell>
          <cell r="CZ1182">
            <v>838.6</v>
          </cell>
          <cell r="DA1182">
            <v>0</v>
          </cell>
          <cell r="DB1182">
            <v>0</v>
          </cell>
          <cell r="DC1182">
            <v>0</v>
          </cell>
          <cell r="DD1182">
            <v>169.4</v>
          </cell>
          <cell r="DE1182">
            <v>1242.596</v>
          </cell>
          <cell r="DF1182">
            <v>0</v>
          </cell>
          <cell r="DG1182">
            <v>0</v>
          </cell>
          <cell r="DH1182">
            <v>327.54000000000002</v>
          </cell>
          <cell r="DI1182">
            <v>731.66000000000008</v>
          </cell>
          <cell r="DJ1182">
            <v>0</v>
          </cell>
          <cell r="DK1182">
            <v>0</v>
          </cell>
          <cell r="DL1182">
            <v>0</v>
          </cell>
          <cell r="DM1182">
            <v>460.8</v>
          </cell>
          <cell r="DN1182">
            <v>1127.596</v>
          </cell>
          <cell r="DO1182">
            <v>0</v>
          </cell>
          <cell r="DP1182">
            <v>0</v>
          </cell>
          <cell r="DQ1182">
            <v>693.41000000000008</v>
          </cell>
          <cell r="DR1182">
            <v>909.21999999999991</v>
          </cell>
        </row>
        <row r="1183">
          <cell r="F1183">
            <v>2508.8226499999996</v>
          </cell>
          <cell r="G1183">
            <v>8946.7241049000004</v>
          </cell>
          <cell r="H1183">
            <v>5382.5619999999999</v>
          </cell>
          <cell r="I1183">
            <v>15746.206880285714</v>
          </cell>
          <cell r="J1183">
            <v>3069.2730000000001</v>
          </cell>
          <cell r="K1183">
            <v>7209.7510000000002</v>
          </cell>
          <cell r="L1183">
            <v>1648.7660000000001</v>
          </cell>
          <cell r="M1183">
            <v>2120.04</v>
          </cell>
          <cell r="N1183">
            <v>900.44</v>
          </cell>
          <cell r="O1183">
            <v>2413.6124679999998</v>
          </cell>
          <cell r="P1183">
            <v>8654.7067600000009</v>
          </cell>
          <cell r="Q1183">
            <v>5474.2300000000005</v>
          </cell>
          <cell r="R1183">
            <v>16389.520054857141</v>
          </cell>
          <cell r="S1183">
            <v>2692.2510000000002</v>
          </cell>
          <cell r="T1183">
            <v>5380.4610000000002</v>
          </cell>
          <cell r="U1183">
            <v>49.539000000000001</v>
          </cell>
          <cell r="V1183">
            <v>2988.3900000000003</v>
          </cell>
          <cell r="W1183">
            <v>1023.59</v>
          </cell>
          <cell r="X1183">
            <v>2604.9052000000001</v>
          </cell>
          <cell r="Y1183">
            <v>8770.0426800000005</v>
          </cell>
          <cell r="Z1183">
            <v>6445.8399999999992</v>
          </cell>
          <cell r="AA1183">
            <v>16756.906808</v>
          </cell>
          <cell r="AB1183">
            <v>2920.9569999999994</v>
          </cell>
          <cell r="AC1183">
            <v>5281.2990000000009</v>
          </cell>
          <cell r="AD1183">
            <v>2061.2539999999999</v>
          </cell>
          <cell r="AE1183">
            <v>1991.39</v>
          </cell>
          <cell r="AF1183">
            <v>1294.19</v>
          </cell>
          <cell r="AG1183">
            <v>2699.7643799999996</v>
          </cell>
          <cell r="AH1183">
            <v>9556.3076600000004</v>
          </cell>
          <cell r="AI1183">
            <v>6230.55</v>
          </cell>
          <cell r="AJ1183">
            <v>16199.347871428574</v>
          </cell>
          <cell r="AK1183">
            <v>3080.3429999999998</v>
          </cell>
          <cell r="AL1183">
            <v>5288.32</v>
          </cell>
          <cell r="AM1183">
            <v>8847.8459999999995</v>
          </cell>
          <cell r="AN1183">
            <v>1297.74</v>
          </cell>
          <cell r="AO1183">
            <v>1192.46</v>
          </cell>
          <cell r="AP1183">
            <v>3055.2922799999997</v>
          </cell>
          <cell r="AQ1183">
            <v>9564.8961600000002</v>
          </cell>
          <cell r="AR1183">
            <v>4700.0599999999995</v>
          </cell>
          <cell r="AS1183">
            <v>17699.171355714287</v>
          </cell>
          <cell r="AT1183">
            <v>2586.9290000000001</v>
          </cell>
          <cell r="AU1183">
            <v>6557.2330000000002</v>
          </cell>
          <cell r="AV1183">
            <v>3863.3450000000003</v>
          </cell>
          <cell r="AW1183">
            <v>2307.9900000000002</v>
          </cell>
          <cell r="AX1183">
            <v>1164.6699999999998</v>
          </cell>
          <cell r="AY1183">
            <v>3559.43568</v>
          </cell>
          <cell r="AZ1183">
            <v>9770.3371599999991</v>
          </cell>
          <cell r="BA1183">
            <v>5955</v>
          </cell>
          <cell r="BB1183">
            <v>17975.845144000003</v>
          </cell>
          <cell r="BC1183">
            <v>2864.0140000000001</v>
          </cell>
          <cell r="BD1183">
            <v>6746.5209999999997</v>
          </cell>
          <cell r="BE1183">
            <v>2795.0239999999999</v>
          </cell>
          <cell r="BF1183">
            <v>1405.6299999999999</v>
          </cell>
          <cell r="BG1183">
            <v>954.83</v>
          </cell>
          <cell r="BH1183">
            <v>3337.87068</v>
          </cell>
          <cell r="BI1183">
            <v>9950.4327999999987</v>
          </cell>
          <cell r="BJ1183">
            <v>5591.5169999999998</v>
          </cell>
          <cell r="BK1183">
            <v>18984.897957142861</v>
          </cell>
          <cell r="BL1183">
            <v>1166.095</v>
          </cell>
          <cell r="BM1183">
            <v>7096.1020000000008</v>
          </cell>
          <cell r="BN1183">
            <v>3675.83</v>
          </cell>
          <cell r="BO1183">
            <v>2181.09</v>
          </cell>
          <cell r="BP1183">
            <v>656.06000000000006</v>
          </cell>
          <cell r="BQ1183">
            <v>3580.3313800000001</v>
          </cell>
          <cell r="BR1183">
            <v>10504.956999999999</v>
          </cell>
          <cell r="BS1183">
            <v>6406.8770000000004</v>
          </cell>
          <cell r="BT1183">
            <v>19176.87400657143</v>
          </cell>
          <cell r="BU1183">
            <v>2809.2659999999996</v>
          </cell>
          <cell r="BV1183">
            <v>7275.7270000000008</v>
          </cell>
          <cell r="BW1183">
            <v>7474.6729999999998</v>
          </cell>
          <cell r="BX1183">
            <v>2564.71</v>
          </cell>
          <cell r="BY1183">
            <v>540.21</v>
          </cell>
          <cell r="BZ1183">
            <v>3428.9878799999997</v>
          </cell>
          <cell r="CA1183">
            <v>10944.358999999999</v>
          </cell>
          <cell r="CB1183">
            <v>5242.8310000000001</v>
          </cell>
          <cell r="CC1183">
            <v>19766.287310285708</v>
          </cell>
          <cell r="CD1183">
            <v>2828.1059999999998</v>
          </cell>
          <cell r="CE1183">
            <v>8897.594000000001</v>
          </cell>
          <cell r="CF1183">
            <v>4364.6779999999999</v>
          </cell>
          <cell r="CG1183">
            <v>2303.5700000000002</v>
          </cell>
          <cell r="CH1183">
            <v>737.23</v>
          </cell>
          <cell r="CI1183">
            <v>3032.8686179999995</v>
          </cell>
          <cell r="CJ1183">
            <v>10719.975499999999</v>
          </cell>
          <cell r="CK1183">
            <v>6805.6809999999996</v>
          </cell>
          <cell r="CL1183">
            <v>18648.858489142862</v>
          </cell>
          <cell r="CM1183">
            <v>2731.8369999999995</v>
          </cell>
          <cell r="CN1183">
            <v>9995.9170000000013</v>
          </cell>
          <cell r="CO1183">
            <v>1787.8499999999997</v>
          </cell>
          <cell r="CP1183">
            <v>672.15</v>
          </cell>
          <cell r="CQ1183">
            <v>938.06000000000006</v>
          </cell>
          <cell r="CR1183">
            <v>2823.0112800000002</v>
          </cell>
          <cell r="CS1183">
            <v>11237.204199999998</v>
          </cell>
          <cell r="CT1183">
            <v>6934.820999999999</v>
          </cell>
          <cell r="CU1183">
            <v>19278.625869714288</v>
          </cell>
          <cell r="CV1183">
            <v>3022.165</v>
          </cell>
          <cell r="CW1183">
            <v>9028.0740000000005</v>
          </cell>
          <cell r="CX1183">
            <v>300.01</v>
          </cell>
          <cell r="CY1183">
            <v>1921.3799999999999</v>
          </cell>
          <cell r="CZ1183">
            <v>838.6</v>
          </cell>
          <cell r="DA1183">
            <v>2872.2224999999999</v>
          </cell>
          <cell r="DB1183">
            <v>11066.669999999998</v>
          </cell>
          <cell r="DC1183">
            <v>7244.3509999999997</v>
          </cell>
          <cell r="DD1183">
            <v>18441.263901714286</v>
          </cell>
          <cell r="DE1183">
            <v>3296.9780000000001</v>
          </cell>
          <cell r="DF1183">
            <v>7421.777</v>
          </cell>
          <cell r="DG1183">
            <v>32.96</v>
          </cell>
          <cell r="DH1183">
            <v>1186.1399999999999</v>
          </cell>
          <cell r="DI1183">
            <v>731.66000000000008</v>
          </cell>
          <cell r="DJ1183">
            <v>2165.9775</v>
          </cell>
          <cell r="DK1183">
            <v>11174.647000000001</v>
          </cell>
          <cell r="DL1183">
            <v>7229.7610000000004</v>
          </cell>
          <cell r="DM1183">
            <v>20101.143979428569</v>
          </cell>
          <cell r="DN1183">
            <v>3345.8649999999998</v>
          </cell>
          <cell r="DO1183">
            <v>6857.4870000000001</v>
          </cell>
          <cell r="DP1183">
            <v>8966.973</v>
          </cell>
          <cell r="DQ1183">
            <v>1664.9900000000002</v>
          </cell>
          <cell r="DR1183">
            <v>909.21999999999991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quarter"/>
      <sheetName val="2nd quarter"/>
      <sheetName val="3rd quarter"/>
      <sheetName val="DATA"/>
    </sheetNames>
    <sheetDataSet>
      <sheetData sheetId="0"/>
      <sheetData sheetId="1"/>
      <sheetData sheetId="2">
        <row r="306">
          <cell r="A306">
            <v>1</v>
          </cell>
        </row>
      </sheetData>
      <sheetData sheetId="3">
        <row r="306">
          <cell r="A306">
            <v>1</v>
          </cell>
          <cell r="B306" t="str">
            <v>RM</v>
          </cell>
          <cell r="C306" t="str">
            <v>FM</v>
          </cell>
          <cell r="D306" t="str">
            <v>CPKO-5%</v>
          </cell>
          <cell r="E306" t="str">
            <v>CPKO-5%</v>
          </cell>
          <cell r="K306">
            <v>4183.1679999999997</v>
          </cell>
          <cell r="L306">
            <v>4950.4129999999996</v>
          </cell>
          <cell r="M306">
            <v>2750</v>
          </cell>
          <cell r="T306">
            <v>4597.5730000000003</v>
          </cell>
          <cell r="U306">
            <v>2543.81</v>
          </cell>
          <cell r="V306">
            <v>3009.9789999999998</v>
          </cell>
          <cell r="AC306">
            <v>4361.4989999999998</v>
          </cell>
          <cell r="AD306">
            <v>3032.1689999999999</v>
          </cell>
          <cell r="AL306">
            <v>902.69100000000003</v>
          </cell>
          <cell r="AM306">
            <v>2653.3090000000002</v>
          </cell>
          <cell r="AU306">
            <v>896.35900000000004</v>
          </cell>
          <cell r="AV306">
            <v>5530.192</v>
          </cell>
          <cell r="BD306">
            <v>1171.327</v>
          </cell>
          <cell r="BE306">
            <v>4617.7820000000002</v>
          </cell>
          <cell r="BM306">
            <v>1943.8330000000001</v>
          </cell>
          <cell r="BN306">
            <v>3518.7520000000004</v>
          </cell>
          <cell r="BV306">
            <v>2449.3850000000002</v>
          </cell>
          <cell r="BW306">
            <v>1794.5619999999999</v>
          </cell>
          <cell r="CE306">
            <v>1552.1210000000001</v>
          </cell>
          <cell r="CF306">
            <v>6742.53</v>
          </cell>
          <cell r="CN306">
            <v>1199.366</v>
          </cell>
          <cell r="CO306">
            <v>5646.67</v>
          </cell>
          <cell r="CU306">
            <v>0</v>
          </cell>
          <cell r="CW306">
            <v>899.97699999999998</v>
          </cell>
          <cell r="CX306">
            <v>4947.1080000000002</v>
          </cell>
          <cell r="CY306">
            <v>316.02</v>
          </cell>
          <cell r="DF306">
            <v>1916.125</v>
          </cell>
          <cell r="DG306">
            <v>8188.5259999999998</v>
          </cell>
          <cell r="DO306">
            <v>2732.4940000000001</v>
          </cell>
          <cell r="DP306">
            <v>4864.348</v>
          </cell>
          <cell r="DX306">
            <v>696.46500000000003</v>
          </cell>
          <cell r="DY306">
            <v>6864.0280000000002</v>
          </cell>
          <cell r="EG306">
            <v>1223.788</v>
          </cell>
          <cell r="EH306">
            <v>3552.2939999999999</v>
          </cell>
          <cell r="EP306">
            <v>1805.3820000000001</v>
          </cell>
          <cell r="EQ306">
            <v>1564.769</v>
          </cell>
        </row>
        <row r="307">
          <cell r="A307">
            <v>2</v>
          </cell>
          <cell r="B307" t="str">
            <v>RM</v>
          </cell>
          <cell r="C307" t="str">
            <v>FM</v>
          </cell>
          <cell r="D307" t="str">
            <v>CPKO-23%</v>
          </cell>
          <cell r="E307" t="str">
            <v>CPKO-23%</v>
          </cell>
        </row>
        <row r="308">
          <cell r="A308">
            <v>3</v>
          </cell>
          <cell r="B308" t="str">
            <v>RM</v>
          </cell>
          <cell r="C308" t="str">
            <v>FM</v>
          </cell>
          <cell r="D308" t="str">
            <v>CNO-C</v>
          </cell>
          <cell r="E308" t="str">
            <v>CNO-C</v>
          </cell>
        </row>
        <row r="309">
          <cell r="A309">
            <v>4</v>
          </cell>
          <cell r="B309" t="str">
            <v>RM</v>
          </cell>
          <cell r="C309" t="str">
            <v>FM</v>
          </cell>
          <cell r="D309" t="str">
            <v>CNO-R</v>
          </cell>
          <cell r="E309" t="str">
            <v>CNO-R</v>
          </cell>
        </row>
        <row r="310">
          <cell r="A310">
            <v>5</v>
          </cell>
          <cell r="B310" t="str">
            <v>RM</v>
          </cell>
          <cell r="C310" t="str">
            <v>FM</v>
          </cell>
          <cell r="D310" t="str">
            <v>PKFAD</v>
          </cell>
          <cell r="E310" t="str">
            <v>PKFAD</v>
          </cell>
          <cell r="K310">
            <v>13.683999999999999</v>
          </cell>
        </row>
        <row r="311">
          <cell r="A311">
            <v>6</v>
          </cell>
          <cell r="B311" t="str">
            <v>RM</v>
          </cell>
          <cell r="C311" t="str">
            <v>FM</v>
          </cell>
          <cell r="D311" t="str">
            <v>RBDPS</v>
          </cell>
          <cell r="E311" t="str">
            <v>RBDPS</v>
          </cell>
          <cell r="H311">
            <v>184.226</v>
          </cell>
          <cell r="I311">
            <v>768.5</v>
          </cell>
          <cell r="K311">
            <v>27.177</v>
          </cell>
          <cell r="Q311">
            <v>184.226</v>
          </cell>
          <cell r="R311">
            <v>768.5</v>
          </cell>
          <cell r="Z311">
            <v>184.226</v>
          </cell>
          <cell r="AA311">
            <v>602.4</v>
          </cell>
          <cell r="AI311">
            <v>184.226</v>
          </cell>
          <cell r="AJ311">
            <v>391.8</v>
          </cell>
          <cell r="AR311">
            <v>184.226</v>
          </cell>
          <cell r="AS311">
            <v>391.79828571428573</v>
          </cell>
          <cell r="AU311">
            <v>121.36</v>
          </cell>
          <cell r="BA311">
            <v>184.226</v>
          </cell>
          <cell r="BB311">
            <v>419.38971428571432</v>
          </cell>
          <cell r="BD311">
            <v>155.19</v>
          </cell>
          <cell r="BJ311">
            <v>184.226</v>
          </cell>
          <cell r="BK311">
            <v>419.38971428571432</v>
          </cell>
          <cell r="BM311">
            <v>362.76</v>
          </cell>
          <cell r="BS311">
            <v>184.226</v>
          </cell>
          <cell r="BT311">
            <v>323.73942857142862</v>
          </cell>
          <cell r="BV311">
            <v>39.65</v>
          </cell>
          <cell r="CB311">
            <v>184.226</v>
          </cell>
          <cell r="CC311">
            <v>183.94285714285712</v>
          </cell>
          <cell r="CE311">
            <v>144.11000000000001</v>
          </cell>
          <cell r="CL311">
            <v>362.4</v>
          </cell>
          <cell r="CN311">
            <v>242.63</v>
          </cell>
          <cell r="CW311">
            <v>305.54000000000002</v>
          </cell>
          <cell r="DD311">
            <v>372.5</v>
          </cell>
          <cell r="DF311">
            <v>416.08</v>
          </cell>
          <cell r="DM311">
            <v>138</v>
          </cell>
          <cell r="DO311">
            <v>57.07</v>
          </cell>
          <cell r="DX311">
            <v>138.05000000000001</v>
          </cell>
          <cell r="EE311">
            <v>9.1971428571428575</v>
          </cell>
          <cell r="EG311">
            <v>239.84</v>
          </cell>
          <cell r="EN311">
            <v>248.68</v>
          </cell>
          <cell r="EP311">
            <v>258.79000000000002</v>
          </cell>
          <cell r="ER311">
            <v>43.79</v>
          </cell>
        </row>
        <row r="312">
          <cell r="A312">
            <v>7</v>
          </cell>
          <cell r="B312" t="str">
            <v>RM</v>
          </cell>
          <cell r="C312" t="str">
            <v>FM</v>
          </cell>
          <cell r="D312" t="str">
            <v>CPS-5%</v>
          </cell>
          <cell r="E312" t="str">
            <v>CPS-5%</v>
          </cell>
        </row>
        <row r="313">
          <cell r="A313">
            <v>8</v>
          </cell>
          <cell r="B313" t="str">
            <v>RM</v>
          </cell>
          <cell r="C313" t="str">
            <v>FM</v>
          </cell>
          <cell r="D313" t="str">
            <v>CPS-20%</v>
          </cell>
          <cell r="E313" t="str">
            <v>CPS-20%</v>
          </cell>
        </row>
        <row r="314">
          <cell r="A314">
            <v>9</v>
          </cell>
          <cell r="B314" t="str">
            <v>RM</v>
          </cell>
          <cell r="C314" t="str">
            <v>FM</v>
          </cell>
          <cell r="D314" t="str">
            <v>CPS-23%-HLL</v>
          </cell>
          <cell r="E314" t="str">
            <v>CPS-23%-HLL</v>
          </cell>
        </row>
        <row r="315">
          <cell r="A315">
            <v>10</v>
          </cell>
          <cell r="B315" t="str">
            <v>RM</v>
          </cell>
          <cell r="C315" t="str">
            <v>FM</v>
          </cell>
          <cell r="D315" t="str">
            <v>CPO</v>
          </cell>
          <cell r="E315" t="str">
            <v>CPO</v>
          </cell>
        </row>
        <row r="316">
          <cell r="A316">
            <v>11</v>
          </cell>
          <cell r="B316" t="str">
            <v>RM</v>
          </cell>
          <cell r="C316" t="str">
            <v>FM</v>
          </cell>
          <cell r="D316" t="str">
            <v>RBDPN</v>
          </cell>
          <cell r="E316" t="str">
            <v>RBDPN</v>
          </cell>
        </row>
        <row r="317">
          <cell r="A317">
            <v>12</v>
          </cell>
          <cell r="B317" t="str">
            <v>RM</v>
          </cell>
          <cell r="C317" t="str">
            <v>FM</v>
          </cell>
          <cell r="D317" t="str">
            <v>PFAD</v>
          </cell>
          <cell r="E317" t="str">
            <v>PFAD</v>
          </cell>
          <cell r="J317">
            <v>64.656000000000006</v>
          </cell>
          <cell r="S317">
            <v>48.347999999999999</v>
          </cell>
          <cell r="Y317">
            <v>172.27080000000001</v>
          </cell>
          <cell r="AB317">
            <v>41.411999999999999</v>
          </cell>
          <cell r="AC317">
            <v>17.486999999999998</v>
          </cell>
          <cell r="AH317">
            <v>342.33300000000003</v>
          </cell>
          <cell r="AK317">
            <v>4.8959999999999999</v>
          </cell>
          <cell r="AL317">
            <v>51.626999999999995</v>
          </cell>
          <cell r="AQ317">
            <v>130.3074</v>
          </cell>
          <cell r="AT317">
            <v>35.292000000000002</v>
          </cell>
          <cell r="AU317">
            <v>484.3889999999999</v>
          </cell>
          <cell r="AV317">
            <v>2171.768</v>
          </cell>
          <cell r="AZ317">
            <v>46.38</v>
          </cell>
          <cell r="BD317">
            <v>615.54200000000003</v>
          </cell>
          <cell r="BE317">
            <v>1763.2080000000001</v>
          </cell>
          <cell r="BI317">
            <v>13.2516</v>
          </cell>
          <cell r="BM317">
            <v>238.69699999999995</v>
          </cell>
          <cell r="BN317">
            <v>3799.6669999999999</v>
          </cell>
          <cell r="BR317">
            <v>13.2516</v>
          </cell>
          <cell r="BV317">
            <v>658.38499999999999</v>
          </cell>
          <cell r="BW317">
            <v>2702.3870000000002</v>
          </cell>
          <cell r="CA317">
            <v>13.2516</v>
          </cell>
          <cell r="CE317">
            <v>468.98099999999999</v>
          </cell>
          <cell r="CF317">
            <v>3840.0880000000002</v>
          </cell>
          <cell r="CJ317">
            <v>22</v>
          </cell>
          <cell r="CN317">
            <v>780.7</v>
          </cell>
          <cell r="CO317">
            <v>2776.04</v>
          </cell>
          <cell r="CS317">
            <v>15.46</v>
          </cell>
          <cell r="CW317">
            <v>2113.3040000000001</v>
          </cell>
          <cell r="CX317">
            <v>1182.6300000000001</v>
          </cell>
          <cell r="DF317">
            <v>1373.6030000000001</v>
          </cell>
          <cell r="DG317">
            <v>1182.633</v>
          </cell>
          <cell r="DO317">
            <v>368.81200000000001</v>
          </cell>
          <cell r="DP317">
            <v>3356.3629999999998</v>
          </cell>
          <cell r="DX317">
            <v>693.02600000000007</v>
          </cell>
          <cell r="DY317">
            <v>2066.4029999999998</v>
          </cell>
          <cell r="EF317">
            <v>1510.48</v>
          </cell>
          <cell r="EG317">
            <v>238.22</v>
          </cell>
          <cell r="EH317">
            <v>736.75699999999995</v>
          </cell>
          <cell r="EO317">
            <v>162.99600000000001</v>
          </cell>
          <cell r="EP317">
            <v>674.99799999999993</v>
          </cell>
          <cell r="EQ317">
            <v>83.997</v>
          </cell>
        </row>
        <row r="318">
          <cell r="A318">
            <v>13</v>
          </cell>
          <cell r="B318" t="str">
            <v>RM</v>
          </cell>
          <cell r="C318" t="str">
            <v>FM</v>
          </cell>
          <cell r="D318" t="str">
            <v>MUSTARD OIL-EXPELLER</v>
          </cell>
          <cell r="E318" t="str">
            <v>MUSTARD OIL-EXPELLER</v>
          </cell>
          <cell r="K318">
            <v>2242.2219999999998</v>
          </cell>
          <cell r="T318">
            <v>2017.954</v>
          </cell>
          <cell r="AC318">
            <v>2190.576</v>
          </cell>
          <cell r="AL318">
            <v>2190.576</v>
          </cell>
          <cell r="AU318">
            <v>2336.1260000000002</v>
          </cell>
          <cell r="BD318">
            <v>2384.029</v>
          </cell>
          <cell r="BM318">
            <v>1782.653</v>
          </cell>
          <cell r="BN318">
            <v>319.33999999999997</v>
          </cell>
          <cell r="BV318">
            <v>611.56799999999998</v>
          </cell>
          <cell r="BW318">
            <v>813.52499999999998</v>
          </cell>
          <cell r="CE318">
            <v>711.55499999999995</v>
          </cell>
          <cell r="CN318">
            <v>937.17500000000007</v>
          </cell>
          <cell r="CW318">
            <v>1075.0050000000001</v>
          </cell>
          <cell r="DF318">
            <v>826.57500000000005</v>
          </cell>
          <cell r="DG318">
            <v>311.91000000000003</v>
          </cell>
          <cell r="DO318">
            <v>118.325</v>
          </cell>
          <cell r="DP318">
            <v>1221.925</v>
          </cell>
          <cell r="DX318">
            <v>372.39499999999998</v>
          </cell>
          <cell r="EG318">
            <v>743.41499999999996</v>
          </cell>
          <cell r="EP318">
            <v>790.89499999999998</v>
          </cell>
        </row>
        <row r="319">
          <cell r="A319">
            <v>14</v>
          </cell>
          <cell r="B319" t="str">
            <v>RM</v>
          </cell>
          <cell r="C319" t="str">
            <v>FM</v>
          </cell>
          <cell r="D319" t="str">
            <v>MUSTARD OIL-REFINED</v>
          </cell>
          <cell r="E319" t="str">
            <v>MUSTARD OIL-REFINED</v>
          </cell>
          <cell r="CE319">
            <v>702.91800000000001</v>
          </cell>
          <cell r="CF319">
            <v>105.70399999999999</v>
          </cell>
          <cell r="CN319">
            <v>624.34699999999998</v>
          </cell>
          <cell r="CO319">
            <v>9.4740000000000002</v>
          </cell>
          <cell r="CW319">
            <v>96.513000000000005</v>
          </cell>
          <cell r="CX319">
            <v>4.9740000000000002</v>
          </cell>
          <cell r="DF319">
            <v>0.85399999999999998</v>
          </cell>
          <cell r="DG319">
            <v>4.9740000000000002</v>
          </cell>
          <cell r="DO319">
            <v>0.50900000000000001</v>
          </cell>
          <cell r="DP319">
            <v>4.9740000000000002</v>
          </cell>
          <cell r="DX319">
            <v>896.98400000000004</v>
          </cell>
        </row>
        <row r="320">
          <cell r="A320">
            <v>15</v>
          </cell>
          <cell r="B320" t="str">
            <v>RM</v>
          </cell>
          <cell r="C320" t="str">
            <v>FM</v>
          </cell>
          <cell r="D320" t="str">
            <v>CRUDE GLYCERINE</v>
          </cell>
          <cell r="E320" t="str">
            <v>CRUDE GLYCERINE</v>
          </cell>
          <cell r="F320">
            <v>205.67</v>
          </cell>
          <cell r="J320">
            <v>1125.268</v>
          </cell>
          <cell r="K320">
            <v>1290.8679999999999</v>
          </cell>
          <cell r="O320">
            <v>142.79</v>
          </cell>
          <cell r="S320">
            <v>1164.0820000000001</v>
          </cell>
          <cell r="T320">
            <v>1284.605</v>
          </cell>
          <cell r="X320">
            <v>224.67</v>
          </cell>
          <cell r="AB320">
            <v>1201.329</v>
          </cell>
          <cell r="AC320">
            <v>1323.3240000000001</v>
          </cell>
          <cell r="AG320">
            <v>319.64</v>
          </cell>
          <cell r="AK320">
            <v>1059.682</v>
          </cell>
          <cell r="AL320">
            <v>1726.078</v>
          </cell>
          <cell r="AP320">
            <v>270.52</v>
          </cell>
          <cell r="AT320">
            <v>1047.9079999999999</v>
          </cell>
          <cell r="AU320">
            <v>1697.7270000000001</v>
          </cell>
          <cell r="AY320">
            <v>263.97000000000003</v>
          </cell>
          <cell r="BC320">
            <v>1038.3699999999999</v>
          </cell>
          <cell r="BD320">
            <v>1706.269</v>
          </cell>
          <cell r="BH320">
            <v>331.43</v>
          </cell>
          <cell r="BL320">
            <v>956.32600000000002</v>
          </cell>
          <cell r="BM320">
            <v>1614.434</v>
          </cell>
          <cell r="BQ320">
            <v>323.57</v>
          </cell>
          <cell r="BU320">
            <v>1067.076</v>
          </cell>
          <cell r="BV320">
            <v>2158.384</v>
          </cell>
          <cell r="BZ320">
            <v>296.72000000000003</v>
          </cell>
          <cell r="CD320">
            <v>969.44600000000003</v>
          </cell>
          <cell r="CE320">
            <v>1467.7249999999999</v>
          </cell>
          <cell r="CG320">
            <v>750</v>
          </cell>
          <cell r="CI320">
            <v>359.6</v>
          </cell>
          <cell r="CJ320">
            <v>577.9</v>
          </cell>
          <cell r="CN320">
            <v>1646.7860000000001</v>
          </cell>
          <cell r="CR320">
            <v>350.43</v>
          </cell>
          <cell r="CS320">
            <v>577.9</v>
          </cell>
          <cell r="CW320">
            <v>1825.2170000000001</v>
          </cell>
          <cell r="DA320">
            <v>909.32999999999993</v>
          </cell>
          <cell r="DF320">
            <v>1864.5010000000002</v>
          </cell>
          <cell r="DJ320">
            <v>222.05</v>
          </cell>
          <cell r="DK320">
            <v>577.9</v>
          </cell>
          <cell r="DO320">
            <v>2063.4539999999997</v>
          </cell>
          <cell r="DS320">
            <v>221.39</v>
          </cell>
          <cell r="DT320">
            <v>577.9</v>
          </cell>
          <cell r="DW320">
            <v>777.73500000000001</v>
          </cell>
          <cell r="EB320">
            <v>264.62</v>
          </cell>
          <cell r="EC320">
            <v>357.9</v>
          </cell>
          <cell r="EG320">
            <v>1989.135</v>
          </cell>
          <cell r="EK320">
            <v>264.62</v>
          </cell>
          <cell r="EL320">
            <v>357.9</v>
          </cell>
          <cell r="EO320">
            <v>1223.1969999999999</v>
          </cell>
          <cell r="EP320">
            <v>1949.511</v>
          </cell>
        </row>
        <row r="321">
          <cell r="A321">
            <v>16</v>
          </cell>
          <cell r="B321" t="str">
            <v>RM</v>
          </cell>
          <cell r="C321" t="str">
            <v>FM</v>
          </cell>
          <cell r="D321" t="str">
            <v>CAUSTIC SODA</v>
          </cell>
          <cell r="E321" t="str">
            <v>CAUSTIC SODA</v>
          </cell>
          <cell r="I321">
            <v>119.4</v>
          </cell>
          <cell r="J321">
            <v>0.96499999999999997</v>
          </cell>
          <cell r="M321">
            <v>74.2</v>
          </cell>
          <cell r="R321">
            <v>255.5</v>
          </cell>
          <cell r="S321">
            <v>112.908</v>
          </cell>
          <cell r="V321">
            <v>77.489999999999995</v>
          </cell>
          <cell r="AA321">
            <v>404.5</v>
          </cell>
          <cell r="AB321">
            <v>143.57400000000001</v>
          </cell>
          <cell r="AE321">
            <v>17.18</v>
          </cell>
          <cell r="AJ321">
            <v>324.2</v>
          </cell>
          <cell r="AK321">
            <v>174.863</v>
          </cell>
          <cell r="AN321">
            <v>33.229999999999997</v>
          </cell>
          <cell r="AS321">
            <v>413.4</v>
          </cell>
          <cell r="AT321">
            <v>138.494</v>
          </cell>
          <cell r="AW321">
            <v>48.9</v>
          </cell>
          <cell r="BB321">
            <v>409.8</v>
          </cell>
          <cell r="BC321">
            <v>167.94300000000001</v>
          </cell>
          <cell r="BK321">
            <v>386</v>
          </cell>
          <cell r="BL321">
            <v>151.017</v>
          </cell>
          <cell r="BO321">
            <v>48.47</v>
          </cell>
          <cell r="BT321">
            <v>775.2</v>
          </cell>
          <cell r="BU321">
            <v>114.685</v>
          </cell>
          <cell r="BX321">
            <v>134.94</v>
          </cell>
          <cell r="CC321">
            <v>1338</v>
          </cell>
          <cell r="CD321">
            <v>78.165999999999997</v>
          </cell>
          <cell r="CL321">
            <v>1502.6</v>
          </cell>
          <cell r="CP321">
            <v>35</v>
          </cell>
          <cell r="CU321">
            <v>1536.5</v>
          </cell>
          <cell r="CY321">
            <v>33.630000000000003</v>
          </cell>
          <cell r="DD321">
            <v>1517.9</v>
          </cell>
          <cell r="DM321">
            <v>1279.2</v>
          </cell>
          <cell r="DV321">
            <v>1042.2</v>
          </cell>
          <cell r="DW321">
            <v>94.655000000000001</v>
          </cell>
          <cell r="DX321">
            <v>2033.354</v>
          </cell>
          <cell r="EE321">
            <v>830.1</v>
          </cell>
          <cell r="EN321">
            <v>609.70000000000005</v>
          </cell>
          <cell r="EO321">
            <v>153.61099999999999</v>
          </cell>
        </row>
        <row r="322">
          <cell r="A322">
            <v>17</v>
          </cell>
          <cell r="B322" t="str">
            <v>RM</v>
          </cell>
          <cell r="C322" t="str">
            <v>FM</v>
          </cell>
          <cell r="D322" t="str">
            <v>MINERAL OIL(SAVANOL-82)</v>
          </cell>
          <cell r="E322" t="str">
            <v>MINERAL OIL(SAVANOL-82)</v>
          </cell>
        </row>
        <row r="323">
          <cell r="A323">
            <v>237</v>
          </cell>
          <cell r="B323" t="str">
            <v>RM</v>
          </cell>
          <cell r="C323" t="str">
            <v>FM</v>
          </cell>
          <cell r="D323" t="str">
            <v>NEEM OIL</v>
          </cell>
          <cell r="E323" t="str">
            <v>NEEM OIL</v>
          </cell>
          <cell r="J323">
            <v>26.04</v>
          </cell>
          <cell r="S323">
            <v>22.088000000000001</v>
          </cell>
          <cell r="AB323">
            <v>38.118000000000002</v>
          </cell>
          <cell r="AK323">
            <v>38.118000000000002</v>
          </cell>
          <cell r="AT323">
            <v>38.118000000000002</v>
          </cell>
          <cell r="BC323">
            <v>38.118000000000002</v>
          </cell>
          <cell r="BL323">
            <v>38.118000000000002</v>
          </cell>
          <cell r="BU323">
            <v>38.118000000000002</v>
          </cell>
          <cell r="CD323">
            <v>38.118000000000002</v>
          </cell>
          <cell r="CM323">
            <v>38.118000000000002</v>
          </cell>
          <cell r="CV323">
            <v>38.118000000000002</v>
          </cell>
          <cell r="DE323">
            <v>38.118000000000002</v>
          </cell>
          <cell r="DN323">
            <v>38.118000000000002</v>
          </cell>
          <cell r="DW323">
            <v>38.118000000000002</v>
          </cell>
          <cell r="EF323">
            <v>38.118000000000002</v>
          </cell>
          <cell r="EO323">
            <v>38.118000000000002</v>
          </cell>
        </row>
        <row r="324">
          <cell r="D324" t="str">
            <v>RM TOTAL</v>
          </cell>
          <cell r="E324" t="str">
            <v>RM TOTAL</v>
          </cell>
          <cell r="F324">
            <v>205.67</v>
          </cell>
          <cell r="G324">
            <v>0</v>
          </cell>
          <cell r="H324">
            <v>184.226</v>
          </cell>
          <cell r="I324">
            <v>887.9</v>
          </cell>
          <cell r="J324">
            <v>1216.9289999999999</v>
          </cell>
          <cell r="K324">
            <v>7757.1189999999988</v>
          </cell>
          <cell r="L324">
            <v>4950.4129999999996</v>
          </cell>
          <cell r="M324">
            <v>2824.2</v>
          </cell>
          <cell r="N324">
            <v>0</v>
          </cell>
          <cell r="O324">
            <v>142.79</v>
          </cell>
          <cell r="P324">
            <v>0</v>
          </cell>
          <cell r="Q324">
            <v>184.226</v>
          </cell>
          <cell r="R324">
            <v>1024</v>
          </cell>
          <cell r="S324">
            <v>1347.4259999999999</v>
          </cell>
          <cell r="T324">
            <v>7900.1319999999996</v>
          </cell>
          <cell r="U324">
            <v>2543.81</v>
          </cell>
          <cell r="V324">
            <v>3087.4689999999996</v>
          </cell>
          <cell r="W324">
            <v>0</v>
          </cell>
          <cell r="X324">
            <v>224.67</v>
          </cell>
          <cell r="Y324">
            <v>172.27080000000001</v>
          </cell>
          <cell r="Z324">
            <v>184.226</v>
          </cell>
          <cell r="AA324">
            <v>1006.9</v>
          </cell>
          <cell r="AB324">
            <v>1424.433</v>
          </cell>
          <cell r="AC324">
            <v>7892.8860000000004</v>
          </cell>
          <cell r="AD324">
            <v>3032.1689999999999</v>
          </cell>
          <cell r="AE324">
            <v>17.18</v>
          </cell>
          <cell r="AF324">
            <v>0</v>
          </cell>
          <cell r="AG324">
            <v>319.64</v>
          </cell>
          <cell r="AH324">
            <v>342.33300000000003</v>
          </cell>
          <cell r="AI324">
            <v>184.226</v>
          </cell>
          <cell r="AJ324">
            <v>716</v>
          </cell>
          <cell r="AK324">
            <v>1277.559</v>
          </cell>
          <cell r="AL324">
            <v>4870.9719999999998</v>
          </cell>
          <cell r="AM324">
            <v>2653.3090000000002</v>
          </cell>
          <cell r="AN324">
            <v>33.229999999999997</v>
          </cell>
          <cell r="AO324">
            <v>0</v>
          </cell>
          <cell r="AP324">
            <v>270.52</v>
          </cell>
          <cell r="AQ324">
            <v>130.3074</v>
          </cell>
          <cell r="AR324">
            <v>184.226</v>
          </cell>
          <cell r="AS324">
            <v>805.1982857142857</v>
          </cell>
          <cell r="AT324">
            <v>1259.8119999999997</v>
          </cell>
          <cell r="AU324">
            <v>5535.9610000000002</v>
          </cell>
          <cell r="AV324">
            <v>7701.96</v>
          </cell>
          <cell r="AW324">
            <v>48.9</v>
          </cell>
          <cell r="AX324">
            <v>0</v>
          </cell>
          <cell r="AY324">
            <v>263.97000000000003</v>
          </cell>
          <cell r="AZ324">
            <v>46.38</v>
          </cell>
          <cell r="BA324">
            <v>184.226</v>
          </cell>
          <cell r="BB324">
            <v>829.18971428571433</v>
          </cell>
          <cell r="BC324">
            <v>1244.4309999999998</v>
          </cell>
          <cell r="BD324">
            <v>6032.357</v>
          </cell>
          <cell r="BE324">
            <v>6380.99</v>
          </cell>
          <cell r="BF324">
            <v>0</v>
          </cell>
          <cell r="BG324">
            <v>0</v>
          </cell>
          <cell r="BH324">
            <v>331.43</v>
          </cell>
          <cell r="BI324">
            <v>13.2516</v>
          </cell>
          <cell r="BJ324">
            <v>184.226</v>
          </cell>
          <cell r="BK324">
            <v>805.38971428571426</v>
          </cell>
          <cell r="BL324">
            <v>1145.461</v>
          </cell>
          <cell r="BM324">
            <v>5942.3770000000004</v>
          </cell>
          <cell r="BN324">
            <v>7637.759</v>
          </cell>
          <cell r="BO324">
            <v>48.47</v>
          </cell>
          <cell r="BP324">
            <v>0</v>
          </cell>
          <cell r="BQ324">
            <v>323.57</v>
          </cell>
          <cell r="BR324">
            <v>13.2516</v>
          </cell>
          <cell r="BS324">
            <v>184.226</v>
          </cell>
          <cell r="BT324">
            <v>1098.9394285714286</v>
          </cell>
          <cell r="BU324">
            <v>1219.8789999999999</v>
          </cell>
          <cell r="BV324">
            <v>5917.3720000000003</v>
          </cell>
          <cell r="BW324">
            <v>5310.4740000000002</v>
          </cell>
          <cell r="BX324">
            <v>134.94</v>
          </cell>
          <cell r="BY324">
            <v>0</v>
          </cell>
          <cell r="BZ324">
            <v>296.72000000000003</v>
          </cell>
          <cell r="CA324">
            <v>13.2516</v>
          </cell>
          <cell r="CB324">
            <v>184.226</v>
          </cell>
          <cell r="CC324">
            <v>1521.9428571428571</v>
          </cell>
          <cell r="CD324">
            <v>1085.73</v>
          </cell>
          <cell r="CE324">
            <v>5047.41</v>
          </cell>
          <cell r="CF324">
            <v>10688.322</v>
          </cell>
          <cell r="CG324">
            <v>750</v>
          </cell>
          <cell r="CH324">
            <v>0</v>
          </cell>
          <cell r="CI324">
            <v>359.6</v>
          </cell>
          <cell r="CJ324">
            <v>599.9</v>
          </cell>
          <cell r="CK324">
            <v>0</v>
          </cell>
          <cell r="CL324">
            <v>1865</v>
          </cell>
          <cell r="CM324">
            <v>38.118000000000002</v>
          </cell>
          <cell r="CN324">
            <v>5431.0039999999999</v>
          </cell>
          <cell r="CO324">
            <v>8432.1839999999993</v>
          </cell>
          <cell r="CP324">
            <v>35</v>
          </cell>
          <cell r="CQ324">
            <v>0</v>
          </cell>
          <cell r="CR324">
            <v>350.43</v>
          </cell>
          <cell r="CS324">
            <v>593.36</v>
          </cell>
          <cell r="CT324">
            <v>0</v>
          </cell>
          <cell r="CU324">
            <v>1536.5</v>
          </cell>
          <cell r="CV324">
            <v>38.118000000000002</v>
          </cell>
          <cell r="CW324">
            <v>6315.5560000000005</v>
          </cell>
          <cell r="CX324">
            <v>6134.7120000000004</v>
          </cell>
          <cell r="CY324">
            <v>349.65</v>
          </cell>
          <cell r="CZ324">
            <v>0</v>
          </cell>
          <cell r="DA324">
            <v>909.32999999999993</v>
          </cell>
          <cell r="DB324">
            <v>0</v>
          </cell>
          <cell r="DC324">
            <v>0</v>
          </cell>
          <cell r="DD324">
            <v>1890.4</v>
          </cell>
          <cell r="DE324">
            <v>38.118000000000002</v>
          </cell>
          <cell r="DF324">
            <v>6397.7380000000003</v>
          </cell>
          <cell r="DG324">
            <v>9688.0429999999997</v>
          </cell>
          <cell r="DH324">
            <v>0</v>
          </cell>
          <cell r="DI324">
            <v>0</v>
          </cell>
          <cell r="DJ324">
            <v>222.05</v>
          </cell>
          <cell r="DK324">
            <v>577.9</v>
          </cell>
          <cell r="DL324">
            <v>0</v>
          </cell>
          <cell r="DM324">
            <v>1417.2</v>
          </cell>
          <cell r="DN324">
            <v>38.118000000000002</v>
          </cell>
          <cell r="DO324">
            <v>5340.6639999999998</v>
          </cell>
          <cell r="DP324">
            <v>9447.6099999999988</v>
          </cell>
          <cell r="DQ324">
            <v>0</v>
          </cell>
          <cell r="DR324">
            <v>0</v>
          </cell>
          <cell r="DS324">
            <v>221.39</v>
          </cell>
          <cell r="DT324">
            <v>577.9</v>
          </cell>
          <cell r="DU324">
            <v>0</v>
          </cell>
          <cell r="DV324">
            <v>1042.2</v>
          </cell>
          <cell r="DW324">
            <v>910.50800000000004</v>
          </cell>
          <cell r="DX324">
            <v>4830.2740000000003</v>
          </cell>
          <cell r="DY324">
            <v>8930.4310000000005</v>
          </cell>
          <cell r="DZ324">
            <v>0</v>
          </cell>
          <cell r="EA324">
            <v>0</v>
          </cell>
          <cell r="EB324">
            <v>264.62</v>
          </cell>
          <cell r="EC324">
            <v>357.9</v>
          </cell>
          <cell r="ED324">
            <v>0</v>
          </cell>
          <cell r="EE324">
            <v>839.29714285714283</v>
          </cell>
          <cell r="EF324">
            <v>1548.598</v>
          </cell>
          <cell r="EG324">
            <v>4434.3980000000001</v>
          </cell>
          <cell r="EH324">
            <v>4289.0509999999995</v>
          </cell>
          <cell r="EI324">
            <v>0</v>
          </cell>
          <cell r="EJ324">
            <v>0</v>
          </cell>
          <cell r="EK324">
            <v>264.62</v>
          </cell>
          <cell r="EL324">
            <v>357.9</v>
          </cell>
          <cell r="EM324">
            <v>0</v>
          </cell>
          <cell r="EN324">
            <v>858.38000000000011</v>
          </cell>
          <cell r="EO324">
            <v>1577.922</v>
          </cell>
          <cell r="EP324">
            <v>5479.576</v>
          </cell>
          <cell r="EQ324">
            <v>1648.7660000000001</v>
          </cell>
          <cell r="ER324">
            <v>43.79</v>
          </cell>
          <cell r="ES324">
            <v>0</v>
          </cell>
        </row>
        <row r="325">
          <cell r="A325" t="str">
            <v>SPLIT FATTY ACIDS</v>
          </cell>
        </row>
        <row r="326">
          <cell r="A326">
            <v>18</v>
          </cell>
          <cell r="B326" t="str">
            <v>SRM</v>
          </cell>
          <cell r="C326" t="str">
            <v>FM</v>
          </cell>
          <cell r="D326" t="str">
            <v>SCPKO</v>
          </cell>
          <cell r="E326" t="str">
            <v>SCPKO</v>
          </cell>
          <cell r="G326">
            <v>584.46</v>
          </cell>
          <cell r="I326">
            <v>260.3</v>
          </cell>
          <cell r="K326">
            <v>391.70799999999997</v>
          </cell>
          <cell r="M326">
            <v>395.21</v>
          </cell>
          <cell r="R326">
            <v>164.4</v>
          </cell>
          <cell r="T326">
            <v>403.73900000000003</v>
          </cell>
          <cell r="V326">
            <v>843.53</v>
          </cell>
          <cell r="Y326">
            <v>370.26</v>
          </cell>
          <cell r="AA326">
            <v>82.2</v>
          </cell>
          <cell r="AC326">
            <v>860.62200000000007</v>
          </cell>
          <cell r="AE326">
            <v>603.62</v>
          </cell>
          <cell r="AH326">
            <v>425.34</v>
          </cell>
          <cell r="AJ326">
            <v>433.9</v>
          </cell>
          <cell r="AL326">
            <v>1520.4939999999999</v>
          </cell>
          <cell r="AN326">
            <v>1423.3200000000002</v>
          </cell>
          <cell r="AP326">
            <v>260.77499999999998</v>
          </cell>
          <cell r="AQ326">
            <v>376.38</v>
          </cell>
          <cell r="AS326">
            <v>489.63600000000008</v>
          </cell>
          <cell r="AU326">
            <v>1165.508</v>
          </cell>
          <cell r="AW326">
            <v>1055.68</v>
          </cell>
          <cell r="AY326">
            <v>260.77499999999998</v>
          </cell>
          <cell r="AZ326">
            <v>517.14</v>
          </cell>
          <cell r="BB326">
            <v>487.80899999999991</v>
          </cell>
          <cell r="BD326">
            <v>1262.5609999999999</v>
          </cell>
          <cell r="BF326">
            <v>917.55</v>
          </cell>
          <cell r="BH326">
            <v>260.77499999999998</v>
          </cell>
          <cell r="BI326">
            <v>434.52</v>
          </cell>
          <cell r="BK326">
            <v>164.43</v>
          </cell>
          <cell r="BM326">
            <v>692.15200000000004</v>
          </cell>
          <cell r="BO326">
            <v>848.89</v>
          </cell>
          <cell r="BR326">
            <v>370.26</v>
          </cell>
          <cell r="BT326">
            <v>173.565</v>
          </cell>
          <cell r="BV326">
            <v>446.11699999999996</v>
          </cell>
          <cell r="BX326">
            <v>841.8900000000001</v>
          </cell>
          <cell r="CA326">
            <v>48.96</v>
          </cell>
          <cell r="CC326">
            <v>60.291000000000011</v>
          </cell>
          <cell r="CE326">
            <v>364.60300000000001</v>
          </cell>
          <cell r="CG326">
            <v>1197</v>
          </cell>
          <cell r="CI326">
            <v>322.8</v>
          </cell>
          <cell r="CJ326">
            <v>651.78</v>
          </cell>
          <cell r="CL326">
            <v>189.1</v>
          </cell>
          <cell r="CN326">
            <v>534.00700000000006</v>
          </cell>
          <cell r="CP326">
            <v>18</v>
          </cell>
          <cell r="CR326">
            <v>410.4</v>
          </cell>
          <cell r="CS326">
            <v>572.22</v>
          </cell>
          <cell r="CU326">
            <v>195.5</v>
          </cell>
          <cell r="CW326">
            <v>386.40499999999997</v>
          </cell>
          <cell r="CY326">
            <v>901.91000000000008</v>
          </cell>
          <cell r="DA326">
            <v>805.2</v>
          </cell>
          <cell r="DD326">
            <v>566.4</v>
          </cell>
          <cell r="DF326">
            <v>257.71299999999997</v>
          </cell>
          <cell r="DH326">
            <v>170</v>
          </cell>
          <cell r="DK326">
            <v>6.12</v>
          </cell>
          <cell r="DM326">
            <v>96.8</v>
          </cell>
          <cell r="DO326">
            <v>824.07100000000003</v>
          </cell>
          <cell r="DQ326">
            <v>1513</v>
          </cell>
          <cell r="DT326">
            <v>474.3</v>
          </cell>
          <cell r="DV326">
            <v>241.16399999999999</v>
          </cell>
          <cell r="DX326">
            <v>383.83899999999994</v>
          </cell>
          <cell r="DZ326">
            <v>1248</v>
          </cell>
          <cell r="EC326">
            <v>1142.82</v>
          </cell>
          <cell r="EE326">
            <v>85.868999999999986</v>
          </cell>
          <cell r="EG326">
            <v>376.18</v>
          </cell>
          <cell r="EL326">
            <v>792.15</v>
          </cell>
          <cell r="EN326">
            <v>345.303</v>
          </cell>
          <cell r="EP326">
            <v>341.04200000000003</v>
          </cell>
          <cell r="ER326">
            <v>661.44</v>
          </cell>
        </row>
        <row r="327">
          <cell r="A327">
            <v>19</v>
          </cell>
          <cell r="B327" t="str">
            <v>SRM</v>
          </cell>
          <cell r="C327" t="str">
            <v>FM</v>
          </cell>
          <cell r="D327" t="str">
            <v>SCNO</v>
          </cell>
          <cell r="E327" t="str">
            <v>SCNO</v>
          </cell>
        </row>
        <row r="328">
          <cell r="A328">
            <v>20</v>
          </cell>
          <cell r="B328" t="str">
            <v>SRM</v>
          </cell>
          <cell r="C328" t="str">
            <v>FM</v>
          </cell>
          <cell r="D328" t="str">
            <v>SCPKO-HLL</v>
          </cell>
          <cell r="E328" t="str">
            <v>SCPKO-HLL</v>
          </cell>
        </row>
        <row r="329">
          <cell r="A329">
            <v>21</v>
          </cell>
          <cell r="B329" t="str">
            <v>SRM</v>
          </cell>
          <cell r="C329" t="str">
            <v>FM</v>
          </cell>
          <cell r="D329" t="str">
            <v>SPKFAD</v>
          </cell>
          <cell r="E329" t="str">
            <v>SPKFAD</v>
          </cell>
          <cell r="K329">
            <v>117.163</v>
          </cell>
          <cell r="T329">
            <v>13.177</v>
          </cell>
          <cell r="AC329">
            <v>13.177</v>
          </cell>
          <cell r="AL329">
            <v>13.177</v>
          </cell>
          <cell r="AU329">
            <v>209.65</v>
          </cell>
          <cell r="BD329">
            <v>209.65</v>
          </cell>
          <cell r="BM329">
            <v>209.65</v>
          </cell>
          <cell r="BV329">
            <v>209.65</v>
          </cell>
          <cell r="CE329">
            <v>209.65</v>
          </cell>
          <cell r="CN329">
            <v>209.65</v>
          </cell>
          <cell r="CW329">
            <v>209.65</v>
          </cell>
          <cell r="DF329">
            <v>209.65</v>
          </cell>
          <cell r="DO329">
            <v>209.65</v>
          </cell>
          <cell r="DQ329">
            <v>593.39</v>
          </cell>
          <cell r="DX329">
            <v>209.65</v>
          </cell>
          <cell r="EG329">
            <v>209.65</v>
          </cell>
          <cell r="EP329">
            <v>209.65</v>
          </cell>
        </row>
        <row r="330">
          <cell r="A330">
            <v>22</v>
          </cell>
          <cell r="B330" t="str">
            <v>SRM</v>
          </cell>
          <cell r="C330" t="str">
            <v>FM</v>
          </cell>
          <cell r="D330" t="str">
            <v>SCPS</v>
          </cell>
          <cell r="E330" t="str">
            <v>SCPS</v>
          </cell>
        </row>
        <row r="331">
          <cell r="A331">
            <v>23</v>
          </cell>
          <cell r="B331" t="str">
            <v>SRM</v>
          </cell>
          <cell r="C331" t="str">
            <v>FM</v>
          </cell>
          <cell r="D331" t="str">
            <v>SRBDPS</v>
          </cell>
          <cell r="E331" t="str">
            <v>SRBDPS</v>
          </cell>
          <cell r="G331">
            <v>491.59800000000007</v>
          </cell>
          <cell r="K331">
            <v>60.232999999999997</v>
          </cell>
          <cell r="P331">
            <v>364.73399999999998</v>
          </cell>
          <cell r="T331">
            <v>11.805999999999999</v>
          </cell>
          <cell r="Y331">
            <v>119.72790000000001</v>
          </cell>
          <cell r="AC331">
            <v>11.805999999999999</v>
          </cell>
          <cell r="AL331">
            <v>11.805999999999999</v>
          </cell>
          <cell r="AU331">
            <v>11.805999999999999</v>
          </cell>
          <cell r="BD331">
            <v>11.805999999999999</v>
          </cell>
          <cell r="BM331">
            <v>11.805999999999999</v>
          </cell>
          <cell r="BR331">
            <v>98.319600000000008</v>
          </cell>
          <cell r="BV331">
            <v>49.21</v>
          </cell>
          <cell r="BX331">
            <v>353.71</v>
          </cell>
          <cell r="CA331">
            <v>250.55640000000002</v>
          </cell>
          <cell r="CE331">
            <v>49.21</v>
          </cell>
          <cell r="CJ331">
            <v>236.38</v>
          </cell>
          <cell r="CN331">
            <v>49.21</v>
          </cell>
          <cell r="CS331">
            <v>181.57</v>
          </cell>
          <cell r="CU331">
            <v>372.5</v>
          </cell>
          <cell r="CW331">
            <v>49.21</v>
          </cell>
          <cell r="DA331">
            <v>11.1</v>
          </cell>
          <cell r="DF331">
            <v>49.21</v>
          </cell>
          <cell r="DK331">
            <v>31.72</v>
          </cell>
          <cell r="DO331">
            <v>28.806999999999999</v>
          </cell>
          <cell r="DQ331">
            <v>593.39</v>
          </cell>
          <cell r="DT331">
            <v>356.80500000000001</v>
          </cell>
          <cell r="DV331">
            <v>9.1971428571428575</v>
          </cell>
          <cell r="DX331">
            <v>28.806999999999999</v>
          </cell>
          <cell r="EC331">
            <v>201.39660000000001</v>
          </cell>
          <cell r="EG331">
            <v>28.806999999999999</v>
          </cell>
          <cell r="EL331">
            <v>201.39660000000001</v>
          </cell>
          <cell r="EP331">
            <v>28.806999999999999</v>
          </cell>
        </row>
        <row r="332">
          <cell r="A332">
            <v>24</v>
          </cell>
          <cell r="B332" t="str">
            <v>SRM</v>
          </cell>
          <cell r="C332" t="str">
            <v>FM</v>
          </cell>
          <cell r="D332" t="str">
            <v>SCPO</v>
          </cell>
          <cell r="E332" t="str">
            <v>SCPO</v>
          </cell>
        </row>
        <row r="333">
          <cell r="A333">
            <v>25</v>
          </cell>
          <cell r="B333" t="str">
            <v>SRM</v>
          </cell>
          <cell r="C333" t="str">
            <v>FM</v>
          </cell>
          <cell r="D333" t="str">
            <v>SPFAD</v>
          </cell>
          <cell r="E333" t="str">
            <v>SPFAD</v>
          </cell>
          <cell r="G333">
            <v>31.716000000000005</v>
          </cell>
          <cell r="H333">
            <v>4.42</v>
          </cell>
          <cell r="K333">
            <v>410.24</v>
          </cell>
          <cell r="M333">
            <v>155</v>
          </cell>
          <cell r="Q333">
            <v>4.42</v>
          </cell>
          <cell r="T333">
            <v>792.71899999999994</v>
          </cell>
          <cell r="Y333">
            <v>82.461600000000004</v>
          </cell>
          <cell r="Z333">
            <v>4.42</v>
          </cell>
          <cell r="AC333">
            <v>463.959</v>
          </cell>
          <cell r="AG333">
            <v>14</v>
          </cell>
          <cell r="AH333">
            <v>114.17760000000001</v>
          </cell>
          <cell r="AI333">
            <v>4.42</v>
          </cell>
          <cell r="AL333">
            <v>431.03899999999999</v>
          </cell>
          <cell r="AN333">
            <v>32.78</v>
          </cell>
          <cell r="AQ333">
            <v>14.272200000000002</v>
          </cell>
          <cell r="AR333">
            <v>4.42</v>
          </cell>
          <cell r="AU333">
            <v>721.327</v>
          </cell>
          <cell r="AW333">
            <v>619.73</v>
          </cell>
          <cell r="AZ333">
            <v>85.63</v>
          </cell>
          <cell r="BA333">
            <v>4.42</v>
          </cell>
          <cell r="BD333">
            <v>654.36699999999996</v>
          </cell>
          <cell r="BF333">
            <v>675.99</v>
          </cell>
          <cell r="BI333">
            <v>42.816600000000008</v>
          </cell>
          <cell r="BJ333">
            <v>4.42</v>
          </cell>
          <cell r="BK333">
            <v>76.733999999999995</v>
          </cell>
          <cell r="BM333">
            <v>830.86199999999997</v>
          </cell>
          <cell r="BO333">
            <v>868.16</v>
          </cell>
          <cell r="BQ333">
            <v>7</v>
          </cell>
          <cell r="BR333">
            <v>340.947</v>
          </cell>
          <cell r="BS333">
            <v>4.42</v>
          </cell>
          <cell r="BT333">
            <v>64.38</v>
          </cell>
          <cell r="BU333">
            <v>36.920999999999999</v>
          </cell>
          <cell r="BV333">
            <v>434.99400000000003</v>
          </cell>
          <cell r="BX333">
            <v>417.18</v>
          </cell>
          <cell r="BZ333">
            <v>71.760000000000005</v>
          </cell>
          <cell r="CA333">
            <v>172.85220000000001</v>
          </cell>
          <cell r="CB333">
            <v>4.42</v>
          </cell>
          <cell r="CC333">
            <v>152.67257142857144</v>
          </cell>
          <cell r="CE333">
            <v>443.64200000000005</v>
          </cell>
          <cell r="CG333">
            <v>1227</v>
          </cell>
          <cell r="CJ333">
            <v>496.99</v>
          </cell>
          <cell r="CK333">
            <v>4.42</v>
          </cell>
          <cell r="CL333">
            <v>75.400000000000006</v>
          </cell>
          <cell r="CM333">
            <v>125.05200000000001</v>
          </cell>
          <cell r="CN333">
            <v>396.73700000000002</v>
          </cell>
          <cell r="CP333">
            <v>70</v>
          </cell>
          <cell r="CS333">
            <v>268.97000000000003</v>
          </cell>
          <cell r="CT333">
            <v>4.42</v>
          </cell>
          <cell r="CU333">
            <v>186.7</v>
          </cell>
          <cell r="CV333">
            <v>15.708</v>
          </cell>
          <cell r="CW333">
            <v>456.76799999999997</v>
          </cell>
          <cell r="CY333">
            <v>146.49</v>
          </cell>
          <cell r="DA333">
            <v>149.07</v>
          </cell>
          <cell r="DC333">
            <v>4.42</v>
          </cell>
          <cell r="DD333">
            <v>88.3</v>
          </cell>
          <cell r="DE333">
            <v>81.396000000000001</v>
          </cell>
          <cell r="DF333">
            <v>704.03</v>
          </cell>
          <cell r="DK333">
            <v>307.64999999999998</v>
          </cell>
          <cell r="DL333">
            <v>4.42</v>
          </cell>
          <cell r="DM333">
            <v>460.8</v>
          </cell>
          <cell r="DN333">
            <v>65.075999999999993</v>
          </cell>
          <cell r="DO333">
            <v>782.75099999999998</v>
          </cell>
          <cell r="DQ333">
            <v>626</v>
          </cell>
          <cell r="DT333">
            <v>4.7574000000000005</v>
          </cell>
          <cell r="DU333">
            <v>4.42</v>
          </cell>
          <cell r="DV333">
            <v>229.92857142857142</v>
          </cell>
          <cell r="DW333">
            <v>23.664000000000001</v>
          </cell>
          <cell r="DX333">
            <v>612.65</v>
          </cell>
          <cell r="DZ333">
            <v>371.98</v>
          </cell>
          <cell r="ED333">
            <v>4.42</v>
          </cell>
          <cell r="EF333">
            <v>71.400000000000006</v>
          </cell>
          <cell r="EG333">
            <v>255.446</v>
          </cell>
          <cell r="EK333">
            <v>163.30500000000001</v>
          </cell>
          <cell r="EL333">
            <v>18.75</v>
          </cell>
          <cell r="EM333">
            <v>4.42</v>
          </cell>
          <cell r="EP333">
            <v>524.18499999999995</v>
          </cell>
          <cell r="ER333">
            <v>832.73</v>
          </cell>
        </row>
        <row r="334">
          <cell r="A334">
            <v>26</v>
          </cell>
          <cell r="B334" t="str">
            <v>SRM</v>
          </cell>
          <cell r="C334" t="str">
            <v>FM</v>
          </cell>
          <cell r="D334" t="str">
            <v>SCPS-HLL</v>
          </cell>
          <cell r="E334" t="str">
            <v>SCPS-HLL</v>
          </cell>
        </row>
        <row r="335">
          <cell r="A335">
            <v>27</v>
          </cell>
          <cell r="B335" t="str">
            <v>SRM</v>
          </cell>
          <cell r="C335" t="str">
            <v>FM</v>
          </cell>
          <cell r="D335" t="str">
            <v>SMUSTARD OIL</v>
          </cell>
          <cell r="E335" t="str">
            <v>SMUSTARD OIL</v>
          </cell>
          <cell r="I335">
            <v>1.8</v>
          </cell>
          <cell r="M335">
            <v>350.09</v>
          </cell>
          <cell r="R335">
            <v>487.8</v>
          </cell>
          <cell r="AA335">
            <v>45.7</v>
          </cell>
          <cell r="CL335">
            <v>567.29999999999995</v>
          </cell>
          <cell r="CN335">
            <v>226.34200000000001</v>
          </cell>
          <cell r="CU335">
            <v>247.2</v>
          </cell>
          <cell r="CW335">
            <v>204.52699999999999</v>
          </cell>
          <cell r="CY335">
            <v>137.01</v>
          </cell>
          <cell r="DD335">
            <v>339.32</v>
          </cell>
          <cell r="DF335">
            <v>181.60900000000001</v>
          </cell>
          <cell r="DH335">
            <v>60</v>
          </cell>
          <cell r="DM335">
            <v>216.5</v>
          </cell>
          <cell r="DO335">
            <v>54.838999999999999</v>
          </cell>
        </row>
        <row r="336">
          <cell r="A336">
            <v>28</v>
          </cell>
          <cell r="B336" t="str">
            <v>SRM</v>
          </cell>
          <cell r="C336" t="str">
            <v>FM</v>
          </cell>
          <cell r="D336" t="str">
            <v>SMUSTARD OIL-EXPELLER</v>
          </cell>
          <cell r="E336" t="str">
            <v>SMUSTARD OIL-EXPELLER</v>
          </cell>
          <cell r="H336">
            <v>40.11</v>
          </cell>
          <cell r="K336">
            <v>193.61</v>
          </cell>
          <cell r="Q336">
            <v>40.11</v>
          </cell>
          <cell r="T336">
            <v>361.625</v>
          </cell>
          <cell r="V336">
            <v>173.28</v>
          </cell>
          <cell r="Z336">
            <v>40.11</v>
          </cell>
          <cell r="AC336">
            <v>207.45399999999998</v>
          </cell>
          <cell r="AE336">
            <v>301.95999999999998</v>
          </cell>
          <cell r="AI336">
            <v>40.11</v>
          </cell>
          <cell r="AJ336">
            <v>138.9</v>
          </cell>
          <cell r="AL336">
            <v>51.624000000000002</v>
          </cell>
          <cell r="AN336">
            <v>45.12</v>
          </cell>
          <cell r="AR336">
            <v>40.11</v>
          </cell>
          <cell r="AU336">
            <v>51.624000000000002</v>
          </cell>
          <cell r="BA336">
            <v>40.11</v>
          </cell>
          <cell r="BD336">
            <v>51.624000000000002</v>
          </cell>
          <cell r="BJ336">
            <v>40.11</v>
          </cell>
          <cell r="BM336">
            <v>348.00300000000004</v>
          </cell>
          <cell r="BS336">
            <v>40.11</v>
          </cell>
          <cell r="BT336">
            <v>432.99899999999997</v>
          </cell>
          <cell r="BV336">
            <v>684.447</v>
          </cell>
          <cell r="BX336">
            <v>192.76</v>
          </cell>
          <cell r="CB336">
            <v>40.11</v>
          </cell>
          <cell r="CC336">
            <v>358.09200000000004</v>
          </cell>
          <cell r="CE336">
            <v>54.006999999999998</v>
          </cell>
          <cell r="DV336">
            <v>14.615999999999948</v>
          </cell>
          <cell r="DX336">
            <v>208.19400000000002</v>
          </cell>
          <cell r="DZ336">
            <v>111.04</v>
          </cell>
          <cell r="EE336">
            <v>590.12099999999998</v>
          </cell>
          <cell r="EG336">
            <v>626.49099999999999</v>
          </cell>
          <cell r="EN336">
            <v>590.12099999999998</v>
          </cell>
          <cell r="EP336">
            <v>626.49099999999999</v>
          </cell>
        </row>
        <row r="337">
          <cell r="D337" t="str">
            <v>SRM TOTAL</v>
          </cell>
          <cell r="E337" t="str">
            <v>SRM TOTAL</v>
          </cell>
          <cell r="F337">
            <v>0</v>
          </cell>
          <cell r="G337">
            <v>1107.7739999999999</v>
          </cell>
          <cell r="H337">
            <v>44.53</v>
          </cell>
          <cell r="I337">
            <v>262.10000000000002</v>
          </cell>
          <cell r="J337">
            <v>0</v>
          </cell>
          <cell r="K337">
            <v>1172.954</v>
          </cell>
          <cell r="L337">
            <v>0</v>
          </cell>
          <cell r="M337">
            <v>900.3</v>
          </cell>
          <cell r="N337">
            <v>0</v>
          </cell>
          <cell r="O337">
            <v>0</v>
          </cell>
          <cell r="P337">
            <v>364.73399999999998</v>
          </cell>
          <cell r="Q337">
            <v>44.53</v>
          </cell>
          <cell r="R337">
            <v>652.20000000000005</v>
          </cell>
          <cell r="S337">
            <v>0</v>
          </cell>
          <cell r="T337">
            <v>1583.066</v>
          </cell>
          <cell r="U337">
            <v>0</v>
          </cell>
          <cell r="V337">
            <v>1016.81</v>
          </cell>
          <cell r="W337">
            <v>0</v>
          </cell>
          <cell r="X337">
            <v>0</v>
          </cell>
          <cell r="Y337">
            <v>572.44949999999994</v>
          </cell>
          <cell r="Z337">
            <v>44.53</v>
          </cell>
          <cell r="AA337">
            <v>127.9</v>
          </cell>
          <cell r="AB337">
            <v>0</v>
          </cell>
          <cell r="AC337">
            <v>1557.018</v>
          </cell>
          <cell r="AD337">
            <v>0</v>
          </cell>
          <cell r="AE337">
            <v>905.57999999999993</v>
          </cell>
          <cell r="AF337">
            <v>0</v>
          </cell>
          <cell r="AG337">
            <v>14</v>
          </cell>
          <cell r="AH337">
            <v>539.51760000000002</v>
          </cell>
          <cell r="AI337">
            <v>44.53</v>
          </cell>
          <cell r="AJ337">
            <v>572.79999999999995</v>
          </cell>
          <cell r="AK337">
            <v>0</v>
          </cell>
          <cell r="AL337">
            <v>2028.1399999999999</v>
          </cell>
          <cell r="AM337">
            <v>0</v>
          </cell>
          <cell r="AN337">
            <v>1501.22</v>
          </cell>
          <cell r="AO337">
            <v>0</v>
          </cell>
          <cell r="AP337">
            <v>260.77499999999998</v>
          </cell>
          <cell r="AQ337">
            <v>390.65219999999999</v>
          </cell>
          <cell r="AR337">
            <v>44.53</v>
          </cell>
          <cell r="AS337">
            <v>489.63600000000008</v>
          </cell>
          <cell r="AT337">
            <v>0</v>
          </cell>
          <cell r="AU337">
            <v>2159.915</v>
          </cell>
          <cell r="AV337">
            <v>0</v>
          </cell>
          <cell r="AW337">
            <v>1675.41</v>
          </cell>
          <cell r="AX337">
            <v>0</v>
          </cell>
          <cell r="AY337">
            <v>260.77499999999998</v>
          </cell>
          <cell r="AZ337">
            <v>602.77</v>
          </cell>
          <cell r="BA337">
            <v>44.53</v>
          </cell>
          <cell r="BB337">
            <v>487.80899999999991</v>
          </cell>
          <cell r="BC337">
            <v>0</v>
          </cell>
          <cell r="BD337">
            <v>2190.0079999999998</v>
          </cell>
          <cell r="BE337">
            <v>0</v>
          </cell>
          <cell r="BF337">
            <v>1593.54</v>
          </cell>
          <cell r="BG337">
            <v>0</v>
          </cell>
          <cell r="BH337">
            <v>260.77499999999998</v>
          </cell>
          <cell r="BI337">
            <v>477.33659999999998</v>
          </cell>
          <cell r="BJ337">
            <v>44.53</v>
          </cell>
          <cell r="BK337">
            <v>241.16399999999999</v>
          </cell>
          <cell r="BL337">
            <v>0</v>
          </cell>
          <cell r="BM337">
            <v>2092.473</v>
          </cell>
          <cell r="BN337">
            <v>0</v>
          </cell>
          <cell r="BO337">
            <v>1717.05</v>
          </cell>
          <cell r="BP337">
            <v>0</v>
          </cell>
          <cell r="BQ337">
            <v>7</v>
          </cell>
          <cell r="BR337">
            <v>809.52660000000003</v>
          </cell>
          <cell r="BS337">
            <v>44.53</v>
          </cell>
          <cell r="BT337">
            <v>670.94399999999996</v>
          </cell>
          <cell r="BU337">
            <v>36.920999999999999</v>
          </cell>
          <cell r="BV337">
            <v>1824.4180000000001</v>
          </cell>
          <cell r="BW337">
            <v>0</v>
          </cell>
          <cell r="BX337">
            <v>1805.5400000000002</v>
          </cell>
          <cell r="BY337">
            <v>0</v>
          </cell>
          <cell r="BZ337">
            <v>71.760000000000005</v>
          </cell>
          <cell r="CA337">
            <v>472.36860000000001</v>
          </cell>
          <cell r="CB337">
            <v>44.53</v>
          </cell>
          <cell r="CC337">
            <v>571.05557142857151</v>
          </cell>
          <cell r="CD337">
            <v>0</v>
          </cell>
          <cell r="CE337">
            <v>1121.1120000000001</v>
          </cell>
          <cell r="CF337">
            <v>0</v>
          </cell>
          <cell r="CG337">
            <v>2424</v>
          </cell>
          <cell r="CH337">
            <v>0</v>
          </cell>
          <cell r="CI337">
            <v>322.8</v>
          </cell>
          <cell r="CJ337">
            <v>1385.15</v>
          </cell>
          <cell r="CK337">
            <v>4.42</v>
          </cell>
          <cell r="CL337">
            <v>831.8</v>
          </cell>
          <cell r="CM337">
            <v>125.05200000000001</v>
          </cell>
          <cell r="CN337">
            <v>1415.9460000000001</v>
          </cell>
          <cell r="CO337">
            <v>0</v>
          </cell>
          <cell r="CP337">
            <v>88</v>
          </cell>
          <cell r="CQ337">
            <v>0</v>
          </cell>
          <cell r="CR337">
            <v>410.4</v>
          </cell>
          <cell r="CS337">
            <v>1022.76</v>
          </cell>
          <cell r="CT337">
            <v>4.42</v>
          </cell>
          <cell r="CU337">
            <v>1001.9000000000001</v>
          </cell>
          <cell r="CV337">
            <v>15.708</v>
          </cell>
          <cell r="CW337">
            <v>1306.56</v>
          </cell>
          <cell r="CX337">
            <v>0</v>
          </cell>
          <cell r="CY337">
            <v>1185.4100000000001</v>
          </cell>
          <cell r="CZ337">
            <v>0</v>
          </cell>
          <cell r="DA337">
            <v>965.37000000000012</v>
          </cell>
          <cell r="DB337">
            <v>0</v>
          </cell>
          <cell r="DC337">
            <v>4.42</v>
          </cell>
          <cell r="DD337">
            <v>994.02</v>
          </cell>
          <cell r="DE337">
            <v>81.396000000000001</v>
          </cell>
          <cell r="DF337">
            <v>1402.212</v>
          </cell>
          <cell r="DG337">
            <v>0</v>
          </cell>
          <cell r="DH337">
            <v>230</v>
          </cell>
          <cell r="DI337">
            <v>0</v>
          </cell>
          <cell r="DJ337">
            <v>0</v>
          </cell>
          <cell r="DK337">
            <v>345.48999999999995</v>
          </cell>
          <cell r="DL337">
            <v>4.42</v>
          </cell>
          <cell r="DM337">
            <v>774.1</v>
          </cell>
          <cell r="DN337">
            <v>65.075999999999993</v>
          </cell>
          <cell r="DO337">
            <v>1900.1179999999999</v>
          </cell>
          <cell r="DP337">
            <v>0</v>
          </cell>
          <cell r="DQ337">
            <v>3325.7799999999997</v>
          </cell>
          <cell r="DR337">
            <v>0</v>
          </cell>
          <cell r="DS337">
            <v>0</v>
          </cell>
          <cell r="DT337">
            <v>835.86239999999998</v>
          </cell>
          <cell r="DU337">
            <v>4.42</v>
          </cell>
          <cell r="DV337">
            <v>494.90571428571417</v>
          </cell>
          <cell r="DW337">
            <v>23.664000000000001</v>
          </cell>
          <cell r="DX337">
            <v>1443.1399999999999</v>
          </cell>
          <cell r="DY337">
            <v>0</v>
          </cell>
          <cell r="DZ337">
            <v>1731.02</v>
          </cell>
          <cell r="EA337">
            <v>0</v>
          </cell>
          <cell r="EB337">
            <v>0</v>
          </cell>
          <cell r="EC337">
            <v>1344.2166</v>
          </cell>
          <cell r="ED337">
            <v>4.42</v>
          </cell>
          <cell r="EE337">
            <v>675.99</v>
          </cell>
          <cell r="EF337">
            <v>71.400000000000006</v>
          </cell>
          <cell r="EG337">
            <v>1496.5740000000001</v>
          </cell>
          <cell r="EH337">
            <v>0</v>
          </cell>
          <cell r="EI337">
            <v>0</v>
          </cell>
          <cell r="EJ337">
            <v>0</v>
          </cell>
          <cell r="EK337">
            <v>163.30500000000001</v>
          </cell>
          <cell r="EL337">
            <v>1012.2966</v>
          </cell>
          <cell r="EM337">
            <v>4.42</v>
          </cell>
          <cell r="EN337">
            <v>935.42399999999998</v>
          </cell>
          <cell r="EO337">
            <v>0</v>
          </cell>
          <cell r="EP337">
            <v>1730.175</v>
          </cell>
          <cell r="EQ337">
            <v>0</v>
          </cell>
          <cell r="ER337">
            <v>1494.17</v>
          </cell>
          <cell r="ES337">
            <v>0</v>
          </cell>
        </row>
        <row r="338">
          <cell r="A338" t="str">
            <v>IN-PROCESS FATTY ACIDS</v>
          </cell>
        </row>
        <row r="339">
          <cell r="A339">
            <v>29</v>
          </cell>
          <cell r="B339" t="str">
            <v>IPRM</v>
          </cell>
          <cell r="C339" t="str">
            <v>FM</v>
          </cell>
          <cell r="D339" t="str">
            <v>B/PSCPKO&gt;C14</v>
          </cell>
          <cell r="E339" t="str">
            <v xml:space="preserve">B/P PKO </v>
          </cell>
          <cell r="F339">
            <v>71.28</v>
          </cell>
          <cell r="G339">
            <v>1010.04</v>
          </cell>
          <cell r="I339">
            <v>138</v>
          </cell>
          <cell r="M339">
            <v>30.69</v>
          </cell>
          <cell r="P339">
            <v>447.43</v>
          </cell>
          <cell r="R339">
            <v>328.8</v>
          </cell>
          <cell r="Y339">
            <v>248.08</v>
          </cell>
          <cell r="AA339">
            <v>389.2</v>
          </cell>
          <cell r="AE339">
            <v>30.33</v>
          </cell>
          <cell r="AG339">
            <v>82.367999999999995</v>
          </cell>
          <cell r="AH339">
            <v>292.38</v>
          </cell>
          <cell r="AJ339">
            <v>614.6</v>
          </cell>
          <cell r="AP339">
            <v>12.48</v>
          </cell>
          <cell r="AQ339">
            <v>141.76</v>
          </cell>
          <cell r="AS339">
            <v>195.9</v>
          </cell>
          <cell r="AZ339">
            <v>8.86</v>
          </cell>
          <cell r="BB339">
            <v>235.44685714285714</v>
          </cell>
          <cell r="BH339">
            <v>130.185</v>
          </cell>
          <cell r="BI339">
            <v>15.505000000000001</v>
          </cell>
          <cell r="BK339">
            <v>73.57714285714286</v>
          </cell>
          <cell r="BQ339">
            <v>1.98</v>
          </cell>
          <cell r="BR339">
            <v>17.72</v>
          </cell>
          <cell r="BT339">
            <v>112.20514285714287</v>
          </cell>
          <cell r="BX339">
            <v>15.34</v>
          </cell>
          <cell r="BZ339">
            <v>71.819999999999993</v>
          </cell>
          <cell r="CC339">
            <v>70.818000000000026</v>
          </cell>
          <cell r="CI339">
            <v>57.29</v>
          </cell>
          <cell r="CL339">
            <v>14.6</v>
          </cell>
          <cell r="CR339">
            <v>188.1</v>
          </cell>
          <cell r="CU339">
            <v>48.7</v>
          </cell>
          <cell r="DA339">
            <v>123.68</v>
          </cell>
          <cell r="DD339">
            <v>117.7</v>
          </cell>
          <cell r="DJ339">
            <v>89.23</v>
          </cell>
          <cell r="DK339">
            <v>351.17</v>
          </cell>
          <cell r="DM339">
            <v>154.5</v>
          </cell>
          <cell r="DS339">
            <v>29.327999999999999</v>
          </cell>
          <cell r="DT339">
            <v>347.85449999999997</v>
          </cell>
          <cell r="DV339">
            <v>39.970285714285723</v>
          </cell>
          <cell r="DZ339">
            <v>105.43</v>
          </cell>
          <cell r="EC339">
            <v>673.62300000000005</v>
          </cell>
          <cell r="EE339">
            <v>184.86257142857141</v>
          </cell>
          <cell r="EK339">
            <v>200.4</v>
          </cell>
          <cell r="EL339">
            <v>340.12440000000004</v>
          </cell>
          <cell r="EN339">
            <v>134.06700000000001</v>
          </cell>
        </row>
        <row r="340">
          <cell r="A340">
            <v>30</v>
          </cell>
          <cell r="B340" t="str">
            <v>IPRM</v>
          </cell>
          <cell r="C340" t="str">
            <v>FM</v>
          </cell>
          <cell r="D340" t="str">
            <v>B/P CNO&gt;C14</v>
          </cell>
          <cell r="E340" t="str">
            <v>B/P CNO&gt;C14</v>
          </cell>
        </row>
        <row r="341">
          <cell r="A341">
            <v>31</v>
          </cell>
          <cell r="B341" t="str">
            <v>IPRM</v>
          </cell>
          <cell r="C341" t="str">
            <v>FM</v>
          </cell>
          <cell r="D341" t="str">
            <v>SB/PSCPKO&gt;C14</v>
          </cell>
          <cell r="E341" t="str">
            <v>S B/P PKO</v>
          </cell>
        </row>
        <row r="342">
          <cell r="A342">
            <v>32</v>
          </cell>
          <cell r="B342" t="str">
            <v>IPRM</v>
          </cell>
          <cell r="C342" t="str">
            <v>FM</v>
          </cell>
          <cell r="D342" t="str">
            <v>B/PSCNO&gt;C14</v>
          </cell>
          <cell r="E342" t="str">
            <v>S B/P CNO</v>
          </cell>
        </row>
        <row r="343">
          <cell r="A343">
            <v>33</v>
          </cell>
          <cell r="B343" t="str">
            <v>IPRM</v>
          </cell>
          <cell r="C343" t="str">
            <v>SM</v>
          </cell>
          <cell r="D343" t="str">
            <v>B/PSCPKO&gt;C16</v>
          </cell>
          <cell r="E343" t="str">
            <v>B/P&gt;C16 - OLEIC K</v>
          </cell>
          <cell r="F343">
            <v>20.233880000000003</v>
          </cell>
        </row>
        <row r="344">
          <cell r="A344">
            <v>34</v>
          </cell>
          <cell r="B344" t="str">
            <v>IPRM</v>
          </cell>
          <cell r="C344" t="str">
            <v>SM</v>
          </cell>
          <cell r="D344" t="str">
            <v>HYD C16/C18 FOR DTP-7</v>
          </cell>
          <cell r="E344" t="str">
            <v>HYD C16/C18 FOR DTP-7</v>
          </cell>
        </row>
        <row r="345">
          <cell r="A345">
            <v>35</v>
          </cell>
          <cell r="B345" t="str">
            <v>IPRM</v>
          </cell>
          <cell r="C345" t="str">
            <v>NM</v>
          </cell>
          <cell r="D345" t="str">
            <v>L/E PKO(C6-C8)-C6@65%</v>
          </cell>
          <cell r="E345" t="str">
            <v>C6&gt;50%</v>
          </cell>
        </row>
        <row r="346">
          <cell r="A346">
            <v>36</v>
          </cell>
          <cell r="B346" t="str">
            <v>IPRM</v>
          </cell>
          <cell r="C346" t="str">
            <v>FM</v>
          </cell>
          <cell r="D346" t="str">
            <v>L/E PKO(C6-C12)</v>
          </cell>
          <cell r="E346" t="str">
            <v>TALOJA</v>
          </cell>
          <cell r="Y346">
            <v>484.43796000000003</v>
          </cell>
          <cell r="AH346">
            <v>413.99586000000005</v>
          </cell>
          <cell r="AI346">
            <v>831.39</v>
          </cell>
          <cell r="AJ346">
            <v>151</v>
          </cell>
          <cell r="AP346">
            <v>25.2075</v>
          </cell>
          <cell r="AQ346">
            <v>414.84456</v>
          </cell>
          <cell r="AR346">
            <v>831.39</v>
          </cell>
          <cell r="AS346">
            <v>102.80789999999999</v>
          </cell>
          <cell r="AY346">
            <v>22.98</v>
          </cell>
          <cell r="AZ346">
            <v>248.49936000000002</v>
          </cell>
          <cell r="BA346">
            <v>831.39</v>
          </cell>
          <cell r="BB346">
            <v>141.375</v>
          </cell>
          <cell r="BH346">
            <v>3.2174999999999998</v>
          </cell>
          <cell r="BI346">
            <v>68.574960000000004</v>
          </cell>
          <cell r="BJ346">
            <v>831.39</v>
          </cell>
          <cell r="BK346">
            <v>121.5825</v>
          </cell>
          <cell r="BQ346">
            <v>2.97</v>
          </cell>
          <cell r="BR346">
            <v>211.15655999999998</v>
          </cell>
          <cell r="BS346">
            <v>724.32</v>
          </cell>
          <cell r="BT346">
            <v>174.90915000000001</v>
          </cell>
          <cell r="BX346">
            <v>65.05</v>
          </cell>
          <cell r="CA346">
            <v>881.57</v>
          </cell>
          <cell r="CB346">
            <v>305.16000000000003</v>
          </cell>
          <cell r="CC346">
            <v>129.49949999999998</v>
          </cell>
          <cell r="CJ346">
            <v>1218.25</v>
          </cell>
          <cell r="CL346">
            <v>184.2</v>
          </cell>
          <cell r="CS346">
            <v>1297.99</v>
          </cell>
          <cell r="CU346">
            <v>159.80000000000001</v>
          </cell>
          <cell r="DA346">
            <v>1402.1</v>
          </cell>
          <cell r="DD346">
            <v>219</v>
          </cell>
          <cell r="DK346">
            <v>1572.65</v>
          </cell>
          <cell r="DM346">
            <v>219.7</v>
          </cell>
          <cell r="DS346">
            <v>143.84200000000001</v>
          </cell>
          <cell r="DT346">
            <v>1647.96</v>
          </cell>
          <cell r="DV346">
            <v>136.52785714285713</v>
          </cell>
          <cell r="EB346">
            <v>257.41999999999996</v>
          </cell>
          <cell r="EC346">
            <v>1382.16</v>
          </cell>
          <cell r="EE346">
            <v>70.283571428571435</v>
          </cell>
          <cell r="EK346">
            <v>148.43</v>
          </cell>
          <cell r="EL346">
            <v>1382.16</v>
          </cell>
          <cell r="EN346">
            <v>30.133071428571434</v>
          </cell>
        </row>
        <row r="347">
          <cell r="A347">
            <v>37</v>
          </cell>
          <cell r="B347" t="str">
            <v>IPRM</v>
          </cell>
          <cell r="C347" t="str">
            <v>FM</v>
          </cell>
          <cell r="D347" t="str">
            <v>HYD.L/EPKO(C6-C12)</v>
          </cell>
          <cell r="E347" t="str">
            <v>H L/E PKO</v>
          </cell>
          <cell r="AP347">
            <v>63.005000000000003</v>
          </cell>
          <cell r="AY347">
            <v>182.29999999999998</v>
          </cell>
          <cell r="EB347">
            <v>55.94</v>
          </cell>
          <cell r="EC347">
            <v>5.77</v>
          </cell>
          <cell r="EL347">
            <v>138.16836000000001</v>
          </cell>
          <cell r="EN347">
            <v>163.995</v>
          </cell>
        </row>
        <row r="348">
          <cell r="A348">
            <v>38</v>
          </cell>
          <cell r="B348" t="str">
            <v>IPRM</v>
          </cell>
          <cell r="C348" t="str">
            <v>FM</v>
          </cell>
          <cell r="D348" t="str">
            <v>L/E PKO(C8-C12)</v>
          </cell>
          <cell r="E348" t="str">
            <v>L/E PKO</v>
          </cell>
          <cell r="G348">
            <v>664.36235999999997</v>
          </cell>
          <cell r="H348">
            <v>546.02</v>
          </cell>
          <cell r="I348">
            <v>175.3</v>
          </cell>
          <cell r="P348">
            <v>663.51366000000007</v>
          </cell>
          <cell r="Q348">
            <v>721.09</v>
          </cell>
          <cell r="R348">
            <v>66.900000000000006</v>
          </cell>
          <cell r="V348">
            <v>29.59</v>
          </cell>
          <cell r="X348">
            <v>59.622499999999995</v>
          </cell>
          <cell r="Z348">
            <v>831.39</v>
          </cell>
          <cell r="AA348">
            <v>150</v>
          </cell>
          <cell r="AG348">
            <v>11.137499999999999</v>
          </cell>
          <cell r="CJ348">
            <v>701.53</v>
          </cell>
          <cell r="CR348">
            <v>114.34</v>
          </cell>
          <cell r="CS348">
            <v>701.53</v>
          </cell>
          <cell r="DA348">
            <v>523.93000000000006</v>
          </cell>
          <cell r="DK348">
            <v>488.53</v>
          </cell>
          <cell r="DT348">
            <v>488.52800000000002</v>
          </cell>
          <cell r="EB348">
            <v>100.485</v>
          </cell>
          <cell r="EC348">
            <v>260.08999999999997</v>
          </cell>
          <cell r="EL348">
            <v>408.26600000000002</v>
          </cell>
        </row>
        <row r="349">
          <cell r="A349">
            <v>39</v>
          </cell>
          <cell r="B349" t="str">
            <v>IPRM</v>
          </cell>
          <cell r="C349" t="str">
            <v>FM</v>
          </cell>
          <cell r="D349" t="str">
            <v>L/E PKO(C10-C12)</v>
          </cell>
          <cell r="E349" t="str">
            <v>B/P OF C8 H</v>
          </cell>
          <cell r="G349">
            <v>1249.8399999999999</v>
          </cell>
          <cell r="O349">
            <v>97.656000000000006</v>
          </cell>
          <cell r="P349">
            <v>1142</v>
          </cell>
          <cell r="Y349">
            <v>705.43</v>
          </cell>
          <cell r="AH349">
            <v>703.14</v>
          </cell>
          <cell r="AQ349">
            <v>704.73</v>
          </cell>
          <cell r="AY349">
            <v>34.631999999999998</v>
          </cell>
          <cell r="AZ349">
            <v>740.18</v>
          </cell>
          <cell r="BI349">
            <v>1081.08</v>
          </cell>
          <cell r="BR349">
            <v>1101.69</v>
          </cell>
          <cell r="CA349">
            <v>701.53099999999995</v>
          </cell>
          <cell r="DA349">
            <v>73.319999999999993</v>
          </cell>
        </row>
        <row r="350">
          <cell r="A350">
            <v>40</v>
          </cell>
          <cell r="B350" t="str">
            <v>IPRM</v>
          </cell>
          <cell r="C350" t="str">
            <v>FM</v>
          </cell>
          <cell r="D350" t="str">
            <v>C12+C14+C16-PKO/CNO</v>
          </cell>
          <cell r="E350" t="str">
            <v>C12+C14+C16-PKO/CNO</v>
          </cell>
        </row>
        <row r="351">
          <cell r="A351">
            <v>41</v>
          </cell>
          <cell r="B351" t="str">
            <v>IPRM</v>
          </cell>
          <cell r="C351" t="str">
            <v>FM</v>
          </cell>
          <cell r="D351" t="str">
            <v>C14+C16(C14~60)</v>
          </cell>
          <cell r="E351" t="str">
            <v>C14+C16(C14~60)</v>
          </cell>
        </row>
        <row r="352">
          <cell r="A352">
            <v>42</v>
          </cell>
          <cell r="B352" t="str">
            <v>IPRM</v>
          </cell>
          <cell r="C352" t="str">
            <v>FM</v>
          </cell>
          <cell r="D352" t="str">
            <v>C14+C16+C18(C16@65%)</v>
          </cell>
          <cell r="E352" t="str">
            <v>C14+C16+C18(C16@65%)</v>
          </cell>
        </row>
        <row r="353">
          <cell r="A353">
            <v>43</v>
          </cell>
          <cell r="B353" t="str">
            <v>IPRM</v>
          </cell>
          <cell r="C353" t="str">
            <v>FM</v>
          </cell>
          <cell r="D353" t="str">
            <v>C16+C18-PFAD/PKO(C16@80%)</v>
          </cell>
          <cell r="E353" t="str">
            <v>C16+C18-PFAD/PKO(C16@80%)</v>
          </cell>
        </row>
        <row r="354">
          <cell r="A354">
            <v>44</v>
          </cell>
          <cell r="B354" t="str">
            <v>IPRM</v>
          </cell>
          <cell r="C354" t="str">
            <v>NM</v>
          </cell>
          <cell r="D354" t="str">
            <v>L/E'S OF  S.B</v>
          </cell>
          <cell r="E354" t="str">
            <v>L/E'S OF  S.B</v>
          </cell>
          <cell r="F354">
            <v>10.548500000000001</v>
          </cell>
          <cell r="H354">
            <v>14.59</v>
          </cell>
          <cell r="I354">
            <v>102</v>
          </cell>
          <cell r="O354">
            <v>10.548500000000001</v>
          </cell>
          <cell r="Q354">
            <v>14.59</v>
          </cell>
          <cell r="R354">
            <v>80.5</v>
          </cell>
          <cell r="X354">
            <v>10.548500000000001</v>
          </cell>
          <cell r="Z354">
            <v>14.59</v>
          </cell>
          <cell r="AA354">
            <v>103.5</v>
          </cell>
          <cell r="AG354">
            <v>10.548500000000001</v>
          </cell>
          <cell r="AI354">
            <v>14.59</v>
          </cell>
          <cell r="AP354">
            <v>8.3975000000000009</v>
          </cell>
          <cell r="AR354">
            <v>14.59</v>
          </cell>
          <cell r="AY354">
            <v>8.3975000000000009</v>
          </cell>
          <cell r="BA354">
            <v>14.59</v>
          </cell>
          <cell r="BH354">
            <v>8.3975000000000009</v>
          </cell>
          <cell r="BJ354">
            <v>14.59</v>
          </cell>
          <cell r="BQ354">
            <v>8.3975000000000009</v>
          </cell>
          <cell r="BS354">
            <v>14.59</v>
          </cell>
          <cell r="BZ354">
            <v>8.3975000000000009</v>
          </cell>
          <cell r="CB354">
            <v>14.59</v>
          </cell>
          <cell r="CI354">
            <v>22.73</v>
          </cell>
          <cell r="CK354">
            <v>14.59</v>
          </cell>
          <cell r="CR354">
            <v>7.22</v>
          </cell>
          <cell r="CT354">
            <v>14.59</v>
          </cell>
          <cell r="CU354">
            <v>115</v>
          </cell>
          <cell r="DA354">
            <v>9.6199999999999992</v>
          </cell>
          <cell r="DC354">
            <v>14.59</v>
          </cell>
          <cell r="DD354">
            <v>102</v>
          </cell>
          <cell r="DJ354">
            <v>10.36</v>
          </cell>
          <cell r="DK354">
            <v>17.440000000000001</v>
          </cell>
          <cell r="DL354">
            <v>14.59</v>
          </cell>
          <cell r="DM354">
            <v>122</v>
          </cell>
          <cell r="DS354">
            <v>8.3975000000000009</v>
          </cell>
          <cell r="DU354">
            <v>14.59</v>
          </cell>
          <cell r="EB354">
            <v>8.3975000000000009</v>
          </cell>
          <cell r="ED354">
            <v>14.59</v>
          </cell>
          <cell r="EE354">
            <v>133.5</v>
          </cell>
          <cell r="EK354">
            <v>8.3975000000000009</v>
          </cell>
          <cell r="EL354">
            <v>14.272200000000002</v>
          </cell>
          <cell r="EM354">
            <v>14.59</v>
          </cell>
          <cell r="EN354">
            <v>137</v>
          </cell>
        </row>
        <row r="355">
          <cell r="A355">
            <v>45</v>
          </cell>
          <cell r="B355" t="str">
            <v>IPRM</v>
          </cell>
          <cell r="C355" t="str">
            <v>NM</v>
          </cell>
          <cell r="D355" t="str">
            <v>BAD C8/C10</v>
          </cell>
          <cell r="E355" t="str">
            <v>BAD C8/C10</v>
          </cell>
          <cell r="F355">
            <v>99.99</v>
          </cell>
          <cell r="G355">
            <v>211.58</v>
          </cell>
          <cell r="O355">
            <v>31.945</v>
          </cell>
          <cell r="P355">
            <v>32.680199999999999</v>
          </cell>
          <cell r="X355">
            <v>28</v>
          </cell>
          <cell r="Y355">
            <v>17.2192525</v>
          </cell>
          <cell r="AG355">
            <v>34.671999999999997</v>
          </cell>
          <cell r="AH355">
            <v>17.22</v>
          </cell>
          <cell r="AP355">
            <v>32.76</v>
          </cell>
          <cell r="AQ355">
            <v>17.2192525</v>
          </cell>
          <cell r="AY355">
            <v>18.43657</v>
          </cell>
          <cell r="AZ355">
            <v>17.890202499999997</v>
          </cell>
          <cell r="BI355">
            <v>17.890202499999997</v>
          </cell>
          <cell r="BQ355">
            <v>14.943569999999999</v>
          </cell>
          <cell r="BR355">
            <v>17.890202499999997</v>
          </cell>
          <cell r="BZ355">
            <v>14.943569999999999</v>
          </cell>
          <cell r="CA355">
            <v>17.890202499999997</v>
          </cell>
          <cell r="CI355">
            <v>14.94</v>
          </cell>
          <cell r="CJ355">
            <v>58.67</v>
          </cell>
          <cell r="CS355">
            <v>73.739999999999995</v>
          </cell>
          <cell r="DA355">
            <v>73.739999999999995</v>
          </cell>
          <cell r="DJ355">
            <v>69.89</v>
          </cell>
          <cell r="DS355">
            <v>86.424000000000007</v>
          </cell>
          <cell r="EB355">
            <v>8.1120000000000001</v>
          </cell>
          <cell r="EC355">
            <v>42.044402499999997</v>
          </cell>
          <cell r="EK355">
            <v>0.312</v>
          </cell>
          <cell r="EL355">
            <v>42.044402499999997</v>
          </cell>
        </row>
        <row r="356">
          <cell r="A356">
            <v>46</v>
          </cell>
          <cell r="B356" t="str">
            <v>IPRM</v>
          </cell>
          <cell r="C356" t="str">
            <v>FM</v>
          </cell>
          <cell r="D356" t="str">
            <v>L/E PKO(C12@80%)</v>
          </cell>
          <cell r="E356" t="str">
            <v>B/P OF C10</v>
          </cell>
          <cell r="X356">
            <v>173.43</v>
          </cell>
          <cell r="EB356">
            <v>113.85</v>
          </cell>
          <cell r="EK356">
            <v>112.36499999999999</v>
          </cell>
        </row>
        <row r="357">
          <cell r="A357">
            <v>47</v>
          </cell>
          <cell r="B357" t="str">
            <v>IPRM</v>
          </cell>
          <cell r="C357" t="str">
            <v>NM</v>
          </cell>
          <cell r="D357" t="str">
            <v>DAG-MCT</v>
          </cell>
          <cell r="E357" t="str">
            <v>HYD DEAC MCT</v>
          </cell>
          <cell r="F357">
            <v>95.85</v>
          </cell>
          <cell r="G357">
            <v>255.31380000000001</v>
          </cell>
          <cell r="H357">
            <v>26.38</v>
          </cell>
          <cell r="O357">
            <v>176.41</v>
          </cell>
          <cell r="P357">
            <v>256.10669999999999</v>
          </cell>
          <cell r="Q357">
            <v>26.38</v>
          </cell>
          <cell r="Y357">
            <v>467.81100000000004</v>
          </cell>
          <cell r="Z357">
            <v>26.38</v>
          </cell>
          <cell r="AH357">
            <v>464.63940000000002</v>
          </cell>
          <cell r="AI357">
            <v>26.38</v>
          </cell>
          <cell r="AQ357">
            <v>464.63940000000002</v>
          </cell>
          <cell r="AR357">
            <v>26.38</v>
          </cell>
          <cell r="AZ357">
            <v>463.05360000000002</v>
          </cell>
          <cell r="BA357">
            <v>26.38</v>
          </cell>
          <cell r="BI357">
            <v>463.05360000000002</v>
          </cell>
          <cell r="BJ357">
            <v>26.38</v>
          </cell>
          <cell r="BR357">
            <v>463.05360000000002</v>
          </cell>
          <cell r="BS357">
            <v>26.38</v>
          </cell>
          <cell r="CA357">
            <v>463.05360000000002</v>
          </cell>
          <cell r="CB357">
            <v>26.38</v>
          </cell>
          <cell r="CJ357">
            <v>460.67</v>
          </cell>
          <cell r="CK357">
            <v>26.38</v>
          </cell>
          <cell r="CS357">
            <v>460.67</v>
          </cell>
          <cell r="CT357">
            <v>26.38</v>
          </cell>
          <cell r="DA357">
            <v>460.67</v>
          </cell>
          <cell r="DC357">
            <v>26.38</v>
          </cell>
          <cell r="DK357">
            <v>460.67</v>
          </cell>
          <cell r="DL357">
            <v>26.38</v>
          </cell>
          <cell r="DT357">
            <v>466.22520000000003</v>
          </cell>
          <cell r="DU357">
            <v>26.38</v>
          </cell>
          <cell r="EC357">
            <v>466.22520000000003</v>
          </cell>
          <cell r="EL357">
            <v>466.22520000000003</v>
          </cell>
          <cell r="EM357">
            <v>26.38</v>
          </cell>
        </row>
        <row r="358">
          <cell r="A358">
            <v>247</v>
          </cell>
          <cell r="B358" t="str">
            <v>IPRM</v>
          </cell>
          <cell r="C358" t="str">
            <v>NM</v>
          </cell>
          <cell r="D358" t="str">
            <v>D ACIDIFIED MCT</v>
          </cell>
          <cell r="E358" t="str">
            <v>D ACIDIFIED MCT</v>
          </cell>
          <cell r="F358">
            <v>98.1</v>
          </cell>
          <cell r="O358">
            <v>10.8</v>
          </cell>
          <cell r="ED358">
            <v>26.38</v>
          </cell>
        </row>
        <row r="359">
          <cell r="A359">
            <v>48</v>
          </cell>
          <cell r="B359" t="str">
            <v>IPRM</v>
          </cell>
          <cell r="C359" t="str">
            <v>SM</v>
          </cell>
          <cell r="D359" t="str">
            <v>PKORESIDUE</v>
          </cell>
          <cell r="E359" t="str">
            <v>PKORESIDUE</v>
          </cell>
          <cell r="F359">
            <v>46.54</v>
          </cell>
          <cell r="H359">
            <v>936.92000000000007</v>
          </cell>
          <cell r="O359">
            <v>12.92</v>
          </cell>
          <cell r="P359">
            <v>514.60380000000009</v>
          </cell>
          <cell r="Q359">
            <v>503.81</v>
          </cell>
          <cell r="X359">
            <v>10.919</v>
          </cell>
          <cell r="Y359">
            <v>474.84900000000005</v>
          </cell>
          <cell r="Z359">
            <v>211.54</v>
          </cell>
          <cell r="AG359">
            <v>3.4289999999999998</v>
          </cell>
          <cell r="AH359">
            <v>459.38880000000006</v>
          </cell>
          <cell r="AP359">
            <v>11.92</v>
          </cell>
          <cell r="AQ359">
            <v>532.27260000000001</v>
          </cell>
          <cell r="AZ359">
            <v>454.97160000000002</v>
          </cell>
          <cell r="BH359">
            <v>15.683467999999998</v>
          </cell>
          <cell r="BI359">
            <v>459.38880000000006</v>
          </cell>
          <cell r="BQ359">
            <v>11.681118</v>
          </cell>
          <cell r="BR359">
            <v>633.86820000000012</v>
          </cell>
          <cell r="BZ359">
            <v>14.591917999999998</v>
          </cell>
          <cell r="CA359">
            <v>490.30920000000003</v>
          </cell>
          <cell r="CI359">
            <v>15.32</v>
          </cell>
          <cell r="CJ359">
            <v>256.2</v>
          </cell>
          <cell r="CS359">
            <v>1060.6100000000001</v>
          </cell>
          <cell r="DA359">
            <v>326.87</v>
          </cell>
          <cell r="DJ359">
            <v>12.41</v>
          </cell>
          <cell r="DK359">
            <v>1303.46</v>
          </cell>
          <cell r="DM359">
            <v>11.7</v>
          </cell>
          <cell r="DS359">
            <v>23.06</v>
          </cell>
          <cell r="DT359">
            <v>585.279</v>
          </cell>
          <cell r="EB359">
            <v>18.958117999999995</v>
          </cell>
          <cell r="EC359">
            <v>647.11980000000005</v>
          </cell>
          <cell r="EE359">
            <v>129.71700000000001</v>
          </cell>
          <cell r="EK359">
            <v>14.498999999999999</v>
          </cell>
          <cell r="EL359">
            <v>803.93040000000008</v>
          </cell>
        </row>
        <row r="360">
          <cell r="A360">
            <v>49</v>
          </cell>
          <cell r="B360" t="str">
            <v>IPRM</v>
          </cell>
          <cell r="C360" t="str">
            <v>SM</v>
          </cell>
          <cell r="D360" t="str">
            <v>SPKORESIDUE</v>
          </cell>
          <cell r="E360" t="str">
            <v>SPKORESIDUE</v>
          </cell>
          <cell r="P360">
            <v>199.124</v>
          </cell>
          <cell r="R360">
            <v>36.799999999999997</v>
          </cell>
          <cell r="V360">
            <v>30.7</v>
          </cell>
          <cell r="Y360">
            <v>449.73</v>
          </cell>
          <cell r="AH360">
            <v>619.6</v>
          </cell>
          <cell r="AQ360">
            <v>464.45</v>
          </cell>
          <cell r="AS360">
            <v>90.131999999999977</v>
          </cell>
          <cell r="AZ360">
            <v>387.75</v>
          </cell>
          <cell r="BB360">
            <v>203.25685714285714</v>
          </cell>
          <cell r="BI360">
            <v>523.98</v>
          </cell>
          <cell r="BK360">
            <v>203.25685714285714</v>
          </cell>
          <cell r="BR360">
            <v>619.79999999999995</v>
          </cell>
          <cell r="CA360">
            <v>939.16</v>
          </cell>
          <cell r="CI360">
            <v>0</v>
          </cell>
          <cell r="CJ360">
            <v>1328.42</v>
          </cell>
          <cell r="CS360">
            <v>627.98</v>
          </cell>
          <cell r="DA360">
            <v>1368.76</v>
          </cell>
          <cell r="DK360">
            <v>624.01</v>
          </cell>
          <cell r="DT360">
            <v>1377.82</v>
          </cell>
          <cell r="EC360">
            <v>1288.1300000000001</v>
          </cell>
          <cell r="EL360">
            <v>845.37180000000001</v>
          </cell>
          <cell r="EN360">
            <v>13.702500000000001</v>
          </cell>
        </row>
        <row r="361">
          <cell r="A361">
            <v>50</v>
          </cell>
          <cell r="B361" t="str">
            <v>IPRM</v>
          </cell>
          <cell r="C361" t="str">
            <v>SM</v>
          </cell>
          <cell r="D361" t="str">
            <v>DPKORESIDUE</v>
          </cell>
          <cell r="E361" t="str">
            <v>DPKORESIDUE</v>
          </cell>
          <cell r="F361">
            <v>13.365</v>
          </cell>
          <cell r="BT361">
            <v>223.8075</v>
          </cell>
        </row>
        <row r="362">
          <cell r="A362">
            <v>51</v>
          </cell>
          <cell r="B362" t="str">
            <v>IPRM</v>
          </cell>
          <cell r="C362" t="str">
            <v>FM</v>
          </cell>
          <cell r="D362" t="str">
            <v>SPFAD+DPKORESIDUE-DSB FEED</v>
          </cell>
          <cell r="E362" t="str">
            <v>SPFAD+DPKORESIDUE-DSB FEED</v>
          </cell>
          <cell r="F362">
            <v>399.28500000000003</v>
          </cell>
          <cell r="G362">
            <v>196.96950000000001</v>
          </cell>
          <cell r="I362">
            <v>183.9</v>
          </cell>
          <cell r="M362">
            <v>30.21</v>
          </cell>
          <cell r="P362">
            <v>26.958600000000001</v>
          </cell>
          <cell r="Y362">
            <v>150.65100000000001</v>
          </cell>
          <cell r="AH362">
            <v>3.1716000000000002</v>
          </cell>
          <cell r="AQ362">
            <v>386.94</v>
          </cell>
          <cell r="AZ362">
            <v>409.93</v>
          </cell>
          <cell r="BZ362">
            <v>256.8</v>
          </cell>
          <cell r="DV362">
            <v>5.5182857142856623</v>
          </cell>
          <cell r="EE362">
            <v>73.57714285714286</v>
          </cell>
        </row>
        <row r="363">
          <cell r="A363">
            <v>52</v>
          </cell>
          <cell r="B363" t="str">
            <v>IPRM</v>
          </cell>
          <cell r="C363" t="str">
            <v>FM</v>
          </cell>
          <cell r="D363" t="str">
            <v>SRBDPS/CPS+SCPO-JBS FEED</v>
          </cell>
          <cell r="E363" t="str">
            <v>SRBDPS/CPS+SCPO-JBS FEED</v>
          </cell>
        </row>
        <row r="364">
          <cell r="A364">
            <v>53</v>
          </cell>
          <cell r="B364" t="str">
            <v>IPRM</v>
          </cell>
          <cell r="C364" t="str">
            <v>FM</v>
          </cell>
          <cell r="D364" t="str">
            <v>SRBDPS/CPS+B/PPKO-JBS FEED</v>
          </cell>
          <cell r="E364" t="str">
            <v>SRBDPS/CPS+B/PPKO-JBS FEED</v>
          </cell>
          <cell r="O364">
            <v>507.6</v>
          </cell>
          <cell r="X364">
            <v>406.8</v>
          </cell>
          <cell r="AG364">
            <v>67.2</v>
          </cell>
          <cell r="AH364">
            <v>212.49720000000002</v>
          </cell>
          <cell r="DD364">
            <v>140.69999999999999</v>
          </cell>
          <cell r="DV364">
            <v>91.35</v>
          </cell>
          <cell r="EN364">
            <v>197.14</v>
          </cell>
          <cell r="ER364">
            <v>15</v>
          </cell>
        </row>
        <row r="365">
          <cell r="A365">
            <v>54</v>
          </cell>
          <cell r="B365" t="str">
            <v>IPRM</v>
          </cell>
          <cell r="C365" t="str">
            <v>FM</v>
          </cell>
          <cell r="D365" t="str">
            <v>SPFAD&gt;C16(C16@15-25%)</v>
          </cell>
          <cell r="E365" t="str">
            <v>D B/P&gt;C16 FOR ALC</v>
          </cell>
        </row>
        <row r="366">
          <cell r="A366">
            <v>55</v>
          </cell>
          <cell r="B366" t="str">
            <v>IPRM</v>
          </cell>
          <cell r="C366" t="str">
            <v>FM</v>
          </cell>
          <cell r="D366" t="str">
            <v>SPFAD&gt;C16(C16@15-25%)</v>
          </cell>
          <cell r="E366" t="str">
            <v>B/P&gt;C16 FOR ALC</v>
          </cell>
        </row>
        <row r="367">
          <cell r="A367">
            <v>56</v>
          </cell>
          <cell r="B367" t="str">
            <v>IPRM</v>
          </cell>
          <cell r="C367" t="str">
            <v>SM</v>
          </cell>
          <cell r="D367" t="str">
            <v>MIX RESIDUE</v>
          </cell>
          <cell r="E367" t="str">
            <v>MIX RESIDUE</v>
          </cell>
          <cell r="G367">
            <v>348.95880000000005</v>
          </cell>
          <cell r="H367">
            <v>1095.17</v>
          </cell>
          <cell r="I367">
            <v>48.3</v>
          </cell>
          <cell r="J367">
            <v>14.218</v>
          </cell>
          <cell r="P367">
            <v>154.602</v>
          </cell>
          <cell r="Q367">
            <v>991.36</v>
          </cell>
          <cell r="S367">
            <v>16.395</v>
          </cell>
          <cell r="V367">
            <v>9.02</v>
          </cell>
          <cell r="Y367">
            <v>377.67060000000004</v>
          </cell>
          <cell r="Z367">
            <v>991.36</v>
          </cell>
          <cell r="AA367">
            <v>12.1</v>
          </cell>
          <cell r="AB367">
            <v>38.115000000000002</v>
          </cell>
          <cell r="AG367">
            <v>10.202999999999999</v>
          </cell>
          <cell r="AH367">
            <v>538.89840000000004</v>
          </cell>
          <cell r="AI367">
            <v>991.36</v>
          </cell>
          <cell r="AJ367">
            <v>47.5</v>
          </cell>
          <cell r="AP367">
            <v>5.5490000000000004</v>
          </cell>
          <cell r="AQ367">
            <v>702.33480000000009</v>
          </cell>
          <cell r="AR367">
            <v>976.88</v>
          </cell>
          <cell r="AS367">
            <v>41.635714285714286</v>
          </cell>
          <cell r="AT367">
            <v>16.940000000000001</v>
          </cell>
          <cell r="AY367">
            <v>20.047999999999998</v>
          </cell>
          <cell r="AZ367">
            <v>753.13260000000014</v>
          </cell>
          <cell r="BA367">
            <v>976.88</v>
          </cell>
          <cell r="BB367">
            <v>16.654285714285713</v>
          </cell>
          <cell r="BH367">
            <v>5.5490000000000004</v>
          </cell>
          <cell r="BI367">
            <v>568.71450000000004</v>
          </cell>
          <cell r="BJ367">
            <v>976.88</v>
          </cell>
          <cell r="BK367">
            <v>105.75471428571429</v>
          </cell>
          <cell r="BR367">
            <v>150.18480000000002</v>
          </cell>
          <cell r="BS367">
            <v>976.88</v>
          </cell>
          <cell r="BT367">
            <v>59.95542857142857</v>
          </cell>
          <cell r="BX367">
            <v>19.760000000000002</v>
          </cell>
          <cell r="BZ367">
            <v>9.6660000000000004</v>
          </cell>
          <cell r="CA367">
            <v>288.22230000000002</v>
          </cell>
          <cell r="CB367">
            <v>976.88</v>
          </cell>
          <cell r="CC367">
            <v>45.382928571428565</v>
          </cell>
          <cell r="CI367">
            <v>21.3</v>
          </cell>
          <cell r="CJ367">
            <v>322.45999999999998</v>
          </cell>
          <cell r="CK367">
            <v>976.88</v>
          </cell>
          <cell r="CL367">
            <v>6.2</v>
          </cell>
          <cell r="CM367">
            <v>29.584</v>
          </cell>
          <cell r="CR367">
            <v>10.92</v>
          </cell>
          <cell r="CS367">
            <v>426.26</v>
          </cell>
          <cell r="CT367">
            <v>693.47</v>
          </cell>
          <cell r="CU367">
            <v>81.2</v>
          </cell>
          <cell r="CV367">
            <v>28.434000000000001</v>
          </cell>
          <cell r="DA367">
            <v>558.78</v>
          </cell>
          <cell r="DC367">
            <v>463.23</v>
          </cell>
          <cell r="DD367">
            <v>127.4</v>
          </cell>
          <cell r="DE367">
            <v>26.437999999999999</v>
          </cell>
          <cell r="DJ367">
            <v>9.85</v>
          </cell>
          <cell r="DK367">
            <v>483.68</v>
          </cell>
          <cell r="DL367">
            <v>463.23</v>
          </cell>
          <cell r="DM367">
            <v>10.8</v>
          </cell>
          <cell r="DN367">
            <v>24.925999999999998</v>
          </cell>
          <cell r="DT367">
            <v>686.8746000000001</v>
          </cell>
          <cell r="DU367">
            <v>463.23</v>
          </cell>
          <cell r="DV367">
            <v>1.665428571428595</v>
          </cell>
          <cell r="DW367">
            <v>25.832999999999998</v>
          </cell>
          <cell r="DZ367">
            <v>32.93</v>
          </cell>
          <cell r="EB367">
            <v>2.1480000000000001</v>
          </cell>
          <cell r="EC367">
            <v>906.04</v>
          </cell>
          <cell r="ED367">
            <v>463.23</v>
          </cell>
          <cell r="EE367">
            <v>15.821571428571417</v>
          </cell>
          <cell r="EF367">
            <v>18.754999999999999</v>
          </cell>
          <cell r="EL367">
            <v>963.92</v>
          </cell>
          <cell r="EM367">
            <v>463.23</v>
          </cell>
          <cell r="EN367">
            <v>9.992571428571452</v>
          </cell>
          <cell r="EO367">
            <v>28.010999999999999</v>
          </cell>
          <cell r="ER367">
            <v>20.75</v>
          </cell>
        </row>
        <row r="368">
          <cell r="A368">
            <v>57</v>
          </cell>
          <cell r="B368" t="str">
            <v>IPRM</v>
          </cell>
          <cell r="C368" t="str">
            <v>SM</v>
          </cell>
          <cell r="D368" t="str">
            <v>SMIX RESIDUE</v>
          </cell>
          <cell r="E368" t="str">
            <v>SMIX RESIDUE</v>
          </cell>
          <cell r="F368">
            <v>66.456000000000003</v>
          </cell>
          <cell r="G368">
            <v>290.43090000000001</v>
          </cell>
          <cell r="P368">
            <v>69.775200000000012</v>
          </cell>
          <cell r="BI368">
            <v>107.8344</v>
          </cell>
          <cell r="BR368">
            <v>325.089</v>
          </cell>
          <cell r="CC368">
            <v>238.42350000000002</v>
          </cell>
          <cell r="CG368">
            <v>16.39</v>
          </cell>
          <cell r="CJ368">
            <v>158.58000000000001</v>
          </cell>
          <cell r="CS368">
            <v>505.87</v>
          </cell>
          <cell r="DA368">
            <v>400.78</v>
          </cell>
          <cell r="DK368">
            <v>231.53</v>
          </cell>
        </row>
        <row r="369">
          <cell r="A369">
            <v>58</v>
          </cell>
          <cell r="B369" t="str">
            <v>IPRM</v>
          </cell>
          <cell r="C369" t="str">
            <v>FM</v>
          </cell>
          <cell r="D369" t="str">
            <v>DMIX RESIDUE</v>
          </cell>
          <cell r="E369" t="str">
            <v>DMIX RESIDUE</v>
          </cell>
          <cell r="F369">
            <v>8.3249999999999993</v>
          </cell>
          <cell r="G369">
            <v>297.5</v>
          </cell>
          <cell r="I369">
            <v>119.5</v>
          </cell>
          <cell r="O369">
            <v>7.4249999999999998</v>
          </cell>
          <cell r="P369">
            <v>375</v>
          </cell>
          <cell r="R369">
            <v>37.1</v>
          </cell>
          <cell r="V369">
            <v>29.18</v>
          </cell>
          <cell r="X369">
            <v>10.175000000000001</v>
          </cell>
          <cell r="Y369">
            <v>148.75</v>
          </cell>
          <cell r="AA369">
            <v>201.5</v>
          </cell>
          <cell r="AG369">
            <v>2.0350000000000001</v>
          </cell>
          <cell r="AH369">
            <v>148.75</v>
          </cell>
          <cell r="AJ369">
            <v>200.1</v>
          </cell>
          <cell r="AP369">
            <v>3.7</v>
          </cell>
          <cell r="AQ369">
            <v>147.5</v>
          </cell>
          <cell r="AS369">
            <v>200.1</v>
          </cell>
          <cell r="AY369">
            <v>11.1</v>
          </cell>
          <cell r="AZ369">
            <v>150</v>
          </cell>
          <cell r="BB369">
            <v>200.1</v>
          </cell>
          <cell r="BH369">
            <v>26.92</v>
          </cell>
          <cell r="BI369">
            <v>187.5</v>
          </cell>
          <cell r="BK369">
            <v>193.14</v>
          </cell>
          <cell r="BQ369">
            <v>8.14</v>
          </cell>
          <cell r="BR369">
            <v>225</v>
          </cell>
          <cell r="BZ369">
            <v>11.4535</v>
          </cell>
          <cell r="CA369">
            <v>275</v>
          </cell>
          <cell r="CI369">
            <v>7</v>
          </cell>
          <cell r="CL369">
            <v>3.2</v>
          </cell>
          <cell r="DA369">
            <v>100</v>
          </cell>
          <cell r="DJ369">
            <v>14</v>
          </cell>
          <cell r="DK369">
            <v>200</v>
          </cell>
          <cell r="DM369">
            <v>224.5</v>
          </cell>
          <cell r="DS369">
            <v>21.83</v>
          </cell>
          <cell r="DT369">
            <v>292.5</v>
          </cell>
          <cell r="EB369">
            <v>89.634999999999991</v>
          </cell>
          <cell r="EE369">
            <v>110.36571428571429</v>
          </cell>
          <cell r="EK369">
            <v>9.6199999999999992</v>
          </cell>
        </row>
        <row r="370">
          <cell r="A370">
            <v>59</v>
          </cell>
          <cell r="B370" t="str">
            <v>IPRM</v>
          </cell>
          <cell r="C370" t="str">
            <v>FM</v>
          </cell>
          <cell r="D370" t="str">
            <v>HYD D RFA</v>
          </cell>
          <cell r="E370" t="str">
            <v>HYD D RFA</v>
          </cell>
          <cell r="R370">
            <v>53.9</v>
          </cell>
          <cell r="AA370">
            <v>8.5</v>
          </cell>
          <cell r="CI370">
            <v>55.48</v>
          </cell>
          <cell r="CL370">
            <v>186.7</v>
          </cell>
          <cell r="CU370">
            <v>171.1</v>
          </cell>
          <cell r="EE370">
            <v>127.02</v>
          </cell>
          <cell r="EK370">
            <v>21</v>
          </cell>
          <cell r="EN370">
            <v>133.97999999999999</v>
          </cell>
        </row>
        <row r="371">
          <cell r="A371">
            <v>60</v>
          </cell>
          <cell r="B371" t="str">
            <v>IPRM</v>
          </cell>
          <cell r="C371" t="str">
            <v>FM</v>
          </cell>
          <cell r="D371" t="str">
            <v>B/P SMUSTARD&gt;C18</v>
          </cell>
          <cell r="E371" t="str">
            <v>B/P SMUSTARD&gt;C18</v>
          </cell>
        </row>
        <row r="372">
          <cell r="A372">
            <v>61</v>
          </cell>
          <cell r="B372" t="str">
            <v>IPRM</v>
          </cell>
          <cell r="C372" t="str">
            <v>FM</v>
          </cell>
          <cell r="D372" t="str">
            <v>B/P SMUSTARD&gt;C20</v>
          </cell>
          <cell r="E372" t="str">
            <v>B/P SMUSTARD&gt;C20</v>
          </cell>
          <cell r="G372">
            <v>120</v>
          </cell>
          <cell r="I372">
            <v>257.60000000000002</v>
          </cell>
          <cell r="P372">
            <v>120</v>
          </cell>
          <cell r="R372">
            <v>237.5</v>
          </cell>
          <cell r="Y372">
            <v>120</v>
          </cell>
          <cell r="AA372">
            <v>400.5</v>
          </cell>
          <cell r="AH372">
            <v>120</v>
          </cell>
          <cell r="AJ372">
            <v>204.6</v>
          </cell>
          <cell r="AQ372">
            <v>120</v>
          </cell>
          <cell r="AZ372">
            <v>120</v>
          </cell>
          <cell r="BI372">
            <v>120</v>
          </cell>
          <cell r="BR372">
            <v>120</v>
          </cell>
          <cell r="BT372">
            <v>65.77200000000002</v>
          </cell>
          <cell r="CA372">
            <v>120</v>
          </cell>
          <cell r="CL372">
            <v>23.8</v>
          </cell>
          <cell r="CU372">
            <v>220.3</v>
          </cell>
          <cell r="DD372">
            <v>414.8</v>
          </cell>
          <cell r="DM372">
            <v>266.8</v>
          </cell>
          <cell r="DT372">
            <v>120</v>
          </cell>
          <cell r="EE372">
            <v>1.8270000000000259</v>
          </cell>
        </row>
        <row r="373">
          <cell r="A373">
            <v>62</v>
          </cell>
          <cell r="B373" t="str">
            <v>IPRM</v>
          </cell>
          <cell r="C373" t="str">
            <v>SM</v>
          </cell>
          <cell r="D373" t="str">
            <v>DFA C18+22(20@50%)</v>
          </cell>
          <cell r="E373" t="str">
            <v>DFA C18+22(20@50%)</v>
          </cell>
        </row>
        <row r="374">
          <cell r="A374">
            <v>63</v>
          </cell>
          <cell r="B374" t="str">
            <v>IPRM</v>
          </cell>
          <cell r="C374" t="str">
            <v>NM</v>
          </cell>
          <cell r="D374" t="str">
            <v>MUSTARD RESIDUE</v>
          </cell>
          <cell r="E374" t="str">
            <v>MUSTARD RESIDUE</v>
          </cell>
          <cell r="F374">
            <v>42.52</v>
          </cell>
          <cell r="H374">
            <v>1362.7</v>
          </cell>
          <cell r="I374">
            <v>123.2</v>
          </cell>
          <cell r="L374">
            <v>4.5</v>
          </cell>
          <cell r="O374">
            <v>61.93</v>
          </cell>
          <cell r="Q374">
            <v>1662.41</v>
          </cell>
          <cell r="R374">
            <v>53.7</v>
          </cell>
          <cell r="U374">
            <v>4.5</v>
          </cell>
          <cell r="X374">
            <v>41.99</v>
          </cell>
          <cell r="Z374">
            <v>1568.83</v>
          </cell>
          <cell r="AA374">
            <v>65</v>
          </cell>
          <cell r="AD374">
            <v>4.5</v>
          </cell>
          <cell r="AG374">
            <v>41.99</v>
          </cell>
          <cell r="AI374">
            <v>1568.83</v>
          </cell>
          <cell r="AJ374">
            <v>161.5</v>
          </cell>
          <cell r="AM374">
            <v>4.5</v>
          </cell>
          <cell r="AP374">
            <v>41.99</v>
          </cell>
          <cell r="AR374">
            <v>1568.83</v>
          </cell>
          <cell r="AS374">
            <v>179.86628571428574</v>
          </cell>
          <cell r="AY374">
            <v>41.99</v>
          </cell>
          <cell r="BA374">
            <v>1664.95</v>
          </cell>
          <cell r="BB374">
            <v>114.91457142857143</v>
          </cell>
          <cell r="BD374">
            <v>4.5</v>
          </cell>
          <cell r="BH374">
            <v>41.99</v>
          </cell>
          <cell r="BJ374">
            <v>1832.63</v>
          </cell>
          <cell r="BK374">
            <v>33.724928571428578</v>
          </cell>
          <cell r="BN374">
            <v>4.5</v>
          </cell>
          <cell r="BQ374">
            <v>40.9</v>
          </cell>
          <cell r="BS374">
            <v>1832.63</v>
          </cell>
          <cell r="BT374">
            <v>37.472142857142856</v>
          </cell>
          <cell r="BW374">
            <v>4.5</v>
          </cell>
          <cell r="BZ374">
            <v>40.9</v>
          </cell>
          <cell r="CB374">
            <v>1832.63</v>
          </cell>
          <cell r="CC374">
            <v>108.25285714285714</v>
          </cell>
          <cell r="CF374">
            <v>4.5</v>
          </cell>
          <cell r="CI374">
            <v>40.9</v>
          </cell>
          <cell r="CK374">
            <v>1832.63</v>
          </cell>
          <cell r="CL374">
            <v>193.2</v>
          </cell>
          <cell r="CR374">
            <v>40.9</v>
          </cell>
          <cell r="CT374">
            <v>1860.63</v>
          </cell>
          <cell r="CU374">
            <v>183.6</v>
          </cell>
          <cell r="DA374">
            <v>40.9</v>
          </cell>
          <cell r="DC374">
            <v>1860.63</v>
          </cell>
          <cell r="DD374">
            <v>183.6</v>
          </cell>
          <cell r="DJ374">
            <v>40.9</v>
          </cell>
          <cell r="DL374">
            <v>1937.32</v>
          </cell>
          <cell r="DM374">
            <v>192.4</v>
          </cell>
          <cell r="DS374">
            <v>40.9</v>
          </cell>
          <cell r="DT374">
            <v>63.432000000000009</v>
          </cell>
          <cell r="DU374">
            <v>1976.26</v>
          </cell>
          <cell r="DV374">
            <v>114.91457142857143</v>
          </cell>
          <cell r="DZ374">
            <v>68.03</v>
          </cell>
          <cell r="EB374">
            <v>40.9</v>
          </cell>
          <cell r="EC374">
            <v>299.71620000000001</v>
          </cell>
          <cell r="ED374">
            <v>1976.26</v>
          </cell>
          <cell r="EK374">
            <v>40.9</v>
          </cell>
          <cell r="EL374">
            <v>299.71620000000001</v>
          </cell>
          <cell r="EM374">
            <v>1976.26</v>
          </cell>
        </row>
        <row r="375">
          <cell r="A375">
            <v>64</v>
          </cell>
          <cell r="B375" t="str">
            <v>IPRM</v>
          </cell>
          <cell r="C375" t="str">
            <v>NM</v>
          </cell>
          <cell r="D375" t="str">
            <v>SMUSTARD RESIDUE</v>
          </cell>
          <cell r="E375" t="str">
            <v>SMUSTARD RESIDUE</v>
          </cell>
          <cell r="G375">
            <v>538.73820000000001</v>
          </cell>
          <cell r="H375">
            <v>648.51</v>
          </cell>
          <cell r="P375">
            <v>555.77340000000004</v>
          </cell>
          <cell r="Q375">
            <v>506.72</v>
          </cell>
          <cell r="Y375">
            <v>692.05499999999995</v>
          </cell>
          <cell r="Z375">
            <v>498.73</v>
          </cell>
          <cell r="AH375">
            <v>685.66680000000008</v>
          </cell>
          <cell r="AI375">
            <v>498.73</v>
          </cell>
          <cell r="AQ375">
            <v>685.66680000000008</v>
          </cell>
          <cell r="AR375">
            <v>498.73</v>
          </cell>
          <cell r="AZ375">
            <v>685.66680000000008</v>
          </cell>
          <cell r="BA375">
            <v>498.73</v>
          </cell>
          <cell r="BI375">
            <v>708.02549999999997</v>
          </cell>
          <cell r="BJ375">
            <v>498.73</v>
          </cell>
          <cell r="BR375">
            <v>704.83140000000003</v>
          </cell>
          <cell r="BS375">
            <v>498.73</v>
          </cell>
          <cell r="CA375">
            <v>704.83140000000003</v>
          </cell>
          <cell r="CB375">
            <v>498.73</v>
          </cell>
          <cell r="CJ375">
            <v>738.09</v>
          </cell>
          <cell r="CK375">
            <v>498.73</v>
          </cell>
          <cell r="CS375">
            <v>755.94</v>
          </cell>
          <cell r="CT375">
            <v>498.73</v>
          </cell>
          <cell r="DA375">
            <v>766.58</v>
          </cell>
          <cell r="DC375">
            <v>498.73</v>
          </cell>
          <cell r="DJ375">
            <v>29.89</v>
          </cell>
          <cell r="DK375">
            <v>762.33</v>
          </cell>
          <cell r="DL375">
            <v>498.73</v>
          </cell>
          <cell r="DT375">
            <v>763.38990000000001</v>
          </cell>
          <cell r="DU375">
            <v>498.73</v>
          </cell>
          <cell r="EC375">
            <v>374.77440000000001</v>
          </cell>
          <cell r="ED375">
            <v>498.73</v>
          </cell>
          <cell r="EL375">
            <v>14.905799999999999</v>
          </cell>
          <cell r="EM375">
            <v>498.73</v>
          </cell>
        </row>
        <row r="376">
          <cell r="A376">
            <v>65</v>
          </cell>
          <cell r="B376" t="str">
            <v>IPRM</v>
          </cell>
          <cell r="C376" t="str">
            <v>NM</v>
          </cell>
          <cell r="D376" t="str">
            <v>DMUSTARD RESIDUE</v>
          </cell>
          <cell r="E376" t="str">
            <v>DMUSTARD RESIDUE</v>
          </cell>
          <cell r="G376">
            <v>31.765492400000007</v>
          </cell>
          <cell r="P376">
            <v>31.765492400000007</v>
          </cell>
          <cell r="Y376">
            <v>31.765492400000007</v>
          </cell>
          <cell r="AH376">
            <v>31.765492400000007</v>
          </cell>
          <cell r="AQ376">
            <v>31.765492400000007</v>
          </cell>
          <cell r="AZ376">
            <v>33.518042400000006</v>
          </cell>
          <cell r="BI376">
            <v>33.518042400000006</v>
          </cell>
          <cell r="BR376">
            <v>33.518042400000006</v>
          </cell>
          <cell r="CA376">
            <v>33.518042400000006</v>
          </cell>
          <cell r="CJ376">
            <v>928.9</v>
          </cell>
          <cell r="CS376">
            <v>913.48</v>
          </cell>
          <cell r="DA376">
            <v>925.27499999999998</v>
          </cell>
          <cell r="DK376">
            <v>895.38</v>
          </cell>
          <cell r="EC376">
            <v>51.043542400000007</v>
          </cell>
          <cell r="EL376">
            <v>51.043542400000007</v>
          </cell>
        </row>
        <row r="377">
          <cell r="A377">
            <v>66</v>
          </cell>
          <cell r="B377" t="str">
            <v>IPRM</v>
          </cell>
          <cell r="C377" t="str">
            <v>NM</v>
          </cell>
          <cell r="D377" t="str">
            <v>CONTAMINATED MUST</v>
          </cell>
          <cell r="E377" t="str">
            <v>CONTAMINATED MUST</v>
          </cell>
          <cell r="CJ377">
            <v>120</v>
          </cell>
          <cell r="CK377">
            <v>40.11</v>
          </cell>
          <cell r="CL377">
            <v>25</v>
          </cell>
          <cell r="CS377">
            <v>120</v>
          </cell>
          <cell r="CT377">
            <v>40.11</v>
          </cell>
          <cell r="DA377">
            <v>120</v>
          </cell>
          <cell r="DC377">
            <v>40.11</v>
          </cell>
          <cell r="DD377">
            <v>25</v>
          </cell>
          <cell r="DK377">
            <v>120</v>
          </cell>
          <cell r="DL377">
            <v>40.11</v>
          </cell>
          <cell r="DM377">
            <v>25</v>
          </cell>
          <cell r="DU377">
            <v>40.11</v>
          </cell>
          <cell r="EC377">
            <v>120</v>
          </cell>
          <cell r="ED377">
            <v>40.11</v>
          </cell>
          <cell r="EL377">
            <v>120</v>
          </cell>
          <cell r="EM377">
            <v>40.11</v>
          </cell>
        </row>
        <row r="378">
          <cell r="A378">
            <v>67</v>
          </cell>
          <cell r="B378" t="str">
            <v>IPRM</v>
          </cell>
          <cell r="C378" t="str">
            <v>NM</v>
          </cell>
          <cell r="D378" t="str">
            <v>HYD SPFAD</v>
          </cell>
          <cell r="E378" t="str">
            <v>HYD SPFAD</v>
          </cell>
          <cell r="I378">
            <v>4.8</v>
          </cell>
          <cell r="M378">
            <v>12.88</v>
          </cell>
          <cell r="X378">
            <v>37.996000000000002</v>
          </cell>
          <cell r="AG378">
            <v>64.209000000000003</v>
          </cell>
          <cell r="AJ378">
            <v>29.8</v>
          </cell>
          <cell r="AP378">
            <v>16.283999999999999</v>
          </cell>
          <cell r="AS378">
            <v>54.635999999999996</v>
          </cell>
          <cell r="AW378">
            <v>30.46</v>
          </cell>
          <cell r="AY378">
            <v>4.0709999999999997</v>
          </cell>
          <cell r="BQ378">
            <v>48.155000000000001</v>
          </cell>
          <cell r="BZ378">
            <v>55.935000000000002</v>
          </cell>
          <cell r="CC378">
            <v>99.528000000000006</v>
          </cell>
          <cell r="CG378">
            <v>18.27</v>
          </cell>
          <cell r="CL378">
            <v>120.8</v>
          </cell>
          <cell r="CR378">
            <v>64</v>
          </cell>
          <cell r="CU378">
            <v>151.69999999999999</v>
          </cell>
          <cell r="CY378">
            <v>15</v>
          </cell>
          <cell r="DA378">
            <v>90.62</v>
          </cell>
          <cell r="DD378">
            <v>70.900000000000006</v>
          </cell>
          <cell r="DH378">
            <v>18</v>
          </cell>
          <cell r="DV378">
            <v>217.5</v>
          </cell>
        </row>
        <row r="379">
          <cell r="A379">
            <v>68</v>
          </cell>
          <cell r="B379" t="str">
            <v>IPRM</v>
          </cell>
          <cell r="C379" t="str">
            <v>NM</v>
          </cell>
          <cell r="D379" t="str">
            <v>C16 RICH (FOR SB)</v>
          </cell>
          <cell r="E379" t="str">
            <v>C16 RICH (FOR SB)</v>
          </cell>
          <cell r="F379">
            <v>66</v>
          </cell>
          <cell r="AG379">
            <v>3.4649999999999999</v>
          </cell>
          <cell r="AP379">
            <v>280.8</v>
          </cell>
          <cell r="AY379">
            <v>320.39999999999998</v>
          </cell>
          <cell r="BH379">
            <v>342</v>
          </cell>
          <cell r="BQ379">
            <v>126</v>
          </cell>
          <cell r="CI379">
            <v>30.58</v>
          </cell>
          <cell r="DJ379">
            <v>50.93</v>
          </cell>
        </row>
        <row r="380">
          <cell r="A380">
            <v>69</v>
          </cell>
          <cell r="B380" t="str">
            <v>IPRM</v>
          </cell>
          <cell r="C380" t="str">
            <v>NM</v>
          </cell>
          <cell r="D380" t="str">
            <v>B/P PFAD (FOR C16/C18)</v>
          </cell>
          <cell r="E380" t="str">
            <v>B/P PFAD (FOR C16/C18)</v>
          </cell>
          <cell r="BZ380">
            <v>24.640999999999998</v>
          </cell>
          <cell r="CI380">
            <v>84.13</v>
          </cell>
          <cell r="CL380">
            <v>275.89999999999998</v>
          </cell>
          <cell r="CR380">
            <v>100.42</v>
          </cell>
        </row>
        <row r="381">
          <cell r="A381">
            <v>70</v>
          </cell>
          <cell r="B381" t="str">
            <v>IPRM</v>
          </cell>
          <cell r="C381" t="str">
            <v>NM</v>
          </cell>
          <cell r="D381" t="str">
            <v>DFA C8&gt;90%</v>
          </cell>
          <cell r="E381" t="str">
            <v>DFA C8&gt;90%</v>
          </cell>
        </row>
        <row r="382">
          <cell r="A382">
            <v>71</v>
          </cell>
          <cell r="B382" t="str">
            <v>IPRM</v>
          </cell>
          <cell r="C382" t="str">
            <v>NM</v>
          </cell>
          <cell r="D382" t="str">
            <v>FEED FOR DTP-CT</v>
          </cell>
          <cell r="E382" t="str">
            <v>FEED FOR DTP-CT</v>
          </cell>
          <cell r="CL382">
            <v>7.4</v>
          </cell>
          <cell r="CP382">
            <v>35</v>
          </cell>
        </row>
        <row r="383">
          <cell r="A383">
            <v>72</v>
          </cell>
          <cell r="B383" t="str">
            <v>IPRM</v>
          </cell>
          <cell r="C383" t="str">
            <v>NM</v>
          </cell>
          <cell r="D383" t="str">
            <v>C16 RICH FROM PFAD</v>
          </cell>
          <cell r="E383" t="str">
            <v>C16 RICH FROM PFAD</v>
          </cell>
          <cell r="DS383">
            <v>9.4049999999999994</v>
          </cell>
          <cell r="EB383">
            <v>59.85</v>
          </cell>
          <cell r="EK383">
            <v>156.41999999999999</v>
          </cell>
        </row>
        <row r="384">
          <cell r="A384">
            <v>73</v>
          </cell>
          <cell r="B384" t="str">
            <v>IPRM</v>
          </cell>
          <cell r="C384" t="str">
            <v>NM</v>
          </cell>
          <cell r="D384" t="str">
            <v>FEED FOR P-12</v>
          </cell>
          <cell r="E384" t="str">
            <v>FEED FOR P-12</v>
          </cell>
          <cell r="DS384">
            <v>56.075000000000003</v>
          </cell>
          <cell r="EC384">
            <v>272.68</v>
          </cell>
          <cell r="EL384">
            <v>272.68</v>
          </cell>
        </row>
        <row r="385">
          <cell r="A385">
            <v>74</v>
          </cell>
          <cell r="B385" t="str">
            <v>IPRM</v>
          </cell>
          <cell r="C385" t="str">
            <v>NM</v>
          </cell>
          <cell r="D385" t="str">
            <v>HYD P-12</v>
          </cell>
          <cell r="E385" t="str">
            <v>HYD P-12</v>
          </cell>
          <cell r="DS385">
            <v>7</v>
          </cell>
        </row>
        <row r="386">
          <cell r="A386">
            <v>75</v>
          </cell>
          <cell r="B386" t="str">
            <v>IPRM</v>
          </cell>
          <cell r="C386" t="str">
            <v>NM</v>
          </cell>
          <cell r="D386" t="str">
            <v>D HYD P-12</v>
          </cell>
          <cell r="E386" t="str">
            <v>D HYD P-12</v>
          </cell>
          <cell r="DZ386">
            <v>95.95</v>
          </cell>
        </row>
        <row r="387">
          <cell r="A387">
            <v>76</v>
          </cell>
          <cell r="B387" t="str">
            <v>IPRM</v>
          </cell>
          <cell r="C387" t="str">
            <v>NM</v>
          </cell>
          <cell r="D387" t="str">
            <v>DFA C16/18  FOR TRANSLUCENT</v>
          </cell>
          <cell r="E387" t="str">
            <v>DFA C16/18  FOR TRANSLUCENT</v>
          </cell>
          <cell r="DA387">
            <v>258.20999999999998</v>
          </cell>
          <cell r="DM387">
            <v>131.5</v>
          </cell>
          <cell r="DQ387">
            <v>75</v>
          </cell>
        </row>
        <row r="388">
          <cell r="A388">
            <v>77</v>
          </cell>
          <cell r="B388" t="str">
            <v>IPRM</v>
          </cell>
          <cell r="C388" t="str">
            <v>NM</v>
          </cell>
          <cell r="D388" t="str">
            <v>GLY RES</v>
          </cell>
          <cell r="E388" t="str">
            <v>GLY RES</v>
          </cell>
          <cell r="O388">
            <v>38.5</v>
          </cell>
          <cell r="X388">
            <v>38.5</v>
          </cell>
          <cell r="AG388">
            <v>38.5</v>
          </cell>
          <cell r="AP388">
            <v>38.5</v>
          </cell>
          <cell r="AY388">
            <v>38.5</v>
          </cell>
          <cell r="BH388">
            <v>38.5</v>
          </cell>
          <cell r="BQ388">
            <v>38.5</v>
          </cell>
          <cell r="BZ388">
            <v>19.25</v>
          </cell>
          <cell r="CI388">
            <v>38.5</v>
          </cell>
          <cell r="CR388">
            <v>38.5</v>
          </cell>
          <cell r="DA388">
            <v>38.5</v>
          </cell>
          <cell r="DJ388">
            <v>38.5</v>
          </cell>
          <cell r="DS388">
            <v>38.5</v>
          </cell>
          <cell r="EB388">
            <v>38.5</v>
          </cell>
          <cell r="EK388">
            <v>21</v>
          </cell>
        </row>
        <row r="389">
          <cell r="A389">
            <v>78</v>
          </cell>
          <cell r="B389" t="str">
            <v>IPRM</v>
          </cell>
          <cell r="C389" t="str">
            <v>NM</v>
          </cell>
          <cell r="D389" t="str">
            <v>D B/P PKO</v>
          </cell>
          <cell r="E389" t="str">
            <v>D B/P PKO</v>
          </cell>
          <cell r="X389">
            <v>280.8</v>
          </cell>
          <cell r="AG389">
            <v>313.2</v>
          </cell>
          <cell r="AP389">
            <v>218.7</v>
          </cell>
          <cell r="AS389">
            <v>529.83000000000004</v>
          </cell>
          <cell r="AY389">
            <v>187.2</v>
          </cell>
          <cell r="BB389">
            <v>582.89700000000005</v>
          </cell>
          <cell r="BF389">
            <v>52.58</v>
          </cell>
          <cell r="BK389">
            <v>259.40999999999997</v>
          </cell>
          <cell r="BZ389">
            <v>121.77</v>
          </cell>
          <cell r="EK389">
            <v>188.1</v>
          </cell>
        </row>
        <row r="390">
          <cell r="A390">
            <v>79</v>
          </cell>
          <cell r="B390" t="str">
            <v>IPRM</v>
          </cell>
          <cell r="C390" t="str">
            <v>NM</v>
          </cell>
          <cell r="D390" t="str">
            <v>FOR NEEM SOAP</v>
          </cell>
          <cell r="E390" t="str">
            <v>FOR NEEM SOAP</v>
          </cell>
          <cell r="J390">
            <v>1.9319999999999999</v>
          </cell>
          <cell r="K390">
            <v>400.09</v>
          </cell>
          <cell r="M390">
            <v>37.450000000000003</v>
          </cell>
          <cell r="S390">
            <v>42.78</v>
          </cell>
          <cell r="AB390">
            <v>59.201999999999998</v>
          </cell>
          <cell r="AJ390">
            <v>59.201999999999998</v>
          </cell>
          <cell r="AT390">
            <v>59.201999999999998</v>
          </cell>
          <cell r="BC390">
            <v>59.201999999999998</v>
          </cell>
          <cell r="BL390">
            <v>59.201999999999998</v>
          </cell>
          <cell r="BU390">
            <v>114.092</v>
          </cell>
          <cell r="CD390">
            <v>114.092</v>
          </cell>
          <cell r="CM390">
            <v>114.02</v>
          </cell>
          <cell r="CV390">
            <v>114.092</v>
          </cell>
          <cell r="DE390">
            <v>65.135999999999996</v>
          </cell>
        </row>
        <row r="391">
          <cell r="A391">
            <v>239</v>
          </cell>
          <cell r="B391" t="str">
            <v>IPRM</v>
          </cell>
          <cell r="C391" t="str">
            <v>NM</v>
          </cell>
          <cell r="D391" t="str">
            <v>FEED FOR ITC</v>
          </cell>
          <cell r="E391" t="str">
            <v>FEED FOR ITC</v>
          </cell>
        </row>
        <row r="392">
          <cell r="A392">
            <v>240</v>
          </cell>
          <cell r="B392" t="str">
            <v>IPRM</v>
          </cell>
          <cell r="C392" t="str">
            <v>NM</v>
          </cell>
          <cell r="D392" t="str">
            <v>MUSTARD-MCT</v>
          </cell>
          <cell r="E392" t="str">
            <v>MUSTARD-MCT</v>
          </cell>
          <cell r="F392">
            <v>29.8935</v>
          </cell>
          <cell r="G392">
            <v>108.8202</v>
          </cell>
          <cell r="O392">
            <v>29.8935</v>
          </cell>
          <cell r="P392">
            <v>108.8202</v>
          </cell>
          <cell r="X392">
            <v>29.8935</v>
          </cell>
          <cell r="Y392">
            <v>125.08319999999999</v>
          </cell>
          <cell r="AG392">
            <v>29.8935</v>
          </cell>
          <cell r="AH392">
            <v>120.2043</v>
          </cell>
          <cell r="AP392">
            <v>29.8935</v>
          </cell>
          <cell r="AQ392">
            <v>120.2043</v>
          </cell>
          <cell r="AY392">
            <v>29.8935</v>
          </cell>
          <cell r="AZ392">
            <v>126.70950000000001</v>
          </cell>
          <cell r="BH392">
            <v>29.8935</v>
          </cell>
          <cell r="BI392">
            <v>118.578</v>
          </cell>
          <cell r="BQ392">
            <v>29.3825</v>
          </cell>
          <cell r="BR392">
            <v>118.578</v>
          </cell>
          <cell r="BZ392">
            <v>29.8935</v>
          </cell>
          <cell r="CA392">
            <v>120.2043</v>
          </cell>
          <cell r="CI392">
            <v>29.89</v>
          </cell>
          <cell r="CJ392">
            <v>120.2</v>
          </cell>
          <cell r="CR392">
            <v>29.89</v>
          </cell>
          <cell r="CS392">
            <v>120.2</v>
          </cell>
          <cell r="DA392">
            <v>120.2</v>
          </cell>
          <cell r="DK392">
            <v>118.58</v>
          </cell>
          <cell r="DS392">
            <v>29.8935</v>
          </cell>
          <cell r="DT392">
            <v>118.578</v>
          </cell>
          <cell r="EB392">
            <v>29.8935</v>
          </cell>
          <cell r="EC392">
            <v>118.578</v>
          </cell>
          <cell r="EK392">
            <v>29.8935</v>
          </cell>
          <cell r="EL392">
            <v>118.578</v>
          </cell>
        </row>
        <row r="393">
          <cell r="A393">
            <v>242</v>
          </cell>
          <cell r="B393" t="str">
            <v>IPRM</v>
          </cell>
          <cell r="C393" t="str">
            <v>NM</v>
          </cell>
          <cell r="D393" t="str">
            <v>HYD STEARIC-90</v>
          </cell>
          <cell r="E393" t="str">
            <v>HYD STEARIC-90</v>
          </cell>
        </row>
        <row r="394">
          <cell r="D394" t="str">
            <v>IPRM TOTAL</v>
          </cell>
          <cell r="F394">
            <v>1068.38688</v>
          </cell>
          <cell r="G394">
            <v>5324.3192523999996</v>
          </cell>
          <cell r="H394">
            <v>4630.29</v>
          </cell>
          <cell r="I394">
            <v>1152.5999999999999</v>
          </cell>
          <cell r="J394">
            <v>16.149999999999999</v>
          </cell>
          <cell r="K394">
            <v>400.09</v>
          </cell>
          <cell r="L394">
            <v>4.5</v>
          </cell>
          <cell r="M394">
            <v>111.23</v>
          </cell>
          <cell r="N394">
            <v>0</v>
          </cell>
          <cell r="O394">
            <v>985.62799999999993</v>
          </cell>
          <cell r="P394">
            <v>4698.1532523999995</v>
          </cell>
          <cell r="Q394">
            <v>4426.3600000000006</v>
          </cell>
          <cell r="R394">
            <v>895.2</v>
          </cell>
          <cell r="S394">
            <v>59.174999999999997</v>
          </cell>
          <cell r="T394">
            <v>0</v>
          </cell>
          <cell r="U394">
            <v>4.5</v>
          </cell>
          <cell r="V394">
            <v>98.490000000000009</v>
          </cell>
          <cell r="W394">
            <v>0</v>
          </cell>
          <cell r="X394">
            <v>1128.6744999999999</v>
          </cell>
          <cell r="Y394">
            <v>4493.5325049000003</v>
          </cell>
          <cell r="Z394">
            <v>4142.82</v>
          </cell>
          <cell r="AA394">
            <v>1330.3000000000002</v>
          </cell>
          <cell r="AB394">
            <v>97.317000000000007</v>
          </cell>
          <cell r="AC394">
            <v>0</v>
          </cell>
          <cell r="AD394">
            <v>4.5</v>
          </cell>
          <cell r="AE394">
            <v>30.33</v>
          </cell>
          <cell r="AF394">
            <v>0</v>
          </cell>
          <cell r="AG394">
            <v>712.85050000000001</v>
          </cell>
          <cell r="AH394">
            <v>4831.3178524000004</v>
          </cell>
          <cell r="AI394">
            <v>3931.28</v>
          </cell>
          <cell r="AJ394">
            <v>1468.3019999999999</v>
          </cell>
          <cell r="AK394">
            <v>0</v>
          </cell>
          <cell r="AL394">
            <v>0</v>
          </cell>
          <cell r="AM394">
            <v>4.5</v>
          </cell>
          <cell r="AN394">
            <v>0</v>
          </cell>
          <cell r="AO394">
            <v>0</v>
          </cell>
          <cell r="AP394">
            <v>789.18649999999991</v>
          </cell>
          <cell r="AQ394">
            <v>4934.3272049000007</v>
          </cell>
          <cell r="AR394">
            <v>3916.7999999999997</v>
          </cell>
          <cell r="AS394">
            <v>1394.9078999999999</v>
          </cell>
          <cell r="AT394">
            <v>76.141999999999996</v>
          </cell>
          <cell r="AU394">
            <v>0</v>
          </cell>
          <cell r="AV394">
            <v>0</v>
          </cell>
          <cell r="AW394">
            <v>30.46</v>
          </cell>
          <cell r="AX394">
            <v>0</v>
          </cell>
          <cell r="AY394">
            <v>919.94857000000013</v>
          </cell>
          <cell r="AZ394">
            <v>4600.1617048999997</v>
          </cell>
          <cell r="BA394">
            <v>4012.92</v>
          </cell>
          <cell r="BB394">
            <v>1494.6445714285715</v>
          </cell>
          <cell r="BC394">
            <v>59.201999999999998</v>
          </cell>
          <cell r="BD394">
            <v>4.5</v>
          </cell>
          <cell r="BE394">
            <v>0</v>
          </cell>
          <cell r="BF394">
            <v>52.58</v>
          </cell>
          <cell r="BG394">
            <v>0</v>
          </cell>
          <cell r="BH394">
            <v>642.33596799999998</v>
          </cell>
          <cell r="BI394">
            <v>4473.643004900001</v>
          </cell>
          <cell r="BJ394">
            <v>4180.6000000000004</v>
          </cell>
          <cell r="BK394">
            <v>990.44614285714272</v>
          </cell>
          <cell r="BL394">
            <v>59.201999999999998</v>
          </cell>
          <cell r="BM394">
            <v>0</v>
          </cell>
          <cell r="BN394">
            <v>4.5</v>
          </cell>
          <cell r="BO394">
            <v>0</v>
          </cell>
          <cell r="BP394">
            <v>0</v>
          </cell>
          <cell r="BQ394">
            <v>331.049688</v>
          </cell>
          <cell r="BR394">
            <v>4742.3798049000006</v>
          </cell>
          <cell r="BS394">
            <v>4073.53</v>
          </cell>
          <cell r="BT394">
            <v>674.12136428571444</v>
          </cell>
          <cell r="BU394">
            <v>114.092</v>
          </cell>
          <cell r="BV394">
            <v>0</v>
          </cell>
          <cell r="BW394">
            <v>4.5</v>
          </cell>
          <cell r="BX394">
            <v>100.15</v>
          </cell>
          <cell r="BY394">
            <v>0</v>
          </cell>
          <cell r="BZ394">
            <v>680.06198800000004</v>
          </cell>
          <cell r="CA394">
            <v>5035.2900448999999</v>
          </cell>
          <cell r="CB394">
            <v>3654.3700000000003</v>
          </cell>
          <cell r="CC394">
            <v>691.90478571428571</v>
          </cell>
          <cell r="CD394">
            <v>114.092</v>
          </cell>
          <cell r="CE394">
            <v>0</v>
          </cell>
          <cell r="CF394">
            <v>4.5</v>
          </cell>
          <cell r="CG394">
            <v>34.659999999999997</v>
          </cell>
          <cell r="CH394">
            <v>0</v>
          </cell>
          <cell r="CI394">
            <v>418.06</v>
          </cell>
          <cell r="CJ394">
            <v>6411.9699999999993</v>
          </cell>
          <cell r="CK394">
            <v>3389.32</v>
          </cell>
          <cell r="CL394">
            <v>1041</v>
          </cell>
          <cell r="CM394">
            <v>143.60399999999998</v>
          </cell>
          <cell r="CN394">
            <v>0</v>
          </cell>
          <cell r="CO394">
            <v>0</v>
          </cell>
          <cell r="CP394">
            <v>35</v>
          </cell>
          <cell r="CQ394">
            <v>0</v>
          </cell>
          <cell r="CR394">
            <v>594.29</v>
          </cell>
          <cell r="CS394">
            <v>7064.2699999999995</v>
          </cell>
          <cell r="CT394">
            <v>3133.9100000000003</v>
          </cell>
          <cell r="CU394">
            <v>1131.3999999999999</v>
          </cell>
          <cell r="CV394">
            <v>142.52600000000001</v>
          </cell>
          <cell r="CW394">
            <v>0</v>
          </cell>
          <cell r="CX394">
            <v>0</v>
          </cell>
          <cell r="CY394">
            <v>15</v>
          </cell>
          <cell r="CZ394">
            <v>0</v>
          </cell>
          <cell r="DA394">
            <v>7782.534999999998</v>
          </cell>
          <cell r="DB394">
            <v>0</v>
          </cell>
          <cell r="DC394">
            <v>2903.67</v>
          </cell>
          <cell r="DD394">
            <v>1401.1</v>
          </cell>
          <cell r="DE394">
            <v>91.573999999999998</v>
          </cell>
          <cell r="DF394">
            <v>0</v>
          </cell>
          <cell r="DG394">
            <v>0</v>
          </cell>
          <cell r="DH394">
            <v>18</v>
          </cell>
          <cell r="DI394">
            <v>0</v>
          </cell>
          <cell r="DJ394">
            <v>365.96000000000004</v>
          </cell>
          <cell r="DK394">
            <v>7629.43</v>
          </cell>
          <cell r="DL394">
            <v>2980.36</v>
          </cell>
          <cell r="DM394">
            <v>1358.9</v>
          </cell>
          <cell r="DN394">
            <v>24.925999999999998</v>
          </cell>
          <cell r="DO394">
            <v>0</v>
          </cell>
          <cell r="DP394">
            <v>0</v>
          </cell>
          <cell r="DQ394">
            <v>75</v>
          </cell>
          <cell r="DR394">
            <v>0</v>
          </cell>
          <cell r="DS394">
            <v>494.65499999999997</v>
          </cell>
          <cell r="DT394">
            <v>6958.4412000000002</v>
          </cell>
          <cell r="DU394">
            <v>3019.3</v>
          </cell>
          <cell r="DV394">
            <v>607.44642857142856</v>
          </cell>
          <cell r="DW394">
            <v>25.832999999999998</v>
          </cell>
          <cell r="DX394">
            <v>0</v>
          </cell>
          <cell r="DY394">
            <v>0</v>
          </cell>
          <cell r="DZ394">
            <v>302.34000000000003</v>
          </cell>
          <cell r="EA394">
            <v>0</v>
          </cell>
          <cell r="EB394">
            <v>824.08911799999998</v>
          </cell>
          <cell r="EC394">
            <v>6907.9945449000006</v>
          </cell>
          <cell r="ED394">
            <v>3019.3</v>
          </cell>
          <cell r="EE394">
            <v>846.97457142857127</v>
          </cell>
          <cell r="EF394">
            <v>18.754999999999999</v>
          </cell>
          <cell r="EG394">
            <v>0</v>
          </cell>
          <cell r="EH394">
            <v>0</v>
          </cell>
          <cell r="EI394">
            <v>0</v>
          </cell>
          <cell r="EJ394">
            <v>0</v>
          </cell>
          <cell r="EK394">
            <v>951.33699999999999</v>
          </cell>
          <cell r="EL394">
            <v>6281.4063049000015</v>
          </cell>
          <cell r="EM394">
            <v>3019.3</v>
          </cell>
          <cell r="EN394">
            <v>820.01014285714291</v>
          </cell>
          <cell r="EO394">
            <v>28.010999999999999</v>
          </cell>
          <cell r="EP394">
            <v>0</v>
          </cell>
          <cell r="EQ394">
            <v>0</v>
          </cell>
          <cell r="ER394">
            <v>35.75</v>
          </cell>
          <cell r="ES394">
            <v>0</v>
          </cell>
        </row>
        <row r="395">
          <cell r="A395" t="str">
            <v>FATTY ACID FINISHED PRODUCTS</v>
          </cell>
        </row>
        <row r="396">
          <cell r="A396">
            <v>80</v>
          </cell>
          <cell r="B396" t="str">
            <v>FG</v>
          </cell>
          <cell r="C396" t="str">
            <v>FM</v>
          </cell>
          <cell r="D396" t="str">
            <v>CPKO/MUSTO/MIX II RESIDUE</v>
          </cell>
          <cell r="E396" t="str">
            <v>PITCH</v>
          </cell>
          <cell r="F396">
            <v>255.149</v>
          </cell>
          <cell r="O396">
            <v>280.92</v>
          </cell>
          <cell r="X396">
            <v>224.14500000000001</v>
          </cell>
          <cell r="AG396">
            <v>192.501</v>
          </cell>
          <cell r="AP396">
            <v>179.316</v>
          </cell>
          <cell r="AY396">
            <v>177.9975</v>
          </cell>
          <cell r="BH396">
            <v>220.66</v>
          </cell>
          <cell r="BQ396">
            <v>322.45999999999998</v>
          </cell>
          <cell r="BZ396">
            <v>234.69300000000001</v>
          </cell>
          <cell r="CA396">
            <v>105.91776000000002</v>
          </cell>
          <cell r="CI396">
            <v>187.23</v>
          </cell>
          <cell r="CJ396">
            <v>167.02</v>
          </cell>
          <cell r="CR396">
            <v>174.04</v>
          </cell>
          <cell r="CS396">
            <v>167.02</v>
          </cell>
          <cell r="DA396">
            <v>348.95</v>
          </cell>
          <cell r="DJ396">
            <v>213.6</v>
          </cell>
          <cell r="DK396">
            <v>2.38</v>
          </cell>
          <cell r="DS396">
            <v>79.11</v>
          </cell>
          <cell r="EB396">
            <v>159.5385</v>
          </cell>
          <cell r="EK396">
            <v>175.3605</v>
          </cell>
          <cell r="EN396">
            <v>89.516785714285717</v>
          </cell>
        </row>
        <row r="397">
          <cell r="A397">
            <v>81</v>
          </cell>
          <cell r="B397" t="str">
            <v>FG</v>
          </cell>
          <cell r="C397" t="str">
            <v>FM</v>
          </cell>
          <cell r="D397" t="str">
            <v>JBS(80:20)</v>
          </cell>
          <cell r="E397" t="str">
            <v>JBS(80:20)</v>
          </cell>
          <cell r="I397">
            <v>112.5</v>
          </cell>
          <cell r="R397">
            <v>272.10000000000002</v>
          </cell>
          <cell r="AA397">
            <v>236</v>
          </cell>
          <cell r="AG397">
            <v>133.613</v>
          </cell>
          <cell r="AJ397">
            <v>54.4</v>
          </cell>
          <cell r="AN397">
            <v>15</v>
          </cell>
          <cell r="AP397">
            <v>81.284379999999999</v>
          </cell>
          <cell r="AS397">
            <v>97.835849999999994</v>
          </cell>
          <cell r="AY397">
            <v>81.284379999999999</v>
          </cell>
          <cell r="BB397">
            <v>97.196399999999997</v>
          </cell>
          <cell r="BK397">
            <v>179.68545000000003</v>
          </cell>
          <cell r="BZ397">
            <v>67.5</v>
          </cell>
          <cell r="CC397">
            <v>25.578000000000003</v>
          </cell>
          <cell r="CG397">
            <v>100.21</v>
          </cell>
          <cell r="CV397">
            <v>22.44</v>
          </cell>
          <cell r="DD397">
            <v>38.4</v>
          </cell>
          <cell r="DV397">
            <v>344.62699999999995</v>
          </cell>
          <cell r="EE397">
            <v>6.3945000000000007</v>
          </cell>
        </row>
        <row r="398">
          <cell r="A398">
            <v>82</v>
          </cell>
          <cell r="B398" t="str">
            <v>FG</v>
          </cell>
          <cell r="C398" t="str">
            <v>FM</v>
          </cell>
          <cell r="D398" t="str">
            <v>TRANSLUCENT</v>
          </cell>
          <cell r="E398" t="str">
            <v>TRANSLUCENT</v>
          </cell>
          <cell r="J398">
            <v>5.22</v>
          </cell>
          <cell r="S398">
            <v>5.22</v>
          </cell>
          <cell r="AJ398">
            <v>12.72</v>
          </cell>
          <cell r="AT398">
            <v>82.27</v>
          </cell>
          <cell r="BC398">
            <v>82.27</v>
          </cell>
          <cell r="BL398">
            <v>82.27</v>
          </cell>
          <cell r="BQ398">
            <v>45</v>
          </cell>
          <cell r="BU398">
            <v>6.96</v>
          </cell>
          <cell r="CD398">
            <v>1.5</v>
          </cell>
          <cell r="CI398">
            <v>90.9</v>
          </cell>
          <cell r="CM398">
            <v>1.5</v>
          </cell>
          <cell r="CR398">
            <v>6.3</v>
          </cell>
          <cell r="DA398">
            <v>6.3</v>
          </cell>
          <cell r="DE398">
            <v>1.8</v>
          </cell>
          <cell r="DJ398">
            <v>3.42</v>
          </cell>
          <cell r="DM398">
            <v>95.9</v>
          </cell>
          <cell r="DN398">
            <v>1.8</v>
          </cell>
          <cell r="DW398">
            <v>1.8</v>
          </cell>
        </row>
        <row r="399">
          <cell r="A399">
            <v>83</v>
          </cell>
          <cell r="B399" t="str">
            <v>FG</v>
          </cell>
          <cell r="C399" t="str">
            <v>FM</v>
          </cell>
          <cell r="D399" t="str">
            <v>D.S.B</v>
          </cell>
          <cell r="E399" t="str">
            <v>DPFAD 70% + SDD PKO RES 30%</v>
          </cell>
          <cell r="I399">
            <v>262.2</v>
          </cell>
          <cell r="R399">
            <v>281.39999999999998</v>
          </cell>
          <cell r="AJ399">
            <v>44.8</v>
          </cell>
          <cell r="AN399">
            <v>60</v>
          </cell>
          <cell r="AP399">
            <v>94.545000000000002</v>
          </cell>
          <cell r="AS399">
            <v>338.9</v>
          </cell>
          <cell r="AW399">
            <v>30.99</v>
          </cell>
          <cell r="AY399">
            <v>76.23</v>
          </cell>
          <cell r="BB399">
            <v>402.9</v>
          </cell>
          <cell r="BF399">
            <v>64.88</v>
          </cell>
          <cell r="BH399">
            <v>36.134999999999998</v>
          </cell>
          <cell r="BK399">
            <v>274.96350000000001</v>
          </cell>
          <cell r="BO399">
            <v>34</v>
          </cell>
          <cell r="BT399">
            <v>161.78085000000002</v>
          </cell>
          <cell r="BZ399">
            <v>112.68178</v>
          </cell>
          <cell r="CC399">
            <v>198.25800000000001</v>
          </cell>
          <cell r="CG399">
            <v>100.26</v>
          </cell>
          <cell r="CM399">
            <v>89.286000000000001</v>
          </cell>
          <cell r="DE399">
            <v>153.32900000000001</v>
          </cell>
          <cell r="DT399">
            <v>3.1716000000000002</v>
          </cell>
        </row>
        <row r="400">
          <cell r="A400">
            <v>84</v>
          </cell>
          <cell r="B400" t="str">
            <v>FG</v>
          </cell>
          <cell r="C400" t="str">
            <v>FM</v>
          </cell>
          <cell r="D400" t="str">
            <v>JO BLEND</v>
          </cell>
          <cell r="E400" t="str">
            <v>JO BLEND</v>
          </cell>
          <cell r="AA400">
            <v>249.4</v>
          </cell>
          <cell r="AJ400">
            <v>409.2</v>
          </cell>
        </row>
        <row r="401">
          <cell r="A401">
            <v>85</v>
          </cell>
          <cell r="B401" t="str">
            <v>FG</v>
          </cell>
          <cell r="C401" t="str">
            <v>FM</v>
          </cell>
          <cell r="D401" t="str">
            <v>ITC</v>
          </cell>
          <cell r="E401" t="str">
            <v>DPFAD 70% + DCPS 30%</v>
          </cell>
        </row>
        <row r="402">
          <cell r="A402">
            <v>86</v>
          </cell>
          <cell r="B402" t="str">
            <v>FG</v>
          </cell>
          <cell r="C402" t="str">
            <v>FM</v>
          </cell>
          <cell r="D402" t="str">
            <v>DDPKORESIDUEFA</v>
          </cell>
          <cell r="E402" t="str">
            <v>S DD PKO RES</v>
          </cell>
        </row>
        <row r="403">
          <cell r="A403">
            <v>87</v>
          </cell>
          <cell r="B403" t="str">
            <v>FG</v>
          </cell>
          <cell r="C403" t="str">
            <v>FM</v>
          </cell>
          <cell r="D403" t="str">
            <v>DRBDPS FOR P-12</v>
          </cell>
          <cell r="E403" t="str">
            <v>DRBDPS/CPS 65%+B/P PKO 35%</v>
          </cell>
        </row>
        <row r="404">
          <cell r="A404">
            <v>258</v>
          </cell>
          <cell r="B404" t="str">
            <v>FG</v>
          </cell>
          <cell r="C404" t="str">
            <v>FM</v>
          </cell>
          <cell r="D404" t="str">
            <v>DRBDPS</v>
          </cell>
          <cell r="E404" t="str">
            <v>DRBDPS</v>
          </cell>
          <cell r="DV404">
            <v>133.64504999999997</v>
          </cell>
          <cell r="EE404">
            <v>146.43404999999998</v>
          </cell>
          <cell r="EN404">
            <v>66.242500000000007</v>
          </cell>
        </row>
        <row r="405">
          <cell r="A405">
            <v>88</v>
          </cell>
          <cell r="B405" t="str">
            <v>FG</v>
          </cell>
          <cell r="C405" t="str">
            <v>FM</v>
          </cell>
          <cell r="D405" t="str">
            <v>DPKO</v>
          </cell>
          <cell r="E405" t="str">
            <v>D C12-C18</v>
          </cell>
          <cell r="I405">
            <v>82.5</v>
          </cell>
          <cell r="O405">
            <v>94.545000000000002</v>
          </cell>
          <cell r="R405">
            <v>154.1</v>
          </cell>
          <cell r="X405">
            <v>77.715000000000003</v>
          </cell>
          <cell r="AA405">
            <v>70.3</v>
          </cell>
          <cell r="AG405">
            <v>30.195</v>
          </cell>
          <cell r="AJ405">
            <v>87</v>
          </cell>
          <cell r="AP405">
            <v>126.72</v>
          </cell>
          <cell r="AS405">
            <v>163.69919999999999</v>
          </cell>
          <cell r="AY405">
            <v>126.22499999999999</v>
          </cell>
          <cell r="BB405">
            <v>163.05975000000001</v>
          </cell>
          <cell r="BH405">
            <v>55.44</v>
          </cell>
          <cell r="BK405">
            <v>221.88915</v>
          </cell>
          <cell r="BQ405">
            <v>10.89</v>
          </cell>
          <cell r="BT405">
            <v>102.31200000000001</v>
          </cell>
          <cell r="BZ405">
            <v>2.4750000000000001</v>
          </cell>
          <cell r="CC405">
            <v>231.48089999999999</v>
          </cell>
          <cell r="CL405">
            <v>419.5</v>
          </cell>
          <cell r="CU405">
            <v>345.3</v>
          </cell>
          <cell r="DD405">
            <v>281.39999999999998</v>
          </cell>
          <cell r="DM405">
            <v>191.8</v>
          </cell>
          <cell r="DS405">
            <v>153.67283</v>
          </cell>
          <cell r="DW405">
            <v>206.79</v>
          </cell>
          <cell r="EE405">
            <v>109.98539999999998</v>
          </cell>
          <cell r="EF405">
            <v>243.87</v>
          </cell>
          <cell r="EN405">
            <v>328.03784999999999</v>
          </cell>
          <cell r="EO405">
            <v>260.53500000000003</v>
          </cell>
        </row>
        <row r="406">
          <cell r="A406">
            <v>89</v>
          </cell>
          <cell r="B406" t="str">
            <v>FG</v>
          </cell>
          <cell r="C406" t="str">
            <v>FM</v>
          </cell>
          <cell r="D406" t="str">
            <v>DPFAD</v>
          </cell>
          <cell r="E406" t="str">
            <v>DPFAD</v>
          </cell>
          <cell r="S406">
            <v>37.206000000000003</v>
          </cell>
          <cell r="AB406">
            <v>113.328</v>
          </cell>
          <cell r="AJ406">
            <v>145.005</v>
          </cell>
          <cell r="AT406">
            <v>73.325999999999993</v>
          </cell>
          <cell r="BC406">
            <v>91.906999999999996</v>
          </cell>
          <cell r="BL406">
            <v>108.52500000000001</v>
          </cell>
          <cell r="BU406">
            <v>140.52600000000001</v>
          </cell>
          <cell r="CD406">
            <v>71.213999999999999</v>
          </cell>
          <cell r="CG406">
            <v>39.619999999999997</v>
          </cell>
          <cell r="CI406">
            <v>50</v>
          </cell>
          <cell r="CL406">
            <v>202.1</v>
          </cell>
          <cell r="CM406">
            <v>2.512</v>
          </cell>
          <cell r="CP406">
            <v>20</v>
          </cell>
          <cell r="CR406">
            <v>14.85</v>
          </cell>
          <cell r="CU406">
            <v>176.5</v>
          </cell>
          <cell r="CV406">
            <v>208.185</v>
          </cell>
          <cell r="CY406">
            <v>57.03</v>
          </cell>
          <cell r="DD406">
            <v>100.4</v>
          </cell>
          <cell r="DJ406">
            <v>424.91</v>
          </cell>
          <cell r="DM406">
            <v>177.8</v>
          </cell>
          <cell r="DN406">
            <v>130.149</v>
          </cell>
          <cell r="DT406">
            <v>124.95</v>
          </cell>
        </row>
        <row r="407">
          <cell r="A407">
            <v>90</v>
          </cell>
          <cell r="B407" t="str">
            <v>FG</v>
          </cell>
          <cell r="C407" t="str">
            <v>NM</v>
          </cell>
          <cell r="D407" t="str">
            <v>C6&gt;98%</v>
          </cell>
          <cell r="E407" t="str">
            <v>C6&gt;98%</v>
          </cell>
          <cell r="F407">
            <v>16.742000000000001</v>
          </cell>
          <cell r="O407">
            <v>16.742000000000001</v>
          </cell>
          <cell r="X407">
            <v>16.742000000000001</v>
          </cell>
          <cell r="AG407">
            <v>16.742000000000001</v>
          </cell>
          <cell r="AP407">
            <v>16.742000000000001</v>
          </cell>
          <cell r="AY407">
            <v>21.256999999999998</v>
          </cell>
          <cell r="BH407">
            <v>61.892000000000003</v>
          </cell>
          <cell r="BQ407">
            <v>2.81</v>
          </cell>
          <cell r="BZ407">
            <v>2.81</v>
          </cell>
          <cell r="CI407">
            <v>2.81</v>
          </cell>
          <cell r="CR407">
            <v>2.81</v>
          </cell>
          <cell r="DA407">
            <v>2.81</v>
          </cell>
          <cell r="DJ407">
            <v>2.81</v>
          </cell>
          <cell r="DS407">
            <v>2.81</v>
          </cell>
          <cell r="EB407">
            <v>19.966999999999999</v>
          </cell>
          <cell r="EK407">
            <v>21.901999999999997</v>
          </cell>
        </row>
        <row r="408">
          <cell r="A408">
            <v>91</v>
          </cell>
          <cell r="B408" t="str">
            <v>FG</v>
          </cell>
          <cell r="C408" t="str">
            <v>FM</v>
          </cell>
          <cell r="D408" t="str">
            <v>C8&gt;98%</v>
          </cell>
          <cell r="E408" t="str">
            <v>C8&gt;98%</v>
          </cell>
          <cell r="F408">
            <v>49.5</v>
          </cell>
          <cell r="O408">
            <v>26.234999999999999</v>
          </cell>
          <cell r="X408">
            <v>26.234999999999999</v>
          </cell>
          <cell r="AG408">
            <v>25.74</v>
          </cell>
          <cell r="AP408">
            <v>2.4750000000000001</v>
          </cell>
          <cell r="AY408">
            <v>13.365</v>
          </cell>
          <cell r="BH408">
            <v>104.44499999999999</v>
          </cell>
          <cell r="BQ408">
            <v>92.564999999999998</v>
          </cell>
          <cell r="BZ408">
            <v>61.38</v>
          </cell>
          <cell r="CI408">
            <v>23.27</v>
          </cell>
          <cell r="CR408">
            <v>90.59</v>
          </cell>
          <cell r="DA408">
            <v>93</v>
          </cell>
          <cell r="DJ408">
            <v>81.680000000000007</v>
          </cell>
          <cell r="DS408">
            <v>30.69</v>
          </cell>
          <cell r="EB408">
            <v>78.209999999999994</v>
          </cell>
          <cell r="EK408">
            <v>64.844999999999999</v>
          </cell>
        </row>
        <row r="409">
          <cell r="A409">
            <v>92</v>
          </cell>
          <cell r="B409" t="str">
            <v>FG</v>
          </cell>
          <cell r="C409" t="str">
            <v>FM</v>
          </cell>
          <cell r="D409" t="str">
            <v>C10&gt;98%</v>
          </cell>
          <cell r="E409" t="str">
            <v>C10&gt;98%</v>
          </cell>
          <cell r="F409">
            <v>52.47</v>
          </cell>
          <cell r="O409">
            <v>31.68</v>
          </cell>
          <cell r="X409">
            <v>74.745000000000005</v>
          </cell>
          <cell r="AG409">
            <v>73.754999999999995</v>
          </cell>
          <cell r="AP409">
            <v>58.905000000000001</v>
          </cell>
          <cell r="AY409">
            <v>58.905000000000001</v>
          </cell>
          <cell r="BH409">
            <v>11.385</v>
          </cell>
          <cell r="BQ409">
            <v>5.4450000000000003</v>
          </cell>
          <cell r="BZ409">
            <v>128.20500000000001</v>
          </cell>
          <cell r="CI409">
            <v>26.24</v>
          </cell>
          <cell r="CR409">
            <v>20.3</v>
          </cell>
          <cell r="DA409">
            <v>139.59</v>
          </cell>
          <cell r="DJ409">
            <v>157.41</v>
          </cell>
          <cell r="DS409">
            <v>122.265</v>
          </cell>
          <cell r="EB409">
            <v>112.36499999999999</v>
          </cell>
          <cell r="EK409">
            <v>93.06</v>
          </cell>
        </row>
        <row r="410">
          <cell r="A410">
            <v>93</v>
          </cell>
          <cell r="B410" t="str">
            <v>FG</v>
          </cell>
          <cell r="C410" t="str">
            <v>FM</v>
          </cell>
          <cell r="D410" t="str">
            <v>C8+C10&gt;98%</v>
          </cell>
          <cell r="E410" t="str">
            <v>C8+C10&gt;98%</v>
          </cell>
          <cell r="F410">
            <v>123.04164999999999</v>
          </cell>
          <cell r="G410">
            <v>111.00999999999999</v>
          </cell>
          <cell r="O410">
            <v>122.37835</v>
          </cell>
          <cell r="P410">
            <v>108.63</v>
          </cell>
          <cell r="X410">
            <v>172.78915000000001</v>
          </cell>
          <cell r="Y410">
            <v>285.26</v>
          </cell>
          <cell r="AG410">
            <v>140.95075</v>
          </cell>
          <cell r="AH410">
            <v>325.20999999999998</v>
          </cell>
          <cell r="AI410">
            <v>48.16</v>
          </cell>
          <cell r="AP410">
            <v>122.37835</v>
          </cell>
          <cell r="AQ410">
            <v>60.01</v>
          </cell>
          <cell r="AR410">
            <v>505.82</v>
          </cell>
          <cell r="AY410">
            <v>122.0467</v>
          </cell>
          <cell r="AZ410">
            <v>60.86</v>
          </cell>
          <cell r="BH410">
            <v>123.1953</v>
          </cell>
          <cell r="BI410">
            <v>60.86</v>
          </cell>
          <cell r="BQ410">
            <v>107.952</v>
          </cell>
          <cell r="BR410">
            <v>60.86</v>
          </cell>
          <cell r="BZ410">
            <v>218.68700000000001</v>
          </cell>
          <cell r="CA410">
            <v>60.86</v>
          </cell>
          <cell r="CI410">
            <v>204.76</v>
          </cell>
          <cell r="CJ410">
            <v>60.86</v>
          </cell>
          <cell r="CS410">
            <v>62.14</v>
          </cell>
          <cell r="DA410">
            <v>104.59</v>
          </cell>
          <cell r="DJ410">
            <v>35.49</v>
          </cell>
          <cell r="DK410">
            <v>62.14</v>
          </cell>
          <cell r="DS410">
            <v>35.486049999999999</v>
          </cell>
          <cell r="DT410">
            <v>52.53</v>
          </cell>
          <cell r="EB410">
            <v>127.3531</v>
          </cell>
          <cell r="EC410">
            <v>52.53</v>
          </cell>
          <cell r="EK410">
            <v>126.35814999999999</v>
          </cell>
          <cell r="EL410">
            <v>52.53</v>
          </cell>
        </row>
        <row r="411">
          <cell r="A411">
            <v>94</v>
          </cell>
          <cell r="B411" t="str">
            <v>FG</v>
          </cell>
          <cell r="C411" t="str">
            <v>FM</v>
          </cell>
          <cell r="D411" t="str">
            <v>C12&gt;99%</v>
          </cell>
          <cell r="E411" t="str">
            <v>C12&gt;99%</v>
          </cell>
          <cell r="I411">
            <v>425</v>
          </cell>
          <cell r="J411">
            <v>13.12</v>
          </cell>
          <cell r="Q411">
            <v>997.39</v>
          </cell>
          <cell r="R411">
            <v>425</v>
          </cell>
          <cell r="S411">
            <v>13.12</v>
          </cell>
          <cell r="Z411">
            <v>997.39</v>
          </cell>
          <cell r="AA411">
            <v>414</v>
          </cell>
          <cell r="AI411">
            <v>858.09</v>
          </cell>
          <cell r="AJ411">
            <v>413.9</v>
          </cell>
          <cell r="AR411">
            <v>1.28</v>
          </cell>
          <cell r="AS411">
            <v>399.15599999999995</v>
          </cell>
          <cell r="BA411">
            <v>1.28</v>
          </cell>
          <cell r="BB411">
            <v>384.44057142857139</v>
          </cell>
          <cell r="BJ411">
            <v>1.2799999999999159</v>
          </cell>
          <cell r="BK411">
            <v>367.88571428571424</v>
          </cell>
          <cell r="BO411">
            <v>15.87</v>
          </cell>
          <cell r="BS411">
            <v>1500.49</v>
          </cell>
          <cell r="BT411">
            <v>367.88571428571424</v>
          </cell>
          <cell r="CB411">
            <v>1180.1300000000001</v>
          </cell>
          <cell r="CC411">
            <v>367.88571428571424</v>
          </cell>
          <cell r="CG411">
            <v>74.39</v>
          </cell>
          <cell r="CL411">
            <v>353.2</v>
          </cell>
          <cell r="CU411">
            <v>353.2</v>
          </cell>
          <cell r="DD411">
            <v>340.3</v>
          </cell>
          <cell r="DH411">
            <v>35</v>
          </cell>
          <cell r="DM411">
            <v>321.89999999999998</v>
          </cell>
          <cell r="DV411">
            <v>289.70999999999998</v>
          </cell>
          <cell r="EE411">
            <v>252.85928571428573</v>
          </cell>
          <cell r="EN411">
            <v>228.62357142857147</v>
          </cell>
        </row>
        <row r="412">
          <cell r="A412">
            <v>95</v>
          </cell>
          <cell r="B412" t="str">
            <v>FG</v>
          </cell>
          <cell r="C412" t="str">
            <v>FM</v>
          </cell>
          <cell r="D412" t="str">
            <v>C14&gt;99%</v>
          </cell>
          <cell r="E412" t="str">
            <v>C14&gt;99%</v>
          </cell>
        </row>
        <row r="413">
          <cell r="A413">
            <v>96</v>
          </cell>
          <cell r="B413" t="str">
            <v>FG</v>
          </cell>
          <cell r="C413" t="str">
            <v>FM</v>
          </cell>
          <cell r="D413" t="str">
            <v>C12+14&gt;99</v>
          </cell>
          <cell r="E413" t="str">
            <v>C12-C14</v>
          </cell>
          <cell r="I413">
            <v>923.2</v>
          </cell>
          <cell r="R413">
            <v>1096.8</v>
          </cell>
          <cell r="AA413">
            <v>951.9</v>
          </cell>
          <cell r="AJ413">
            <v>297.8</v>
          </cell>
          <cell r="AS413">
            <v>129.71700000000001</v>
          </cell>
          <cell r="BB413">
            <v>129.71700000000001</v>
          </cell>
          <cell r="BK413">
            <v>529.79999999999995</v>
          </cell>
          <cell r="BT413">
            <v>627.53300000000002</v>
          </cell>
          <cell r="CC413">
            <v>32.885999999999946</v>
          </cell>
          <cell r="CL413">
            <v>171.4</v>
          </cell>
          <cell r="CU413">
            <v>351.7</v>
          </cell>
          <cell r="DD413">
            <v>285</v>
          </cell>
          <cell r="DM413">
            <v>330.7</v>
          </cell>
          <cell r="DV413">
            <v>1406.8</v>
          </cell>
          <cell r="EE413">
            <v>998.1</v>
          </cell>
          <cell r="EN413">
            <v>1261.3</v>
          </cell>
        </row>
        <row r="414">
          <cell r="A414">
            <v>248</v>
          </cell>
          <cell r="B414" t="str">
            <v>FG</v>
          </cell>
          <cell r="C414" t="str">
            <v>FM</v>
          </cell>
          <cell r="D414" t="str">
            <v>C12+14&gt;99 (IMP)</v>
          </cell>
          <cell r="E414" t="str">
            <v>C12-C14 (IMP)</v>
          </cell>
          <cell r="H414">
            <v>997.39</v>
          </cell>
        </row>
        <row r="415">
          <cell r="A415">
            <v>97</v>
          </cell>
          <cell r="B415" t="str">
            <v>FG</v>
          </cell>
          <cell r="C415" t="str">
            <v>FM</v>
          </cell>
          <cell r="D415" t="str">
            <v>C12+C14+C16&gt;99</v>
          </cell>
          <cell r="E415" t="str">
            <v>C12-C16</v>
          </cell>
          <cell r="AS415">
            <v>204.624</v>
          </cell>
          <cell r="BB415">
            <v>23.750999999999948</v>
          </cell>
          <cell r="BK415">
            <v>1112.5999999999999</v>
          </cell>
          <cell r="BT415">
            <v>1178.4000000000001</v>
          </cell>
          <cell r="CC415">
            <v>1173.8</v>
          </cell>
          <cell r="CL415">
            <v>772.8</v>
          </cell>
          <cell r="CU415">
            <v>1207.5999999999999</v>
          </cell>
          <cell r="DD415">
            <v>1207.5999999999999</v>
          </cell>
          <cell r="DM415">
            <v>926.3</v>
          </cell>
          <cell r="DV415">
            <v>528.91649999999993</v>
          </cell>
          <cell r="EE415">
            <v>528.91649999999993</v>
          </cell>
          <cell r="EN415">
            <v>583.72649999999999</v>
          </cell>
        </row>
        <row r="416">
          <cell r="A416">
            <v>98</v>
          </cell>
          <cell r="B416" t="str">
            <v>FG</v>
          </cell>
          <cell r="C416" t="str">
            <v>FM</v>
          </cell>
          <cell r="D416" t="str">
            <v>C16&gt;90%</v>
          </cell>
          <cell r="E416" t="str">
            <v>C16&gt;90%</v>
          </cell>
        </row>
        <row r="417">
          <cell r="A417">
            <v>99</v>
          </cell>
          <cell r="B417" t="str">
            <v>FG</v>
          </cell>
          <cell r="C417" t="str">
            <v>FM</v>
          </cell>
          <cell r="D417" t="str">
            <v>C16&gt;99%</v>
          </cell>
          <cell r="E417" t="str">
            <v>C16&gt;99%</v>
          </cell>
          <cell r="BO417">
            <v>19.79</v>
          </cell>
          <cell r="BT417">
            <v>178.669725</v>
          </cell>
          <cell r="BX417">
            <v>158.6</v>
          </cell>
          <cell r="BZ417">
            <v>7.92</v>
          </cell>
          <cell r="CC417">
            <v>328.23</v>
          </cell>
          <cell r="CL417">
            <v>1.8</v>
          </cell>
          <cell r="CP417">
            <v>15</v>
          </cell>
          <cell r="CU417">
            <v>4.8</v>
          </cell>
          <cell r="DD417">
            <v>35.1</v>
          </cell>
          <cell r="DM417">
            <v>215.3</v>
          </cell>
          <cell r="DQ417">
            <v>60</v>
          </cell>
          <cell r="DV417">
            <v>274.67142857142858</v>
          </cell>
          <cell r="EE417">
            <v>475.02</v>
          </cell>
          <cell r="EN417">
            <v>164.43</v>
          </cell>
        </row>
        <row r="418">
          <cell r="A418">
            <v>100</v>
          </cell>
          <cell r="B418" t="str">
            <v>FG</v>
          </cell>
          <cell r="C418" t="str">
            <v>FM</v>
          </cell>
          <cell r="D418" t="str">
            <v>DFA C16/C18</v>
          </cell>
          <cell r="E418" t="str">
            <v>DFA C16/C18</v>
          </cell>
          <cell r="CK418">
            <v>1126.0719999999999</v>
          </cell>
          <cell r="CT418">
            <v>1126.0719999999999</v>
          </cell>
          <cell r="DC418">
            <v>997.46199999999999</v>
          </cell>
          <cell r="DL418">
            <v>457.642</v>
          </cell>
          <cell r="DQ418">
            <v>110</v>
          </cell>
          <cell r="DU418">
            <v>376.072</v>
          </cell>
          <cell r="ED418">
            <v>376.07200000000012</v>
          </cell>
          <cell r="EM418">
            <v>22.812000000000126</v>
          </cell>
          <cell r="ER418">
            <v>120.63</v>
          </cell>
        </row>
        <row r="419">
          <cell r="A419">
            <v>101</v>
          </cell>
          <cell r="B419" t="str">
            <v>FG</v>
          </cell>
          <cell r="C419" t="str">
            <v>FM</v>
          </cell>
          <cell r="D419" t="str">
            <v>C18&gt;95%</v>
          </cell>
          <cell r="E419" t="str">
            <v>C18&gt;95%</v>
          </cell>
          <cell r="H419">
            <v>1028.9000000000001</v>
          </cell>
          <cell r="Q419">
            <v>1028.9000000000001</v>
          </cell>
          <cell r="AI419">
            <v>1028.9000000000001</v>
          </cell>
          <cell r="AR419">
            <v>1028.9000000000001</v>
          </cell>
          <cell r="BA419">
            <v>1028.9000000000001</v>
          </cell>
          <cell r="BS419">
            <v>771.26</v>
          </cell>
          <cell r="CB419">
            <v>1748.33</v>
          </cell>
          <cell r="DU419">
            <v>2128.15</v>
          </cell>
          <cell r="DV419">
            <v>78.560999999999993</v>
          </cell>
          <cell r="ED419">
            <v>1619.68</v>
          </cell>
          <cell r="EE419">
            <v>36.366</v>
          </cell>
          <cell r="EM419">
            <v>1619.68</v>
          </cell>
          <cell r="EN419">
            <v>36.366</v>
          </cell>
        </row>
        <row r="420">
          <cell r="A420">
            <v>102</v>
          </cell>
          <cell r="B420" t="str">
            <v>FG</v>
          </cell>
          <cell r="C420" t="str">
            <v>FM</v>
          </cell>
          <cell r="D420" t="str">
            <v>OLEIC-K</v>
          </cell>
          <cell r="E420" t="str">
            <v>OLEIC-K</v>
          </cell>
          <cell r="F420">
            <v>272.85000000000002</v>
          </cell>
          <cell r="O420">
            <v>413.02</v>
          </cell>
          <cell r="X420">
            <v>291.04000000000002</v>
          </cell>
          <cell r="AG420">
            <v>240.75</v>
          </cell>
          <cell r="AP420">
            <v>383.06</v>
          </cell>
          <cell r="AY420">
            <v>418.37</v>
          </cell>
          <cell r="BH420">
            <v>222.56</v>
          </cell>
          <cell r="BQ420">
            <v>70.62</v>
          </cell>
          <cell r="BT420">
            <v>468.99</v>
          </cell>
          <cell r="BZ420">
            <v>22.47</v>
          </cell>
          <cell r="CC420">
            <v>427.08865500000002</v>
          </cell>
          <cell r="CI420">
            <v>67.41</v>
          </cell>
          <cell r="CL420">
            <v>427.1</v>
          </cell>
          <cell r="CR420">
            <v>13.19</v>
          </cell>
          <cell r="DA420">
            <v>5.35</v>
          </cell>
          <cell r="DJ420">
            <v>88.81</v>
          </cell>
          <cell r="DS420">
            <v>154.08000000000001</v>
          </cell>
          <cell r="EB420">
            <v>59.92</v>
          </cell>
          <cell r="EK420">
            <v>129.47</v>
          </cell>
        </row>
        <row r="421">
          <cell r="A421">
            <v>103</v>
          </cell>
          <cell r="B421" t="str">
            <v>FG</v>
          </cell>
          <cell r="C421" t="str">
            <v>FM</v>
          </cell>
          <cell r="D421" t="str">
            <v>C16+C18(30:70)TA</v>
          </cell>
          <cell r="E421" t="str">
            <v>C16-C18</v>
          </cell>
          <cell r="CI421">
            <v>286.24</v>
          </cell>
          <cell r="CR421">
            <v>382.18</v>
          </cell>
          <cell r="DA421">
            <v>280.13</v>
          </cell>
          <cell r="DD421">
            <v>430.4</v>
          </cell>
          <cell r="DH421">
            <v>80</v>
          </cell>
          <cell r="DM421">
            <v>594.1</v>
          </cell>
          <cell r="DV421">
            <v>31.270285714285762</v>
          </cell>
          <cell r="DZ421">
            <v>213</v>
          </cell>
          <cell r="EE421">
            <v>86.453142857142836</v>
          </cell>
        </row>
        <row r="422">
          <cell r="A422">
            <v>104</v>
          </cell>
          <cell r="B422" t="str">
            <v>FG</v>
          </cell>
          <cell r="C422" t="str">
            <v>FM</v>
          </cell>
          <cell r="D422" t="str">
            <v>HYD.RBDPS-G3</v>
          </cell>
          <cell r="E422" t="str">
            <v>HYD.RBDPS</v>
          </cell>
          <cell r="I422">
            <v>285.3</v>
          </cell>
          <cell r="R422">
            <v>156</v>
          </cell>
          <cell r="AA422">
            <v>78.199999999999989</v>
          </cell>
          <cell r="AJ422">
            <v>71.7</v>
          </cell>
          <cell r="AS422">
            <v>37.323</v>
          </cell>
          <cell r="BB422">
            <v>37.323</v>
          </cell>
          <cell r="BK422">
            <v>37.323</v>
          </cell>
          <cell r="BT422">
            <v>38.799999999999997</v>
          </cell>
          <cell r="DM422">
            <v>119.2</v>
          </cell>
          <cell r="DV422">
            <v>125.889</v>
          </cell>
          <cell r="DZ422">
            <v>15.31</v>
          </cell>
          <cell r="EE422">
            <v>32.19</v>
          </cell>
          <cell r="EN422">
            <v>0.3</v>
          </cell>
        </row>
        <row r="423">
          <cell r="A423">
            <v>105</v>
          </cell>
          <cell r="B423" t="str">
            <v>FG</v>
          </cell>
          <cell r="C423" t="str">
            <v>SM</v>
          </cell>
          <cell r="D423" t="str">
            <v>L/E MUSTARD C1820</v>
          </cell>
          <cell r="E423" t="str">
            <v>DFA C18C20 MFA</v>
          </cell>
          <cell r="AA423">
            <v>1126.8</v>
          </cell>
          <cell r="AJ423">
            <v>1180.5</v>
          </cell>
          <cell r="AS423">
            <v>1195</v>
          </cell>
          <cell r="BB423">
            <v>1175.8</v>
          </cell>
          <cell r="BK423">
            <v>1163.2</v>
          </cell>
          <cell r="BS423">
            <v>921.19</v>
          </cell>
          <cell r="BT423">
            <v>169.01490000000001</v>
          </cell>
          <cell r="CC423">
            <v>248.5</v>
          </cell>
          <cell r="CL423">
            <v>397</v>
          </cell>
          <cell r="CT423">
            <v>1577.68</v>
          </cell>
          <cell r="CU423">
            <v>486.8</v>
          </cell>
          <cell r="CY423">
            <v>14.96</v>
          </cell>
          <cell r="DC423">
            <v>1561.78</v>
          </cell>
          <cell r="DD423">
            <v>757.30000000000007</v>
          </cell>
          <cell r="DL423">
            <v>1859.6</v>
          </cell>
          <cell r="DM423">
            <v>394</v>
          </cell>
          <cell r="DV423">
            <v>192.27</v>
          </cell>
          <cell r="EE423">
            <v>192.27</v>
          </cell>
          <cell r="EN423">
            <v>187.01892857142857</v>
          </cell>
        </row>
        <row r="424">
          <cell r="A424">
            <v>106</v>
          </cell>
          <cell r="B424" t="str">
            <v>FG</v>
          </cell>
          <cell r="C424" t="str">
            <v>SM</v>
          </cell>
          <cell r="D424" t="str">
            <v>L/E MUSTARD UPTO C18 (OLEIC 15)</v>
          </cell>
          <cell r="E424" t="str">
            <v>DFA C18 PURE MFA (OLEIC 15)</v>
          </cell>
          <cell r="I424">
            <v>589.20000000000005</v>
          </cell>
          <cell r="R424">
            <v>725</v>
          </cell>
          <cell r="Z424">
            <v>1028.9000000000001</v>
          </cell>
          <cell r="BJ424">
            <v>997.05</v>
          </cell>
          <cell r="BO424">
            <v>8.58</v>
          </cell>
          <cell r="CK424">
            <v>1657.08</v>
          </cell>
        </row>
        <row r="425">
          <cell r="A425">
            <v>107</v>
          </cell>
          <cell r="B425" t="str">
            <v>FG</v>
          </cell>
          <cell r="C425" t="str">
            <v>SM</v>
          </cell>
          <cell r="D425" t="str">
            <v>DC20+22&gt;98%</v>
          </cell>
          <cell r="E425" t="str">
            <v>C20-C22</v>
          </cell>
          <cell r="AA425">
            <v>173</v>
          </cell>
          <cell r="AS425">
            <v>65.77200000000002</v>
          </cell>
          <cell r="BB425">
            <v>65.77200000000002</v>
          </cell>
          <cell r="BK425">
            <v>65.77200000000002</v>
          </cell>
          <cell r="CC425">
            <v>137.02500000000001</v>
          </cell>
          <cell r="DV425">
            <v>315.58799999999997</v>
          </cell>
          <cell r="EE425">
            <v>286.23</v>
          </cell>
          <cell r="EN425">
            <v>285.58619999999996</v>
          </cell>
        </row>
        <row r="426">
          <cell r="A426">
            <v>108</v>
          </cell>
          <cell r="B426" t="str">
            <v>FG</v>
          </cell>
          <cell r="C426" t="str">
            <v>FM</v>
          </cell>
          <cell r="D426" t="str">
            <v>DC22:1&gt;90%</v>
          </cell>
          <cell r="E426" t="str">
            <v>ERUCIC</v>
          </cell>
          <cell r="I426">
            <v>167.1</v>
          </cell>
          <cell r="R426">
            <v>261</v>
          </cell>
          <cell r="AA426">
            <v>200.5</v>
          </cell>
          <cell r="AJ426">
            <v>341.4</v>
          </cell>
          <cell r="AS426">
            <v>372.6</v>
          </cell>
          <cell r="BB426">
            <v>350.6</v>
          </cell>
          <cell r="BF426">
            <v>8</v>
          </cell>
          <cell r="BK426">
            <v>288.83999999999997</v>
          </cell>
          <cell r="BT426">
            <v>248.82</v>
          </cell>
          <cell r="CC426">
            <v>288.59640000000002</v>
          </cell>
          <cell r="CL426">
            <v>452.7</v>
          </cell>
          <cell r="CU426">
            <v>452.7</v>
          </cell>
          <cell r="DD426">
            <v>452.6</v>
          </cell>
          <cell r="DM426">
            <v>533.69999999999993</v>
          </cell>
          <cell r="DV426">
            <v>545.88</v>
          </cell>
          <cell r="EE426">
            <v>446.7</v>
          </cell>
          <cell r="EN426">
            <v>344.8</v>
          </cell>
        </row>
        <row r="427">
          <cell r="A427">
            <v>109</v>
          </cell>
          <cell r="B427" t="str">
            <v>FG</v>
          </cell>
          <cell r="C427" t="str">
            <v>FM</v>
          </cell>
          <cell r="D427" t="str">
            <v>D C18/C22 - R</v>
          </cell>
          <cell r="E427" t="str">
            <v>D C18/C22 - R</v>
          </cell>
          <cell r="G427">
            <v>895.37840000000006</v>
          </cell>
          <cell r="P427">
            <v>898.09100000000001</v>
          </cell>
          <cell r="Y427">
            <v>898.09100000000001</v>
          </cell>
          <cell r="AH427">
            <v>911.654</v>
          </cell>
          <cell r="AQ427">
            <v>884.52800000000002</v>
          </cell>
          <cell r="AZ427">
            <v>895.37840000000006</v>
          </cell>
          <cell r="BI427">
            <v>895.37840000000006</v>
          </cell>
          <cell r="BR427">
            <v>895.37840000000006</v>
          </cell>
          <cell r="CA427">
            <v>895.37840000000006</v>
          </cell>
          <cell r="DT427">
            <v>895.37840000000006</v>
          </cell>
          <cell r="EC427">
            <v>1074.4100000000001</v>
          </cell>
          <cell r="EL427">
            <v>1242.5911999999998</v>
          </cell>
        </row>
        <row r="428">
          <cell r="A428">
            <v>110</v>
          </cell>
          <cell r="B428" t="str">
            <v>FG</v>
          </cell>
          <cell r="C428" t="str">
            <v>FM</v>
          </cell>
          <cell r="D428" t="str">
            <v>BEHENIC-90</v>
          </cell>
          <cell r="E428" t="str">
            <v>BEHENIC-90</v>
          </cell>
          <cell r="AA428">
            <v>31.3</v>
          </cell>
          <cell r="AS428">
            <v>240.8</v>
          </cell>
          <cell r="BB428">
            <v>136.99</v>
          </cell>
          <cell r="BF428">
            <v>90</v>
          </cell>
          <cell r="BK428">
            <v>239.8</v>
          </cell>
          <cell r="BT428">
            <v>248.58199999999999</v>
          </cell>
          <cell r="CC428">
            <v>141.75700000000001</v>
          </cell>
        </row>
        <row r="429">
          <cell r="A429">
            <v>111</v>
          </cell>
          <cell r="B429" t="str">
            <v>FG</v>
          </cell>
          <cell r="C429" t="str">
            <v>FM</v>
          </cell>
          <cell r="D429" t="str">
            <v>BEHENIC-75</v>
          </cell>
          <cell r="E429" t="str">
            <v>BEHENIC-75</v>
          </cell>
        </row>
        <row r="430">
          <cell r="A430">
            <v>112</v>
          </cell>
          <cell r="B430" t="str">
            <v>FG</v>
          </cell>
          <cell r="C430" t="str">
            <v>FM</v>
          </cell>
          <cell r="D430" t="str">
            <v>BEHENIC-85</v>
          </cell>
          <cell r="E430" t="str">
            <v>BEHENIC-85</v>
          </cell>
        </row>
        <row r="431">
          <cell r="A431">
            <v>113</v>
          </cell>
          <cell r="B431" t="str">
            <v>FG</v>
          </cell>
          <cell r="C431" t="str">
            <v>FM</v>
          </cell>
          <cell r="D431" t="str">
            <v>UTSR</v>
          </cell>
          <cell r="E431" t="str">
            <v>UTSR</v>
          </cell>
          <cell r="F431">
            <v>13.491</v>
          </cell>
          <cell r="O431">
            <v>14.173</v>
          </cell>
          <cell r="X431">
            <v>99</v>
          </cell>
          <cell r="BH431">
            <v>14.855</v>
          </cell>
          <cell r="BQ431">
            <v>9.0579999999999998</v>
          </cell>
          <cell r="BT431">
            <v>18.7</v>
          </cell>
          <cell r="CI431">
            <v>48.48</v>
          </cell>
          <cell r="DA431">
            <v>60.01</v>
          </cell>
          <cell r="DD431">
            <v>48.1</v>
          </cell>
          <cell r="DJ431">
            <v>146.39000000000001</v>
          </cell>
          <cell r="DS431">
            <v>170.28</v>
          </cell>
          <cell r="EK431">
            <v>41.085000000000001</v>
          </cell>
        </row>
        <row r="432">
          <cell r="A432">
            <v>114</v>
          </cell>
          <cell r="B432" t="str">
            <v>FG</v>
          </cell>
          <cell r="C432" t="str">
            <v>FM</v>
          </cell>
          <cell r="D432" t="str">
            <v>P-12</v>
          </cell>
          <cell r="E432" t="str">
            <v>P-12</v>
          </cell>
          <cell r="DS432">
            <v>94.5</v>
          </cell>
          <cell r="EE432">
            <v>6.96</v>
          </cell>
        </row>
        <row r="433">
          <cell r="A433">
            <v>115</v>
          </cell>
          <cell r="B433" t="str">
            <v>FG</v>
          </cell>
          <cell r="C433" t="str">
            <v>FM</v>
          </cell>
          <cell r="D433" t="str">
            <v>DTP-7</v>
          </cell>
          <cell r="E433" t="str">
            <v>DTP-7</v>
          </cell>
          <cell r="I433">
            <v>105.5</v>
          </cell>
          <cell r="R433">
            <v>54.8</v>
          </cell>
          <cell r="AA433">
            <v>23.1</v>
          </cell>
          <cell r="AS433">
            <v>65.597999999999999</v>
          </cell>
          <cell r="BB433">
            <v>29.58</v>
          </cell>
          <cell r="CC433">
            <v>194.38410000000002</v>
          </cell>
          <cell r="CU433">
            <v>85.6</v>
          </cell>
          <cell r="DD433">
            <v>259.10000000000002</v>
          </cell>
          <cell r="DM433">
            <v>34.799999999999997</v>
          </cell>
          <cell r="EE433">
            <v>248.21100000000001</v>
          </cell>
        </row>
        <row r="434">
          <cell r="A434">
            <v>116</v>
          </cell>
          <cell r="B434" t="str">
            <v>FG</v>
          </cell>
          <cell r="C434" t="str">
            <v>FM</v>
          </cell>
          <cell r="D434" t="str">
            <v>DTP-CT</v>
          </cell>
          <cell r="E434" t="str">
            <v>DTP-CT</v>
          </cell>
          <cell r="CL434">
            <v>100.7</v>
          </cell>
          <cell r="CU434">
            <v>42</v>
          </cell>
        </row>
        <row r="435">
          <cell r="A435">
            <v>117</v>
          </cell>
          <cell r="B435" t="str">
            <v>FG</v>
          </cell>
          <cell r="C435" t="str">
            <v>FM</v>
          </cell>
          <cell r="D435" t="str">
            <v>REFINED GLYCERINE-CP</v>
          </cell>
          <cell r="E435" t="str">
            <v>REFINED GLYCERINE-CP</v>
          </cell>
          <cell r="K435">
            <v>25.989000000000001</v>
          </cell>
          <cell r="O435">
            <v>3.9950000000000001</v>
          </cell>
          <cell r="S435">
            <v>57.988999999999997</v>
          </cell>
          <cell r="T435">
            <v>25.989000000000001</v>
          </cell>
          <cell r="X435">
            <v>12.925000000000001</v>
          </cell>
          <cell r="AB435">
            <v>58.167999999999999</v>
          </cell>
          <cell r="AC435">
            <v>25.989000000000001</v>
          </cell>
          <cell r="AG435">
            <v>12.93</v>
          </cell>
          <cell r="AK435">
            <v>116.52200000000001</v>
          </cell>
          <cell r="AP435">
            <v>12.925000000000001</v>
          </cell>
          <cell r="AT435">
            <v>51.417000000000002</v>
          </cell>
          <cell r="AY435">
            <v>12.925000000000001</v>
          </cell>
          <cell r="BC435">
            <v>103.258</v>
          </cell>
          <cell r="BH435">
            <v>12.925000000000001</v>
          </cell>
          <cell r="BL435">
            <v>40.999000000000002</v>
          </cell>
          <cell r="BQ435">
            <v>12.925000000000001</v>
          </cell>
          <cell r="BU435">
            <v>45.100999999999999</v>
          </cell>
          <cell r="BZ435">
            <v>7.05</v>
          </cell>
          <cell r="CD435">
            <v>66.727000000000004</v>
          </cell>
          <cell r="CI435">
            <v>12.93</v>
          </cell>
          <cell r="CR435">
            <v>12.93</v>
          </cell>
          <cell r="DA435">
            <v>12.93</v>
          </cell>
          <cell r="DS435">
            <v>12.925000000000001</v>
          </cell>
          <cell r="DW435">
            <v>56.709000000000003</v>
          </cell>
          <cell r="EB435">
            <v>12.925000000000001</v>
          </cell>
          <cell r="EK435">
            <v>18.8</v>
          </cell>
          <cell r="EO435">
            <v>83.37</v>
          </cell>
        </row>
        <row r="436">
          <cell r="A436">
            <v>118</v>
          </cell>
          <cell r="B436" t="str">
            <v>FG</v>
          </cell>
          <cell r="C436" t="str">
            <v>FM</v>
          </cell>
          <cell r="D436" t="str">
            <v>REFINED GLYCERINE-IP</v>
          </cell>
          <cell r="E436" t="str">
            <v>REFINED GLYCERINE-IP</v>
          </cell>
          <cell r="S436">
            <v>42.863</v>
          </cell>
          <cell r="AB436">
            <v>12.646000000000001</v>
          </cell>
          <cell r="AK436">
            <v>32.323</v>
          </cell>
          <cell r="AT436">
            <v>31.100999999999999</v>
          </cell>
          <cell r="BC436">
            <v>26.100999999999999</v>
          </cell>
          <cell r="BL436">
            <v>114.31699999999999</v>
          </cell>
          <cell r="BU436">
            <v>76.763000000000005</v>
          </cell>
          <cell r="CD436">
            <v>66.058999999999997</v>
          </cell>
          <cell r="DW436">
            <v>72.259</v>
          </cell>
          <cell r="EO436">
            <v>28.314</v>
          </cell>
        </row>
        <row r="437">
          <cell r="A437">
            <v>119</v>
          </cell>
          <cell r="B437" t="str">
            <v>FG</v>
          </cell>
          <cell r="C437" t="str">
            <v>FM</v>
          </cell>
          <cell r="D437" t="str">
            <v>REFINED GLYCERINE-USP</v>
          </cell>
          <cell r="E437" t="str">
            <v>REFINED GLYCERINE-USP</v>
          </cell>
          <cell r="F437">
            <v>18.2</v>
          </cell>
          <cell r="O437">
            <v>37</v>
          </cell>
          <cell r="X437">
            <v>45.07</v>
          </cell>
          <cell r="AG437">
            <v>35.5</v>
          </cell>
          <cell r="AP437">
            <v>63.82</v>
          </cell>
          <cell r="AY437">
            <v>86.16</v>
          </cell>
          <cell r="BH437">
            <v>43.33</v>
          </cell>
          <cell r="BQ437">
            <v>101.47</v>
          </cell>
          <cell r="BZ437">
            <v>78.39</v>
          </cell>
          <cell r="CD437">
            <v>71.325999999999993</v>
          </cell>
          <cell r="CI437">
            <v>59.13</v>
          </cell>
          <cell r="CR437">
            <v>67.990000000000009</v>
          </cell>
          <cell r="DA437">
            <v>39.93</v>
          </cell>
          <cell r="DJ437">
            <v>55.05</v>
          </cell>
          <cell r="DS437">
            <v>36.79</v>
          </cell>
          <cell r="EB437">
            <v>60.61</v>
          </cell>
          <cell r="EK437">
            <v>19.25</v>
          </cell>
        </row>
        <row r="438">
          <cell r="A438">
            <v>120</v>
          </cell>
          <cell r="B438" t="str">
            <v>FG</v>
          </cell>
          <cell r="C438" t="str">
            <v>FM</v>
          </cell>
          <cell r="D438" t="str">
            <v>REFINED GLYCERINE-JP</v>
          </cell>
          <cell r="E438" t="str">
            <v>REFINED GLYCERINE-JP</v>
          </cell>
          <cell r="F438">
            <v>6</v>
          </cell>
          <cell r="O438">
            <v>5</v>
          </cell>
          <cell r="X438">
            <v>6</v>
          </cell>
          <cell r="AG438">
            <v>6</v>
          </cell>
          <cell r="AP438">
            <v>6</v>
          </cell>
          <cell r="AY438">
            <v>7</v>
          </cell>
          <cell r="BH438">
            <v>7</v>
          </cell>
          <cell r="BQ438">
            <v>6</v>
          </cell>
          <cell r="BZ438">
            <v>6</v>
          </cell>
          <cell r="CI438">
            <v>6</v>
          </cell>
          <cell r="CR438">
            <v>6</v>
          </cell>
          <cell r="DA438">
            <v>17</v>
          </cell>
          <cell r="DJ438">
            <v>17</v>
          </cell>
          <cell r="DS438">
            <v>17</v>
          </cell>
          <cell r="EB438">
            <v>16</v>
          </cell>
          <cell r="EK438">
            <v>17</v>
          </cell>
        </row>
        <row r="439">
          <cell r="A439">
            <v>238</v>
          </cell>
          <cell r="B439" t="str">
            <v>FG</v>
          </cell>
          <cell r="C439" t="str">
            <v>FM</v>
          </cell>
          <cell r="D439" t="str">
            <v>DFA C18/C22 C22:1</v>
          </cell>
          <cell r="E439" t="str">
            <v>DFA C18/C22 C22:1</v>
          </cell>
        </row>
        <row r="440">
          <cell r="A440">
            <v>243</v>
          </cell>
          <cell r="B440" t="str">
            <v>FG</v>
          </cell>
          <cell r="C440" t="str">
            <v>FM</v>
          </cell>
          <cell r="D440" t="str">
            <v>STEARIC-90</v>
          </cell>
          <cell r="E440" t="str">
            <v>STEARIC-90</v>
          </cell>
        </row>
        <row r="441">
          <cell r="A441">
            <v>245</v>
          </cell>
          <cell r="B441" t="str">
            <v>FG</v>
          </cell>
          <cell r="C441" t="str">
            <v>FM</v>
          </cell>
          <cell r="D441" t="str">
            <v>HPS</v>
          </cell>
          <cell r="E441" t="str">
            <v>HPS</v>
          </cell>
        </row>
        <row r="442">
          <cell r="A442">
            <v>249</v>
          </cell>
          <cell r="B442" t="str">
            <v>FG</v>
          </cell>
          <cell r="C442" t="str">
            <v>FM</v>
          </cell>
          <cell r="D442" t="str">
            <v>OLEIC - IG</v>
          </cell>
          <cell r="E442" t="str">
            <v>OLEIC - IG</v>
          </cell>
          <cell r="BB442">
            <v>17.5</v>
          </cell>
        </row>
        <row r="443">
          <cell r="F443">
            <v>807.44365000000005</v>
          </cell>
          <cell r="G443">
            <v>1006.3884</v>
          </cell>
          <cell r="H443">
            <v>2026.29</v>
          </cell>
          <cell r="I443">
            <v>2952.5000000000005</v>
          </cell>
          <cell r="J443">
            <v>18.34</v>
          </cell>
          <cell r="K443">
            <v>25.989000000000001</v>
          </cell>
          <cell r="L443">
            <v>0</v>
          </cell>
          <cell r="M443">
            <v>0</v>
          </cell>
          <cell r="N443">
            <v>0</v>
          </cell>
          <cell r="O443">
            <v>1045.6883499999999</v>
          </cell>
          <cell r="P443">
            <v>1006.721</v>
          </cell>
          <cell r="Q443">
            <v>2026.29</v>
          </cell>
          <cell r="R443">
            <v>3426.2</v>
          </cell>
          <cell r="S443">
            <v>156.398</v>
          </cell>
          <cell r="T443">
            <v>25.989000000000001</v>
          </cell>
          <cell r="U443">
            <v>0</v>
          </cell>
          <cell r="V443">
            <v>0</v>
          </cell>
          <cell r="W443">
            <v>0</v>
          </cell>
          <cell r="X443">
            <v>1046.40615</v>
          </cell>
          <cell r="Y443">
            <v>1183.3510000000001</v>
          </cell>
          <cell r="Z443">
            <v>2026.29</v>
          </cell>
          <cell r="AA443">
            <v>3554.5</v>
          </cell>
          <cell r="AB443">
            <v>184.142</v>
          </cell>
          <cell r="AC443">
            <v>25.989000000000001</v>
          </cell>
          <cell r="AD443">
            <v>0</v>
          </cell>
          <cell r="AE443">
            <v>0</v>
          </cell>
          <cell r="AF443">
            <v>0</v>
          </cell>
          <cell r="AG443">
            <v>908.67674999999997</v>
          </cell>
          <cell r="AH443">
            <v>1236.864</v>
          </cell>
          <cell r="AI443">
            <v>1935.15</v>
          </cell>
          <cell r="AJ443">
            <v>3058.4250000000002</v>
          </cell>
          <cell r="AK443">
            <v>148.845</v>
          </cell>
          <cell r="AL443">
            <v>0</v>
          </cell>
          <cell r="AM443">
            <v>0</v>
          </cell>
          <cell r="AN443">
            <v>75</v>
          </cell>
          <cell r="AO443">
            <v>0</v>
          </cell>
          <cell r="AP443">
            <v>1148.1707299999998</v>
          </cell>
          <cell r="AQ443">
            <v>944.53800000000001</v>
          </cell>
          <cell r="AR443">
            <v>1536</v>
          </cell>
          <cell r="AS443">
            <v>3311.0250499999997</v>
          </cell>
          <cell r="AT443">
            <v>238.114</v>
          </cell>
          <cell r="AU443">
            <v>0</v>
          </cell>
          <cell r="AV443">
            <v>0</v>
          </cell>
          <cell r="AW443">
            <v>30.99</v>
          </cell>
          <cell r="AX443">
            <v>0</v>
          </cell>
          <cell r="AY443">
            <v>1201.7655800000002</v>
          </cell>
          <cell r="AZ443">
            <v>956.23840000000007</v>
          </cell>
          <cell r="BA443">
            <v>1030.18</v>
          </cell>
          <cell r="BB443">
            <v>3014.6297214285714</v>
          </cell>
          <cell r="BC443">
            <v>303.536</v>
          </cell>
          <cell r="BD443">
            <v>0</v>
          </cell>
          <cell r="BE443">
            <v>0</v>
          </cell>
          <cell r="BF443">
            <v>162.88</v>
          </cell>
          <cell r="BG443">
            <v>0</v>
          </cell>
          <cell r="BH443">
            <v>913.82229999999993</v>
          </cell>
          <cell r="BI443">
            <v>956.23840000000007</v>
          </cell>
          <cell r="BJ443">
            <v>998.32999999999993</v>
          </cell>
          <cell r="BK443">
            <v>4481.7588142857148</v>
          </cell>
          <cell r="BL443">
            <v>346.11099999999999</v>
          </cell>
          <cell r="BM443">
            <v>0</v>
          </cell>
          <cell r="BN443">
            <v>0</v>
          </cell>
          <cell r="BO443">
            <v>78.239999999999995</v>
          </cell>
          <cell r="BP443">
            <v>0</v>
          </cell>
          <cell r="BQ443">
            <v>787.19499999999994</v>
          </cell>
          <cell r="BR443">
            <v>956.23840000000007</v>
          </cell>
          <cell r="BS443">
            <v>3192.94</v>
          </cell>
          <cell r="BT443">
            <v>3809.4881892857147</v>
          </cell>
          <cell r="BU443">
            <v>269.35000000000002</v>
          </cell>
          <cell r="BV443">
            <v>0</v>
          </cell>
          <cell r="BW443">
            <v>0</v>
          </cell>
          <cell r="BX443">
            <v>158.6</v>
          </cell>
          <cell r="BY443">
            <v>0</v>
          </cell>
          <cell r="BZ443">
            <v>950.26177999999993</v>
          </cell>
          <cell r="CA443">
            <v>1062.15616</v>
          </cell>
          <cell r="CB443">
            <v>2928.46</v>
          </cell>
          <cell r="CC443">
            <v>3795.4697692857144</v>
          </cell>
          <cell r="CD443">
            <v>276.82600000000002</v>
          </cell>
          <cell r="CE443">
            <v>0</v>
          </cell>
          <cell r="CF443">
            <v>0</v>
          </cell>
          <cell r="CG443">
            <v>314.48</v>
          </cell>
          <cell r="CH443">
            <v>0</v>
          </cell>
          <cell r="CI443">
            <v>1065.4000000000001</v>
          </cell>
          <cell r="CJ443">
            <v>227.88</v>
          </cell>
          <cell r="CK443">
            <v>2783.152</v>
          </cell>
          <cell r="CL443">
            <v>3298.2999999999997</v>
          </cell>
          <cell r="CM443">
            <v>93.298000000000002</v>
          </cell>
          <cell r="CN443">
            <v>0</v>
          </cell>
          <cell r="CO443">
            <v>0</v>
          </cell>
          <cell r="CP443">
            <v>35</v>
          </cell>
          <cell r="CQ443">
            <v>0</v>
          </cell>
          <cell r="CR443">
            <v>791.18</v>
          </cell>
          <cell r="CS443">
            <v>229.16000000000003</v>
          </cell>
          <cell r="CT443">
            <v>2703.752</v>
          </cell>
          <cell r="CU443">
            <v>3506.2000000000003</v>
          </cell>
          <cell r="CV443">
            <v>230.625</v>
          </cell>
          <cell r="CW443">
            <v>0</v>
          </cell>
          <cell r="CX443">
            <v>0</v>
          </cell>
          <cell r="CY443">
            <v>71.990000000000009</v>
          </cell>
          <cell r="CZ443">
            <v>0</v>
          </cell>
          <cell r="DA443">
            <v>1110.5900000000001</v>
          </cell>
          <cell r="DB443">
            <v>0</v>
          </cell>
          <cell r="DC443">
            <v>2559.2420000000002</v>
          </cell>
          <cell r="DD443">
            <v>4235.7</v>
          </cell>
          <cell r="DE443">
            <v>155.12900000000002</v>
          </cell>
          <cell r="DF443">
            <v>0</v>
          </cell>
          <cell r="DG443">
            <v>0</v>
          </cell>
          <cell r="DH443">
            <v>115</v>
          </cell>
          <cell r="DI443">
            <v>0</v>
          </cell>
          <cell r="DJ443">
            <v>1226.5700000000002</v>
          </cell>
          <cell r="DK443">
            <v>64.52</v>
          </cell>
          <cell r="DL443">
            <v>2317.2419999999997</v>
          </cell>
          <cell r="DM443">
            <v>3935.5</v>
          </cell>
          <cell r="DN443">
            <v>131.94900000000001</v>
          </cell>
          <cell r="DO443">
            <v>0</v>
          </cell>
          <cell r="DP443">
            <v>0</v>
          </cell>
          <cell r="DQ443">
            <v>170</v>
          </cell>
          <cell r="DR443">
            <v>0</v>
          </cell>
          <cell r="DS443">
            <v>909.60887999999989</v>
          </cell>
          <cell r="DT443">
            <v>1076.03</v>
          </cell>
          <cell r="DU443">
            <v>2504.2220000000002</v>
          </cell>
          <cell r="DV443">
            <v>4267.8282642857139</v>
          </cell>
          <cell r="DW443">
            <v>337.55799999999999</v>
          </cell>
          <cell r="DX443">
            <v>0</v>
          </cell>
          <cell r="DY443">
            <v>0</v>
          </cell>
          <cell r="DZ443">
            <v>228.31</v>
          </cell>
          <cell r="EA443">
            <v>0</v>
          </cell>
          <cell r="EB443">
            <v>646.88859999999988</v>
          </cell>
          <cell r="EC443">
            <v>1126.94</v>
          </cell>
          <cell r="ED443">
            <v>1995.7520000000002</v>
          </cell>
          <cell r="EE443">
            <v>3853.089878571428</v>
          </cell>
          <cell r="EF443">
            <v>243.87</v>
          </cell>
          <cell r="EG443">
            <v>0</v>
          </cell>
          <cell r="EH443">
            <v>0</v>
          </cell>
          <cell r="EI443">
            <v>0</v>
          </cell>
          <cell r="EJ443">
            <v>0</v>
          </cell>
          <cell r="EK443">
            <v>707.13064999999995</v>
          </cell>
          <cell r="EL443">
            <v>1295.1211999999998</v>
          </cell>
          <cell r="EM443">
            <v>1642.4920000000002</v>
          </cell>
          <cell r="EN443">
            <v>3575.9483357142863</v>
          </cell>
          <cell r="EO443">
            <v>372.21900000000005</v>
          </cell>
          <cell r="EP443">
            <v>0</v>
          </cell>
          <cell r="EQ443">
            <v>0</v>
          </cell>
          <cell r="ER443">
            <v>120.63</v>
          </cell>
          <cell r="ES443">
            <v>0</v>
          </cell>
        </row>
        <row r="444">
          <cell r="A444" t="str">
            <v>DRUMS</v>
          </cell>
        </row>
        <row r="445">
          <cell r="A445">
            <v>121</v>
          </cell>
          <cell r="B445" t="str">
            <v>FG</v>
          </cell>
          <cell r="C445" t="str">
            <v>FM</v>
          </cell>
          <cell r="D445" t="str">
            <v>REFINED GLYCERINE-CP</v>
          </cell>
          <cell r="F445">
            <v>3</v>
          </cell>
          <cell r="H445">
            <v>0.33999999999999997</v>
          </cell>
          <cell r="O445">
            <v>2</v>
          </cell>
          <cell r="Q445">
            <v>0.33999999999999997</v>
          </cell>
          <cell r="S445">
            <v>23.25</v>
          </cell>
          <cell r="X445">
            <v>3.5</v>
          </cell>
          <cell r="Z445">
            <v>0.34</v>
          </cell>
          <cell r="AB445">
            <v>30.75</v>
          </cell>
          <cell r="AI445">
            <v>0.34</v>
          </cell>
          <cell r="AK445">
            <v>35.75</v>
          </cell>
          <cell r="AP445">
            <v>1</v>
          </cell>
          <cell r="AR445">
            <v>0.34</v>
          </cell>
          <cell r="AT445">
            <v>24.5</v>
          </cell>
          <cell r="AY445">
            <v>13.5</v>
          </cell>
          <cell r="BA445">
            <v>0.34</v>
          </cell>
          <cell r="BC445">
            <v>29</v>
          </cell>
          <cell r="BH445">
            <v>4.5</v>
          </cell>
          <cell r="BJ445">
            <v>0.34</v>
          </cell>
          <cell r="BL445">
            <v>43</v>
          </cell>
          <cell r="BQ445">
            <v>3.5</v>
          </cell>
          <cell r="BS445">
            <v>0.34</v>
          </cell>
          <cell r="BU445">
            <v>26.5</v>
          </cell>
          <cell r="BZ445">
            <v>1.5</v>
          </cell>
          <cell r="CB445">
            <v>0.34</v>
          </cell>
          <cell r="CD445">
            <v>2.75</v>
          </cell>
          <cell r="CI445">
            <v>2.5</v>
          </cell>
          <cell r="CK445">
            <v>0.25</v>
          </cell>
          <cell r="CR445">
            <v>2.5</v>
          </cell>
          <cell r="CT445">
            <v>0.25</v>
          </cell>
          <cell r="DA445">
            <v>2.5</v>
          </cell>
          <cell r="DC445">
            <v>0.25</v>
          </cell>
          <cell r="DL445">
            <v>0.25</v>
          </cell>
          <cell r="DS445">
            <v>10.25</v>
          </cell>
          <cell r="DU445">
            <v>0.34</v>
          </cell>
          <cell r="DW445">
            <v>16.75</v>
          </cell>
          <cell r="EB445">
            <v>1.25</v>
          </cell>
          <cell r="ED445">
            <v>0.34</v>
          </cell>
          <cell r="EK445">
            <v>1.25</v>
          </cell>
          <cell r="EM445">
            <v>0.34</v>
          </cell>
          <cell r="EO445">
            <v>41</v>
          </cell>
        </row>
        <row r="446">
          <cell r="A446">
            <v>122</v>
          </cell>
          <cell r="B446" t="str">
            <v>FG</v>
          </cell>
          <cell r="C446" t="str">
            <v>FM</v>
          </cell>
          <cell r="D446" t="str">
            <v>REFINED GLYCERINE-IP</v>
          </cell>
          <cell r="F446">
            <v>2.5</v>
          </cell>
          <cell r="O446">
            <v>5</v>
          </cell>
          <cell r="S446">
            <v>16</v>
          </cell>
          <cell r="X446">
            <v>4</v>
          </cell>
          <cell r="AG446">
            <v>0.5</v>
          </cell>
          <cell r="AK446">
            <v>36.75</v>
          </cell>
          <cell r="AP446">
            <v>0.5</v>
          </cell>
          <cell r="AT446">
            <v>42.75</v>
          </cell>
          <cell r="AY446">
            <v>0.5</v>
          </cell>
          <cell r="BC446">
            <v>32.75</v>
          </cell>
          <cell r="BH446">
            <v>0.5</v>
          </cell>
          <cell r="BL446">
            <v>0.25</v>
          </cell>
          <cell r="BQ446">
            <v>4</v>
          </cell>
          <cell r="BU446">
            <v>17.75</v>
          </cell>
          <cell r="BZ446">
            <v>4</v>
          </cell>
          <cell r="CD446">
            <v>38</v>
          </cell>
          <cell r="CK446">
            <v>0.09</v>
          </cell>
          <cell r="CR446">
            <v>10</v>
          </cell>
          <cell r="CT446">
            <v>0.09</v>
          </cell>
          <cell r="DA446">
            <v>9.5</v>
          </cell>
          <cell r="DC446">
            <v>0.09</v>
          </cell>
          <cell r="DK446">
            <v>9.5</v>
          </cell>
          <cell r="DL446">
            <v>0.09</v>
          </cell>
          <cell r="DS446">
            <v>3.5</v>
          </cell>
          <cell r="DW446">
            <v>3.25</v>
          </cell>
          <cell r="EB446">
            <v>3.5</v>
          </cell>
          <cell r="EK446">
            <v>1</v>
          </cell>
          <cell r="EO446">
            <v>8.75</v>
          </cell>
        </row>
        <row r="447">
          <cell r="A447">
            <v>123</v>
          </cell>
          <cell r="B447" t="str">
            <v>FG</v>
          </cell>
          <cell r="C447" t="str">
            <v>FM</v>
          </cell>
          <cell r="D447" t="str">
            <v>REFINED GLYCERINE-USP</v>
          </cell>
          <cell r="O447">
            <v>18</v>
          </cell>
          <cell r="BH447">
            <v>18</v>
          </cell>
          <cell r="BZ447">
            <v>20</v>
          </cell>
          <cell r="CI447">
            <v>3</v>
          </cell>
          <cell r="CR447">
            <v>0</v>
          </cell>
          <cell r="DA447">
            <v>20</v>
          </cell>
          <cell r="DS447">
            <v>5</v>
          </cell>
          <cell r="EB447">
            <v>38</v>
          </cell>
        </row>
        <row r="448">
          <cell r="A448">
            <v>124</v>
          </cell>
          <cell r="B448" t="str">
            <v>FG</v>
          </cell>
          <cell r="C448" t="str">
            <v>FM</v>
          </cell>
          <cell r="D448" t="str">
            <v>REFINED GLYCERINE-JP</v>
          </cell>
          <cell r="EK448">
            <v>40</v>
          </cell>
        </row>
        <row r="449">
          <cell r="A449">
            <v>125</v>
          </cell>
          <cell r="B449" t="str">
            <v>FG</v>
          </cell>
          <cell r="C449" t="str">
            <v>FM</v>
          </cell>
          <cell r="D449" t="str">
            <v>DPKO</v>
          </cell>
          <cell r="F449">
            <v>4.95</v>
          </cell>
          <cell r="O449">
            <v>10.8</v>
          </cell>
          <cell r="X449">
            <v>5.22</v>
          </cell>
          <cell r="AG449">
            <v>9.4499999999999993</v>
          </cell>
          <cell r="AP449">
            <v>8.01</v>
          </cell>
          <cell r="AY449">
            <v>7.1099999999999994</v>
          </cell>
          <cell r="BQ449">
            <v>5.22</v>
          </cell>
          <cell r="BZ449">
            <v>5.22</v>
          </cell>
          <cell r="CI449">
            <v>5.67</v>
          </cell>
          <cell r="CR449">
            <v>5.22</v>
          </cell>
          <cell r="DA449">
            <v>5.22</v>
          </cell>
          <cell r="DD449">
            <v>14.67</v>
          </cell>
          <cell r="DK449">
            <v>5.22</v>
          </cell>
          <cell r="DM449">
            <v>3.69</v>
          </cell>
          <cell r="DS449">
            <v>1.3499999999999999</v>
          </cell>
          <cell r="DV449">
            <v>3.69</v>
          </cell>
          <cell r="EE449">
            <v>16.29</v>
          </cell>
          <cell r="EN449">
            <v>20.16</v>
          </cell>
        </row>
        <row r="450">
          <cell r="A450">
            <v>126</v>
          </cell>
          <cell r="B450" t="str">
            <v>FG</v>
          </cell>
          <cell r="C450" t="str">
            <v>FM</v>
          </cell>
          <cell r="D450" t="str">
            <v>C6&gt;98%</v>
          </cell>
          <cell r="F450">
            <v>0.18</v>
          </cell>
          <cell r="H450">
            <v>0.89999999999999991</v>
          </cell>
          <cell r="O450">
            <v>0.18</v>
          </cell>
          <cell r="Q450">
            <v>0.89999999999999991</v>
          </cell>
          <cell r="X450">
            <v>0.18</v>
          </cell>
          <cell r="Z450">
            <v>0.9</v>
          </cell>
          <cell r="AG450">
            <v>0.18</v>
          </cell>
          <cell r="AI450">
            <v>0.9</v>
          </cell>
          <cell r="AP450">
            <v>0.18</v>
          </cell>
          <cell r="AR450">
            <v>0.9</v>
          </cell>
          <cell r="AY450">
            <v>0.18</v>
          </cell>
          <cell r="BA450">
            <v>0.9</v>
          </cell>
          <cell r="BH450">
            <v>0.18</v>
          </cell>
          <cell r="BJ450">
            <v>0.9</v>
          </cell>
          <cell r="BQ450">
            <v>57.78</v>
          </cell>
          <cell r="BS450">
            <v>0.9</v>
          </cell>
          <cell r="BZ450">
            <v>0.18</v>
          </cell>
          <cell r="CB450">
            <v>0.9</v>
          </cell>
          <cell r="CI450">
            <v>0.18</v>
          </cell>
          <cell r="CK450">
            <v>0.86</v>
          </cell>
          <cell r="CR450">
            <v>0.18</v>
          </cell>
          <cell r="CT450">
            <v>0.86</v>
          </cell>
          <cell r="DA450">
            <v>0.18</v>
          </cell>
          <cell r="DC450">
            <v>0.86</v>
          </cell>
          <cell r="DK450">
            <v>0.18</v>
          </cell>
          <cell r="DL450">
            <v>0.86</v>
          </cell>
          <cell r="DS450">
            <v>0.18</v>
          </cell>
          <cell r="DU450">
            <v>0.9</v>
          </cell>
          <cell r="EB450">
            <v>0.18</v>
          </cell>
          <cell r="ED450">
            <v>0.9</v>
          </cell>
          <cell r="EK450">
            <v>0.18</v>
          </cell>
          <cell r="EM450">
            <v>0.9</v>
          </cell>
        </row>
        <row r="451">
          <cell r="A451">
            <v>127</v>
          </cell>
          <cell r="B451" t="str">
            <v>FG</v>
          </cell>
          <cell r="C451" t="str">
            <v>FM</v>
          </cell>
          <cell r="D451" t="str">
            <v>C8&gt;98%</v>
          </cell>
          <cell r="F451">
            <v>16.02</v>
          </cell>
          <cell r="H451">
            <v>7.02</v>
          </cell>
          <cell r="O451">
            <v>16.02</v>
          </cell>
          <cell r="Q451">
            <v>7.02</v>
          </cell>
          <cell r="Z451">
            <v>7.02</v>
          </cell>
          <cell r="AG451">
            <v>3.96</v>
          </cell>
          <cell r="AI451">
            <v>7.02</v>
          </cell>
          <cell r="AP451">
            <v>3.42</v>
          </cell>
          <cell r="AR451">
            <v>7.02</v>
          </cell>
          <cell r="AY451">
            <v>3.42</v>
          </cell>
          <cell r="BA451">
            <v>7.02</v>
          </cell>
          <cell r="BH451">
            <v>3.42</v>
          </cell>
          <cell r="BJ451">
            <v>7.02</v>
          </cell>
          <cell r="BQ451">
            <v>2.88</v>
          </cell>
          <cell r="BS451">
            <v>7.02</v>
          </cell>
          <cell r="BZ451">
            <v>2.52</v>
          </cell>
          <cell r="CB451">
            <v>7.02</v>
          </cell>
          <cell r="CI451">
            <v>2.52</v>
          </cell>
          <cell r="CK451">
            <v>7.02</v>
          </cell>
          <cell r="CR451">
            <v>2.52</v>
          </cell>
          <cell r="CT451">
            <v>7.02</v>
          </cell>
          <cell r="DA451">
            <v>2.52</v>
          </cell>
          <cell r="DC451">
            <v>7.02</v>
          </cell>
          <cell r="DK451">
            <v>2.52</v>
          </cell>
          <cell r="DL451">
            <v>7.02</v>
          </cell>
          <cell r="DS451">
            <v>2.52</v>
          </cell>
          <cell r="DU451">
            <v>7.02</v>
          </cell>
          <cell r="EB451">
            <v>0.72</v>
          </cell>
          <cell r="ED451">
            <v>7.02</v>
          </cell>
          <cell r="EK451">
            <v>12.24</v>
          </cell>
          <cell r="EM451">
            <v>7.02</v>
          </cell>
        </row>
        <row r="452">
          <cell r="A452">
            <v>128</v>
          </cell>
          <cell r="B452" t="str">
            <v>FG</v>
          </cell>
          <cell r="C452" t="str">
            <v>FM</v>
          </cell>
          <cell r="D452" t="str">
            <v>C10&gt;98%</v>
          </cell>
          <cell r="F452">
            <v>0.18</v>
          </cell>
          <cell r="H452">
            <v>0.18</v>
          </cell>
          <cell r="O452">
            <v>0.18</v>
          </cell>
          <cell r="Q452">
            <v>0.18</v>
          </cell>
          <cell r="Z452">
            <v>0.18</v>
          </cell>
          <cell r="AI452">
            <v>0.18</v>
          </cell>
          <cell r="AR452">
            <v>0.18</v>
          </cell>
          <cell r="BA452">
            <v>0.18</v>
          </cell>
          <cell r="BJ452">
            <v>0.18</v>
          </cell>
          <cell r="BS452">
            <v>0.18</v>
          </cell>
          <cell r="CB452">
            <v>0.18</v>
          </cell>
          <cell r="CK452">
            <v>0.18</v>
          </cell>
          <cell r="CT452">
            <v>0.18</v>
          </cell>
          <cell r="DC452">
            <v>0.18</v>
          </cell>
          <cell r="DL452">
            <v>0.18</v>
          </cell>
          <cell r="DU452">
            <v>0.18</v>
          </cell>
          <cell r="ED452">
            <v>0.18</v>
          </cell>
          <cell r="EK452">
            <v>6.84</v>
          </cell>
          <cell r="EM452">
            <v>0.18</v>
          </cell>
        </row>
        <row r="453">
          <cell r="A453">
            <v>129</v>
          </cell>
          <cell r="B453" t="str">
            <v>FG</v>
          </cell>
          <cell r="C453" t="str">
            <v>FM</v>
          </cell>
          <cell r="D453" t="str">
            <v>C8+C10&gt;98%</v>
          </cell>
          <cell r="F453">
            <v>4.5</v>
          </cell>
          <cell r="H453">
            <v>4.7050000000000001</v>
          </cell>
          <cell r="O453">
            <v>4.5</v>
          </cell>
          <cell r="Q453">
            <v>4.7050000000000001</v>
          </cell>
          <cell r="X453">
            <v>1.62</v>
          </cell>
          <cell r="Z453">
            <v>4.7050000000000001</v>
          </cell>
          <cell r="AG453">
            <v>2.7</v>
          </cell>
          <cell r="AI453">
            <v>4.7050000000000001</v>
          </cell>
          <cell r="AP453">
            <v>2.7</v>
          </cell>
          <cell r="AR453">
            <v>3.7749999999999999</v>
          </cell>
          <cell r="AY453">
            <v>2.6999999999999997</v>
          </cell>
          <cell r="BA453">
            <v>3.7749999999999999</v>
          </cell>
          <cell r="BH453">
            <v>2.52</v>
          </cell>
          <cell r="BJ453">
            <v>4.7050000000000001</v>
          </cell>
          <cell r="BQ453">
            <v>1.62</v>
          </cell>
          <cell r="BS453">
            <v>3.7749999999999999</v>
          </cell>
          <cell r="BZ453">
            <v>1.6199999999999999</v>
          </cell>
          <cell r="CB453">
            <v>3.7749999999999999</v>
          </cell>
          <cell r="CI453">
            <v>1.62</v>
          </cell>
          <cell r="CK453">
            <v>3.7749999999999999</v>
          </cell>
          <cell r="CR453">
            <v>1.62</v>
          </cell>
          <cell r="CT453">
            <v>3.7749999999999999</v>
          </cell>
          <cell r="DA453">
            <v>1.08</v>
          </cell>
          <cell r="DC453">
            <v>3.7749999999999999</v>
          </cell>
          <cell r="DD453">
            <v>24.93</v>
          </cell>
          <cell r="DK453">
            <v>8.2799999999999994</v>
          </cell>
          <cell r="DL453">
            <v>3.7749999999999999</v>
          </cell>
          <cell r="DS453">
            <v>1.08</v>
          </cell>
          <cell r="DU453">
            <v>3.7749999999999999</v>
          </cell>
          <cell r="EB453">
            <v>0.54</v>
          </cell>
          <cell r="ED453">
            <v>3.7749999999999999</v>
          </cell>
          <cell r="EK453">
            <v>0.54</v>
          </cell>
          <cell r="EM453">
            <v>3.7749999999999999</v>
          </cell>
        </row>
        <row r="454">
          <cell r="A454">
            <v>130</v>
          </cell>
          <cell r="B454" t="str">
            <v>FG</v>
          </cell>
          <cell r="C454" t="str">
            <v>FM</v>
          </cell>
          <cell r="D454" t="str">
            <v>OLEIC-15</v>
          </cell>
          <cell r="H454">
            <v>0.45999999999999996</v>
          </cell>
          <cell r="Q454">
            <v>0.45999999999999996</v>
          </cell>
          <cell r="R454">
            <v>2.79</v>
          </cell>
          <cell r="Z454">
            <v>0.46</v>
          </cell>
          <cell r="AI454">
            <v>0.46</v>
          </cell>
          <cell r="AJ454">
            <v>1.53</v>
          </cell>
          <cell r="AR454">
            <v>0.185</v>
          </cell>
          <cell r="AS454">
            <v>0.54</v>
          </cell>
          <cell r="BA454">
            <v>0.185</v>
          </cell>
          <cell r="BB454">
            <v>9.9</v>
          </cell>
          <cell r="BJ454">
            <v>0.45999999999999996</v>
          </cell>
          <cell r="BK454">
            <v>8.64</v>
          </cell>
          <cell r="BS454">
            <v>0.185</v>
          </cell>
          <cell r="BT454">
            <v>123.57</v>
          </cell>
          <cell r="CB454">
            <v>0.185</v>
          </cell>
          <cell r="CC454">
            <v>79.56</v>
          </cell>
          <cell r="CK454">
            <v>0.185</v>
          </cell>
          <cell r="CL454">
            <v>38.79</v>
          </cell>
          <cell r="CT454">
            <v>0.185</v>
          </cell>
          <cell r="DC454">
            <v>0.185</v>
          </cell>
          <cell r="DL454">
            <v>0.185</v>
          </cell>
          <cell r="DM454">
            <v>82.26</v>
          </cell>
          <cell r="DU454">
            <v>0.27500000000000002</v>
          </cell>
          <cell r="DV454">
            <v>81.72</v>
          </cell>
          <cell r="ED454">
            <v>0.185</v>
          </cell>
          <cell r="EE454">
            <v>90</v>
          </cell>
          <cell r="EM454">
            <v>0.185</v>
          </cell>
          <cell r="EN454">
            <v>89.28</v>
          </cell>
        </row>
        <row r="455">
          <cell r="A455">
            <v>131</v>
          </cell>
          <cell r="B455" t="str">
            <v>FG</v>
          </cell>
          <cell r="C455" t="str">
            <v>NM</v>
          </cell>
          <cell r="D455" t="str">
            <v>OLEIC-20</v>
          </cell>
          <cell r="H455">
            <v>0.09</v>
          </cell>
          <cell r="Q455">
            <v>0.09</v>
          </cell>
          <cell r="Z455">
            <v>0.09</v>
          </cell>
          <cell r="AI455">
            <v>0.09</v>
          </cell>
          <cell r="AR455">
            <v>0.09</v>
          </cell>
          <cell r="BA455">
            <v>0.09</v>
          </cell>
          <cell r="BJ455">
            <v>0.09</v>
          </cell>
          <cell r="BS455">
            <v>0.09</v>
          </cell>
          <cell r="CB455">
            <v>0.09</v>
          </cell>
          <cell r="CK455">
            <v>0.09</v>
          </cell>
          <cell r="CT455">
            <v>0.09</v>
          </cell>
          <cell r="DC455">
            <v>0.09</v>
          </cell>
          <cell r="DL455">
            <v>0.09</v>
          </cell>
          <cell r="ED455">
            <v>0.09</v>
          </cell>
          <cell r="EM455">
            <v>0.09</v>
          </cell>
        </row>
        <row r="456">
          <cell r="A456">
            <v>132</v>
          </cell>
          <cell r="B456" t="str">
            <v>FG</v>
          </cell>
          <cell r="C456" t="str">
            <v>NM</v>
          </cell>
          <cell r="D456" t="str">
            <v>OLEIC-26</v>
          </cell>
          <cell r="AR456">
            <v>0.63</v>
          </cell>
          <cell r="BS456">
            <v>0.63</v>
          </cell>
          <cell r="CB456">
            <v>0.63</v>
          </cell>
          <cell r="CK456">
            <v>0.36499999999999999</v>
          </cell>
          <cell r="CT456">
            <v>0.36499999999999999</v>
          </cell>
          <cell r="DC456">
            <v>0.36499999999999999</v>
          </cell>
          <cell r="DL456">
            <v>0.36499999999999999</v>
          </cell>
          <cell r="DU456">
            <v>0.63</v>
          </cell>
          <cell r="ED456">
            <v>0.63</v>
          </cell>
          <cell r="EM456">
            <v>0.63</v>
          </cell>
        </row>
        <row r="457">
          <cell r="A457">
            <v>133</v>
          </cell>
          <cell r="B457" t="str">
            <v>FG</v>
          </cell>
          <cell r="C457" t="str">
            <v>NM</v>
          </cell>
          <cell r="D457" t="str">
            <v>OLEIC-29</v>
          </cell>
          <cell r="H457">
            <v>0.2</v>
          </cell>
          <cell r="Q457">
            <v>0.2</v>
          </cell>
          <cell r="Z457">
            <v>0.2</v>
          </cell>
          <cell r="AI457">
            <v>0.2</v>
          </cell>
          <cell r="AR457">
            <v>0.18</v>
          </cell>
          <cell r="BA457">
            <v>0.18</v>
          </cell>
          <cell r="BJ457">
            <v>0.2</v>
          </cell>
          <cell r="BS457">
            <v>0.18</v>
          </cell>
          <cell r="CB457">
            <v>0.18</v>
          </cell>
          <cell r="CK457">
            <v>0.63</v>
          </cell>
          <cell r="CT457">
            <v>0.63</v>
          </cell>
          <cell r="DC457">
            <v>0.63</v>
          </cell>
          <cell r="DL457">
            <v>0.63</v>
          </cell>
          <cell r="DU457">
            <v>0.18</v>
          </cell>
          <cell r="ED457">
            <v>0.18</v>
          </cell>
          <cell r="EM457">
            <v>0.18</v>
          </cell>
        </row>
        <row r="458">
          <cell r="A458">
            <v>134</v>
          </cell>
          <cell r="B458" t="str">
            <v>FG</v>
          </cell>
          <cell r="C458" t="str">
            <v>FM</v>
          </cell>
          <cell r="D458" t="str">
            <v>OLEIC-K</v>
          </cell>
          <cell r="F458">
            <v>4.32</v>
          </cell>
          <cell r="H458">
            <v>4.6050000000000004</v>
          </cell>
          <cell r="O458">
            <v>3.24</v>
          </cell>
          <cell r="Q458">
            <v>4.6050000000000004</v>
          </cell>
          <cell r="X458">
            <v>2.34</v>
          </cell>
          <cell r="Z458">
            <v>4.6050000000000004</v>
          </cell>
          <cell r="AG458">
            <v>2.52</v>
          </cell>
          <cell r="AI458">
            <v>4.6050000000000004</v>
          </cell>
          <cell r="AP458">
            <v>1.62</v>
          </cell>
          <cell r="AR458">
            <v>4.0650000000000004</v>
          </cell>
          <cell r="AY458">
            <v>1.6199999999999999</v>
          </cell>
          <cell r="BA458">
            <v>4.0650000000000004</v>
          </cell>
          <cell r="BH458">
            <v>2.52</v>
          </cell>
          <cell r="BJ458">
            <v>4.6050000000000004</v>
          </cell>
          <cell r="BQ458">
            <v>2.16</v>
          </cell>
          <cell r="BS458">
            <v>4.0650000000000004</v>
          </cell>
          <cell r="BZ458">
            <v>2.34</v>
          </cell>
          <cell r="CB458">
            <v>4.0650000000000004</v>
          </cell>
          <cell r="CC458">
            <v>0.54</v>
          </cell>
          <cell r="CI458">
            <v>1.62</v>
          </cell>
          <cell r="CK458">
            <v>4.0650000000000004</v>
          </cell>
          <cell r="CL458">
            <v>8.5399999999999991</v>
          </cell>
          <cell r="CR458">
            <v>1.62</v>
          </cell>
          <cell r="CT458">
            <v>4.0650000000000004</v>
          </cell>
          <cell r="DA458">
            <v>1.62</v>
          </cell>
          <cell r="DC458">
            <v>4.0650000000000004</v>
          </cell>
          <cell r="DD458">
            <v>0.54</v>
          </cell>
          <cell r="DK458">
            <v>1.08</v>
          </cell>
          <cell r="DL458">
            <v>4.0650000000000004</v>
          </cell>
          <cell r="DM458">
            <v>0.54</v>
          </cell>
          <cell r="DU458">
            <v>4.0650000000000004</v>
          </cell>
          <cell r="DV458">
            <v>0.54</v>
          </cell>
          <cell r="ED458">
            <v>4.0650000000000004</v>
          </cell>
          <cell r="EE458">
            <v>2.52</v>
          </cell>
          <cell r="EM458">
            <v>4.0650000000000004</v>
          </cell>
          <cell r="EN458">
            <v>2.52</v>
          </cell>
        </row>
        <row r="459">
          <cell r="A459">
            <v>135</v>
          </cell>
          <cell r="B459" t="str">
            <v>FG</v>
          </cell>
          <cell r="C459" t="str">
            <v>NM</v>
          </cell>
          <cell r="D459" t="str">
            <v>OLEIC-70</v>
          </cell>
          <cell r="H459">
            <v>0.185</v>
          </cell>
          <cell r="Q459">
            <v>0.185</v>
          </cell>
          <cell r="Z459">
            <v>0.185</v>
          </cell>
          <cell r="AI459">
            <v>0.185</v>
          </cell>
          <cell r="AR459">
            <v>0.185</v>
          </cell>
          <cell r="BA459">
            <v>0.185</v>
          </cell>
          <cell r="BJ459">
            <v>0.185</v>
          </cell>
          <cell r="BS459">
            <v>0.185</v>
          </cell>
          <cell r="CB459">
            <v>0.185</v>
          </cell>
          <cell r="DU459">
            <v>0.185</v>
          </cell>
          <cell r="ED459">
            <v>0.185</v>
          </cell>
          <cell r="EM459">
            <v>0.185</v>
          </cell>
        </row>
        <row r="460">
          <cell r="A460">
            <v>136</v>
          </cell>
          <cell r="B460" t="str">
            <v>FG</v>
          </cell>
          <cell r="C460" t="str">
            <v>FM</v>
          </cell>
          <cell r="D460" t="str">
            <v>C22:1&gt;90</v>
          </cell>
          <cell r="F460">
            <v>0.18</v>
          </cell>
          <cell r="I460">
            <v>6.48</v>
          </cell>
          <cell r="O460">
            <v>0.18</v>
          </cell>
          <cell r="X460">
            <v>0.18</v>
          </cell>
          <cell r="AG460">
            <v>0.36</v>
          </cell>
          <cell r="AP460">
            <v>0.18</v>
          </cell>
          <cell r="AS460">
            <v>22.68</v>
          </cell>
          <cell r="AY460">
            <v>0.18</v>
          </cell>
          <cell r="BB460">
            <v>8.2799999999999994</v>
          </cell>
          <cell r="BH460">
            <v>0.18</v>
          </cell>
          <cell r="BK460">
            <v>8.2799999999999994</v>
          </cell>
          <cell r="BQ460">
            <v>0.18</v>
          </cell>
          <cell r="BT460">
            <v>8.2799999999999994</v>
          </cell>
          <cell r="BZ460">
            <v>0.18</v>
          </cell>
          <cell r="CC460">
            <v>8.2799999999999994</v>
          </cell>
          <cell r="CI460">
            <v>0.36</v>
          </cell>
          <cell r="CL460">
            <v>8.2799999999999994</v>
          </cell>
          <cell r="CR460">
            <v>0.36</v>
          </cell>
          <cell r="DA460">
            <v>0.36</v>
          </cell>
          <cell r="DD460">
            <v>8.2799999999999994</v>
          </cell>
          <cell r="DK460">
            <v>0.36</v>
          </cell>
          <cell r="DM460">
            <v>8.2799999999999994</v>
          </cell>
          <cell r="DS460">
            <v>0.36</v>
          </cell>
          <cell r="DV460">
            <v>8.2799999999999994</v>
          </cell>
          <cell r="EB460">
            <v>0.18</v>
          </cell>
          <cell r="EE460">
            <v>8.2799999999999994</v>
          </cell>
          <cell r="EK460">
            <v>0.18</v>
          </cell>
          <cell r="EN460">
            <v>1.44</v>
          </cell>
        </row>
        <row r="461">
          <cell r="A461">
            <v>137</v>
          </cell>
          <cell r="B461" t="str">
            <v>FG</v>
          </cell>
          <cell r="C461" t="str">
            <v>NM</v>
          </cell>
          <cell r="D461" t="str">
            <v>DCPS</v>
          </cell>
        </row>
        <row r="462">
          <cell r="A462">
            <v>138</v>
          </cell>
          <cell r="B462" t="str">
            <v>FG</v>
          </cell>
          <cell r="C462" t="str">
            <v>NM</v>
          </cell>
          <cell r="D462" t="str">
            <v>DFA C12/C14</v>
          </cell>
          <cell r="DD462">
            <v>2.04</v>
          </cell>
          <cell r="DM462">
            <v>2.04</v>
          </cell>
          <cell r="DV462">
            <v>2.04</v>
          </cell>
          <cell r="EE462">
            <v>0.68</v>
          </cell>
          <cell r="EN462">
            <v>0.68</v>
          </cell>
        </row>
        <row r="463">
          <cell r="A463">
            <v>139</v>
          </cell>
          <cell r="B463" t="str">
            <v>FG</v>
          </cell>
          <cell r="C463" t="str">
            <v>NM</v>
          </cell>
          <cell r="D463" t="str">
            <v>OLEIC-IG</v>
          </cell>
          <cell r="BK463">
            <v>8.19</v>
          </cell>
          <cell r="BT463">
            <v>8.19</v>
          </cell>
          <cell r="CC463">
            <v>8.19</v>
          </cell>
          <cell r="CL463">
            <v>5.22</v>
          </cell>
          <cell r="DD463">
            <v>5.22</v>
          </cell>
          <cell r="DM463">
            <v>2.25</v>
          </cell>
          <cell r="DV463">
            <v>2.25</v>
          </cell>
          <cell r="EE463">
            <v>17.37</v>
          </cell>
          <cell r="EN463">
            <v>8.3699999999999992</v>
          </cell>
        </row>
        <row r="464">
          <cell r="A464">
            <v>140</v>
          </cell>
          <cell r="B464" t="str">
            <v>FG</v>
          </cell>
          <cell r="C464" t="str">
            <v>NM</v>
          </cell>
          <cell r="D464" t="str">
            <v>Vegarol 1214</v>
          </cell>
          <cell r="I464">
            <v>13.6</v>
          </cell>
          <cell r="R464">
            <v>11.22</v>
          </cell>
          <cell r="AJ464">
            <v>5.95</v>
          </cell>
          <cell r="AS464">
            <v>22.1</v>
          </cell>
          <cell r="BB464">
            <v>22.1</v>
          </cell>
          <cell r="BK464">
            <v>30.6</v>
          </cell>
          <cell r="BT464">
            <v>15.81</v>
          </cell>
          <cell r="CC464">
            <v>15.81</v>
          </cell>
          <cell r="CL464">
            <v>12.41</v>
          </cell>
          <cell r="DD464">
            <v>12.41</v>
          </cell>
          <cell r="DM464">
            <v>10.71</v>
          </cell>
          <cell r="DV464">
            <v>8.16</v>
          </cell>
          <cell r="EE464">
            <v>17</v>
          </cell>
          <cell r="EN464">
            <v>9.18</v>
          </cell>
        </row>
        <row r="465">
          <cell r="A465">
            <v>257</v>
          </cell>
          <cell r="B465" t="str">
            <v>FG</v>
          </cell>
          <cell r="C465" t="str">
            <v>NM</v>
          </cell>
          <cell r="D465" t="str">
            <v>Vegarol 10</v>
          </cell>
          <cell r="BK465">
            <v>14.28</v>
          </cell>
          <cell r="BT465">
            <v>14.28</v>
          </cell>
          <cell r="CC465">
            <v>14.28</v>
          </cell>
          <cell r="CL465">
            <v>14.28</v>
          </cell>
          <cell r="DD465">
            <v>14.28</v>
          </cell>
          <cell r="DM465">
            <v>14.28</v>
          </cell>
          <cell r="DV465">
            <v>14.28</v>
          </cell>
          <cell r="EE465">
            <v>14.28</v>
          </cell>
          <cell r="EN465">
            <v>14.28</v>
          </cell>
        </row>
        <row r="466">
          <cell r="F466">
            <v>35.83</v>
          </cell>
          <cell r="G466">
            <v>0</v>
          </cell>
          <cell r="H466">
            <v>18.684999999999999</v>
          </cell>
          <cell r="I466">
            <v>20.079999999999998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60.1</v>
          </cell>
          <cell r="P466">
            <v>0</v>
          </cell>
          <cell r="Q466">
            <v>18.684999999999999</v>
          </cell>
          <cell r="R466">
            <v>14.010000000000002</v>
          </cell>
          <cell r="S466">
            <v>39.25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17.04</v>
          </cell>
          <cell r="Y466">
            <v>0</v>
          </cell>
          <cell r="Z466">
            <v>18.684999999999999</v>
          </cell>
          <cell r="AA466">
            <v>0</v>
          </cell>
          <cell r="AB466">
            <v>30.75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19.669999999999998</v>
          </cell>
          <cell r="AH466">
            <v>0</v>
          </cell>
          <cell r="AI466">
            <v>18.684999999999999</v>
          </cell>
          <cell r="AJ466">
            <v>7.48</v>
          </cell>
          <cell r="AK466">
            <v>72.5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17.61</v>
          </cell>
          <cell r="AQ466">
            <v>0</v>
          </cell>
          <cell r="AR466">
            <v>17.55</v>
          </cell>
          <cell r="AS466">
            <v>45.32</v>
          </cell>
          <cell r="AT466">
            <v>67.25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29.21</v>
          </cell>
          <cell r="AZ466">
            <v>0</v>
          </cell>
          <cell r="BA466">
            <v>16.919999999999998</v>
          </cell>
          <cell r="BB466">
            <v>40.28</v>
          </cell>
          <cell r="BC466">
            <v>61.75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31.82</v>
          </cell>
          <cell r="BI466">
            <v>0</v>
          </cell>
          <cell r="BJ466">
            <v>18.684999999999999</v>
          </cell>
          <cell r="BK466">
            <v>69.989999999999995</v>
          </cell>
          <cell r="BL466">
            <v>43.25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77.34</v>
          </cell>
          <cell r="BR466">
            <v>0</v>
          </cell>
          <cell r="BS466">
            <v>17.55</v>
          </cell>
          <cell r="BT466">
            <v>170.13</v>
          </cell>
          <cell r="BU466">
            <v>44.25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37.559999999999995</v>
          </cell>
          <cell r="CA466">
            <v>0</v>
          </cell>
          <cell r="CB466">
            <v>17.55</v>
          </cell>
          <cell r="CC466">
            <v>126.66000000000001</v>
          </cell>
          <cell r="CD466">
            <v>40.75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17.47</v>
          </cell>
          <cell r="CJ466">
            <v>0</v>
          </cell>
          <cell r="CK466">
            <v>17.510000000000002</v>
          </cell>
          <cell r="CL466">
            <v>87.52</v>
          </cell>
          <cell r="CM466">
            <v>0</v>
          </cell>
          <cell r="CN466">
            <v>0</v>
          </cell>
          <cell r="CO466">
            <v>0</v>
          </cell>
          <cell r="CP466">
            <v>0</v>
          </cell>
          <cell r="CQ466">
            <v>0</v>
          </cell>
          <cell r="CR466">
            <v>24.02</v>
          </cell>
          <cell r="CS466">
            <v>0</v>
          </cell>
          <cell r="CT466">
            <v>17.510000000000002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42.98</v>
          </cell>
          <cell r="DB466">
            <v>0</v>
          </cell>
          <cell r="DC466">
            <v>17.510000000000002</v>
          </cell>
          <cell r="DD466">
            <v>82.37</v>
          </cell>
          <cell r="DE466">
            <v>0</v>
          </cell>
          <cell r="DF466">
            <v>0</v>
          </cell>
          <cell r="DG466">
            <v>0</v>
          </cell>
          <cell r="DH466">
            <v>0</v>
          </cell>
          <cell r="DI466">
            <v>0</v>
          </cell>
          <cell r="DJ466">
            <v>0</v>
          </cell>
          <cell r="DK466">
            <v>27.139999999999993</v>
          </cell>
          <cell r="DL466">
            <v>17.510000000000002</v>
          </cell>
          <cell r="DM466">
            <v>124.05000000000001</v>
          </cell>
          <cell r="DN466">
            <v>0</v>
          </cell>
          <cell r="DO466">
            <v>0</v>
          </cell>
          <cell r="DP466">
            <v>0</v>
          </cell>
          <cell r="DQ466">
            <v>0</v>
          </cell>
          <cell r="DR466">
            <v>0</v>
          </cell>
          <cell r="DS466">
            <v>24.240000000000002</v>
          </cell>
          <cell r="DT466">
            <v>0</v>
          </cell>
          <cell r="DU466">
            <v>17.55</v>
          </cell>
          <cell r="DV466">
            <v>120.96000000000001</v>
          </cell>
          <cell r="DW466">
            <v>20</v>
          </cell>
          <cell r="DX466">
            <v>0</v>
          </cell>
          <cell r="DY466">
            <v>0</v>
          </cell>
          <cell r="DZ466">
            <v>0</v>
          </cell>
          <cell r="EA466">
            <v>0</v>
          </cell>
          <cell r="EB466">
            <v>44.37</v>
          </cell>
          <cell r="EC466">
            <v>0</v>
          </cell>
          <cell r="ED466">
            <v>17.55</v>
          </cell>
          <cell r="EE466">
            <v>166.42</v>
          </cell>
          <cell r="EF466">
            <v>0</v>
          </cell>
          <cell r="EG466">
            <v>0</v>
          </cell>
          <cell r="EH466">
            <v>0</v>
          </cell>
          <cell r="EI466">
            <v>0</v>
          </cell>
          <cell r="EJ466">
            <v>0</v>
          </cell>
          <cell r="EK466">
            <v>62.230000000000004</v>
          </cell>
          <cell r="EL466">
            <v>0</v>
          </cell>
          <cell r="EM466">
            <v>17.55</v>
          </cell>
          <cell r="EN466">
            <v>145.91</v>
          </cell>
          <cell r="EO466">
            <v>49.75</v>
          </cell>
          <cell r="EP466">
            <v>0</v>
          </cell>
          <cell r="EQ466">
            <v>0</v>
          </cell>
          <cell r="ER466">
            <v>0</v>
          </cell>
          <cell r="ES466">
            <v>0</v>
          </cell>
        </row>
        <row r="467">
          <cell r="A467" t="str">
            <v>FATTY ACID FLAKES</v>
          </cell>
        </row>
        <row r="468">
          <cell r="A468">
            <v>141</v>
          </cell>
          <cell r="B468" t="str">
            <v>FG</v>
          </cell>
          <cell r="C468" t="str">
            <v>FM</v>
          </cell>
          <cell r="D468" t="str">
            <v>C14&gt;99%</v>
          </cell>
          <cell r="I468">
            <v>32.875</v>
          </cell>
          <cell r="R468">
            <v>32.875</v>
          </cell>
          <cell r="AJ468">
            <v>32.875</v>
          </cell>
          <cell r="AS468">
            <v>32.875</v>
          </cell>
          <cell r="BB468">
            <v>32.875</v>
          </cell>
          <cell r="BK468">
            <v>32.875</v>
          </cell>
          <cell r="BT468">
            <v>32.875</v>
          </cell>
          <cell r="CC468">
            <v>32.875</v>
          </cell>
          <cell r="CL468">
            <v>7.875</v>
          </cell>
          <cell r="CU468">
            <v>7.875</v>
          </cell>
          <cell r="DD468">
            <v>7.875</v>
          </cell>
          <cell r="DM468">
            <v>7.875</v>
          </cell>
          <cell r="DV468">
            <v>32.875</v>
          </cell>
          <cell r="EE468">
            <v>32.875</v>
          </cell>
          <cell r="EN468">
            <v>32.875</v>
          </cell>
        </row>
        <row r="469">
          <cell r="A469">
            <v>142</v>
          </cell>
          <cell r="B469" t="str">
            <v>FG</v>
          </cell>
          <cell r="C469" t="str">
            <v>FM</v>
          </cell>
          <cell r="D469" t="str">
            <v>C16 85%</v>
          </cell>
        </row>
        <row r="470">
          <cell r="A470">
            <v>143</v>
          </cell>
          <cell r="B470" t="str">
            <v>FG</v>
          </cell>
          <cell r="C470" t="str">
            <v>FM</v>
          </cell>
          <cell r="D470" t="str">
            <v>UTSR</v>
          </cell>
          <cell r="F470">
            <v>84.95</v>
          </cell>
          <cell r="H470">
            <v>57.35</v>
          </cell>
          <cell r="I470">
            <v>151.16</v>
          </cell>
          <cell r="O470">
            <v>95.3</v>
          </cell>
          <cell r="Q470">
            <v>7.35</v>
          </cell>
          <cell r="R470">
            <v>351.78500000000003</v>
          </cell>
          <cell r="X470">
            <v>42.3</v>
          </cell>
          <cell r="Z470">
            <v>16.350000000000001</v>
          </cell>
          <cell r="AI470">
            <v>45.35</v>
          </cell>
          <cell r="AJ470">
            <v>205.71</v>
          </cell>
          <cell r="AP470">
            <v>30</v>
          </cell>
          <cell r="AR470">
            <v>45.35</v>
          </cell>
          <cell r="AS470">
            <v>89.21</v>
          </cell>
          <cell r="AY470">
            <v>14</v>
          </cell>
          <cell r="BA470">
            <v>45.35</v>
          </cell>
          <cell r="BB470">
            <v>46.21</v>
          </cell>
          <cell r="BH470">
            <v>5</v>
          </cell>
          <cell r="BJ470">
            <v>4.3499999999999996</v>
          </cell>
          <cell r="BK470">
            <v>23.21</v>
          </cell>
          <cell r="BQ470">
            <v>76.5</v>
          </cell>
          <cell r="BS470">
            <v>45.35</v>
          </cell>
          <cell r="BT470">
            <v>172.91</v>
          </cell>
          <cell r="BZ470">
            <v>63.1</v>
          </cell>
          <cell r="CB470">
            <v>45.35</v>
          </cell>
          <cell r="CC470">
            <v>102.16</v>
          </cell>
          <cell r="CI470">
            <v>37.1</v>
          </cell>
          <cell r="CK470">
            <v>45.35</v>
          </cell>
          <cell r="CL470">
            <v>90.11</v>
          </cell>
          <cell r="CR470">
            <v>81.099999999999994</v>
          </cell>
          <cell r="CT470">
            <v>45.35</v>
          </cell>
          <cell r="CU470">
            <v>33.71</v>
          </cell>
          <cell r="DA470">
            <v>115.85</v>
          </cell>
          <cell r="DD470">
            <v>119.035</v>
          </cell>
          <cell r="DK470">
            <v>150.5</v>
          </cell>
          <cell r="DL470">
            <v>41.35</v>
          </cell>
          <cell r="DM470">
            <v>104.58499999999999</v>
          </cell>
          <cell r="DS470">
            <v>145.9</v>
          </cell>
          <cell r="DU470">
            <v>41.35</v>
          </cell>
          <cell r="DV470">
            <v>208.01</v>
          </cell>
          <cell r="EB470">
            <v>233.75</v>
          </cell>
          <cell r="ED470">
            <v>41.35</v>
          </cell>
          <cell r="EE470">
            <v>102.61</v>
          </cell>
          <cell r="EK470">
            <v>199.5</v>
          </cell>
          <cell r="EM470">
            <v>41.35</v>
          </cell>
          <cell r="EN470">
            <v>114.06</v>
          </cell>
        </row>
        <row r="471">
          <cell r="A471">
            <v>144</v>
          </cell>
          <cell r="B471" t="str">
            <v>FG</v>
          </cell>
          <cell r="C471" t="str">
            <v>FM</v>
          </cell>
          <cell r="D471" t="str">
            <v>UTSR SPECIAL</v>
          </cell>
        </row>
        <row r="472">
          <cell r="A472">
            <v>145</v>
          </cell>
          <cell r="B472" t="str">
            <v>FG</v>
          </cell>
          <cell r="C472" t="str">
            <v>FM</v>
          </cell>
          <cell r="D472" t="str">
            <v>DTP-7</v>
          </cell>
          <cell r="H472">
            <v>0.9</v>
          </cell>
          <cell r="I472">
            <v>316.14999999999998</v>
          </cell>
          <cell r="Q472">
            <v>0.9</v>
          </cell>
          <cell r="R472">
            <v>164.05</v>
          </cell>
          <cell r="Z472">
            <v>0.9</v>
          </cell>
          <cell r="AI472">
            <v>0.9</v>
          </cell>
          <cell r="AJ472">
            <v>162.69999999999999</v>
          </cell>
          <cell r="AR472">
            <v>0.9000000000000028</v>
          </cell>
          <cell r="AS472">
            <v>97.7</v>
          </cell>
          <cell r="AY472">
            <v>0.35</v>
          </cell>
          <cell r="BA472">
            <v>0.9</v>
          </cell>
          <cell r="BB472">
            <v>159.4</v>
          </cell>
          <cell r="BH472">
            <v>0.35</v>
          </cell>
          <cell r="BJ472">
            <v>0.9</v>
          </cell>
          <cell r="BK472">
            <v>62.65</v>
          </cell>
          <cell r="BS472">
            <v>0.9</v>
          </cell>
          <cell r="BT472">
            <v>3.65</v>
          </cell>
          <cell r="CB472">
            <v>0.9</v>
          </cell>
          <cell r="CC472">
            <v>24.05</v>
          </cell>
          <cell r="CI472">
            <v>17.5</v>
          </cell>
          <cell r="CK472">
            <v>0.9</v>
          </cell>
          <cell r="CL472">
            <v>16.399999999999999</v>
          </cell>
          <cell r="CR472">
            <v>17.5</v>
          </cell>
          <cell r="CT472">
            <v>0.9</v>
          </cell>
          <cell r="CU472">
            <v>122.75</v>
          </cell>
          <cell r="DA472">
            <v>1.5</v>
          </cell>
          <cell r="DD472">
            <v>19.5</v>
          </cell>
          <cell r="DL472">
            <v>0.9</v>
          </cell>
          <cell r="DM472">
            <v>118.8</v>
          </cell>
          <cell r="DU472">
            <v>0.9</v>
          </cell>
          <cell r="DV472">
            <v>3.8</v>
          </cell>
          <cell r="ED472">
            <v>0.9000000000000028</v>
          </cell>
          <cell r="EE472">
            <v>26.9</v>
          </cell>
          <cell r="EM472">
            <v>0.9000000000000028</v>
          </cell>
          <cell r="EN472">
            <v>14.7</v>
          </cell>
        </row>
        <row r="473">
          <cell r="A473">
            <v>146</v>
          </cell>
          <cell r="B473" t="str">
            <v>FG</v>
          </cell>
          <cell r="C473" t="str">
            <v>FM</v>
          </cell>
          <cell r="D473" t="str">
            <v>DTP-CT</v>
          </cell>
          <cell r="F473">
            <v>4.8499999999999996</v>
          </cell>
          <cell r="H473">
            <v>69</v>
          </cell>
          <cell r="O473">
            <v>2.35</v>
          </cell>
          <cell r="Q473">
            <v>60.35</v>
          </cell>
          <cell r="X473">
            <v>2.35</v>
          </cell>
          <cell r="Z473">
            <v>50.35</v>
          </cell>
          <cell r="AI473">
            <v>8.35</v>
          </cell>
          <cell r="AP473">
            <v>0.35</v>
          </cell>
          <cell r="AR473">
            <v>1.35</v>
          </cell>
          <cell r="BA473">
            <v>1.35</v>
          </cell>
          <cell r="BJ473">
            <v>1.35</v>
          </cell>
          <cell r="BQ473">
            <v>0.15</v>
          </cell>
          <cell r="BS473">
            <v>1.35</v>
          </cell>
          <cell r="BZ473">
            <v>0.15</v>
          </cell>
          <cell r="CB473">
            <v>0.35</v>
          </cell>
          <cell r="CI473">
            <v>0.15</v>
          </cell>
          <cell r="CK473">
            <v>0.35</v>
          </cell>
          <cell r="CL473">
            <v>7.5</v>
          </cell>
          <cell r="CR473">
            <v>0.15</v>
          </cell>
          <cell r="CT473">
            <v>0.35</v>
          </cell>
          <cell r="CU473">
            <v>28.75</v>
          </cell>
          <cell r="DA473">
            <v>0.15</v>
          </cell>
          <cell r="DD473">
            <v>52.6</v>
          </cell>
          <cell r="DK473">
            <v>0.15</v>
          </cell>
          <cell r="DL473">
            <v>0.35</v>
          </cell>
          <cell r="DM473">
            <v>35.4</v>
          </cell>
          <cell r="DU473">
            <v>0.35</v>
          </cell>
          <cell r="DV473">
            <v>26.4</v>
          </cell>
          <cell r="EB473">
            <v>0.15</v>
          </cell>
          <cell r="ED473">
            <v>0.35000000000000142</v>
          </cell>
          <cell r="EE473">
            <v>9.9</v>
          </cell>
          <cell r="EK473">
            <v>0.15</v>
          </cell>
          <cell r="EM473">
            <v>0.35000000000000142</v>
          </cell>
        </row>
        <row r="474">
          <cell r="A474">
            <v>147</v>
          </cell>
          <cell r="B474" t="str">
            <v>FG</v>
          </cell>
          <cell r="C474" t="str">
            <v>FM</v>
          </cell>
          <cell r="D474" t="str">
            <v>P-12</v>
          </cell>
          <cell r="F474">
            <v>60.3</v>
          </cell>
          <cell r="H474">
            <v>79.224999999999994</v>
          </cell>
          <cell r="I474">
            <v>82.4</v>
          </cell>
          <cell r="O474">
            <v>60.3</v>
          </cell>
          <cell r="Q474">
            <v>79.224999999999994</v>
          </cell>
          <cell r="R474">
            <v>26.9</v>
          </cell>
          <cell r="X474">
            <v>60.3</v>
          </cell>
          <cell r="Z474">
            <v>79.224999999999994</v>
          </cell>
          <cell r="AI474">
            <v>79.224999999999994</v>
          </cell>
          <cell r="AJ474">
            <v>2.1</v>
          </cell>
          <cell r="AP474">
            <v>29.1</v>
          </cell>
          <cell r="AR474">
            <v>79.174999999999997</v>
          </cell>
          <cell r="AS474">
            <v>0.1</v>
          </cell>
          <cell r="AY474">
            <v>24.1</v>
          </cell>
          <cell r="BA474">
            <v>79.174999999999997</v>
          </cell>
          <cell r="BB474">
            <v>0.1</v>
          </cell>
          <cell r="BH474">
            <v>6.1</v>
          </cell>
          <cell r="BJ474">
            <v>53.225000000000001</v>
          </cell>
          <cell r="BK474">
            <v>0.1</v>
          </cell>
          <cell r="BQ474">
            <v>3.8</v>
          </cell>
          <cell r="BS474">
            <v>37.174999999999997</v>
          </cell>
          <cell r="BZ474">
            <v>3.8</v>
          </cell>
          <cell r="CB474">
            <v>12.175000000000001</v>
          </cell>
          <cell r="CK474">
            <v>12.175000000000001</v>
          </cell>
          <cell r="CT474">
            <v>12.175000000000001</v>
          </cell>
          <cell r="DL474">
            <v>1.2</v>
          </cell>
          <cell r="DU474">
            <v>1.2</v>
          </cell>
          <cell r="ED474">
            <v>1.2</v>
          </cell>
          <cell r="EE474">
            <v>145.19999999999999</v>
          </cell>
          <cell r="EM474">
            <v>1.2</v>
          </cell>
          <cell r="EN474">
            <v>85.2</v>
          </cell>
        </row>
        <row r="475">
          <cell r="A475">
            <v>148</v>
          </cell>
          <cell r="B475" t="str">
            <v>FG</v>
          </cell>
          <cell r="C475" t="str">
            <v>FM</v>
          </cell>
          <cell r="D475" t="str">
            <v>P-12 SPECIAL</v>
          </cell>
        </row>
        <row r="476">
          <cell r="A476">
            <v>149</v>
          </cell>
          <cell r="B476" t="str">
            <v>FG</v>
          </cell>
          <cell r="C476" t="str">
            <v>NM</v>
          </cell>
          <cell r="D476" t="str">
            <v>BEHENIC-75</v>
          </cell>
        </row>
        <row r="477">
          <cell r="A477">
            <v>150</v>
          </cell>
          <cell r="B477" t="str">
            <v>FG</v>
          </cell>
          <cell r="C477" t="str">
            <v>NM</v>
          </cell>
          <cell r="D477" t="str">
            <v>BEHENIC-85</v>
          </cell>
          <cell r="CL477">
            <v>187.5</v>
          </cell>
          <cell r="CU477">
            <v>187.5</v>
          </cell>
          <cell r="DM477">
            <v>187.5</v>
          </cell>
        </row>
        <row r="478">
          <cell r="A478">
            <v>151</v>
          </cell>
          <cell r="B478" t="str">
            <v>FG</v>
          </cell>
          <cell r="C478" t="str">
            <v>FM</v>
          </cell>
          <cell r="D478" t="str">
            <v>BEHENIC-90</v>
          </cell>
          <cell r="F478">
            <v>3.5</v>
          </cell>
          <cell r="O478">
            <v>3.5</v>
          </cell>
          <cell r="X478">
            <v>3.5</v>
          </cell>
          <cell r="AP478">
            <v>3.5</v>
          </cell>
          <cell r="AY478">
            <v>3.5</v>
          </cell>
          <cell r="BH478">
            <v>3.5</v>
          </cell>
          <cell r="BQ478">
            <v>3.5</v>
          </cell>
          <cell r="BZ478">
            <v>3.5</v>
          </cell>
          <cell r="CC478">
            <v>67</v>
          </cell>
          <cell r="CR478">
            <v>3.5</v>
          </cell>
          <cell r="DA478">
            <v>3</v>
          </cell>
          <cell r="DD478">
            <v>187.5</v>
          </cell>
          <cell r="DK478">
            <v>3</v>
          </cell>
          <cell r="DV478">
            <v>147.5</v>
          </cell>
          <cell r="EE478">
            <v>147.5</v>
          </cell>
          <cell r="EN478">
            <v>147.5</v>
          </cell>
        </row>
        <row r="479">
          <cell r="A479">
            <v>152</v>
          </cell>
          <cell r="B479" t="str">
            <v>FG</v>
          </cell>
          <cell r="C479" t="str">
            <v>FM</v>
          </cell>
          <cell r="D479" t="str">
            <v>G3 STEARIC</v>
          </cell>
          <cell r="H479">
            <v>1.75</v>
          </cell>
          <cell r="Q479">
            <v>1.75</v>
          </cell>
          <cell r="Z479">
            <v>1.75</v>
          </cell>
          <cell r="AI479">
            <v>1.75</v>
          </cell>
          <cell r="AJ479">
            <v>15.95</v>
          </cell>
          <cell r="AR479">
            <v>3.9</v>
          </cell>
          <cell r="AS479">
            <v>15.95</v>
          </cell>
          <cell r="BA479">
            <v>3.9</v>
          </cell>
          <cell r="BJ479">
            <v>1.75</v>
          </cell>
          <cell r="BS479">
            <v>3.9</v>
          </cell>
          <cell r="CB479">
            <v>3.9</v>
          </cell>
          <cell r="CK479">
            <v>3.9</v>
          </cell>
          <cell r="CT479">
            <v>3.9</v>
          </cell>
          <cell r="DL479">
            <v>3.9</v>
          </cell>
          <cell r="DU479">
            <v>3.9</v>
          </cell>
          <cell r="DV479">
            <v>32.950000000000003</v>
          </cell>
          <cell r="ED479">
            <v>3.9</v>
          </cell>
          <cell r="EE479">
            <v>5.95</v>
          </cell>
          <cell r="EM479">
            <v>3.9</v>
          </cell>
          <cell r="EN479">
            <v>40.450000000000003</v>
          </cell>
        </row>
        <row r="480">
          <cell r="A480">
            <v>153</v>
          </cell>
          <cell r="B480" t="str">
            <v>FG</v>
          </cell>
          <cell r="C480" t="str">
            <v>NM</v>
          </cell>
          <cell r="D480" t="str">
            <v>HYD.CASTOR OIL</v>
          </cell>
        </row>
        <row r="481">
          <cell r="A481">
            <v>154</v>
          </cell>
          <cell r="B481" t="str">
            <v>FG</v>
          </cell>
          <cell r="C481" t="str">
            <v>FM</v>
          </cell>
          <cell r="D481" t="str">
            <v>C16  W/E</v>
          </cell>
          <cell r="I481">
            <v>41.03</v>
          </cell>
          <cell r="R481">
            <v>41.03</v>
          </cell>
          <cell r="AJ481">
            <v>41.03</v>
          </cell>
          <cell r="AS481">
            <v>41.03</v>
          </cell>
          <cell r="BB481">
            <v>41.03</v>
          </cell>
          <cell r="BK481">
            <v>41.03</v>
          </cell>
          <cell r="BT481">
            <v>41.03</v>
          </cell>
          <cell r="CC481">
            <v>41.03</v>
          </cell>
          <cell r="CL481">
            <v>41.03</v>
          </cell>
          <cell r="CU481">
            <v>41.03</v>
          </cell>
          <cell r="DD481">
            <v>41.03</v>
          </cell>
          <cell r="DM481">
            <v>41.03</v>
          </cell>
          <cell r="DV481">
            <v>41.03</v>
          </cell>
          <cell r="EE481">
            <v>41.03</v>
          </cell>
          <cell r="EN481">
            <v>40.53</v>
          </cell>
        </row>
        <row r="482">
          <cell r="A482">
            <v>155</v>
          </cell>
          <cell r="B482" t="str">
            <v>FG</v>
          </cell>
          <cell r="C482" t="str">
            <v>FM</v>
          </cell>
          <cell r="D482" t="str">
            <v>C18  W/E</v>
          </cell>
          <cell r="I482">
            <v>15.64</v>
          </cell>
          <cell r="R482">
            <v>15.64</v>
          </cell>
          <cell r="AJ482">
            <v>15.64</v>
          </cell>
          <cell r="AS482">
            <v>15.64</v>
          </cell>
          <cell r="BB482">
            <v>15.64</v>
          </cell>
          <cell r="BK482">
            <v>15.64</v>
          </cell>
          <cell r="BT482">
            <v>15.64</v>
          </cell>
          <cell r="CC482">
            <v>15.64</v>
          </cell>
          <cell r="CL482">
            <v>31.1</v>
          </cell>
          <cell r="CU482">
            <v>15.64</v>
          </cell>
          <cell r="DD482">
            <v>15.64</v>
          </cell>
          <cell r="DM482">
            <v>15.64</v>
          </cell>
          <cell r="DV482">
            <v>15.64</v>
          </cell>
          <cell r="EE482">
            <v>15.64</v>
          </cell>
          <cell r="EN482">
            <v>15.64</v>
          </cell>
        </row>
        <row r="483">
          <cell r="A483">
            <v>156</v>
          </cell>
          <cell r="B483" t="str">
            <v>FG</v>
          </cell>
          <cell r="C483" t="str">
            <v>FM</v>
          </cell>
          <cell r="D483" t="str">
            <v>C1618  W/E</v>
          </cell>
          <cell r="I483">
            <v>31.21</v>
          </cell>
          <cell r="R483">
            <v>31.21</v>
          </cell>
          <cell r="AJ483">
            <v>31.21</v>
          </cell>
          <cell r="AS483">
            <v>31.21</v>
          </cell>
          <cell r="BB483">
            <v>31.21</v>
          </cell>
          <cell r="BK483">
            <v>31.21</v>
          </cell>
          <cell r="BT483">
            <v>31.21</v>
          </cell>
          <cell r="CC483">
            <v>31.21</v>
          </cell>
          <cell r="CL483">
            <v>15.75</v>
          </cell>
          <cell r="CU483">
            <v>31.21</v>
          </cell>
          <cell r="DD483">
            <v>31.31</v>
          </cell>
          <cell r="DM483">
            <v>31.21</v>
          </cell>
          <cell r="DV483">
            <v>31.21</v>
          </cell>
          <cell r="EE483">
            <v>31.21</v>
          </cell>
          <cell r="EN483">
            <v>31.21</v>
          </cell>
        </row>
        <row r="484">
          <cell r="A484">
            <v>157</v>
          </cell>
          <cell r="B484" t="str">
            <v>FG</v>
          </cell>
          <cell r="C484" t="str">
            <v>NM</v>
          </cell>
          <cell r="D484" t="str">
            <v>CONTAMINATED FATTY ACID</v>
          </cell>
          <cell r="I484">
            <v>31</v>
          </cell>
          <cell r="R484">
            <v>31</v>
          </cell>
          <cell r="AJ484">
            <v>25</v>
          </cell>
          <cell r="AS484">
            <v>25</v>
          </cell>
          <cell r="BB484">
            <v>25</v>
          </cell>
          <cell r="BK484">
            <v>25</v>
          </cell>
          <cell r="BT484">
            <v>25</v>
          </cell>
          <cell r="CC484">
            <v>25</v>
          </cell>
          <cell r="DV484">
            <v>25</v>
          </cell>
          <cell r="EE484">
            <v>25</v>
          </cell>
          <cell r="EN484">
            <v>25</v>
          </cell>
        </row>
        <row r="485">
          <cell r="A485">
            <v>158</v>
          </cell>
          <cell r="B485" t="str">
            <v>FG</v>
          </cell>
          <cell r="C485" t="str">
            <v>NM</v>
          </cell>
          <cell r="D485" t="str">
            <v>STEARIC ACID - SPECIAL</v>
          </cell>
          <cell r="F485">
            <v>1.35</v>
          </cell>
          <cell r="H485">
            <v>1.05</v>
          </cell>
          <cell r="O485">
            <v>1.35</v>
          </cell>
          <cell r="Q485">
            <v>1.05</v>
          </cell>
          <cell r="X485">
            <v>1.35</v>
          </cell>
          <cell r="Z485">
            <v>1.05</v>
          </cell>
          <cell r="AI485">
            <v>1.05</v>
          </cell>
          <cell r="AP485">
            <v>1.35</v>
          </cell>
          <cell r="AR485">
            <v>1.05</v>
          </cell>
          <cell r="AY485">
            <v>1.35</v>
          </cell>
          <cell r="BA485">
            <v>1.05</v>
          </cell>
          <cell r="BH485">
            <v>1.35</v>
          </cell>
          <cell r="BJ485">
            <v>1.05</v>
          </cell>
          <cell r="BQ485">
            <v>1.35</v>
          </cell>
          <cell r="BS485">
            <v>1.05</v>
          </cell>
          <cell r="BZ485">
            <v>1.35</v>
          </cell>
          <cell r="CB485">
            <v>1.05</v>
          </cell>
          <cell r="CI485">
            <v>1.35</v>
          </cell>
          <cell r="CK485">
            <v>1.05</v>
          </cell>
          <cell r="CR485">
            <v>1.35</v>
          </cell>
          <cell r="CT485">
            <v>1.05</v>
          </cell>
          <cell r="DK485">
            <v>1.35</v>
          </cell>
          <cell r="DL485">
            <v>1.05</v>
          </cell>
          <cell r="DS485">
            <v>1.35</v>
          </cell>
          <cell r="DU485">
            <v>1.05</v>
          </cell>
          <cell r="EB485">
            <v>1.35</v>
          </cell>
          <cell r="ED485">
            <v>1.05</v>
          </cell>
          <cell r="EK485">
            <v>1.35</v>
          </cell>
          <cell r="EM485">
            <v>1.05</v>
          </cell>
        </row>
        <row r="486">
          <cell r="A486">
            <v>159</v>
          </cell>
          <cell r="B486" t="str">
            <v>FG</v>
          </cell>
          <cell r="C486" t="str">
            <v>NM</v>
          </cell>
          <cell r="D486" t="str">
            <v>DFA-C18/22</v>
          </cell>
        </row>
        <row r="487">
          <cell r="A487">
            <v>160</v>
          </cell>
          <cell r="B487" t="str">
            <v>FG</v>
          </cell>
          <cell r="C487" t="str">
            <v>NM</v>
          </cell>
          <cell r="D487" t="str">
            <v>C10 Alc (14 * 170 kgs)</v>
          </cell>
        </row>
        <row r="488">
          <cell r="A488">
            <v>241</v>
          </cell>
          <cell r="B488" t="str">
            <v>FG</v>
          </cell>
          <cell r="C488" t="str">
            <v>NM</v>
          </cell>
          <cell r="D488" t="str">
            <v>C12</v>
          </cell>
          <cell r="I488">
            <v>11.5</v>
          </cell>
          <cell r="R488">
            <v>10</v>
          </cell>
          <cell r="AJ488">
            <v>10</v>
          </cell>
          <cell r="AS488">
            <v>8</v>
          </cell>
          <cell r="BB488">
            <v>8</v>
          </cell>
          <cell r="BK488">
            <v>8</v>
          </cell>
          <cell r="BT488">
            <v>8</v>
          </cell>
          <cell r="CC488">
            <v>5.5250000000000004</v>
          </cell>
          <cell r="CL488">
            <v>3.5249999999999999</v>
          </cell>
          <cell r="CU488">
            <v>3.5249999999999999</v>
          </cell>
          <cell r="DD488">
            <v>3.5249999999999999</v>
          </cell>
        </row>
        <row r="489">
          <cell r="A489">
            <v>244</v>
          </cell>
          <cell r="B489" t="str">
            <v>FG</v>
          </cell>
          <cell r="C489" t="str">
            <v>NM</v>
          </cell>
          <cell r="D489" t="str">
            <v>STEARIC-90</v>
          </cell>
          <cell r="E489" t="str">
            <v>STEARIC-90</v>
          </cell>
          <cell r="F489">
            <v>81.900000000000006</v>
          </cell>
          <cell r="O489">
            <v>81.8</v>
          </cell>
          <cell r="X489">
            <v>81.8</v>
          </cell>
          <cell r="AP489">
            <v>81.8</v>
          </cell>
          <cell r="AY489">
            <v>81.8</v>
          </cell>
          <cell r="BH489">
            <v>81.8</v>
          </cell>
          <cell r="BQ489">
            <v>81.8</v>
          </cell>
          <cell r="BZ489">
            <v>81.8</v>
          </cell>
          <cell r="CI489">
            <v>79.599999999999994</v>
          </cell>
          <cell r="CS489">
            <v>79.599999999999994</v>
          </cell>
          <cell r="DA489">
            <v>79</v>
          </cell>
          <cell r="DK489">
            <v>79</v>
          </cell>
          <cell r="DS489">
            <v>79.599999999999994</v>
          </cell>
          <cell r="EB489">
            <v>79.599999999999994</v>
          </cell>
          <cell r="EK489">
            <v>79.599999999999994</v>
          </cell>
        </row>
        <row r="490">
          <cell r="A490">
            <v>246</v>
          </cell>
          <cell r="B490" t="str">
            <v>FG</v>
          </cell>
          <cell r="C490" t="str">
            <v>NM</v>
          </cell>
          <cell r="D490" t="str">
            <v>HPS 25 KGS</v>
          </cell>
        </row>
        <row r="491">
          <cell r="F491">
            <v>236.85</v>
          </cell>
          <cell r="G491">
            <v>0</v>
          </cell>
          <cell r="H491">
            <v>209.27500000000001</v>
          </cell>
          <cell r="I491">
            <v>712.96499999999992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244.59999999999997</v>
          </cell>
          <cell r="P491">
            <v>0</v>
          </cell>
          <cell r="Q491">
            <v>150.625</v>
          </cell>
          <cell r="R491">
            <v>704.49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191.59999999999997</v>
          </cell>
          <cell r="Y491">
            <v>0</v>
          </cell>
          <cell r="Z491">
            <v>149.625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136.625</v>
          </cell>
          <cell r="AJ491">
            <v>542.21499999999992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146.1</v>
          </cell>
          <cell r="AQ491">
            <v>0</v>
          </cell>
          <cell r="AR491">
            <v>131.72500000000002</v>
          </cell>
          <cell r="AS491">
            <v>356.71499999999997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125.1</v>
          </cell>
          <cell r="AZ491">
            <v>0</v>
          </cell>
          <cell r="BA491">
            <v>131.72500000000002</v>
          </cell>
          <cell r="BB491">
            <v>359.46499999999997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98.1</v>
          </cell>
          <cell r="BI491">
            <v>0</v>
          </cell>
          <cell r="BJ491">
            <v>62.625</v>
          </cell>
          <cell r="BK491">
            <v>239.715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167.1</v>
          </cell>
          <cell r="BR491">
            <v>0</v>
          </cell>
          <cell r="BS491">
            <v>89.725000000000009</v>
          </cell>
          <cell r="BT491">
            <v>330.315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153.69999999999999</v>
          </cell>
          <cell r="CA491">
            <v>0</v>
          </cell>
          <cell r="CB491">
            <v>63.725000000000001</v>
          </cell>
          <cell r="CC491">
            <v>344.48999999999995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135.69999999999999</v>
          </cell>
          <cell r="CJ491">
            <v>0</v>
          </cell>
          <cell r="CK491">
            <v>63.725000000000001</v>
          </cell>
          <cell r="CL491">
            <v>400.78999999999996</v>
          </cell>
          <cell r="CM491">
            <v>0</v>
          </cell>
          <cell r="CN491">
            <v>0</v>
          </cell>
          <cell r="CO491">
            <v>0</v>
          </cell>
          <cell r="CP491">
            <v>0</v>
          </cell>
          <cell r="CQ491">
            <v>0</v>
          </cell>
          <cell r="CR491">
            <v>103.6</v>
          </cell>
          <cell r="CS491">
            <v>79.599999999999994</v>
          </cell>
          <cell r="CT491">
            <v>63.725000000000001</v>
          </cell>
          <cell r="CU491">
            <v>471.98999999999995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199.5</v>
          </cell>
          <cell r="DB491">
            <v>0</v>
          </cell>
          <cell r="DC491">
            <v>0</v>
          </cell>
          <cell r="DD491">
            <v>478.01499999999993</v>
          </cell>
          <cell r="DE491">
            <v>0</v>
          </cell>
          <cell r="DF491">
            <v>0</v>
          </cell>
          <cell r="DG491">
            <v>0</v>
          </cell>
          <cell r="DH491">
            <v>0</v>
          </cell>
          <cell r="DI491">
            <v>0</v>
          </cell>
          <cell r="DJ491">
            <v>0</v>
          </cell>
          <cell r="DK491">
            <v>234</v>
          </cell>
          <cell r="DL491">
            <v>48.75</v>
          </cell>
          <cell r="DM491">
            <v>542.04</v>
          </cell>
          <cell r="DN491">
            <v>0</v>
          </cell>
          <cell r="DO491">
            <v>0</v>
          </cell>
          <cell r="DP491">
            <v>0</v>
          </cell>
          <cell r="DQ491">
            <v>0</v>
          </cell>
          <cell r="DR491">
            <v>0</v>
          </cell>
          <cell r="DS491">
            <v>226.85</v>
          </cell>
          <cell r="DT491">
            <v>0</v>
          </cell>
          <cell r="DU491">
            <v>48.75</v>
          </cell>
          <cell r="DV491">
            <v>564.41499999999996</v>
          </cell>
          <cell r="DW491">
            <v>0</v>
          </cell>
          <cell r="DX491">
            <v>0</v>
          </cell>
          <cell r="DY491">
            <v>0</v>
          </cell>
          <cell r="DZ491">
            <v>0</v>
          </cell>
          <cell r="EA491">
            <v>0</v>
          </cell>
          <cell r="EB491">
            <v>314.85000000000002</v>
          </cell>
          <cell r="EC491">
            <v>0</v>
          </cell>
          <cell r="ED491">
            <v>48.750000000000007</v>
          </cell>
          <cell r="EE491">
            <v>583.81500000000005</v>
          </cell>
          <cell r="EF491">
            <v>0</v>
          </cell>
          <cell r="EG491">
            <v>0</v>
          </cell>
          <cell r="EH491">
            <v>0</v>
          </cell>
          <cell r="EI491">
            <v>0</v>
          </cell>
          <cell r="EJ491">
            <v>0</v>
          </cell>
          <cell r="EK491">
            <v>280.60000000000002</v>
          </cell>
          <cell r="EL491">
            <v>0</v>
          </cell>
          <cell r="EM491">
            <v>48.750000000000007</v>
          </cell>
          <cell r="EN491">
            <v>547.16499999999996</v>
          </cell>
          <cell r="EO491">
            <v>0</v>
          </cell>
          <cell r="EP491">
            <v>0</v>
          </cell>
          <cell r="EQ491">
            <v>0</v>
          </cell>
          <cell r="ER491">
            <v>0</v>
          </cell>
          <cell r="ES491">
            <v>0</v>
          </cell>
        </row>
        <row r="492">
          <cell r="A492" t="str">
            <v>FATTY ALCOHOLS</v>
          </cell>
        </row>
        <row r="493">
          <cell r="A493">
            <v>256</v>
          </cell>
          <cell r="B493" t="str">
            <v>FG</v>
          </cell>
          <cell r="C493" t="str">
            <v>FM</v>
          </cell>
          <cell r="D493" t="str">
            <v>VEGROL10</v>
          </cell>
          <cell r="BB493">
            <v>15</v>
          </cell>
        </row>
        <row r="494">
          <cell r="A494">
            <v>161</v>
          </cell>
          <cell r="B494" t="str">
            <v>FG</v>
          </cell>
          <cell r="C494" t="str">
            <v>FM</v>
          </cell>
          <cell r="D494" t="str">
            <v>VEGROL1214</v>
          </cell>
          <cell r="I494">
            <v>0.91</v>
          </cell>
          <cell r="R494">
            <v>173.36</v>
          </cell>
          <cell r="V494">
            <v>66.69</v>
          </cell>
          <cell r="Z494">
            <v>45.28</v>
          </cell>
          <cell r="AA494">
            <v>456.69</v>
          </cell>
          <cell r="AE494">
            <v>33.03</v>
          </cell>
          <cell r="AI494">
            <v>504.07</v>
          </cell>
          <cell r="AJ494">
            <v>115</v>
          </cell>
          <cell r="AN494">
            <v>30.85</v>
          </cell>
          <cell r="AR494">
            <v>0.67000000000007276</v>
          </cell>
          <cell r="AS494">
            <v>949</v>
          </cell>
          <cell r="AW494">
            <v>30.84</v>
          </cell>
          <cell r="BA494">
            <v>0.67</v>
          </cell>
          <cell r="BB494">
            <v>819</v>
          </cell>
          <cell r="BF494">
            <v>65.459999999999994</v>
          </cell>
          <cell r="BJ494">
            <v>0.67000000000007276</v>
          </cell>
          <cell r="BK494">
            <v>571</v>
          </cell>
          <cell r="BO494">
            <v>50.76</v>
          </cell>
          <cell r="CC494">
            <v>1203</v>
          </cell>
          <cell r="CK494">
            <v>15.75</v>
          </cell>
          <cell r="CL494">
            <v>1001.6500000000001</v>
          </cell>
          <cell r="CT494">
            <v>255.01</v>
          </cell>
          <cell r="CU494">
            <v>725.75</v>
          </cell>
          <cell r="DD494">
            <v>768.16</v>
          </cell>
          <cell r="DL494">
            <v>574.02</v>
          </cell>
          <cell r="DM494">
            <v>1999.9300000000003</v>
          </cell>
          <cell r="DQ494">
            <v>71.19</v>
          </cell>
          <cell r="DU494">
            <v>574.02</v>
          </cell>
          <cell r="DV494">
            <v>1367</v>
          </cell>
          <cell r="DZ494">
            <v>110.03</v>
          </cell>
          <cell r="ED494">
            <v>649.09</v>
          </cell>
          <cell r="EE494">
            <v>983.6099999999999</v>
          </cell>
          <cell r="EM494">
            <v>650.04999999999995</v>
          </cell>
          <cell r="EN494">
            <v>1110.8599999999999</v>
          </cell>
        </row>
        <row r="495">
          <cell r="A495">
            <v>162</v>
          </cell>
          <cell r="B495" t="str">
            <v>FG</v>
          </cell>
          <cell r="C495" t="str">
            <v>FM</v>
          </cell>
          <cell r="D495" t="str">
            <v>VEGROL1216</v>
          </cell>
          <cell r="H495">
            <v>45.28</v>
          </cell>
          <cell r="I495">
            <v>637.24</v>
          </cell>
          <cell r="Q495">
            <v>45.28</v>
          </cell>
          <cell r="R495">
            <v>637.29999999999995</v>
          </cell>
          <cell r="V495">
            <v>46.38</v>
          </cell>
          <cell r="AA495">
            <v>450.82</v>
          </cell>
          <cell r="AE495">
            <v>91.37</v>
          </cell>
          <cell r="AI495">
            <v>292.54000000000002</v>
          </cell>
          <cell r="AJ495">
            <v>1006</v>
          </cell>
          <cell r="AN495">
            <v>29.48</v>
          </cell>
          <cell r="AR495">
            <v>979.85</v>
          </cell>
          <cell r="AS495">
            <v>425</v>
          </cell>
          <cell r="BA495">
            <v>460.72</v>
          </cell>
          <cell r="BB495">
            <v>944</v>
          </cell>
          <cell r="BJ495">
            <v>29.839999999999861</v>
          </cell>
          <cell r="BK495">
            <v>1043</v>
          </cell>
          <cell r="BS495">
            <v>30.510000000000073</v>
          </cell>
          <cell r="BT495">
            <v>1026</v>
          </cell>
          <cell r="BX495">
            <v>30.62</v>
          </cell>
          <cell r="CB495">
            <v>646.36</v>
          </cell>
          <cell r="CC495">
            <v>201</v>
          </cell>
          <cell r="CG495">
            <v>30.36</v>
          </cell>
          <cell r="CL495">
            <v>811.25</v>
          </cell>
          <cell r="CU495">
            <v>913.06</v>
          </cell>
          <cell r="DC495">
            <v>466.3</v>
          </cell>
          <cell r="DD495">
            <v>855.6</v>
          </cell>
          <cell r="DL495">
            <v>496.92</v>
          </cell>
          <cell r="DM495">
            <v>276.99</v>
          </cell>
          <cell r="DQ495">
            <v>22.03</v>
          </cell>
          <cell r="DU495">
            <v>504.46</v>
          </cell>
          <cell r="DV495">
            <v>778</v>
          </cell>
          <cell r="ED495">
            <v>504.46</v>
          </cell>
          <cell r="EE495">
            <v>779.87</v>
          </cell>
          <cell r="EN495">
            <v>832.16100000000006</v>
          </cell>
        </row>
        <row r="496">
          <cell r="A496">
            <v>163</v>
          </cell>
          <cell r="B496" t="str">
            <v>FG</v>
          </cell>
          <cell r="C496" t="str">
            <v>FM</v>
          </cell>
          <cell r="D496" t="str">
            <v>VEGROL 1218</v>
          </cell>
          <cell r="I496">
            <v>578.94000000000005</v>
          </cell>
          <cell r="R496">
            <v>570.9</v>
          </cell>
          <cell r="AA496">
            <v>640.62</v>
          </cell>
          <cell r="AJ496">
            <v>531</v>
          </cell>
          <cell r="AN496">
            <v>30.15</v>
          </cell>
          <cell r="AS496">
            <v>599.87</v>
          </cell>
          <cell r="BB496">
            <v>694</v>
          </cell>
          <cell r="BK496">
            <v>600.17999999999995</v>
          </cell>
          <cell r="BO496">
            <v>16.059999999999999</v>
          </cell>
          <cell r="BT496">
            <v>622</v>
          </cell>
          <cell r="CC496">
            <v>22</v>
          </cell>
          <cell r="CL496">
            <v>765.68</v>
          </cell>
          <cell r="CU496">
            <v>725.5</v>
          </cell>
          <cell r="DD496">
            <v>708.70999999999992</v>
          </cell>
          <cell r="DM496">
            <v>736.98</v>
          </cell>
          <cell r="EE496">
            <v>853.5</v>
          </cell>
          <cell r="EN496">
            <v>871.62</v>
          </cell>
        </row>
        <row r="497">
          <cell r="A497">
            <v>164</v>
          </cell>
          <cell r="B497" t="str">
            <v>FG</v>
          </cell>
          <cell r="C497" t="str">
            <v>FM</v>
          </cell>
          <cell r="D497" t="str">
            <v>VEGROL C1618TA</v>
          </cell>
          <cell r="I497">
            <v>983.7</v>
          </cell>
          <cell r="R497">
            <v>897.4</v>
          </cell>
          <cell r="AA497">
            <v>886.33</v>
          </cell>
          <cell r="BK497">
            <v>839</v>
          </cell>
          <cell r="BT497">
            <v>826</v>
          </cell>
          <cell r="CC497">
            <v>760</v>
          </cell>
          <cell r="CL497">
            <v>436.6</v>
          </cell>
          <cell r="CU497">
            <v>911.5</v>
          </cell>
          <cell r="DD497">
            <v>349.36</v>
          </cell>
          <cell r="DM497">
            <v>328.48</v>
          </cell>
          <cell r="DV497">
            <v>629</v>
          </cell>
          <cell r="EE497">
            <v>1002.21</v>
          </cell>
          <cell r="EN497">
            <v>493.8</v>
          </cell>
        </row>
        <row r="498">
          <cell r="A498">
            <v>165</v>
          </cell>
          <cell r="B498" t="str">
            <v>FG</v>
          </cell>
          <cell r="C498" t="str">
            <v>FM</v>
          </cell>
          <cell r="D498" t="str">
            <v>VEGROL C1618(50:50)</v>
          </cell>
          <cell r="I498">
            <v>228.41</v>
          </cell>
          <cell r="R498">
            <v>162.93</v>
          </cell>
          <cell r="AA498">
            <v>49.21</v>
          </cell>
          <cell r="AJ498">
            <v>37</v>
          </cell>
          <cell r="CC498">
            <v>478</v>
          </cell>
          <cell r="CL498">
            <v>420.59</v>
          </cell>
          <cell r="CU498">
            <v>371.99</v>
          </cell>
          <cell r="DD498">
            <v>371.99</v>
          </cell>
          <cell r="DM498">
            <v>311.77</v>
          </cell>
          <cell r="DV498">
            <v>291</v>
          </cell>
          <cell r="EE498">
            <v>183.23793600000002</v>
          </cell>
          <cell r="EN498">
            <v>183.31745599999999</v>
          </cell>
        </row>
        <row r="499">
          <cell r="A499">
            <v>166</v>
          </cell>
          <cell r="B499" t="str">
            <v>FG</v>
          </cell>
          <cell r="C499" t="str">
            <v>FM</v>
          </cell>
          <cell r="D499" t="str">
            <v>VEGROL C1618PS</v>
          </cell>
          <cell r="CL499">
            <v>64.97</v>
          </cell>
        </row>
        <row r="500">
          <cell r="A500">
            <v>167</v>
          </cell>
          <cell r="B500" t="str">
            <v>FG</v>
          </cell>
          <cell r="C500" t="str">
            <v>FM</v>
          </cell>
          <cell r="D500" t="str">
            <v>VEGROL C1698</v>
          </cell>
          <cell r="I500">
            <v>303.27</v>
          </cell>
          <cell r="R500">
            <v>280.04000000000002</v>
          </cell>
          <cell r="AA500">
            <v>190.04</v>
          </cell>
          <cell r="CL500">
            <v>526.57000000000005</v>
          </cell>
          <cell r="CU500">
            <v>650.1</v>
          </cell>
          <cell r="DD500">
            <v>643.21</v>
          </cell>
          <cell r="DM500">
            <v>524.75</v>
          </cell>
          <cell r="DV500">
            <v>237.55</v>
          </cell>
          <cell r="EE500">
            <v>234.94</v>
          </cell>
          <cell r="EN500">
            <v>290.23</v>
          </cell>
        </row>
        <row r="501">
          <cell r="A501">
            <v>168</v>
          </cell>
          <cell r="B501" t="str">
            <v>FG</v>
          </cell>
          <cell r="C501" t="str">
            <v>FM</v>
          </cell>
          <cell r="D501" t="str">
            <v>VEGROL C1895</v>
          </cell>
        </row>
        <row r="502">
          <cell r="A502">
            <v>169</v>
          </cell>
          <cell r="B502" t="str">
            <v>FG</v>
          </cell>
          <cell r="C502" t="str">
            <v>FM</v>
          </cell>
          <cell r="D502" t="str">
            <v>VEGROL C1898</v>
          </cell>
          <cell r="I502">
            <v>178.76</v>
          </cell>
          <cell r="R502">
            <v>149.80000000000001</v>
          </cell>
          <cell r="AA502">
            <v>102.19</v>
          </cell>
          <cell r="CL502">
            <v>138.94</v>
          </cell>
          <cell r="CU502">
            <v>193.97</v>
          </cell>
          <cell r="DD502">
            <v>255.55</v>
          </cell>
          <cell r="DM502">
            <v>193.75</v>
          </cell>
        </row>
        <row r="503">
          <cell r="A503">
            <v>170</v>
          </cell>
          <cell r="B503" t="str">
            <v>FG</v>
          </cell>
          <cell r="C503" t="str">
            <v>FM</v>
          </cell>
          <cell r="D503" t="str">
            <v>VEGROL C1822 (seed alc)</v>
          </cell>
          <cell r="I503">
            <v>404.84</v>
          </cell>
          <cell r="R503">
            <v>405.22</v>
          </cell>
          <cell r="AA503">
            <v>369.56</v>
          </cell>
          <cell r="AJ503">
            <v>97</v>
          </cell>
          <cell r="AS503">
            <v>60</v>
          </cell>
          <cell r="CL503">
            <v>153.30000000000001</v>
          </cell>
        </row>
        <row r="504">
          <cell r="A504">
            <v>171</v>
          </cell>
          <cell r="B504" t="str">
            <v>FG</v>
          </cell>
          <cell r="C504" t="str">
            <v>SM</v>
          </cell>
          <cell r="D504" t="str">
            <v>VEGROL C20:2250:50</v>
          </cell>
          <cell r="BT504">
            <v>556</v>
          </cell>
        </row>
        <row r="505">
          <cell r="A505">
            <v>172</v>
          </cell>
          <cell r="B505" t="str">
            <v>FG</v>
          </cell>
          <cell r="C505" t="str">
            <v>SM</v>
          </cell>
          <cell r="D505" t="str">
            <v>VEGROL C2280</v>
          </cell>
          <cell r="I505">
            <v>666.2</v>
          </cell>
          <cell r="R505">
            <v>629.72</v>
          </cell>
          <cell r="AA505">
            <v>601.75</v>
          </cell>
          <cell r="AJ505">
            <v>448</v>
          </cell>
          <cell r="AS505">
            <v>202</v>
          </cell>
          <cell r="BB505">
            <v>143</v>
          </cell>
          <cell r="BK505">
            <v>97</v>
          </cell>
          <cell r="BT505">
            <v>97</v>
          </cell>
          <cell r="CC505">
            <v>98</v>
          </cell>
          <cell r="CL505">
            <v>98.62</v>
          </cell>
          <cell r="DD505">
            <v>83.63</v>
          </cell>
          <cell r="DM505">
            <v>68.56</v>
          </cell>
          <cell r="DV505">
            <v>68</v>
          </cell>
          <cell r="EE505">
            <v>53.617300000000007</v>
          </cell>
          <cell r="EN505">
            <v>53.561999999999998</v>
          </cell>
        </row>
        <row r="506">
          <cell r="A506">
            <v>173</v>
          </cell>
          <cell r="B506" t="str">
            <v>FG</v>
          </cell>
          <cell r="C506" t="str">
            <v>SM</v>
          </cell>
          <cell r="D506" t="str">
            <v>VEGROL1216 CONCENTRATED</v>
          </cell>
        </row>
        <row r="507">
          <cell r="A507">
            <v>250</v>
          </cell>
          <cell r="B507" t="str">
            <v>FG</v>
          </cell>
          <cell r="C507" t="str">
            <v>SM</v>
          </cell>
          <cell r="D507" t="str">
            <v>VEGROL C2270</v>
          </cell>
          <cell r="AJ507">
            <v>271</v>
          </cell>
          <cell r="AS507">
            <v>285</v>
          </cell>
          <cell r="BB507">
            <v>280</v>
          </cell>
          <cell r="BK507">
            <v>236</v>
          </cell>
          <cell r="BT507">
            <v>236</v>
          </cell>
          <cell r="CC507">
            <v>236</v>
          </cell>
          <cell r="CL507">
            <v>406.29</v>
          </cell>
          <cell r="CU507">
            <v>505.5</v>
          </cell>
          <cell r="DD507">
            <v>395.97</v>
          </cell>
          <cell r="DM507">
            <v>385.63</v>
          </cell>
          <cell r="DV507">
            <v>215</v>
          </cell>
          <cell r="EE507">
            <v>144.5</v>
          </cell>
          <cell r="EN507">
            <v>144.49900000000002</v>
          </cell>
        </row>
        <row r="508">
          <cell r="F508">
            <v>0</v>
          </cell>
          <cell r="G508">
            <v>0</v>
          </cell>
          <cell r="H508">
            <v>45.28</v>
          </cell>
          <cell r="I508">
            <v>3982.2699999999995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45.28</v>
          </cell>
          <cell r="R508">
            <v>3906.67</v>
          </cell>
          <cell r="S508">
            <v>0</v>
          </cell>
          <cell r="T508">
            <v>0</v>
          </cell>
          <cell r="U508">
            <v>0</v>
          </cell>
          <cell r="V508">
            <v>113.07</v>
          </cell>
          <cell r="W508">
            <v>0</v>
          </cell>
          <cell r="X508">
            <v>0</v>
          </cell>
          <cell r="Y508">
            <v>0</v>
          </cell>
          <cell r="Z508">
            <v>45.28</v>
          </cell>
          <cell r="AA508">
            <v>3747.21</v>
          </cell>
          <cell r="AB508">
            <v>0</v>
          </cell>
          <cell r="AC508">
            <v>0</v>
          </cell>
          <cell r="AD508">
            <v>0</v>
          </cell>
          <cell r="AE508">
            <v>124.4</v>
          </cell>
          <cell r="AF508">
            <v>0</v>
          </cell>
          <cell r="AG508">
            <v>0</v>
          </cell>
          <cell r="AH508">
            <v>0</v>
          </cell>
          <cell r="AI508">
            <v>796.61</v>
          </cell>
          <cell r="AJ508">
            <v>2505</v>
          </cell>
          <cell r="AK508">
            <v>0</v>
          </cell>
          <cell r="AL508">
            <v>0</v>
          </cell>
          <cell r="AM508">
            <v>0</v>
          </cell>
          <cell r="AN508">
            <v>90.47999999999999</v>
          </cell>
          <cell r="AO508">
            <v>0</v>
          </cell>
          <cell r="AP508">
            <v>0</v>
          </cell>
          <cell r="AQ508">
            <v>0</v>
          </cell>
          <cell r="AR508">
            <v>980.5200000000001</v>
          </cell>
          <cell r="AS508">
            <v>2520.87</v>
          </cell>
          <cell r="AT508">
            <v>0</v>
          </cell>
          <cell r="AU508">
            <v>0</v>
          </cell>
          <cell r="AV508">
            <v>0</v>
          </cell>
          <cell r="AW508">
            <v>30.84</v>
          </cell>
          <cell r="AX508">
            <v>0</v>
          </cell>
          <cell r="AY508">
            <v>0</v>
          </cell>
          <cell r="AZ508">
            <v>0</v>
          </cell>
          <cell r="BA508">
            <v>461.39000000000004</v>
          </cell>
          <cell r="BB508">
            <v>2600</v>
          </cell>
          <cell r="BC508">
            <v>0</v>
          </cell>
          <cell r="BD508">
            <v>0</v>
          </cell>
          <cell r="BE508">
            <v>0</v>
          </cell>
          <cell r="BF508">
            <v>65.459999999999994</v>
          </cell>
          <cell r="BG508">
            <v>0</v>
          </cell>
          <cell r="BH508">
            <v>0</v>
          </cell>
          <cell r="BI508">
            <v>0</v>
          </cell>
          <cell r="BJ508">
            <v>30.509999999999934</v>
          </cell>
          <cell r="BK508">
            <v>3386.18</v>
          </cell>
          <cell r="BL508">
            <v>0</v>
          </cell>
          <cell r="BM508">
            <v>0</v>
          </cell>
          <cell r="BN508">
            <v>0</v>
          </cell>
          <cell r="BO508">
            <v>66.819999999999993</v>
          </cell>
          <cell r="BP508">
            <v>0</v>
          </cell>
          <cell r="BQ508">
            <v>0</v>
          </cell>
          <cell r="BR508">
            <v>0</v>
          </cell>
          <cell r="BS508">
            <v>30.510000000000073</v>
          </cell>
          <cell r="BT508">
            <v>3363</v>
          </cell>
          <cell r="BU508">
            <v>0</v>
          </cell>
          <cell r="BV508">
            <v>0</v>
          </cell>
          <cell r="BW508">
            <v>0</v>
          </cell>
          <cell r="BX508">
            <v>30.62</v>
          </cell>
          <cell r="BY508">
            <v>0</v>
          </cell>
          <cell r="BZ508">
            <v>0</v>
          </cell>
          <cell r="CA508">
            <v>0</v>
          </cell>
          <cell r="CB508">
            <v>646.36</v>
          </cell>
          <cell r="CC508">
            <v>2998</v>
          </cell>
          <cell r="CD508">
            <v>0</v>
          </cell>
          <cell r="CE508">
            <v>0</v>
          </cell>
          <cell r="CF508">
            <v>0</v>
          </cell>
          <cell r="CG508">
            <v>30.36</v>
          </cell>
          <cell r="CH508">
            <v>0</v>
          </cell>
          <cell r="CI508">
            <v>0</v>
          </cell>
          <cell r="CJ508">
            <v>0</v>
          </cell>
          <cell r="CK508">
            <v>15.75</v>
          </cell>
          <cell r="CL508">
            <v>4824.46</v>
          </cell>
          <cell r="CM508">
            <v>0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0</v>
          </cell>
          <cell r="CS508">
            <v>0</v>
          </cell>
          <cell r="CT508">
            <v>255.01</v>
          </cell>
          <cell r="CU508">
            <v>4997.3700000000008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466.3</v>
          </cell>
          <cell r="DD508">
            <v>4432.18</v>
          </cell>
          <cell r="DE508">
            <v>0</v>
          </cell>
          <cell r="DF508">
            <v>0</v>
          </cell>
          <cell r="DG508">
            <v>0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1070.94</v>
          </cell>
          <cell r="DM508">
            <v>4826.84</v>
          </cell>
          <cell r="DN508">
            <v>0</v>
          </cell>
          <cell r="DO508">
            <v>0</v>
          </cell>
          <cell r="DP508">
            <v>0</v>
          </cell>
          <cell r="DQ508">
            <v>93.22</v>
          </cell>
          <cell r="DR508">
            <v>0</v>
          </cell>
          <cell r="DS508">
            <v>0</v>
          </cell>
          <cell r="DT508">
            <v>0</v>
          </cell>
          <cell r="DU508">
            <v>1078.48</v>
          </cell>
          <cell r="DV508">
            <v>3585.55</v>
          </cell>
          <cell r="DW508">
            <v>0</v>
          </cell>
          <cell r="DX508">
            <v>0</v>
          </cell>
          <cell r="DY508">
            <v>0</v>
          </cell>
          <cell r="DZ508">
            <v>110.03</v>
          </cell>
          <cell r="EA508">
            <v>0</v>
          </cell>
          <cell r="EB508">
            <v>0</v>
          </cell>
          <cell r="EC508">
            <v>0</v>
          </cell>
          <cell r="ED508">
            <v>1153.55</v>
          </cell>
          <cell r="EE508">
            <v>4235.4852360000004</v>
          </cell>
          <cell r="EF508">
            <v>0</v>
          </cell>
          <cell r="EG508">
            <v>0</v>
          </cell>
          <cell r="EH508">
            <v>0</v>
          </cell>
          <cell r="EI508">
            <v>0</v>
          </cell>
          <cell r="EJ508">
            <v>0</v>
          </cell>
          <cell r="EK508">
            <v>0</v>
          </cell>
          <cell r="EL508">
            <v>0</v>
          </cell>
          <cell r="EM508">
            <v>650.04999999999995</v>
          </cell>
          <cell r="EN508">
            <v>3980.0494560000006</v>
          </cell>
          <cell r="EO508">
            <v>0</v>
          </cell>
          <cell r="EP508">
            <v>0</v>
          </cell>
          <cell r="EQ508">
            <v>0</v>
          </cell>
          <cell r="ER508">
            <v>0</v>
          </cell>
          <cell r="ES508">
            <v>0</v>
          </cell>
        </row>
        <row r="509">
          <cell r="A509" t="str">
            <v>PASTILLES</v>
          </cell>
        </row>
        <row r="510">
          <cell r="A510">
            <v>174</v>
          </cell>
          <cell r="B510" t="str">
            <v>FG</v>
          </cell>
          <cell r="C510" t="str">
            <v>FM</v>
          </cell>
          <cell r="D510" t="str">
            <v>VEGROL C1618TA</v>
          </cell>
          <cell r="I510">
            <v>62.543999999999997</v>
          </cell>
          <cell r="R510">
            <v>94.66</v>
          </cell>
          <cell r="AJ510">
            <v>24.213000000000001</v>
          </cell>
          <cell r="AS510">
            <v>74.212999999999994</v>
          </cell>
          <cell r="BB510">
            <v>71.712999999999994</v>
          </cell>
          <cell r="BK510">
            <v>45.713000000000001</v>
          </cell>
          <cell r="BT510">
            <v>76.363</v>
          </cell>
          <cell r="CC510">
            <v>143.56299999999999</v>
          </cell>
          <cell r="CL510">
            <v>104.76300000000001</v>
          </cell>
          <cell r="CU510">
            <v>101.688</v>
          </cell>
          <cell r="DD510">
            <v>77.688000000000002</v>
          </cell>
          <cell r="DM510">
            <v>35.588000000000001</v>
          </cell>
          <cell r="DV510">
            <v>119.038</v>
          </cell>
          <cell r="EE510">
            <v>42.963000000000001</v>
          </cell>
          <cell r="EN510">
            <v>104.038</v>
          </cell>
        </row>
        <row r="511">
          <cell r="A511">
            <v>175</v>
          </cell>
          <cell r="B511" t="str">
            <v>FG</v>
          </cell>
          <cell r="C511" t="str">
            <v>FM</v>
          </cell>
          <cell r="D511" t="str">
            <v>VEGROL C1618(50:50)</v>
          </cell>
          <cell r="I511">
            <v>39.549999999999997</v>
          </cell>
          <cell r="R511">
            <v>52.774999999999999</v>
          </cell>
          <cell r="AJ511">
            <v>63.85</v>
          </cell>
          <cell r="AS511">
            <v>88.825000000000003</v>
          </cell>
          <cell r="BB511">
            <v>70.224999999999994</v>
          </cell>
          <cell r="BK511">
            <v>38.024999999999999</v>
          </cell>
          <cell r="BT511">
            <v>38</v>
          </cell>
          <cell r="CC511">
            <v>73.375</v>
          </cell>
          <cell r="CL511">
            <v>86.125</v>
          </cell>
          <cell r="CU511">
            <v>65.625</v>
          </cell>
          <cell r="DD511">
            <v>45.65</v>
          </cell>
          <cell r="DM511">
            <v>68.625</v>
          </cell>
          <cell r="DV511">
            <v>35.125</v>
          </cell>
          <cell r="EE511">
            <v>80.375</v>
          </cell>
          <cell r="EN511">
            <v>25.574999999999999</v>
          </cell>
        </row>
        <row r="512">
          <cell r="A512">
            <v>176</v>
          </cell>
          <cell r="B512" t="str">
            <v>FG</v>
          </cell>
          <cell r="C512" t="str">
            <v>FM</v>
          </cell>
          <cell r="D512" t="str">
            <v>VEGROL C1618PS</v>
          </cell>
        </row>
        <row r="513">
          <cell r="A513">
            <v>177</v>
          </cell>
          <cell r="B513" t="str">
            <v>FG</v>
          </cell>
          <cell r="C513" t="str">
            <v>FM</v>
          </cell>
          <cell r="D513" t="str">
            <v>VEGROL C1698</v>
          </cell>
          <cell r="I513">
            <v>124.051</v>
          </cell>
          <cell r="R513">
            <v>56.911000000000001</v>
          </cell>
          <cell r="AJ513">
            <v>48.341999999999999</v>
          </cell>
          <cell r="AS513">
            <v>60.945999999999998</v>
          </cell>
          <cell r="BB513">
            <v>94.403000000000006</v>
          </cell>
          <cell r="BK513">
            <v>19.763000000000002</v>
          </cell>
          <cell r="BT513">
            <v>13.513</v>
          </cell>
          <cell r="CC513">
            <v>5.6879999999999997</v>
          </cell>
          <cell r="CL513">
            <v>2.6880000000000002</v>
          </cell>
          <cell r="CU513">
            <v>128.43700000000001</v>
          </cell>
          <cell r="DD513">
            <v>18.355</v>
          </cell>
          <cell r="DM513">
            <v>68.98</v>
          </cell>
          <cell r="DV513">
            <v>65.501999999999995</v>
          </cell>
          <cell r="EE513">
            <v>28.552</v>
          </cell>
          <cell r="EN513">
            <v>60.84</v>
          </cell>
        </row>
        <row r="514">
          <cell r="A514">
            <v>178</v>
          </cell>
          <cell r="B514" t="str">
            <v>FG</v>
          </cell>
          <cell r="C514" t="str">
            <v>FM</v>
          </cell>
          <cell r="D514" t="str">
            <v>VEGROL C1895</v>
          </cell>
        </row>
        <row r="515">
          <cell r="A515">
            <v>179</v>
          </cell>
          <cell r="B515" t="str">
            <v>FG</v>
          </cell>
          <cell r="C515" t="str">
            <v>FM</v>
          </cell>
          <cell r="D515" t="str">
            <v>VEGROL C1898</v>
          </cell>
          <cell r="I515">
            <v>65.75</v>
          </cell>
          <cell r="R515">
            <v>21.38</v>
          </cell>
          <cell r="AJ515">
            <v>3.22</v>
          </cell>
          <cell r="AS515">
            <v>0.23</v>
          </cell>
          <cell r="BB515">
            <v>0.23</v>
          </cell>
          <cell r="BK515">
            <v>8.23</v>
          </cell>
          <cell r="BT515">
            <v>0.23</v>
          </cell>
          <cell r="CC515">
            <v>0.23</v>
          </cell>
          <cell r="CL515">
            <v>0.23</v>
          </cell>
          <cell r="CU515">
            <v>0.23</v>
          </cell>
          <cell r="DD515">
            <v>100.26</v>
          </cell>
          <cell r="DM515">
            <v>19.399999999999999</v>
          </cell>
          <cell r="DV515">
            <v>50.4</v>
          </cell>
          <cell r="EE515">
            <v>40.4</v>
          </cell>
          <cell r="EN515">
            <v>29.4</v>
          </cell>
        </row>
        <row r="516">
          <cell r="A516">
            <v>180</v>
          </cell>
          <cell r="B516" t="str">
            <v>FG</v>
          </cell>
          <cell r="C516" t="str">
            <v>FM</v>
          </cell>
          <cell r="D516" t="str">
            <v>VEGROL C1822</v>
          </cell>
          <cell r="I516">
            <v>41.875</v>
          </cell>
          <cell r="R516">
            <v>36.174999999999997</v>
          </cell>
          <cell r="AJ516">
            <v>33.25</v>
          </cell>
          <cell r="AS516">
            <v>36.875</v>
          </cell>
          <cell r="BB516">
            <v>30.5</v>
          </cell>
          <cell r="BK516">
            <v>80.75</v>
          </cell>
          <cell r="BT516">
            <v>50.75</v>
          </cell>
          <cell r="CC516">
            <v>49.725000000000001</v>
          </cell>
          <cell r="CL516">
            <v>22.524999999999999</v>
          </cell>
          <cell r="CU516">
            <v>22.524999999999999</v>
          </cell>
          <cell r="DD516">
            <v>11.2</v>
          </cell>
          <cell r="DM516">
            <v>11.2</v>
          </cell>
          <cell r="DV516">
            <v>11.2</v>
          </cell>
          <cell r="EE516">
            <v>7.8</v>
          </cell>
          <cell r="EN516">
            <v>7.8</v>
          </cell>
        </row>
        <row r="517">
          <cell r="A517">
            <v>181</v>
          </cell>
          <cell r="B517" t="str">
            <v>FG</v>
          </cell>
          <cell r="C517" t="str">
            <v>FM</v>
          </cell>
          <cell r="D517" t="str">
            <v>VEGROL C22</v>
          </cell>
          <cell r="I517">
            <v>143.5</v>
          </cell>
          <cell r="R517">
            <v>151.69999999999999</v>
          </cell>
          <cell r="AJ517">
            <v>54.033999999999999</v>
          </cell>
          <cell r="AS517">
            <v>173.53399999999999</v>
          </cell>
          <cell r="BB517">
            <v>149.53399999999999</v>
          </cell>
          <cell r="BK517">
            <v>190.53399999999999</v>
          </cell>
          <cell r="BT517">
            <v>184.53399999999999</v>
          </cell>
          <cell r="CC517">
            <v>175.53399999999999</v>
          </cell>
          <cell r="CL517">
            <v>122.28400000000001</v>
          </cell>
          <cell r="CU517">
            <v>91.784000000000006</v>
          </cell>
          <cell r="DD517">
            <v>74.284000000000006</v>
          </cell>
          <cell r="DM517">
            <v>89.358999999999995</v>
          </cell>
          <cell r="DV517">
            <v>62.359000000000002</v>
          </cell>
          <cell r="EE517">
            <v>88.384</v>
          </cell>
          <cell r="EN517">
            <v>74.384</v>
          </cell>
        </row>
        <row r="518">
          <cell r="A518">
            <v>182</v>
          </cell>
          <cell r="B518" t="str">
            <v>FG</v>
          </cell>
          <cell r="C518" t="str">
            <v>FM</v>
          </cell>
          <cell r="D518" t="str">
            <v>VEGROL C2280</v>
          </cell>
          <cell r="I518">
            <v>16.75</v>
          </cell>
          <cell r="R518">
            <v>16.75</v>
          </cell>
          <cell r="AJ518">
            <v>52.25</v>
          </cell>
          <cell r="AS518">
            <v>17.25</v>
          </cell>
          <cell r="BB518">
            <v>75.599999999999994</v>
          </cell>
          <cell r="BK518">
            <v>122.25</v>
          </cell>
          <cell r="BT518">
            <v>17.25</v>
          </cell>
          <cell r="CC518">
            <v>17.25</v>
          </cell>
          <cell r="CL518">
            <v>17.25</v>
          </cell>
          <cell r="CU518">
            <v>17.25</v>
          </cell>
          <cell r="DD518">
            <v>17.25</v>
          </cell>
          <cell r="DM518">
            <v>17.25</v>
          </cell>
          <cell r="DV518">
            <v>17.25</v>
          </cell>
          <cell r="EE518">
            <v>17.25</v>
          </cell>
          <cell r="EN518">
            <v>17.25</v>
          </cell>
        </row>
        <row r="519">
          <cell r="A519">
            <v>183</v>
          </cell>
          <cell r="B519" t="str">
            <v>FG</v>
          </cell>
          <cell r="C519" t="str">
            <v>FM</v>
          </cell>
          <cell r="D519" t="str">
            <v>OFF GRADE PASTILLES</v>
          </cell>
          <cell r="I519">
            <v>205</v>
          </cell>
          <cell r="R519">
            <v>205</v>
          </cell>
          <cell r="AJ519">
            <v>205</v>
          </cell>
          <cell r="AS519">
            <v>205</v>
          </cell>
          <cell r="BB519">
            <v>205</v>
          </cell>
          <cell r="BK519">
            <v>205</v>
          </cell>
          <cell r="BT519">
            <v>205</v>
          </cell>
          <cell r="CC519">
            <v>205</v>
          </cell>
          <cell r="CL519">
            <v>207</v>
          </cell>
          <cell r="DD519">
            <v>207</v>
          </cell>
          <cell r="DM519">
            <v>207</v>
          </cell>
          <cell r="DV519">
            <v>207</v>
          </cell>
          <cell r="EE519">
            <v>207</v>
          </cell>
          <cell r="EN519">
            <v>207</v>
          </cell>
        </row>
        <row r="520">
          <cell r="F520">
            <v>0</v>
          </cell>
          <cell r="G520">
            <v>0</v>
          </cell>
          <cell r="H520">
            <v>0</v>
          </cell>
          <cell r="I520">
            <v>699.02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635.351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484.15899999999999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656.87300000000005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697.20500000000004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710.26499999999999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585.64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670.36500000000001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562.86500000000001</v>
          </cell>
          <cell r="CM520">
            <v>0</v>
          </cell>
          <cell r="CN520">
            <v>0</v>
          </cell>
          <cell r="CO520">
            <v>0</v>
          </cell>
          <cell r="CP520">
            <v>0</v>
          </cell>
          <cell r="CQ520">
            <v>0</v>
          </cell>
          <cell r="CR520">
            <v>0</v>
          </cell>
          <cell r="CS520">
            <v>0</v>
          </cell>
          <cell r="CT520">
            <v>0</v>
          </cell>
          <cell r="CU520">
            <v>427.53899999999999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0</v>
          </cell>
          <cell r="DA520">
            <v>0</v>
          </cell>
          <cell r="DB520">
            <v>0</v>
          </cell>
          <cell r="DC520">
            <v>0</v>
          </cell>
          <cell r="DD520">
            <v>551.6869999999999</v>
          </cell>
          <cell r="DE520">
            <v>0</v>
          </cell>
          <cell r="DF520">
            <v>0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>
            <v>0</v>
          </cell>
          <cell r="DM520">
            <v>517.40200000000004</v>
          </cell>
          <cell r="DN520">
            <v>0</v>
          </cell>
          <cell r="DO520">
            <v>0</v>
          </cell>
          <cell r="DP520">
            <v>0</v>
          </cell>
          <cell r="DQ520">
            <v>0</v>
          </cell>
          <cell r="DR520">
            <v>0</v>
          </cell>
          <cell r="DS520">
            <v>0</v>
          </cell>
          <cell r="DT520">
            <v>0</v>
          </cell>
          <cell r="DU520">
            <v>0</v>
          </cell>
          <cell r="DV520">
            <v>567.87400000000002</v>
          </cell>
          <cell r="DW520">
            <v>0</v>
          </cell>
          <cell r="DX520">
            <v>0</v>
          </cell>
          <cell r="DY520">
            <v>0</v>
          </cell>
          <cell r="DZ520">
            <v>0</v>
          </cell>
          <cell r="EA520">
            <v>0</v>
          </cell>
          <cell r="EB520">
            <v>0</v>
          </cell>
          <cell r="EC520">
            <v>0</v>
          </cell>
          <cell r="ED520">
            <v>0</v>
          </cell>
          <cell r="EE520">
            <v>512.72399999999993</v>
          </cell>
          <cell r="EF520">
            <v>0</v>
          </cell>
          <cell r="EG520">
            <v>0</v>
          </cell>
          <cell r="EH520">
            <v>0</v>
          </cell>
          <cell r="EI520">
            <v>0</v>
          </cell>
          <cell r="EJ520">
            <v>0</v>
          </cell>
          <cell r="EK520">
            <v>0</v>
          </cell>
          <cell r="EL520">
            <v>0</v>
          </cell>
          <cell r="EM520">
            <v>0</v>
          </cell>
          <cell r="EN520">
            <v>526.28700000000003</v>
          </cell>
          <cell r="EO520">
            <v>0</v>
          </cell>
          <cell r="EP520">
            <v>0</v>
          </cell>
          <cell r="EQ520">
            <v>0</v>
          </cell>
          <cell r="ER520">
            <v>0</v>
          </cell>
          <cell r="ES520">
            <v>0</v>
          </cell>
        </row>
        <row r="521">
          <cell r="A521" t="str">
            <v xml:space="preserve">ALCOHOL-INTERMEDIATES </v>
          </cell>
        </row>
        <row r="522">
          <cell r="A522">
            <v>184</v>
          </cell>
          <cell r="B522" t="str">
            <v>IPRM</v>
          </cell>
          <cell r="C522" t="str">
            <v>NM</v>
          </cell>
          <cell r="D522" t="str">
            <v>ALCOHOL-L/E-C-12 88%</v>
          </cell>
        </row>
        <row r="523">
          <cell r="A523">
            <v>185</v>
          </cell>
          <cell r="B523" t="str">
            <v>IPRM</v>
          </cell>
          <cell r="C523" t="str">
            <v>NM</v>
          </cell>
          <cell r="D523" t="str">
            <v>ALCOHOL-L/E-1(1214)</v>
          </cell>
          <cell r="I523">
            <v>184.5</v>
          </cell>
          <cell r="R523">
            <v>201.4</v>
          </cell>
          <cell r="AA523">
            <v>232.6</v>
          </cell>
          <cell r="AJ523">
            <v>240</v>
          </cell>
          <cell r="AS523">
            <v>234.6</v>
          </cell>
          <cell r="BB523">
            <v>237.7</v>
          </cell>
          <cell r="BK523">
            <v>225.7</v>
          </cell>
          <cell r="BT523">
            <v>235.32899999999998</v>
          </cell>
          <cell r="CC523">
            <v>231.76</v>
          </cell>
          <cell r="CL523">
            <v>291.60000000000002</v>
          </cell>
          <cell r="CU523">
            <v>231.8</v>
          </cell>
          <cell r="DD523">
            <v>232.10000000000002</v>
          </cell>
          <cell r="DM523">
            <v>234</v>
          </cell>
          <cell r="DV523">
            <v>244.2</v>
          </cell>
          <cell r="EE523">
            <v>239.9</v>
          </cell>
          <cell r="EN523">
            <v>245.7</v>
          </cell>
        </row>
        <row r="524">
          <cell r="A524">
            <v>186</v>
          </cell>
          <cell r="B524" t="str">
            <v>IPRM</v>
          </cell>
          <cell r="C524" t="str">
            <v>NM</v>
          </cell>
          <cell r="D524" t="str">
            <v>ALCOHOL-L/E-2(C12C16)</v>
          </cell>
          <cell r="AJ524">
            <v>440.79999999999995</v>
          </cell>
          <cell r="AS524">
            <v>442.3</v>
          </cell>
          <cell r="CL524">
            <v>376.9</v>
          </cell>
          <cell r="DV524">
            <v>180.4</v>
          </cell>
          <cell r="EE524">
            <v>149</v>
          </cell>
          <cell r="EN524">
            <v>199.2</v>
          </cell>
        </row>
        <row r="525">
          <cell r="A525">
            <v>187</v>
          </cell>
          <cell r="B525" t="str">
            <v>IPRM</v>
          </cell>
          <cell r="C525" t="str">
            <v>NM</v>
          </cell>
          <cell r="D525" t="str">
            <v>ALCOHOL-L/E-C1618,22</v>
          </cell>
          <cell r="I525">
            <v>475.3</v>
          </cell>
          <cell r="R525">
            <v>475.3</v>
          </cell>
          <cell r="AA525">
            <v>475.3</v>
          </cell>
          <cell r="AJ525">
            <v>244</v>
          </cell>
          <cell r="BB525">
            <v>470.59</v>
          </cell>
          <cell r="BK525">
            <v>244.04687999999999</v>
          </cell>
          <cell r="CL525">
            <v>244</v>
          </cell>
          <cell r="CU525">
            <v>890.8</v>
          </cell>
          <cell r="DD525">
            <v>591.4</v>
          </cell>
          <cell r="DM525">
            <v>594</v>
          </cell>
          <cell r="EE525">
            <v>333.02976000000001</v>
          </cell>
          <cell r="EN525">
            <v>334.22256000000004</v>
          </cell>
        </row>
        <row r="526">
          <cell r="A526">
            <v>188</v>
          </cell>
          <cell r="B526" t="str">
            <v>IPRM</v>
          </cell>
          <cell r="C526" t="str">
            <v>NM</v>
          </cell>
          <cell r="D526" t="str">
            <v>ALCOHOL-L/E-2(C12C18)</v>
          </cell>
          <cell r="DV526">
            <v>765.98</v>
          </cell>
        </row>
        <row r="527">
          <cell r="A527">
            <v>189</v>
          </cell>
          <cell r="B527" t="str">
            <v>IPRM</v>
          </cell>
          <cell r="C527" t="str">
            <v>NM</v>
          </cell>
          <cell r="D527" t="str">
            <v>ALCOHOL-C16RICH</v>
          </cell>
          <cell r="AJ527">
            <v>231.3</v>
          </cell>
          <cell r="DD527">
            <v>375.2</v>
          </cell>
          <cell r="DM527">
            <v>375.2</v>
          </cell>
        </row>
        <row r="528">
          <cell r="A528">
            <v>190</v>
          </cell>
          <cell r="B528" t="str">
            <v>IPRM</v>
          </cell>
          <cell r="C528" t="str">
            <v>NM</v>
          </cell>
          <cell r="D528" t="str">
            <v>ALCOHOL-CRUDE / L/E'S</v>
          </cell>
        </row>
        <row r="529">
          <cell r="A529">
            <v>191</v>
          </cell>
          <cell r="B529" t="str">
            <v>IPRM</v>
          </cell>
          <cell r="C529" t="str">
            <v>NM</v>
          </cell>
          <cell r="D529" t="str">
            <v>L/E of ALC . 18</v>
          </cell>
        </row>
        <row r="530">
          <cell r="A530">
            <v>192</v>
          </cell>
          <cell r="B530" t="str">
            <v>IPRM</v>
          </cell>
          <cell r="C530" t="str">
            <v>NM</v>
          </cell>
          <cell r="D530" t="str">
            <v>L.E.of C 1822</v>
          </cell>
          <cell r="I530">
            <v>380.1</v>
          </cell>
          <cell r="R530">
            <v>380.1</v>
          </cell>
          <cell r="AA530">
            <v>380.1</v>
          </cell>
          <cell r="AJ530">
            <v>533.29999999999995</v>
          </cell>
          <cell r="AS530">
            <v>533.31600000000003</v>
          </cell>
          <cell r="BB530">
            <v>533.29</v>
          </cell>
          <cell r="BK530">
            <v>533.31600000000003</v>
          </cell>
          <cell r="BT530">
            <v>533.31600000000003</v>
          </cell>
          <cell r="CC530">
            <v>533.31600000000003</v>
          </cell>
          <cell r="CL530">
            <v>380</v>
          </cell>
          <cell r="CU530">
            <v>380</v>
          </cell>
          <cell r="DD530">
            <v>380</v>
          </cell>
          <cell r="DM530">
            <v>380</v>
          </cell>
          <cell r="DV530">
            <v>380</v>
          </cell>
          <cell r="EE530">
            <v>380</v>
          </cell>
        </row>
        <row r="531">
          <cell r="A531">
            <v>251</v>
          </cell>
          <cell r="B531" t="str">
            <v>IPRM</v>
          </cell>
          <cell r="C531" t="str">
            <v>NM</v>
          </cell>
          <cell r="D531" t="str">
            <v>ALCOHOL-C12/C14 (seed alc)</v>
          </cell>
          <cell r="AJ531">
            <v>170</v>
          </cell>
          <cell r="AS531">
            <v>170</v>
          </cell>
          <cell r="BB531">
            <v>170</v>
          </cell>
          <cell r="BK531">
            <v>170</v>
          </cell>
          <cell r="CC531">
            <v>170</v>
          </cell>
          <cell r="DV531">
            <v>170</v>
          </cell>
          <cell r="EE531">
            <v>170</v>
          </cell>
          <cell r="EN531">
            <v>170</v>
          </cell>
        </row>
        <row r="532">
          <cell r="A532">
            <v>252</v>
          </cell>
          <cell r="B532" t="str">
            <v>IPRM</v>
          </cell>
          <cell r="C532" t="str">
            <v>NM</v>
          </cell>
          <cell r="D532" t="str">
            <v>ALCOHOL-C16 98 (seed alc)</v>
          </cell>
          <cell r="AJ532">
            <v>170</v>
          </cell>
          <cell r="AS532">
            <v>163</v>
          </cell>
          <cell r="BB532">
            <v>128</v>
          </cell>
          <cell r="BK532">
            <v>128</v>
          </cell>
          <cell r="BT532">
            <v>128</v>
          </cell>
          <cell r="CC532">
            <v>128</v>
          </cell>
          <cell r="DV532">
            <v>170</v>
          </cell>
          <cell r="EE532">
            <v>170</v>
          </cell>
          <cell r="EN532">
            <v>170</v>
          </cell>
        </row>
        <row r="533">
          <cell r="A533">
            <v>253</v>
          </cell>
          <cell r="B533" t="str">
            <v>IPRM</v>
          </cell>
          <cell r="C533" t="str">
            <v>NM</v>
          </cell>
          <cell r="D533" t="str">
            <v>ALCOHOL-C18 98 (seed alc)</v>
          </cell>
          <cell r="AJ533">
            <v>102</v>
          </cell>
          <cell r="AS533">
            <v>102</v>
          </cell>
          <cell r="BB533">
            <v>99</v>
          </cell>
          <cell r="BK533">
            <v>91</v>
          </cell>
          <cell r="BT533">
            <v>137</v>
          </cell>
          <cell r="CC533">
            <v>138</v>
          </cell>
          <cell r="DV533">
            <v>148</v>
          </cell>
          <cell r="EE533">
            <v>141.47820000000002</v>
          </cell>
          <cell r="EN533">
            <v>142</v>
          </cell>
        </row>
        <row r="534">
          <cell r="A534">
            <v>254</v>
          </cell>
          <cell r="B534" t="str">
            <v>IPRM</v>
          </cell>
          <cell r="C534" t="str">
            <v>NM</v>
          </cell>
          <cell r="D534" t="str">
            <v>ALCOHOL-C16/C18 TA (seed alc)</v>
          </cell>
          <cell r="AJ534">
            <v>148</v>
          </cell>
          <cell r="AS534">
            <v>149</v>
          </cell>
          <cell r="BB534">
            <v>149</v>
          </cell>
          <cell r="BK534">
            <v>170</v>
          </cell>
          <cell r="BT534">
            <v>170</v>
          </cell>
          <cell r="DV534">
            <v>170</v>
          </cell>
          <cell r="EE534">
            <v>170</v>
          </cell>
          <cell r="EN534">
            <v>170</v>
          </cell>
        </row>
        <row r="535">
          <cell r="A535">
            <v>193</v>
          </cell>
          <cell r="B535" t="str">
            <v>IPRM</v>
          </cell>
          <cell r="C535" t="str">
            <v>NM</v>
          </cell>
          <cell r="D535" t="str">
            <v>ALCOHOL-C16/C18 (seed alc)</v>
          </cell>
        </row>
        <row r="536">
          <cell r="A536">
            <v>194</v>
          </cell>
          <cell r="B536" t="str">
            <v>IPRM</v>
          </cell>
          <cell r="C536" t="str">
            <v>NM</v>
          </cell>
          <cell r="D536" t="str">
            <v>ALCOHOL-C18/C22 (seed alc)</v>
          </cell>
          <cell r="I536">
            <v>144</v>
          </cell>
          <cell r="R536">
            <v>168.8</v>
          </cell>
          <cell r="AA536">
            <v>153.30000000000001</v>
          </cell>
          <cell r="BB536">
            <v>60</v>
          </cell>
        </row>
        <row r="537">
          <cell r="A537">
            <v>255</v>
          </cell>
          <cell r="B537" t="str">
            <v>IPRM</v>
          </cell>
          <cell r="C537" t="str">
            <v>NM</v>
          </cell>
          <cell r="D537" t="str">
            <v>ALCOHOL-C22 70 (seed alc)</v>
          </cell>
          <cell r="AJ537">
            <v>170</v>
          </cell>
          <cell r="AS537">
            <v>170</v>
          </cell>
          <cell r="BB537">
            <v>170</v>
          </cell>
          <cell r="BK537">
            <v>170</v>
          </cell>
          <cell r="BT537">
            <v>170</v>
          </cell>
          <cell r="CC537">
            <v>170</v>
          </cell>
          <cell r="DV537">
            <v>170</v>
          </cell>
          <cell r="EE537">
            <v>170</v>
          </cell>
          <cell r="EN537">
            <v>170</v>
          </cell>
        </row>
        <row r="538">
          <cell r="A538">
            <v>195</v>
          </cell>
          <cell r="B538" t="str">
            <v>IPRM</v>
          </cell>
          <cell r="C538" t="str">
            <v>NM</v>
          </cell>
          <cell r="D538" t="str">
            <v>Int. Alc.20-22</v>
          </cell>
          <cell r="CU538">
            <v>153.30000000000001</v>
          </cell>
          <cell r="DD538">
            <v>241.3</v>
          </cell>
          <cell r="DM538">
            <v>241.3</v>
          </cell>
        </row>
        <row r="539">
          <cell r="A539">
            <v>196</v>
          </cell>
          <cell r="B539" t="str">
            <v>IPRM</v>
          </cell>
          <cell r="C539" t="str">
            <v>NM</v>
          </cell>
          <cell r="D539" t="str">
            <v>ALCOHOL-RESIDUE</v>
          </cell>
          <cell r="I539">
            <v>391.7</v>
          </cell>
          <cell r="R539">
            <v>347</v>
          </cell>
          <cell r="AA539">
            <v>246.4</v>
          </cell>
          <cell r="AJ539">
            <v>231.05</v>
          </cell>
          <cell r="AS539">
            <v>189.2</v>
          </cell>
          <cell r="BB539">
            <v>189.2</v>
          </cell>
          <cell r="BK539">
            <v>188.31</v>
          </cell>
          <cell r="BT539">
            <v>217.98</v>
          </cell>
          <cell r="CC539">
            <v>239.59199999999998</v>
          </cell>
          <cell r="CU539">
            <v>147.80000000000001</v>
          </cell>
          <cell r="DV539">
            <v>233.5</v>
          </cell>
        </row>
        <row r="540">
          <cell r="A540">
            <v>197</v>
          </cell>
          <cell r="B540" t="str">
            <v>IPRM</v>
          </cell>
          <cell r="C540" t="str">
            <v>NM</v>
          </cell>
          <cell r="D540" t="str">
            <v>ALCOHOL-HYDROCARBON</v>
          </cell>
        </row>
        <row r="541">
          <cell r="A541">
            <v>198</v>
          </cell>
          <cell r="B541" t="str">
            <v>IPRM</v>
          </cell>
          <cell r="C541" t="str">
            <v>NM</v>
          </cell>
          <cell r="D541" t="str">
            <v>Int. Alc. V1218</v>
          </cell>
          <cell r="CC541">
            <v>533.86865</v>
          </cell>
        </row>
        <row r="542">
          <cell r="A542">
            <v>199</v>
          </cell>
          <cell r="B542" t="str">
            <v>IPRM</v>
          </cell>
          <cell r="C542" t="str">
            <v>NM</v>
          </cell>
          <cell r="D542" t="str">
            <v>Int. Alc. V1216</v>
          </cell>
          <cell r="I542">
            <v>366.2</v>
          </cell>
          <cell r="R542">
            <v>436.8</v>
          </cell>
          <cell r="AA542">
            <v>439.1</v>
          </cell>
          <cell r="BB542">
            <v>442.3</v>
          </cell>
          <cell r="BK542">
            <v>444.7</v>
          </cell>
          <cell r="BT542">
            <v>424.9</v>
          </cell>
          <cell r="CC542">
            <v>388.7</v>
          </cell>
          <cell r="CL542">
            <v>242</v>
          </cell>
          <cell r="CU542">
            <v>180.4</v>
          </cell>
          <cell r="DD542">
            <v>180.4</v>
          </cell>
          <cell r="DM542">
            <v>180.4</v>
          </cell>
          <cell r="EN542">
            <v>1611.2</v>
          </cell>
        </row>
        <row r="543">
          <cell r="A543">
            <v>200</v>
          </cell>
          <cell r="B543" t="str">
            <v>IPRM</v>
          </cell>
          <cell r="C543" t="str">
            <v>NM</v>
          </cell>
          <cell r="D543" t="str">
            <v>Int. Alc. V1618</v>
          </cell>
          <cell r="AJ543">
            <v>1077.19</v>
          </cell>
          <cell r="AS543">
            <v>1550.1499999999999</v>
          </cell>
          <cell r="BB543">
            <v>1309.9000000000001</v>
          </cell>
          <cell r="BK543">
            <v>1303.5999999999999</v>
          </cell>
          <cell r="BT543">
            <v>1678.4</v>
          </cell>
          <cell r="CC543">
            <v>1682.06</v>
          </cell>
          <cell r="CL543">
            <v>541.34</v>
          </cell>
          <cell r="DD543">
            <v>538.13</v>
          </cell>
          <cell r="DM543">
            <v>502.8</v>
          </cell>
          <cell r="DV543">
            <v>1849.83</v>
          </cell>
          <cell r="EE543">
            <v>1624.414</v>
          </cell>
        </row>
        <row r="544">
          <cell r="A544">
            <v>259</v>
          </cell>
          <cell r="B544" t="str">
            <v>IPRM</v>
          </cell>
          <cell r="C544" t="str">
            <v>NM</v>
          </cell>
          <cell r="D544" t="str">
            <v>Int. Alc. V1822</v>
          </cell>
          <cell r="DV544">
            <v>241.345</v>
          </cell>
          <cell r="EE544">
            <v>241.345</v>
          </cell>
          <cell r="EN544">
            <v>621.29</v>
          </cell>
        </row>
        <row r="545">
          <cell r="A545">
            <v>201</v>
          </cell>
          <cell r="B545" t="str">
            <v>IPRM</v>
          </cell>
          <cell r="C545" t="str">
            <v>NM</v>
          </cell>
          <cell r="D545" t="str">
            <v>Wax ester 1214/1618</v>
          </cell>
        </row>
        <row r="546">
          <cell r="A546">
            <v>202</v>
          </cell>
          <cell r="B546" t="str">
            <v>IPRM</v>
          </cell>
          <cell r="C546" t="str">
            <v>NM</v>
          </cell>
          <cell r="D546" t="str">
            <v>Wax ester 1216/1218</v>
          </cell>
        </row>
        <row r="547">
          <cell r="A547">
            <v>203</v>
          </cell>
          <cell r="B547" t="str">
            <v>IPRM</v>
          </cell>
          <cell r="C547" t="str">
            <v>SM</v>
          </cell>
          <cell r="D547" t="str">
            <v>ALCOHOL Residue 1618</v>
          </cell>
          <cell r="I547">
            <v>390.4</v>
          </cell>
          <cell r="R547">
            <v>390.4</v>
          </cell>
          <cell r="AA547">
            <v>390.4</v>
          </cell>
          <cell r="CL547">
            <v>390.4</v>
          </cell>
        </row>
        <row r="548">
          <cell r="A548">
            <v>204</v>
          </cell>
          <cell r="B548" t="str">
            <v>IPRM</v>
          </cell>
          <cell r="C548" t="str">
            <v>SM</v>
          </cell>
          <cell r="D548" t="str">
            <v>ALCOHOL Residue 1822</v>
          </cell>
        </row>
        <row r="549">
          <cell r="A549">
            <v>205</v>
          </cell>
          <cell r="B549" t="str">
            <v>IPRM</v>
          </cell>
          <cell r="C549" t="str">
            <v>SM</v>
          </cell>
          <cell r="D549" t="str">
            <v>ALCOHOL Residue 2022</v>
          </cell>
          <cell r="I549">
            <v>74.510000000000005</v>
          </cell>
          <cell r="R549">
            <v>73.319999999999993</v>
          </cell>
          <cell r="AA549">
            <v>73.319999999999993</v>
          </cell>
          <cell r="CL549">
            <v>102.56</v>
          </cell>
          <cell r="CU549">
            <v>102.57</v>
          </cell>
          <cell r="DD549">
            <v>67.88</v>
          </cell>
          <cell r="DM549">
            <v>67.7</v>
          </cell>
          <cell r="EE549">
            <v>99.603200000000001</v>
          </cell>
          <cell r="EN549">
            <v>99.563700000000011</v>
          </cell>
        </row>
        <row r="550">
          <cell r="A550">
            <v>206</v>
          </cell>
          <cell r="B550" t="str">
            <v>IPRM</v>
          </cell>
          <cell r="C550" t="str">
            <v>SM</v>
          </cell>
          <cell r="D550" t="str">
            <v>ALCOHOL B/P&gt;C18</v>
          </cell>
          <cell r="CL550">
            <v>136.6</v>
          </cell>
          <cell r="CU550">
            <v>390.4</v>
          </cell>
          <cell r="DD550">
            <v>538.20000000000005</v>
          </cell>
          <cell r="DM550">
            <v>546.79999999999995</v>
          </cell>
          <cell r="EE550">
            <v>165.7474714285714</v>
          </cell>
          <cell r="EN550">
            <v>161.8566857142857</v>
          </cell>
        </row>
        <row r="551">
          <cell r="A551">
            <v>207</v>
          </cell>
          <cell r="B551" t="str">
            <v>IPRM</v>
          </cell>
          <cell r="C551" t="str">
            <v>SM</v>
          </cell>
          <cell r="D551" t="str">
            <v>Crude Alc. 1216</v>
          </cell>
        </row>
        <row r="552">
          <cell r="F552">
            <v>0</v>
          </cell>
          <cell r="G552">
            <v>0</v>
          </cell>
          <cell r="H552">
            <v>0</v>
          </cell>
          <cell r="I552">
            <v>2406.7100000000005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2473.1200000000003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2390.5200000000004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3757.64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3703.5659999999998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3958.98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3668.6728799999996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3694.9250000000002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4215.2966500000002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2705.4</v>
          </cell>
          <cell r="CM552">
            <v>0</v>
          </cell>
          <cell r="CN552">
            <v>0</v>
          </cell>
          <cell r="CO552">
            <v>0</v>
          </cell>
          <cell r="CP552">
            <v>0</v>
          </cell>
          <cell r="CQ552">
            <v>0</v>
          </cell>
          <cell r="CR552">
            <v>0</v>
          </cell>
          <cell r="CS552">
            <v>0</v>
          </cell>
          <cell r="CT552">
            <v>0</v>
          </cell>
          <cell r="CU552">
            <v>2477.0700000000002</v>
          </cell>
          <cell r="CV552">
            <v>0</v>
          </cell>
          <cell r="CW552">
            <v>0</v>
          </cell>
          <cell r="CX552">
            <v>0</v>
          </cell>
          <cell r="CY552">
            <v>0</v>
          </cell>
          <cell r="CZ552">
            <v>0</v>
          </cell>
          <cell r="DA552">
            <v>0</v>
          </cell>
          <cell r="DB552">
            <v>0</v>
          </cell>
          <cell r="DC552">
            <v>0</v>
          </cell>
          <cell r="DD552">
            <v>3144.6100000000006</v>
          </cell>
          <cell r="DE552">
            <v>0</v>
          </cell>
          <cell r="DF552">
            <v>0</v>
          </cell>
          <cell r="DG552">
            <v>0</v>
          </cell>
          <cell r="DH552">
            <v>0</v>
          </cell>
          <cell r="DI552">
            <v>0</v>
          </cell>
          <cell r="DJ552">
            <v>0</v>
          </cell>
          <cell r="DK552">
            <v>0</v>
          </cell>
          <cell r="DL552">
            <v>0</v>
          </cell>
          <cell r="DM552">
            <v>3122.2</v>
          </cell>
          <cell r="DN552">
            <v>0</v>
          </cell>
          <cell r="DO552">
            <v>0</v>
          </cell>
          <cell r="DP552">
            <v>0</v>
          </cell>
          <cell r="DQ552">
            <v>0</v>
          </cell>
          <cell r="DR552">
            <v>0</v>
          </cell>
          <cell r="DS552">
            <v>0</v>
          </cell>
          <cell r="DT552">
            <v>0</v>
          </cell>
          <cell r="DU552">
            <v>0</v>
          </cell>
          <cell r="DV552">
            <v>4723.2550000000001</v>
          </cell>
          <cell r="DW552">
            <v>0</v>
          </cell>
          <cell r="DX552">
            <v>0</v>
          </cell>
          <cell r="DY552">
            <v>0</v>
          </cell>
          <cell r="DZ552">
            <v>0</v>
          </cell>
          <cell r="EA552">
            <v>0</v>
          </cell>
          <cell r="EB552">
            <v>0</v>
          </cell>
          <cell r="EC552">
            <v>0</v>
          </cell>
          <cell r="ED552">
            <v>0</v>
          </cell>
          <cell r="EE552">
            <v>4054.5176314285713</v>
          </cell>
          <cell r="EF552">
            <v>0</v>
          </cell>
          <cell r="EG552">
            <v>0</v>
          </cell>
          <cell r="EH552">
            <v>0</v>
          </cell>
          <cell r="EI552">
            <v>0</v>
          </cell>
          <cell r="EJ552">
            <v>0</v>
          </cell>
          <cell r="EK552">
            <v>0</v>
          </cell>
          <cell r="EL552">
            <v>0</v>
          </cell>
          <cell r="EM552">
            <v>0</v>
          </cell>
          <cell r="EN552">
            <v>4095.0329457142857</v>
          </cell>
          <cell r="EO552">
            <v>0</v>
          </cell>
          <cell r="EP552">
            <v>0</v>
          </cell>
          <cell r="EQ552">
            <v>0</v>
          </cell>
          <cell r="ER552">
            <v>0</v>
          </cell>
          <cell r="ES552">
            <v>0</v>
          </cell>
        </row>
        <row r="553">
          <cell r="A553" t="str">
            <v>SOAP NOODLES</v>
          </cell>
        </row>
        <row r="554">
          <cell r="A554">
            <v>208</v>
          </cell>
          <cell r="B554" t="str">
            <v>FG</v>
          </cell>
          <cell r="C554" t="str">
            <v>FM</v>
          </cell>
          <cell r="D554" t="str">
            <v>DETTOL</v>
          </cell>
          <cell r="E554" t="str">
            <v>AL</v>
          </cell>
          <cell r="I554">
            <v>6</v>
          </cell>
          <cell r="M554">
            <v>7.2</v>
          </cell>
          <cell r="N554">
            <v>50.42</v>
          </cell>
          <cell r="R554">
            <v>0</v>
          </cell>
          <cell r="W554">
            <v>56.17</v>
          </cell>
          <cell r="AF554">
            <v>8.9149999999999991</v>
          </cell>
          <cell r="AJ554">
            <v>5</v>
          </cell>
          <cell r="AO554">
            <v>8.92</v>
          </cell>
          <cell r="AS554">
            <v>142.5</v>
          </cell>
          <cell r="AX554">
            <v>8.92</v>
          </cell>
          <cell r="BB554">
            <v>61.5</v>
          </cell>
          <cell r="BG554">
            <v>8.92</v>
          </cell>
          <cell r="BK554">
            <v>117.1</v>
          </cell>
          <cell r="BO554">
            <v>64.400000000000006</v>
          </cell>
          <cell r="BP554">
            <v>24.92</v>
          </cell>
          <cell r="BT554">
            <v>27.1</v>
          </cell>
          <cell r="BY554">
            <v>109.32</v>
          </cell>
          <cell r="CC554">
            <v>11.1</v>
          </cell>
          <cell r="CH554">
            <v>46.69</v>
          </cell>
          <cell r="CL554">
            <v>39.6</v>
          </cell>
          <cell r="CP554">
            <v>454</v>
          </cell>
          <cell r="CQ554">
            <v>493.6</v>
          </cell>
          <cell r="CZ554">
            <v>40.79</v>
          </cell>
          <cell r="DD554">
            <v>26.3</v>
          </cell>
          <cell r="DH554">
            <v>24</v>
          </cell>
          <cell r="DM554">
            <v>84.7</v>
          </cell>
          <cell r="DQ554">
            <v>57.6</v>
          </cell>
          <cell r="DR554">
            <v>142.30000000000001</v>
          </cell>
          <cell r="DV554">
            <v>25.95</v>
          </cell>
          <cell r="EA554">
            <v>63.14</v>
          </cell>
          <cell r="EE554">
            <v>20.6</v>
          </cell>
          <cell r="EJ554">
            <v>14.39</v>
          </cell>
          <cell r="EN554">
            <v>32.6</v>
          </cell>
          <cell r="ES554">
            <v>14.39</v>
          </cell>
        </row>
        <row r="555">
          <cell r="A555">
            <v>209</v>
          </cell>
          <cell r="B555" t="str">
            <v>FG</v>
          </cell>
          <cell r="C555" t="str">
            <v>FM</v>
          </cell>
          <cell r="D555" t="str">
            <v>DETTOL SKINCARE</v>
          </cell>
          <cell r="I555">
            <v>64.680000000000007</v>
          </cell>
          <cell r="N555">
            <v>7.5</v>
          </cell>
          <cell r="R555">
            <v>86</v>
          </cell>
          <cell r="W555">
            <v>7.5</v>
          </cell>
          <cell r="AF555">
            <v>7.5</v>
          </cell>
          <cell r="AJ555">
            <v>36</v>
          </cell>
          <cell r="AO555">
            <v>7.5</v>
          </cell>
          <cell r="AS555">
            <v>0</v>
          </cell>
          <cell r="AX555">
            <v>7.5</v>
          </cell>
          <cell r="BB555">
            <v>0</v>
          </cell>
          <cell r="BG555">
            <v>7.5</v>
          </cell>
          <cell r="BK555">
            <v>0</v>
          </cell>
          <cell r="BP555">
            <v>7.5</v>
          </cell>
          <cell r="BT555">
            <v>0</v>
          </cell>
          <cell r="BY555">
            <v>7.5</v>
          </cell>
          <cell r="CC555">
            <v>0</v>
          </cell>
          <cell r="CH555">
            <v>7.5</v>
          </cell>
          <cell r="CZ555">
            <v>7.5</v>
          </cell>
          <cell r="DI555">
            <v>7.5</v>
          </cell>
          <cell r="DM555">
            <v>104</v>
          </cell>
          <cell r="DR555">
            <v>104</v>
          </cell>
          <cell r="DV555">
            <v>0</v>
          </cell>
          <cell r="EA555">
            <v>7.5</v>
          </cell>
          <cell r="EE555">
            <v>0</v>
          </cell>
          <cell r="EJ555">
            <v>7.5</v>
          </cell>
          <cell r="EN555">
            <v>0</v>
          </cell>
          <cell r="ES555">
            <v>7.5</v>
          </cell>
        </row>
        <row r="556">
          <cell r="A556">
            <v>210</v>
          </cell>
          <cell r="B556" t="str">
            <v>FG</v>
          </cell>
          <cell r="C556" t="str">
            <v>FM</v>
          </cell>
          <cell r="D556" t="str">
            <v>JBMS 40:60</v>
          </cell>
          <cell r="E556" t="str">
            <v>W</v>
          </cell>
          <cell r="I556">
            <v>45.8</v>
          </cell>
          <cell r="J556">
            <v>32</v>
          </cell>
          <cell r="M556">
            <v>97.2</v>
          </cell>
          <cell r="N556">
            <v>237.6</v>
          </cell>
          <cell r="R556">
            <v>34</v>
          </cell>
          <cell r="S556">
            <v>40.4</v>
          </cell>
          <cell r="V556">
            <v>264</v>
          </cell>
          <cell r="W556">
            <v>167.6</v>
          </cell>
          <cell r="AB556">
            <v>48</v>
          </cell>
          <cell r="AF556">
            <v>278.8</v>
          </cell>
          <cell r="AJ556">
            <v>17</v>
          </cell>
          <cell r="AK556">
            <v>48</v>
          </cell>
          <cell r="AO556">
            <v>235.6</v>
          </cell>
          <cell r="AS556">
            <v>0</v>
          </cell>
          <cell r="AT556">
            <v>48</v>
          </cell>
          <cell r="AW556">
            <v>86</v>
          </cell>
          <cell r="AX556">
            <v>326.8</v>
          </cell>
          <cell r="BB556">
            <v>0</v>
          </cell>
          <cell r="BC556">
            <v>48</v>
          </cell>
          <cell r="BF556">
            <v>36.4</v>
          </cell>
          <cell r="BG556">
            <v>293.60000000000002</v>
          </cell>
          <cell r="BK556">
            <v>0</v>
          </cell>
          <cell r="BL556">
            <v>34.799999999999997</v>
          </cell>
          <cell r="BP556">
            <v>181.2</v>
          </cell>
          <cell r="BT556">
            <v>0</v>
          </cell>
          <cell r="BU556">
            <v>6.4</v>
          </cell>
          <cell r="BX556">
            <v>64</v>
          </cell>
          <cell r="BY556">
            <v>89.6</v>
          </cell>
          <cell r="CC556">
            <v>88</v>
          </cell>
          <cell r="CD556">
            <v>6.4</v>
          </cell>
          <cell r="CH556">
            <v>0.2</v>
          </cell>
          <cell r="CV556">
            <v>6.4</v>
          </cell>
          <cell r="CY556">
            <v>42.8</v>
          </cell>
          <cell r="CZ556">
            <v>156.19999999999999</v>
          </cell>
          <cell r="DD556">
            <v>8</v>
          </cell>
          <cell r="DE556">
            <v>6.4</v>
          </cell>
          <cell r="DM556">
            <v>2.4</v>
          </cell>
          <cell r="DN556">
            <v>6.4</v>
          </cell>
          <cell r="DQ556">
            <v>350.8</v>
          </cell>
          <cell r="DR556">
            <v>359.6</v>
          </cell>
          <cell r="DV556">
            <v>2.4</v>
          </cell>
          <cell r="DW556">
            <v>6.4</v>
          </cell>
          <cell r="EA556">
            <v>262.2</v>
          </cell>
          <cell r="EE556">
            <v>102.2</v>
          </cell>
          <cell r="EF556">
            <v>6.4</v>
          </cell>
          <cell r="EI556">
            <v>36.799999999999997</v>
          </cell>
          <cell r="EJ556">
            <v>170.2</v>
          </cell>
          <cell r="EN556">
            <v>0</v>
          </cell>
          <cell r="EO556">
            <v>24.8</v>
          </cell>
          <cell r="ER556">
            <v>32.4</v>
          </cell>
          <cell r="ES556">
            <v>398.6</v>
          </cell>
        </row>
        <row r="557">
          <cell r="A557">
            <v>211</v>
          </cell>
          <cell r="B557" t="str">
            <v>FG</v>
          </cell>
          <cell r="C557" t="str">
            <v>FM</v>
          </cell>
          <cell r="D557" t="str">
            <v>JNC 99</v>
          </cell>
          <cell r="E557">
            <v>99</v>
          </cell>
          <cell r="I557">
            <v>2</v>
          </cell>
          <cell r="J557">
            <v>26.1</v>
          </cell>
          <cell r="N557">
            <v>100.01</v>
          </cell>
          <cell r="R557">
            <v>2</v>
          </cell>
          <cell r="S557">
            <v>24.9</v>
          </cell>
          <cell r="W557">
            <v>68.41</v>
          </cell>
          <cell r="AB557">
            <v>5.3</v>
          </cell>
          <cell r="AF557">
            <v>35.61</v>
          </cell>
          <cell r="AJ557">
            <v>10.6</v>
          </cell>
          <cell r="AK557">
            <v>5.3</v>
          </cell>
          <cell r="AO557">
            <v>140.01</v>
          </cell>
          <cell r="AS557">
            <v>2</v>
          </cell>
          <cell r="AT557">
            <v>5.3</v>
          </cell>
          <cell r="AX557">
            <v>87.61</v>
          </cell>
          <cell r="BB557">
            <v>2</v>
          </cell>
          <cell r="BG557">
            <v>87.61</v>
          </cell>
          <cell r="BK557">
            <v>2</v>
          </cell>
          <cell r="BL557">
            <v>5.3</v>
          </cell>
          <cell r="BP557">
            <v>60.01</v>
          </cell>
          <cell r="BT557">
            <v>0</v>
          </cell>
          <cell r="BU557">
            <v>5.3</v>
          </cell>
          <cell r="BX557">
            <v>16</v>
          </cell>
          <cell r="BY557">
            <v>93.61</v>
          </cell>
          <cell r="CC557">
            <v>5.5999999999999943</v>
          </cell>
          <cell r="CD557">
            <v>5.3</v>
          </cell>
          <cell r="CG557">
            <v>114.4</v>
          </cell>
          <cell r="CH557">
            <v>109.61</v>
          </cell>
          <cell r="CL557">
            <v>27</v>
          </cell>
          <cell r="CQ557">
            <v>27</v>
          </cell>
          <cell r="CU557">
            <v>8.1999999999999993</v>
          </cell>
          <cell r="CV557">
            <v>5.3</v>
          </cell>
          <cell r="CY557">
            <v>2.8</v>
          </cell>
          <cell r="CZ557">
            <v>135.61000000000001</v>
          </cell>
          <cell r="DD557">
            <v>71.599999999999994</v>
          </cell>
          <cell r="DE557">
            <v>5.3</v>
          </cell>
          <cell r="DH557">
            <v>8.4</v>
          </cell>
          <cell r="DI557">
            <v>101.61</v>
          </cell>
          <cell r="DN557">
            <v>5.3</v>
          </cell>
          <cell r="DR557">
            <v>5.3</v>
          </cell>
          <cell r="DV557">
            <v>91</v>
          </cell>
          <cell r="DW557">
            <v>5.3</v>
          </cell>
          <cell r="EA557">
            <v>118.81</v>
          </cell>
          <cell r="EE557">
            <v>38.799999999999997</v>
          </cell>
          <cell r="EF557">
            <v>5.3</v>
          </cell>
          <cell r="EI557">
            <v>7.2</v>
          </cell>
          <cell r="EJ557">
            <v>276.41000000000003</v>
          </cell>
          <cell r="EN557">
            <v>0</v>
          </cell>
          <cell r="EO557">
            <v>85.3</v>
          </cell>
          <cell r="ES557">
            <v>231.21</v>
          </cell>
        </row>
        <row r="558">
          <cell r="A558">
            <v>212</v>
          </cell>
          <cell r="B558" t="str">
            <v>FG</v>
          </cell>
          <cell r="C558" t="str">
            <v>FM</v>
          </cell>
          <cell r="D558" t="str">
            <v>JO TF 70%</v>
          </cell>
          <cell r="E558" t="str">
            <v>TF</v>
          </cell>
          <cell r="I558">
            <v>14</v>
          </cell>
          <cell r="J558">
            <v>48.963999999999999</v>
          </cell>
          <cell r="N558">
            <v>42</v>
          </cell>
          <cell r="R558">
            <v>0</v>
          </cell>
          <cell r="S558">
            <v>112.964</v>
          </cell>
          <cell r="V558">
            <v>242.4</v>
          </cell>
          <cell r="W558">
            <v>63.2</v>
          </cell>
          <cell r="AB558">
            <v>244.26400000000001</v>
          </cell>
          <cell r="AF558">
            <v>35.6</v>
          </cell>
          <cell r="AJ558">
            <v>153.19999999999999</v>
          </cell>
          <cell r="AK558">
            <v>215.864</v>
          </cell>
          <cell r="AN558">
            <v>16</v>
          </cell>
          <cell r="AO558">
            <v>227.6</v>
          </cell>
          <cell r="AS558">
            <v>16</v>
          </cell>
          <cell r="AT558">
            <v>179.16399999999999</v>
          </cell>
          <cell r="AW558">
            <v>86</v>
          </cell>
          <cell r="AX558">
            <v>150.80000000000001</v>
          </cell>
          <cell r="BB558">
            <v>132</v>
          </cell>
          <cell r="BC558">
            <v>165.76400000000001</v>
          </cell>
          <cell r="BF558">
            <v>5.2</v>
          </cell>
          <cell r="BG558">
            <v>154</v>
          </cell>
          <cell r="BK558">
            <v>19.2</v>
          </cell>
          <cell r="BL558">
            <v>274.81399999999996</v>
          </cell>
          <cell r="BO558">
            <v>261.60000000000002</v>
          </cell>
          <cell r="BP558">
            <v>94</v>
          </cell>
          <cell r="BT558">
            <v>0</v>
          </cell>
          <cell r="BU558">
            <v>284.21099999999996</v>
          </cell>
          <cell r="BY558">
            <v>142.4</v>
          </cell>
          <cell r="CC558">
            <v>0</v>
          </cell>
          <cell r="CD558">
            <v>217.411</v>
          </cell>
          <cell r="CG558">
            <v>265.2</v>
          </cell>
          <cell r="CH558">
            <v>12.4</v>
          </cell>
          <cell r="CV558">
            <v>114.211</v>
          </cell>
          <cell r="CY558">
            <v>32.799999999999997</v>
          </cell>
          <cell r="CZ558">
            <v>362.42</v>
          </cell>
          <cell r="DE558">
            <v>60.761000000000003</v>
          </cell>
          <cell r="DH558">
            <v>178.4</v>
          </cell>
          <cell r="DI558">
            <v>42.62</v>
          </cell>
          <cell r="DN558">
            <v>217.011</v>
          </cell>
          <cell r="DQ558">
            <v>71.2</v>
          </cell>
          <cell r="DR558">
            <v>288.21100000000001</v>
          </cell>
          <cell r="DV558">
            <v>0</v>
          </cell>
          <cell r="DW558">
            <v>349.911</v>
          </cell>
          <cell r="DZ558">
            <v>47.7</v>
          </cell>
          <cell r="EA558">
            <v>62.99</v>
          </cell>
          <cell r="EE558">
            <v>0</v>
          </cell>
          <cell r="EF558">
            <v>305.01100000000002</v>
          </cell>
          <cell r="EI558">
            <v>108</v>
          </cell>
          <cell r="EJ558">
            <v>103.87</v>
          </cell>
          <cell r="EN558">
            <v>149</v>
          </cell>
          <cell r="EO558">
            <v>219.61099999999999</v>
          </cell>
          <cell r="ER558">
            <v>234.3</v>
          </cell>
          <cell r="ES558">
            <v>0.11</v>
          </cell>
        </row>
        <row r="559">
          <cell r="A559">
            <v>213</v>
          </cell>
          <cell r="B559" t="str">
            <v>FG</v>
          </cell>
          <cell r="C559" t="str">
            <v>FM</v>
          </cell>
          <cell r="D559" t="str">
            <v>DR TF 70%</v>
          </cell>
          <cell r="E559" t="str">
            <v>TF D</v>
          </cell>
          <cell r="I559">
            <v>0</v>
          </cell>
          <cell r="M559">
            <v>33.6</v>
          </cell>
          <cell r="N559">
            <v>18.8</v>
          </cell>
          <cell r="R559">
            <v>0</v>
          </cell>
          <cell r="AJ559">
            <v>0</v>
          </cell>
          <cell r="AO559">
            <v>102.8</v>
          </cell>
          <cell r="AS559">
            <v>67.599999999999994</v>
          </cell>
          <cell r="AW559">
            <v>111.2</v>
          </cell>
          <cell r="AX559">
            <v>15.2</v>
          </cell>
          <cell r="BB559">
            <v>51.8</v>
          </cell>
          <cell r="BF559">
            <v>62.4</v>
          </cell>
          <cell r="BG559">
            <v>42</v>
          </cell>
          <cell r="BK559">
            <v>5.8000000000000114</v>
          </cell>
          <cell r="BO559">
            <v>312</v>
          </cell>
          <cell r="BP559">
            <v>110.8</v>
          </cell>
          <cell r="BT559">
            <v>0</v>
          </cell>
          <cell r="BX559">
            <v>127.6</v>
          </cell>
          <cell r="BY559">
            <v>227.6</v>
          </cell>
          <cell r="CC559">
            <v>0</v>
          </cell>
          <cell r="CH559">
            <v>72.8</v>
          </cell>
          <cell r="CL559">
            <v>69</v>
          </cell>
          <cell r="CQ559">
            <v>69</v>
          </cell>
          <cell r="CU559">
            <v>84</v>
          </cell>
          <cell r="CY559">
            <v>250</v>
          </cell>
          <cell r="CZ559">
            <v>103.2</v>
          </cell>
          <cell r="DH559">
            <v>238.2</v>
          </cell>
          <cell r="DI559">
            <v>247.98999999999998</v>
          </cell>
          <cell r="DN559">
            <v>48.8</v>
          </cell>
          <cell r="DQ559">
            <v>262.8</v>
          </cell>
          <cell r="DR559">
            <v>311.60000000000002</v>
          </cell>
          <cell r="DV559">
            <v>0</v>
          </cell>
          <cell r="DZ559">
            <v>64.400000000000006</v>
          </cell>
          <cell r="EA559">
            <v>306.8</v>
          </cell>
          <cell r="EE559">
            <v>0</v>
          </cell>
          <cell r="EJ559">
            <v>60</v>
          </cell>
          <cell r="EN559">
            <v>0</v>
          </cell>
          <cell r="EO559">
            <v>84.6</v>
          </cell>
          <cell r="ER559">
            <v>159</v>
          </cell>
        </row>
        <row r="560">
          <cell r="A560">
            <v>214</v>
          </cell>
          <cell r="B560" t="str">
            <v>FG</v>
          </cell>
          <cell r="C560" t="str">
            <v>FM</v>
          </cell>
          <cell r="D560" t="str">
            <v>JO ALMOND W TF 70%</v>
          </cell>
          <cell r="E560" t="str">
            <v>VITAVON W TF</v>
          </cell>
          <cell r="I560">
            <v>0</v>
          </cell>
          <cell r="J560">
            <v>156.80000000000001</v>
          </cell>
          <cell r="N560">
            <v>189.6</v>
          </cell>
          <cell r="R560">
            <v>0</v>
          </cell>
          <cell r="S560">
            <v>64.8</v>
          </cell>
          <cell r="W560">
            <v>136</v>
          </cell>
          <cell r="AB560">
            <v>62</v>
          </cell>
          <cell r="AF560">
            <v>48.8</v>
          </cell>
          <cell r="AJ560">
            <v>0</v>
          </cell>
          <cell r="AK560">
            <v>99.2</v>
          </cell>
          <cell r="AN560">
            <v>48.8</v>
          </cell>
          <cell r="AO560">
            <v>73.599999999999994</v>
          </cell>
          <cell r="AS560">
            <v>0</v>
          </cell>
          <cell r="AT560">
            <v>63.6</v>
          </cell>
          <cell r="AX560">
            <v>141.19999999999999</v>
          </cell>
          <cell r="BB560">
            <v>0</v>
          </cell>
          <cell r="BC560">
            <v>63.6</v>
          </cell>
          <cell r="BG560">
            <v>78.8</v>
          </cell>
          <cell r="BK560">
            <v>0</v>
          </cell>
          <cell r="BL560">
            <v>16</v>
          </cell>
          <cell r="BP560">
            <v>3.2</v>
          </cell>
          <cell r="BT560">
            <v>99.2</v>
          </cell>
          <cell r="BX560">
            <v>35.200000000000003</v>
          </cell>
          <cell r="BY560">
            <v>3.2</v>
          </cell>
          <cell r="CC560">
            <v>0</v>
          </cell>
          <cell r="CD560">
            <v>205.2</v>
          </cell>
          <cell r="CG560">
            <v>33.200000000000003</v>
          </cell>
          <cell r="CH560">
            <v>155.6</v>
          </cell>
          <cell r="CU560">
            <v>33.9</v>
          </cell>
          <cell r="CV560">
            <v>57.2</v>
          </cell>
          <cell r="CY560">
            <v>16.399999999999999</v>
          </cell>
          <cell r="CZ560">
            <v>102</v>
          </cell>
          <cell r="DI560">
            <v>84</v>
          </cell>
          <cell r="DV560">
            <v>69.599999999999994</v>
          </cell>
          <cell r="DW560">
            <v>96</v>
          </cell>
          <cell r="DZ560">
            <v>169.6</v>
          </cell>
          <cell r="EE560">
            <v>0</v>
          </cell>
          <cell r="EF560">
            <v>90.8</v>
          </cell>
          <cell r="EJ560">
            <v>154.80000000000001</v>
          </cell>
          <cell r="EN560">
            <v>0</v>
          </cell>
          <cell r="EO560">
            <v>18</v>
          </cell>
          <cell r="ES560">
            <v>97.6</v>
          </cell>
        </row>
        <row r="561">
          <cell r="A561">
            <v>215</v>
          </cell>
          <cell r="B561" t="str">
            <v>FG</v>
          </cell>
          <cell r="C561" t="str">
            <v>FM</v>
          </cell>
          <cell r="D561" t="str">
            <v>AMWAY</v>
          </cell>
          <cell r="I561">
            <v>0</v>
          </cell>
          <cell r="M561">
            <v>154.80000000000001</v>
          </cell>
          <cell r="N561">
            <v>61.4</v>
          </cell>
          <cell r="R561">
            <v>0</v>
          </cell>
          <cell r="W561">
            <v>145</v>
          </cell>
          <cell r="AF561">
            <v>120.2</v>
          </cell>
          <cell r="AJ561">
            <v>0</v>
          </cell>
          <cell r="AO561">
            <v>106.6</v>
          </cell>
          <cell r="AS561">
            <v>0</v>
          </cell>
          <cell r="AX561">
            <v>75</v>
          </cell>
          <cell r="BB561">
            <v>0</v>
          </cell>
          <cell r="BG561">
            <v>75</v>
          </cell>
          <cell r="BK561">
            <v>0</v>
          </cell>
          <cell r="BP561">
            <v>75</v>
          </cell>
          <cell r="BT561">
            <v>0</v>
          </cell>
          <cell r="BX561">
            <v>49.2</v>
          </cell>
          <cell r="BY561">
            <v>168.2</v>
          </cell>
          <cell r="CC561">
            <v>0</v>
          </cell>
          <cell r="CH561">
            <v>217.4</v>
          </cell>
          <cell r="CY561">
            <v>1.2</v>
          </cell>
          <cell r="CZ561">
            <v>144.19999999999999</v>
          </cell>
          <cell r="DI561">
            <v>113</v>
          </cell>
          <cell r="DV561">
            <v>0</v>
          </cell>
          <cell r="EA561">
            <v>36.6</v>
          </cell>
          <cell r="EE561">
            <v>0</v>
          </cell>
          <cell r="EJ561">
            <v>107</v>
          </cell>
          <cell r="EN561">
            <v>0</v>
          </cell>
          <cell r="ES561">
            <v>33</v>
          </cell>
        </row>
        <row r="562">
          <cell r="A562">
            <v>216</v>
          </cell>
          <cell r="B562" t="str">
            <v>FG</v>
          </cell>
          <cell r="C562" t="str">
            <v>FM</v>
          </cell>
          <cell r="D562" t="str">
            <v>FA SAUDI</v>
          </cell>
          <cell r="I562">
            <v>22.3</v>
          </cell>
          <cell r="J562">
            <v>29.2</v>
          </cell>
          <cell r="R562">
            <v>22.3</v>
          </cell>
          <cell r="S562">
            <v>29.2</v>
          </cell>
          <cell r="AB562">
            <v>29.2</v>
          </cell>
          <cell r="AJ562">
            <v>14.3</v>
          </cell>
          <cell r="AK562">
            <v>29.2</v>
          </cell>
          <cell r="AS562">
            <v>14.3</v>
          </cell>
          <cell r="AT562">
            <v>29.2</v>
          </cell>
          <cell r="BB562">
            <v>14.3</v>
          </cell>
          <cell r="BC562">
            <v>29.2</v>
          </cell>
          <cell r="BK562">
            <v>14.3</v>
          </cell>
          <cell r="BT562">
            <v>14.3</v>
          </cell>
          <cell r="BU562">
            <v>29.2</v>
          </cell>
          <cell r="CC562">
            <v>7</v>
          </cell>
          <cell r="CD562">
            <v>29.2</v>
          </cell>
          <cell r="CL562">
            <v>189</v>
          </cell>
          <cell r="CQ562">
            <v>189</v>
          </cell>
          <cell r="CU562">
            <v>19</v>
          </cell>
          <cell r="CV562">
            <v>29.2</v>
          </cell>
          <cell r="DE562">
            <v>29.2</v>
          </cell>
          <cell r="DN562">
            <v>29.2</v>
          </cell>
          <cell r="DR562">
            <v>29.2</v>
          </cell>
          <cell r="DV562">
            <v>0</v>
          </cell>
          <cell r="DW562">
            <v>29.2</v>
          </cell>
          <cell r="EE562">
            <v>0</v>
          </cell>
          <cell r="EF562">
            <v>29.2</v>
          </cell>
          <cell r="EN562">
            <v>0</v>
          </cell>
          <cell r="EO562">
            <v>29.2</v>
          </cell>
        </row>
        <row r="563">
          <cell r="A563">
            <v>217</v>
          </cell>
          <cell r="B563" t="str">
            <v>FG</v>
          </cell>
          <cell r="C563" t="str">
            <v>FM</v>
          </cell>
          <cell r="D563" t="str">
            <v>LE CHAT</v>
          </cell>
          <cell r="I563">
            <v>23</v>
          </cell>
          <cell r="R563">
            <v>23</v>
          </cell>
          <cell r="AJ563">
            <v>23</v>
          </cell>
          <cell r="AS563">
            <v>23</v>
          </cell>
          <cell r="BB563">
            <v>23</v>
          </cell>
          <cell r="BK563">
            <v>23</v>
          </cell>
          <cell r="BT563">
            <v>23</v>
          </cell>
          <cell r="CC563">
            <v>23</v>
          </cell>
          <cell r="CL563">
            <v>23</v>
          </cell>
          <cell r="CQ563">
            <v>23</v>
          </cell>
          <cell r="DV563">
            <v>0</v>
          </cell>
          <cell r="EE563">
            <v>0</v>
          </cell>
          <cell r="EN563">
            <v>0</v>
          </cell>
        </row>
        <row r="564">
          <cell r="A564">
            <v>218</v>
          </cell>
          <cell r="B564" t="str">
            <v>FG</v>
          </cell>
          <cell r="C564" t="str">
            <v>FM</v>
          </cell>
          <cell r="D564" t="str">
            <v>SDM NOODLES</v>
          </cell>
          <cell r="I564">
            <v>26</v>
          </cell>
          <cell r="R564">
            <v>26</v>
          </cell>
          <cell r="AJ564">
            <v>26</v>
          </cell>
          <cell r="AS564">
            <v>26</v>
          </cell>
          <cell r="BB564">
            <v>26</v>
          </cell>
          <cell r="BK564">
            <v>26</v>
          </cell>
          <cell r="BT564">
            <v>26</v>
          </cell>
          <cell r="CC564">
            <v>26</v>
          </cell>
          <cell r="CL564">
            <v>26</v>
          </cell>
          <cell r="CQ564">
            <v>26</v>
          </cell>
          <cell r="CU564">
            <v>16</v>
          </cell>
          <cell r="DD564">
            <v>16</v>
          </cell>
          <cell r="DM564">
            <v>16</v>
          </cell>
          <cell r="DR564">
            <v>16</v>
          </cell>
          <cell r="DV564">
            <v>16</v>
          </cell>
          <cell r="EE564">
            <v>16</v>
          </cell>
          <cell r="EN564">
            <v>16</v>
          </cell>
        </row>
        <row r="565">
          <cell r="A565">
            <v>219</v>
          </cell>
          <cell r="B565" t="str">
            <v>FG</v>
          </cell>
          <cell r="C565" t="str">
            <v>FM</v>
          </cell>
          <cell r="D565" t="str">
            <v>ITC</v>
          </cell>
          <cell r="I565">
            <v>0</v>
          </cell>
          <cell r="J565">
            <v>230.3</v>
          </cell>
          <cell r="R565">
            <v>0</v>
          </cell>
          <cell r="S565">
            <v>421.9</v>
          </cell>
          <cell r="AB565">
            <v>334.7</v>
          </cell>
          <cell r="AJ565">
            <v>0</v>
          </cell>
          <cell r="AK565">
            <v>273.10000000000002</v>
          </cell>
          <cell r="AS565">
            <v>0</v>
          </cell>
          <cell r="AT565">
            <v>308.5</v>
          </cell>
          <cell r="BB565">
            <v>0</v>
          </cell>
          <cell r="BC565">
            <v>281.3</v>
          </cell>
          <cell r="BK565">
            <v>0</v>
          </cell>
          <cell r="BL565">
            <v>224.1</v>
          </cell>
          <cell r="BT565">
            <v>0</v>
          </cell>
          <cell r="BU565">
            <v>138.1</v>
          </cell>
          <cell r="CC565">
            <v>0</v>
          </cell>
          <cell r="CD565">
            <v>187.7</v>
          </cell>
          <cell r="CV565">
            <v>347.9</v>
          </cell>
          <cell r="DE565">
            <v>379.3</v>
          </cell>
          <cell r="DN565">
            <v>371.3</v>
          </cell>
          <cell r="DR565">
            <v>371.3</v>
          </cell>
          <cell r="DV565">
            <v>0</v>
          </cell>
          <cell r="DW565">
            <v>283.3</v>
          </cell>
          <cell r="EE565">
            <v>0</v>
          </cell>
          <cell r="EF565">
            <v>317.3</v>
          </cell>
          <cell r="EN565">
            <v>0</v>
          </cell>
          <cell r="EO565">
            <v>275.10000000000002</v>
          </cell>
        </row>
        <row r="566">
          <cell r="A566">
            <v>220</v>
          </cell>
          <cell r="B566" t="str">
            <v>FG</v>
          </cell>
          <cell r="C566" t="str">
            <v>FM</v>
          </cell>
          <cell r="D566" t="str">
            <v>GENERAL NOODLES</v>
          </cell>
          <cell r="I566">
            <v>4.7249999999999996</v>
          </cell>
          <cell r="R566">
            <v>2.4</v>
          </cell>
          <cell r="AJ566">
            <v>2.4</v>
          </cell>
          <cell r="AS566">
            <v>38.200000000000003</v>
          </cell>
          <cell r="BB566">
            <v>38.200000000000003</v>
          </cell>
          <cell r="BK566">
            <v>38.200000000000003</v>
          </cell>
          <cell r="BT566">
            <v>25</v>
          </cell>
          <cell r="CC566">
            <v>32.1</v>
          </cell>
          <cell r="CL566">
            <v>44.1</v>
          </cell>
          <cell r="CQ566">
            <v>44.1</v>
          </cell>
          <cell r="CU566">
            <v>27.7</v>
          </cell>
          <cell r="DD566">
            <v>26.5</v>
          </cell>
          <cell r="DM566">
            <v>24.9</v>
          </cell>
          <cell r="DR566">
            <v>24.9</v>
          </cell>
          <cell r="DV566">
            <v>30.4</v>
          </cell>
          <cell r="EE566">
            <v>57.6</v>
          </cell>
          <cell r="EN566">
            <v>54.4</v>
          </cell>
        </row>
        <row r="567">
          <cell r="A567">
            <v>221</v>
          </cell>
          <cell r="B567" t="str">
            <v>FG</v>
          </cell>
          <cell r="C567" t="str">
            <v>FM</v>
          </cell>
          <cell r="D567" t="str">
            <v>NEAT SCRAP SOAP</v>
          </cell>
          <cell r="I567">
            <v>29</v>
          </cell>
          <cell r="R567">
            <v>29</v>
          </cell>
          <cell r="AJ567">
            <v>29</v>
          </cell>
          <cell r="AS567">
            <v>30</v>
          </cell>
          <cell r="BB567">
            <v>30</v>
          </cell>
          <cell r="BK567">
            <v>30</v>
          </cell>
          <cell r="BT567">
            <v>30</v>
          </cell>
          <cell r="CC567">
            <v>30</v>
          </cell>
          <cell r="CL567">
            <v>30</v>
          </cell>
          <cell r="CQ567">
            <v>30</v>
          </cell>
          <cell r="DV567">
            <v>30</v>
          </cell>
          <cell r="EE567">
            <v>30</v>
          </cell>
          <cell r="EN567">
            <v>10</v>
          </cell>
        </row>
        <row r="568">
          <cell r="A568">
            <v>222</v>
          </cell>
          <cell r="B568" t="str">
            <v>FG</v>
          </cell>
          <cell r="C568" t="str">
            <v>FM</v>
          </cell>
          <cell r="D568" t="str">
            <v>DAVID OPEC</v>
          </cell>
          <cell r="J568">
            <v>0.8</v>
          </cell>
          <cell r="S568">
            <v>0.8</v>
          </cell>
          <cell r="AB568">
            <v>0.8</v>
          </cell>
          <cell r="AK568">
            <v>0.8</v>
          </cell>
          <cell r="AT568">
            <v>0.8</v>
          </cell>
          <cell r="BC568">
            <v>0.8</v>
          </cell>
          <cell r="BL568">
            <v>0.8</v>
          </cell>
        </row>
        <row r="569">
          <cell r="A569">
            <v>223</v>
          </cell>
          <cell r="B569" t="str">
            <v>FG</v>
          </cell>
          <cell r="C569" t="str">
            <v>FM</v>
          </cell>
          <cell r="D569" t="str">
            <v>DABUR VATICA</v>
          </cell>
        </row>
        <row r="570">
          <cell r="A570">
            <v>224</v>
          </cell>
          <cell r="B570" t="str">
            <v>FG</v>
          </cell>
          <cell r="C570" t="str">
            <v>FM</v>
          </cell>
          <cell r="D570" t="str">
            <v>MARGO</v>
          </cell>
          <cell r="J570">
            <v>273.3</v>
          </cell>
          <cell r="S570">
            <v>341.35</v>
          </cell>
          <cell r="AB570">
            <v>353.65</v>
          </cell>
          <cell r="AK570">
            <v>289.64999999999998</v>
          </cell>
          <cell r="AT570">
            <v>257.64999999999998</v>
          </cell>
          <cell r="BC570">
            <v>241.65</v>
          </cell>
          <cell r="BL570">
            <v>209.65</v>
          </cell>
          <cell r="BU570">
            <v>209.65</v>
          </cell>
          <cell r="CD570">
            <v>209.65</v>
          </cell>
          <cell r="CV570">
            <v>209.65</v>
          </cell>
          <cell r="DE570">
            <v>209.65</v>
          </cell>
          <cell r="DN570">
            <v>209.65</v>
          </cell>
          <cell r="DR570">
            <v>209.65</v>
          </cell>
          <cell r="DW570">
            <v>209.65</v>
          </cell>
          <cell r="EF570">
            <v>209.65</v>
          </cell>
          <cell r="EO570">
            <v>209.65</v>
          </cell>
        </row>
        <row r="571">
          <cell r="A571">
            <v>225</v>
          </cell>
          <cell r="B571" t="str">
            <v>FG</v>
          </cell>
          <cell r="C571" t="str">
            <v>FM</v>
          </cell>
          <cell r="D571" t="str">
            <v>OIL BASED NOODLES</v>
          </cell>
        </row>
        <row r="572">
          <cell r="A572">
            <v>226</v>
          </cell>
          <cell r="B572" t="str">
            <v>FG</v>
          </cell>
          <cell r="C572" t="str">
            <v>SM</v>
          </cell>
          <cell r="D572" t="str">
            <v>TRANSLUCENT</v>
          </cell>
          <cell r="J572">
            <v>256.82299999999998</v>
          </cell>
          <cell r="M572">
            <v>16</v>
          </cell>
          <cell r="N572">
            <v>175.02</v>
          </cell>
          <cell r="S572">
            <v>162.048</v>
          </cell>
          <cell r="W572">
            <v>108.02</v>
          </cell>
          <cell r="AB572">
            <v>42.472999999999999</v>
          </cell>
          <cell r="AF572">
            <v>84.65</v>
          </cell>
          <cell r="AK572">
            <v>164.71799999999999</v>
          </cell>
          <cell r="AN572">
            <v>35.055</v>
          </cell>
          <cell r="AO572">
            <v>62.74</v>
          </cell>
          <cell r="AT572">
            <v>170.44300000000001</v>
          </cell>
          <cell r="AW572">
            <v>75.25</v>
          </cell>
          <cell r="AX572">
            <v>45.83</v>
          </cell>
          <cell r="BC572">
            <v>151.74299999999999</v>
          </cell>
          <cell r="BF572">
            <v>15.75</v>
          </cell>
          <cell r="BG572">
            <v>81.91</v>
          </cell>
          <cell r="BL572">
            <v>34.542999999999999</v>
          </cell>
          <cell r="BO572">
            <v>63.674999999999997</v>
          </cell>
          <cell r="BP572">
            <v>78.94</v>
          </cell>
          <cell r="BU572">
            <v>80.13</v>
          </cell>
          <cell r="BX572">
            <v>15.975</v>
          </cell>
          <cell r="BY572">
            <v>26.31</v>
          </cell>
          <cell r="CD572">
            <v>205.63</v>
          </cell>
          <cell r="CG572">
            <v>48.195999999999984</v>
          </cell>
          <cell r="CH572">
            <v>6.3</v>
          </cell>
          <cell r="CV572">
            <v>111.755</v>
          </cell>
          <cell r="DE572">
            <v>177.85499999999999</v>
          </cell>
          <cell r="DM572">
            <v>14.6</v>
          </cell>
          <cell r="DN572">
            <v>25.597999999999999</v>
          </cell>
          <cell r="DR572">
            <v>40.198</v>
          </cell>
          <cell r="DV572">
            <v>14.6</v>
          </cell>
          <cell r="DW572">
            <v>22.448</v>
          </cell>
          <cell r="EA572">
            <v>156.93</v>
          </cell>
          <cell r="EF572">
            <v>79.11</v>
          </cell>
          <cell r="EI572">
            <v>106.4</v>
          </cell>
          <cell r="EJ572">
            <v>74.430000000000007</v>
          </cell>
          <cell r="EO572">
            <v>95.11</v>
          </cell>
          <cell r="ES572">
            <v>66.03</v>
          </cell>
        </row>
        <row r="573">
          <cell r="A573">
            <v>227</v>
          </cell>
          <cell r="B573" t="str">
            <v>FG</v>
          </cell>
          <cell r="C573" t="str">
            <v>SM</v>
          </cell>
          <cell r="D573" t="str">
            <v>TETMOSOL</v>
          </cell>
        </row>
        <row r="574">
          <cell r="A574">
            <v>228</v>
          </cell>
          <cell r="B574" t="str">
            <v>FG</v>
          </cell>
          <cell r="C574" t="str">
            <v>FM</v>
          </cell>
          <cell r="D574" t="str">
            <v xml:space="preserve">J &amp; J </v>
          </cell>
          <cell r="J574">
            <v>0.8</v>
          </cell>
          <cell r="S574">
            <v>0.8</v>
          </cell>
          <cell r="AB574">
            <v>0.8</v>
          </cell>
          <cell r="AK574">
            <v>0.8</v>
          </cell>
          <cell r="AT574">
            <v>0.8</v>
          </cell>
          <cell r="BC574">
            <v>0.8</v>
          </cell>
          <cell r="BL574">
            <v>0.8</v>
          </cell>
        </row>
        <row r="575">
          <cell r="A575">
            <v>229</v>
          </cell>
          <cell r="B575" t="str">
            <v>FG</v>
          </cell>
          <cell r="C575" t="str">
            <v>FM</v>
          </cell>
          <cell r="D575" t="str">
            <v>JBS 80:20</v>
          </cell>
          <cell r="CZ575">
            <v>52</v>
          </cell>
          <cell r="DI575">
            <v>52</v>
          </cell>
        </row>
        <row r="576">
          <cell r="A576">
            <v>230</v>
          </cell>
          <cell r="B576" t="str">
            <v>FG</v>
          </cell>
          <cell r="C576" t="str">
            <v>FM</v>
          </cell>
          <cell r="D576" t="str">
            <v>IMPORTED NOODLES</v>
          </cell>
          <cell r="N576">
            <v>52</v>
          </cell>
          <cell r="W576">
            <v>52</v>
          </cell>
          <cell r="AF576">
            <v>52</v>
          </cell>
          <cell r="AO576">
            <v>52</v>
          </cell>
          <cell r="AX576">
            <v>52</v>
          </cell>
          <cell r="BG576">
            <v>52</v>
          </cell>
          <cell r="BP576">
            <v>52</v>
          </cell>
          <cell r="BY576">
            <v>52</v>
          </cell>
          <cell r="CH576">
            <v>52</v>
          </cell>
          <cell r="EA576">
            <v>52</v>
          </cell>
          <cell r="EJ576">
            <v>52</v>
          </cell>
          <cell r="ES576">
            <v>52</v>
          </cell>
        </row>
        <row r="577">
          <cell r="A577">
            <v>231</v>
          </cell>
          <cell r="B577" t="str">
            <v>FG</v>
          </cell>
          <cell r="C577" t="str">
            <v>FM</v>
          </cell>
          <cell r="D577" t="str">
            <v>HAWAI SYNDAATE BASE REGULER</v>
          </cell>
        </row>
        <row r="578">
          <cell r="F578">
            <v>0</v>
          </cell>
          <cell r="G578">
            <v>0</v>
          </cell>
          <cell r="H578">
            <v>0</v>
          </cell>
          <cell r="I578">
            <v>237.50500000000002</v>
          </cell>
          <cell r="J578">
            <v>1055.0869999999998</v>
          </cell>
          <cell r="K578">
            <v>0</v>
          </cell>
          <cell r="L578">
            <v>0</v>
          </cell>
          <cell r="M578">
            <v>308.8</v>
          </cell>
          <cell r="N578">
            <v>934.34999999999991</v>
          </cell>
          <cell r="O578">
            <v>0</v>
          </cell>
          <cell r="P578">
            <v>0</v>
          </cell>
          <cell r="Q578">
            <v>0</v>
          </cell>
          <cell r="R578">
            <v>224.70000000000002</v>
          </cell>
          <cell r="S578">
            <v>1199.1619999999998</v>
          </cell>
          <cell r="T578">
            <v>0</v>
          </cell>
          <cell r="U578">
            <v>0</v>
          </cell>
          <cell r="V578">
            <v>506.4</v>
          </cell>
          <cell r="W578">
            <v>803.89999999999986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1121.1869999999997</v>
          </cell>
          <cell r="AC578">
            <v>0</v>
          </cell>
          <cell r="AD578">
            <v>0</v>
          </cell>
          <cell r="AE578">
            <v>0</v>
          </cell>
          <cell r="AF578">
            <v>672.07500000000005</v>
          </cell>
          <cell r="AG578">
            <v>0</v>
          </cell>
          <cell r="AH578">
            <v>0</v>
          </cell>
          <cell r="AI578">
            <v>0</v>
          </cell>
          <cell r="AJ578">
            <v>316.5</v>
          </cell>
          <cell r="AK578">
            <v>1126.6319999999998</v>
          </cell>
          <cell r="AL578">
            <v>0</v>
          </cell>
          <cell r="AM578">
            <v>0</v>
          </cell>
          <cell r="AN578">
            <v>99.85499999999999</v>
          </cell>
          <cell r="AO578">
            <v>1017.37</v>
          </cell>
          <cell r="AP578">
            <v>0</v>
          </cell>
          <cell r="AQ578">
            <v>0</v>
          </cell>
          <cell r="AR578">
            <v>0</v>
          </cell>
          <cell r="AS578">
            <v>359.59999999999997</v>
          </cell>
          <cell r="AT578">
            <v>1063.4569999999999</v>
          </cell>
          <cell r="AU578">
            <v>0</v>
          </cell>
          <cell r="AV578">
            <v>0</v>
          </cell>
          <cell r="AW578">
            <v>358.45</v>
          </cell>
          <cell r="AX578">
            <v>910.86000000000024</v>
          </cell>
          <cell r="AY578">
            <v>0</v>
          </cell>
          <cell r="AZ578">
            <v>0</v>
          </cell>
          <cell r="BA578">
            <v>0</v>
          </cell>
          <cell r="BB578">
            <v>378.8</v>
          </cell>
          <cell r="BC578">
            <v>982.85699999999997</v>
          </cell>
          <cell r="BD578">
            <v>0</v>
          </cell>
          <cell r="BE578">
            <v>0</v>
          </cell>
          <cell r="BF578">
            <v>119.75</v>
          </cell>
          <cell r="BG578">
            <v>881.34</v>
          </cell>
          <cell r="BH578">
            <v>0</v>
          </cell>
          <cell r="BI578">
            <v>0</v>
          </cell>
          <cell r="BJ578">
            <v>0</v>
          </cell>
          <cell r="BK578">
            <v>275.60000000000002</v>
          </cell>
          <cell r="BL578">
            <v>800.8069999999999</v>
          </cell>
          <cell r="BM578">
            <v>0</v>
          </cell>
          <cell r="BN578">
            <v>0</v>
          </cell>
          <cell r="BO578">
            <v>701.67499999999995</v>
          </cell>
          <cell r="BP578">
            <v>687.56999999999994</v>
          </cell>
          <cell r="BQ578">
            <v>0</v>
          </cell>
          <cell r="BR578">
            <v>0</v>
          </cell>
          <cell r="BS578">
            <v>0</v>
          </cell>
          <cell r="BT578">
            <v>244.60000000000002</v>
          </cell>
          <cell r="BU578">
            <v>752.99099999999987</v>
          </cell>
          <cell r="BV578">
            <v>0</v>
          </cell>
          <cell r="BW578">
            <v>0</v>
          </cell>
          <cell r="BX578">
            <v>307.97500000000002</v>
          </cell>
          <cell r="BY578">
            <v>919.74</v>
          </cell>
          <cell r="BZ578">
            <v>0</v>
          </cell>
          <cell r="CA578">
            <v>0</v>
          </cell>
          <cell r="CB578">
            <v>0</v>
          </cell>
          <cell r="CC578">
            <v>222.79999999999998</v>
          </cell>
          <cell r="CD578">
            <v>1066.491</v>
          </cell>
          <cell r="CE578">
            <v>0</v>
          </cell>
          <cell r="CF578">
            <v>0</v>
          </cell>
          <cell r="CG578">
            <v>460.99599999999998</v>
          </cell>
          <cell r="CH578">
            <v>680.49999999999989</v>
          </cell>
          <cell r="CL578">
            <v>447.70000000000005</v>
          </cell>
          <cell r="CP578">
            <v>454</v>
          </cell>
          <cell r="CQ578">
            <v>901.7</v>
          </cell>
          <cell r="CU578">
            <v>188.79999999999998</v>
          </cell>
          <cell r="CV578">
            <v>881.61599999999999</v>
          </cell>
          <cell r="CY578">
            <v>345.99999999999994</v>
          </cell>
          <cell r="CZ578">
            <v>1103.92</v>
          </cell>
          <cell r="DD578">
            <v>148.39999999999998</v>
          </cell>
          <cell r="DE578">
            <v>868.46600000000001</v>
          </cell>
          <cell r="DH578">
            <v>449</v>
          </cell>
          <cell r="DI578">
            <v>648.72</v>
          </cell>
          <cell r="DM578">
            <v>246.6</v>
          </cell>
          <cell r="DN578">
            <v>913.2589999999999</v>
          </cell>
          <cell r="DQ578">
            <v>742.40000000000009</v>
          </cell>
          <cell r="DR578">
            <v>1902.259</v>
          </cell>
          <cell r="DS578">
            <v>0</v>
          </cell>
          <cell r="DT578">
            <v>0</v>
          </cell>
          <cell r="DU578">
            <v>0</v>
          </cell>
          <cell r="DV578">
            <v>279.95000000000005</v>
          </cell>
          <cell r="DW578">
            <v>1002.2089999999999</v>
          </cell>
          <cell r="DX578">
            <v>0</v>
          </cell>
          <cell r="DY578">
            <v>0</v>
          </cell>
          <cell r="DZ578">
            <v>281.7</v>
          </cell>
          <cell r="EA578">
            <v>1066.97</v>
          </cell>
          <cell r="EB578">
            <v>0</v>
          </cell>
          <cell r="EC578">
            <v>0</v>
          </cell>
          <cell r="ED578">
            <v>0</v>
          </cell>
          <cell r="EE578">
            <v>265.20000000000005</v>
          </cell>
          <cell r="EF578">
            <v>1042.771</v>
          </cell>
          <cell r="EG578">
            <v>0</v>
          </cell>
          <cell r="EH578">
            <v>0</v>
          </cell>
          <cell r="EI578">
            <v>258.39999999999998</v>
          </cell>
          <cell r="EJ578">
            <v>1020.6000000000001</v>
          </cell>
          <cell r="EK578">
            <v>0</v>
          </cell>
          <cell r="EL578">
            <v>0</v>
          </cell>
          <cell r="EM578">
            <v>0</v>
          </cell>
          <cell r="EN578">
            <v>262</v>
          </cell>
          <cell r="EO578">
            <v>1041.3710000000001</v>
          </cell>
          <cell r="EP578">
            <v>0</v>
          </cell>
          <cell r="EQ578">
            <v>0</v>
          </cell>
          <cell r="ER578">
            <v>425.7</v>
          </cell>
          <cell r="ES578">
            <v>900.44</v>
          </cell>
        </row>
        <row r="579">
          <cell r="F579">
            <v>2354.1805300000001</v>
          </cell>
          <cell r="G579">
            <v>7438.4816523999998</v>
          </cell>
          <cell r="H579">
            <v>7158.5759999999991</v>
          </cell>
          <cell r="I579">
            <v>13313.650000000001</v>
          </cell>
          <cell r="J579">
            <v>2306.5059999999994</v>
          </cell>
          <cell r="K579">
            <v>9356.1519999999982</v>
          </cell>
          <cell r="L579">
            <v>4954.9129999999996</v>
          </cell>
          <cell r="M579">
            <v>4144.53</v>
          </cell>
          <cell r="N579">
            <v>934.34999999999991</v>
          </cell>
          <cell r="O579">
            <v>2478.8063499999998</v>
          </cell>
          <cell r="P579">
            <v>6069.6082523999994</v>
          </cell>
          <cell r="Q579">
            <v>6895.9960000000001</v>
          </cell>
          <cell r="R579">
            <v>13955.941000000003</v>
          </cell>
          <cell r="S579">
            <v>2801.4109999999996</v>
          </cell>
          <cell r="T579">
            <v>9509.1869999999999</v>
          </cell>
          <cell r="U579">
            <v>2548.31</v>
          </cell>
          <cell r="V579">
            <v>4822.2389999999996</v>
          </cell>
          <cell r="W579">
            <v>803.89999999999986</v>
          </cell>
          <cell r="X579">
            <v>2608.3906499999998</v>
          </cell>
          <cell r="Y579">
            <v>6421.6038049000008</v>
          </cell>
          <cell r="Z579">
            <v>6611.4559999999992</v>
          </cell>
          <cell r="AA579">
            <v>12157.329999999998</v>
          </cell>
          <cell r="AB579">
            <v>2857.8289999999997</v>
          </cell>
          <cell r="AC579">
            <v>9475.893</v>
          </cell>
          <cell r="AD579">
            <v>3036.6689999999999</v>
          </cell>
          <cell r="AE579">
            <v>1077.49</v>
          </cell>
          <cell r="AF579">
            <v>672.07500000000005</v>
          </cell>
          <cell r="AG579">
            <v>1974.83725</v>
          </cell>
          <cell r="AH579">
            <v>6950.0324524000007</v>
          </cell>
          <cell r="AI579">
            <v>7047.1059999999998</v>
          </cell>
          <cell r="AJ579">
            <v>13428.520999999999</v>
          </cell>
          <cell r="AK579">
            <v>2625.5360000000001</v>
          </cell>
          <cell r="AL579">
            <v>6899.1119999999992</v>
          </cell>
          <cell r="AM579">
            <v>2657.8090000000002</v>
          </cell>
          <cell r="AN579">
            <v>1799.7850000000001</v>
          </cell>
          <cell r="AO579">
            <v>1017.37</v>
          </cell>
          <cell r="AP579">
            <v>2632.3622299999997</v>
          </cell>
          <cell r="AQ579">
            <v>6399.8248049000013</v>
          </cell>
          <cell r="AR579">
            <v>6811.3509999999987</v>
          </cell>
          <cell r="AS579">
            <v>13643.711235714287</v>
          </cell>
          <cell r="AT579">
            <v>2704.7749999999996</v>
          </cell>
          <cell r="AU579">
            <v>7695.8760000000002</v>
          </cell>
          <cell r="AV579">
            <v>7701.96</v>
          </cell>
          <cell r="AW579">
            <v>2175.0500000000002</v>
          </cell>
          <cell r="AX579">
            <v>910.86000000000024</v>
          </cell>
          <cell r="AY579">
            <v>2800.7691500000001</v>
          </cell>
          <cell r="AZ579">
            <v>6205.5501049000004</v>
          </cell>
          <cell r="BA579">
            <v>5881.8909999999996</v>
          </cell>
          <cell r="BB579">
            <v>13861.003007142855</v>
          </cell>
          <cell r="BC579">
            <v>2651.7759999999998</v>
          </cell>
          <cell r="BD579">
            <v>8226.8649999999998</v>
          </cell>
          <cell r="BE579">
            <v>6380.99</v>
          </cell>
          <cell r="BF579">
            <v>1994.21</v>
          </cell>
          <cell r="BG579">
            <v>881.34</v>
          </cell>
          <cell r="BH579">
            <v>2278.2832679999997</v>
          </cell>
          <cell r="BI579">
            <v>5920.4696049000004</v>
          </cell>
          <cell r="BJ579">
            <v>5519.5059999999994</v>
          </cell>
          <cell r="BK579">
            <v>14869.181551428574</v>
          </cell>
          <cell r="BL579">
            <v>2394.8310000000001</v>
          </cell>
          <cell r="BM579">
            <v>8034.85</v>
          </cell>
          <cell r="BN579">
            <v>7642.259</v>
          </cell>
          <cell r="BO579">
            <v>2612.2549999999997</v>
          </cell>
          <cell r="BP579">
            <v>687.56999999999994</v>
          </cell>
          <cell r="BQ579">
            <v>1693.254688</v>
          </cell>
          <cell r="BR579">
            <v>6521.3964049000006</v>
          </cell>
          <cell r="BS579">
            <v>7633.0110000000004</v>
          </cell>
          <cell r="BT579">
            <v>14642.102982142855</v>
          </cell>
          <cell r="BU579">
            <v>2437.4830000000002</v>
          </cell>
          <cell r="BV579">
            <v>7741.7900000000009</v>
          </cell>
          <cell r="BW579">
            <v>5314.9740000000002</v>
          </cell>
          <cell r="BX579">
            <v>2537.8250000000003</v>
          </cell>
          <cell r="BY579">
            <v>919.74</v>
          </cell>
          <cell r="BZ579">
            <v>2190.063768</v>
          </cell>
          <cell r="CA579">
            <v>6583.0664048999988</v>
          </cell>
          <cell r="CB579">
            <v>7539.2209999999995</v>
          </cell>
          <cell r="CC579">
            <v>15157.984633571428</v>
          </cell>
          <cell r="CD579">
            <v>2583.8890000000001</v>
          </cell>
          <cell r="CE579">
            <v>6168.5219999999999</v>
          </cell>
          <cell r="CF579">
            <v>10692.822</v>
          </cell>
          <cell r="CG579">
            <v>4014.4960000000001</v>
          </cell>
          <cell r="CH579">
            <v>680.49999999999989</v>
          </cell>
          <cell r="CI579">
            <v>2319.0300000000002</v>
          </cell>
          <cell r="CJ579">
            <v>8624.9</v>
          </cell>
          <cell r="CK579">
            <v>6273.8770000000004</v>
          </cell>
          <cell r="CL579">
            <v>16064.834999999999</v>
          </cell>
          <cell r="CM579">
            <v>400.072</v>
          </cell>
          <cell r="CN579">
            <v>6846.95</v>
          </cell>
          <cell r="CO579">
            <v>8432.1839999999993</v>
          </cell>
          <cell r="CP579">
            <v>647</v>
          </cell>
          <cell r="CQ579">
            <v>901.7</v>
          </cell>
          <cell r="CR579">
            <v>2273.9199999999996</v>
          </cell>
          <cell r="CS579">
            <v>8989.15</v>
          </cell>
          <cell r="CT579">
            <v>6178.3270000000002</v>
          </cell>
          <cell r="CU579">
            <v>15738.769000000002</v>
          </cell>
          <cell r="CV579">
            <v>1308.5930000000001</v>
          </cell>
          <cell r="CW579">
            <v>7622.116</v>
          </cell>
          <cell r="CX579">
            <v>6134.7120000000004</v>
          </cell>
          <cell r="CY579">
            <v>1968.0500000000002</v>
          </cell>
          <cell r="CZ579">
            <v>1103.92</v>
          </cell>
          <cell r="DA579">
            <v>11010.304999999998</v>
          </cell>
          <cell r="DB579">
            <v>0</v>
          </cell>
          <cell r="DC579">
            <v>5951.1419999999998</v>
          </cell>
          <cell r="DD579">
            <v>17358.482</v>
          </cell>
          <cell r="DE579">
            <v>1234.683</v>
          </cell>
          <cell r="DF579">
            <v>7799.9500000000007</v>
          </cell>
          <cell r="DG579">
            <v>9688.0429999999997</v>
          </cell>
          <cell r="DH579">
            <v>812</v>
          </cell>
          <cell r="DI579">
            <v>648.72</v>
          </cell>
          <cell r="DJ579">
            <v>1814.5800000000002</v>
          </cell>
          <cell r="DK579">
            <v>8878.48</v>
          </cell>
          <cell r="DL579">
            <v>6439.2219999999998</v>
          </cell>
          <cell r="DM579">
            <v>16864.831999999999</v>
          </cell>
          <cell r="DN579">
            <v>1173.3279999999997</v>
          </cell>
          <cell r="DO579">
            <v>7240.7819999999992</v>
          </cell>
          <cell r="DP579">
            <v>9447.6099999999988</v>
          </cell>
          <cell r="DQ579">
            <v>4406.3999999999996</v>
          </cell>
          <cell r="DR579">
            <v>1902.259</v>
          </cell>
          <cell r="DS579">
            <v>1876.74388</v>
          </cell>
          <cell r="DT579">
            <v>9448.2335999999996</v>
          </cell>
          <cell r="DU579">
            <v>6672.7220000000007</v>
          </cell>
          <cell r="DV579">
            <v>16254.384407142859</v>
          </cell>
          <cell r="DW579">
            <v>2319.7719999999999</v>
          </cell>
          <cell r="DX579">
            <v>6273.4140000000007</v>
          </cell>
          <cell r="DY579">
            <v>8930.4310000000005</v>
          </cell>
          <cell r="DZ579">
            <v>2653.4</v>
          </cell>
          <cell r="EA579">
            <v>1066.97</v>
          </cell>
          <cell r="EB579">
            <v>2094.8177179999998</v>
          </cell>
          <cell r="EC579">
            <v>9737.0511449000005</v>
          </cell>
          <cell r="ED579">
            <v>6239.3220000000001</v>
          </cell>
          <cell r="EE579">
            <v>16033.513460285716</v>
          </cell>
          <cell r="EF579">
            <v>2925.3940000000002</v>
          </cell>
          <cell r="EG579">
            <v>5930.9719999999998</v>
          </cell>
          <cell r="EH579">
            <v>4289.0509999999995</v>
          </cell>
          <cell r="EI579">
            <v>258.39999999999998</v>
          </cell>
          <cell r="EJ579">
            <v>1020.6000000000001</v>
          </cell>
          <cell r="EK579">
            <v>2429.2226499999997</v>
          </cell>
          <cell r="EL579">
            <v>8946.7241049000004</v>
          </cell>
          <cell r="EM579">
            <v>5382.5619999999999</v>
          </cell>
          <cell r="EN579">
            <v>15746.206880285714</v>
          </cell>
          <cell r="EO579">
            <v>3069.2730000000001</v>
          </cell>
          <cell r="EP579">
            <v>7209.7510000000002</v>
          </cell>
          <cell r="EQ579">
            <v>1648.7660000000001</v>
          </cell>
          <cell r="ER579">
            <v>2120.04</v>
          </cell>
          <cell r="ES579">
            <v>900.44</v>
          </cell>
        </row>
        <row r="580">
          <cell r="X580">
            <v>2608.3906499999998</v>
          </cell>
          <cell r="Y580">
            <v>6421.6038049000008</v>
          </cell>
          <cell r="Z580">
            <v>6611.4559999999992</v>
          </cell>
          <cell r="AA580">
            <v>12157.329999999998</v>
          </cell>
          <cell r="AB580">
            <v>5100.2029999999995</v>
          </cell>
          <cell r="AC580">
            <v>9475.893</v>
          </cell>
          <cell r="AD580">
            <v>3036.6689999999999</v>
          </cell>
          <cell r="AE580">
            <v>1077.49</v>
          </cell>
          <cell r="AF580">
            <v>1999.8100000000002</v>
          </cell>
        </row>
        <row r="581">
          <cell r="X581">
            <v>5008.1413000000002</v>
          </cell>
          <cell r="Y581">
            <v>12843.207609800002</v>
          </cell>
          <cell r="Z581">
            <v>13009.322</v>
          </cell>
          <cell r="AA581">
            <v>18176.93</v>
          </cell>
          <cell r="AB581">
            <v>6806.0949999999993</v>
          </cell>
          <cell r="AC581">
            <v>18951.786</v>
          </cell>
          <cell r="AD581">
            <v>6073.3379999999997</v>
          </cell>
          <cell r="AE581">
            <v>2030.58</v>
          </cell>
          <cell r="AF581">
            <v>2008.7250000000001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PP"/>
      <sheetName val="tables"/>
    </sheetNames>
    <sheetDataSet>
      <sheetData sheetId="0" refreshError="1"/>
      <sheetData sheetId="1" refreshError="1"/>
      <sheetData sheetId="2">
        <row r="4">
          <cell r="A4">
            <v>2003</v>
          </cell>
          <cell r="G4">
            <v>37987</v>
          </cell>
          <cell r="J4">
            <v>38016</v>
          </cell>
        </row>
        <row r="5">
          <cell r="A5">
            <v>2004</v>
          </cell>
          <cell r="G5">
            <v>38018</v>
          </cell>
          <cell r="J5">
            <v>38017</v>
          </cell>
        </row>
        <row r="6">
          <cell r="A6">
            <v>2005</v>
          </cell>
          <cell r="G6">
            <v>38047</v>
          </cell>
          <cell r="J6">
            <v>38018</v>
          </cell>
        </row>
        <row r="7">
          <cell r="A7">
            <v>2006</v>
          </cell>
          <cell r="G7">
            <v>38078</v>
          </cell>
          <cell r="J7">
            <v>38019</v>
          </cell>
        </row>
        <row r="8">
          <cell r="G8">
            <v>38108</v>
          </cell>
          <cell r="J8">
            <v>38020</v>
          </cell>
        </row>
        <row r="9">
          <cell r="G9">
            <v>38139</v>
          </cell>
          <cell r="J9">
            <v>38021</v>
          </cell>
        </row>
        <row r="10">
          <cell r="G10">
            <v>38169</v>
          </cell>
          <cell r="J10">
            <v>38022</v>
          </cell>
        </row>
        <row r="11">
          <cell r="G11">
            <v>38200</v>
          </cell>
          <cell r="J11">
            <v>38023</v>
          </cell>
        </row>
        <row r="12">
          <cell r="G12">
            <v>38231</v>
          </cell>
          <cell r="J12">
            <v>38024</v>
          </cell>
        </row>
        <row r="13">
          <cell r="G13">
            <v>38261</v>
          </cell>
          <cell r="J13">
            <v>38025</v>
          </cell>
        </row>
        <row r="14">
          <cell r="G14">
            <v>38292</v>
          </cell>
          <cell r="J14">
            <v>38026</v>
          </cell>
        </row>
        <row r="15">
          <cell r="G15">
            <v>38322</v>
          </cell>
          <cell r="J15">
            <v>38027</v>
          </cell>
        </row>
        <row r="16">
          <cell r="J16">
            <v>38028</v>
          </cell>
        </row>
        <row r="17">
          <cell r="J17">
            <v>38029</v>
          </cell>
        </row>
        <row r="18">
          <cell r="J18">
            <v>38030</v>
          </cell>
        </row>
        <row r="19">
          <cell r="J19">
            <v>38031</v>
          </cell>
        </row>
        <row r="20">
          <cell r="J20">
            <v>38032</v>
          </cell>
        </row>
        <row r="21">
          <cell r="J21">
            <v>38033</v>
          </cell>
        </row>
        <row r="22">
          <cell r="J22">
            <v>38034</v>
          </cell>
        </row>
        <row r="23">
          <cell r="J23">
            <v>38035</v>
          </cell>
        </row>
        <row r="24">
          <cell r="J24">
            <v>38036</v>
          </cell>
        </row>
        <row r="25">
          <cell r="J25">
            <v>38037</v>
          </cell>
        </row>
        <row r="26">
          <cell r="J26">
            <v>38038</v>
          </cell>
        </row>
        <row r="27">
          <cell r="J27">
            <v>38039</v>
          </cell>
        </row>
        <row r="28">
          <cell r="J28">
            <v>38040</v>
          </cell>
        </row>
        <row r="29">
          <cell r="J29">
            <v>38041</v>
          </cell>
        </row>
        <row r="30">
          <cell r="J30">
            <v>38042</v>
          </cell>
        </row>
        <row r="31">
          <cell r="J31">
            <v>38043</v>
          </cell>
        </row>
        <row r="32">
          <cell r="J32">
            <v>38044</v>
          </cell>
        </row>
        <row r="33">
          <cell r="J33">
            <v>38045</v>
          </cell>
        </row>
        <row r="34">
          <cell r="J34">
            <v>38046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 Data lists"/>
      <sheetName val="VVF Oleo costing model"/>
      <sheetName val="Assumptions"/>
      <sheetName val="RM % to sales"/>
      <sheetName val="ABP P&amp;L"/>
      <sheetName val="Oleo P&amp;L"/>
      <sheetName val="Input-output"/>
      <sheetName val="Oleo P&amp;L (InputOutput)"/>
      <sheetName val="Main &amp; By product"/>
      <sheetName val="Interest on FA"/>
      <sheetName val="GC Claculation"/>
      <sheetName val="By product summary-1"/>
      <sheetName val="By-product balance sheet"/>
      <sheetName val="Cycle Time Assumptions"/>
      <sheetName val="I-Credits"/>
      <sheetName val="PM"/>
      <sheetName val="Sales ABP 09-10"/>
      <sheetName val="1.9. Direct overheads"/>
      <sheetName val="1.5. Indirect overheads"/>
      <sheetName val="1.6 S&amp;M overheads"/>
      <sheetName val="1.19. Processing cost summary"/>
      <sheetName val="1.14 PKO Processing cost"/>
      <sheetName val="1.15. PFAD processing cost"/>
      <sheetName val="1.16. RBDPS processing cost"/>
      <sheetName val="1.17 Mustard processing cost"/>
      <sheetName val="US &amp; Eur Cost"/>
      <sheetName val="PKFAD processing cost"/>
      <sheetName val="BoM for hydrogen"/>
      <sheetName val="PKO Reco Sheet"/>
      <sheetName val="Mustard Reco Sheet"/>
      <sheetName val="PFAD Reco Sheet"/>
      <sheetName val="1.13. CPS processing cost"/>
      <sheetName val="MIX RESIDUE processing cost"/>
      <sheetName val="FO &amp; Naptha"/>
      <sheetName val="1.7.Additives sheet"/>
      <sheetName val="1.14 CNO Processing cost"/>
      <sheetName val="CNO-Final"/>
      <sheetName val="2.18.Cost computation CNO V1214"/>
      <sheetName val="2.16.Cost computation CNO V1216"/>
      <sheetName val="2.17.Cost computation PKO V1214"/>
      <sheetName val="2.15.Cost computation PKO V1216"/>
      <sheetName val="2.12 Cost computation-PFAD"/>
      <sheetName val="2.13. Cost computation-CPS"/>
      <sheetName val="2.1x.Cost computation PKO Laur"/>
      <sheetName val="2.14. Cost computation - MO"/>
      <sheetName val="2.19 Cost computation-RBDPS"/>
      <sheetName val="2.17.Cost computation PKFAD"/>
      <sheetName val="2.23 Mixed residue"/>
      <sheetName val="1.3. Location &amp; Resource"/>
      <sheetName val="1.18. Processing Time"/>
      <sheetName val="2.22 Resource wise cost"/>
      <sheetName val="1.8. Logistics cost"/>
      <sheetName val="2.1 Logistics cost"/>
      <sheetName val="2.2 Landed RM cost"/>
      <sheetName val="2.4. Seweree Direct overheads"/>
      <sheetName val="2.3.Kutch-2 Direct overheads"/>
      <sheetName val="2.5. Taloja Direct overheads"/>
      <sheetName val="2.6 Sion Direct overheads"/>
      <sheetName val="2.7 Kutch-1 Direct overheads"/>
      <sheetName val="Volume"/>
      <sheetName val="Interest"/>
      <sheetName val="Sheet1"/>
      <sheetName val="2.8. Process wise depreciation"/>
      <sheetName val="2.9Process wise Direct overhead"/>
      <sheetName val="2.10 Indirect overheads"/>
      <sheetName val="2.11 S&amp;M overhead"/>
      <sheetName val="2.24 Alcohol process"/>
      <sheetName val="2.20. Substitutable values"/>
      <sheetName val="2.21.Substitutable value comp"/>
      <sheetName val="Input output sheet-MCT"/>
      <sheetName val="MCT computation"/>
      <sheetName val="3.1. HLL_Assumptions"/>
      <sheetName val="ACTUAL COSTING(HLL)"/>
      <sheetName val="3.2. HLL Cost Computation Sheet"/>
      <sheetName val="3.3. HLL Price Output Sheet"/>
      <sheetName val="PKFAD contract"/>
    </sheetNames>
    <sheetDataSet>
      <sheetData sheetId="0" refreshError="1">
        <row r="5">
          <cell r="I5" t="str">
            <v>Sion</v>
          </cell>
        </row>
        <row r="6">
          <cell r="I6" t="str">
            <v>Taloja</v>
          </cell>
        </row>
        <row r="7">
          <cell r="I7" t="str">
            <v>Kutch-1</v>
          </cell>
        </row>
        <row r="8">
          <cell r="I8" t="str">
            <v>Kutch-2</v>
          </cell>
        </row>
        <row r="9">
          <cell r="I9" t="str">
            <v>Navsari</v>
          </cell>
        </row>
        <row r="11">
          <cell r="I11" t="str">
            <v>Baddi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heet"/>
      <sheetName val="Sheet3 (Final)"/>
      <sheetName val="Sheet3"/>
      <sheetName val="Sheet2"/>
      <sheetName val="pivo"/>
      <sheetName val="Sheet5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CER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"/>
      <sheetName val="Sheet1"/>
      <sheetName val="Sheet2"/>
      <sheetName val="1st quarter"/>
      <sheetName val="2nd quarter"/>
      <sheetName val="3rd quarter"/>
      <sheetName val="DATA"/>
    </sheetNames>
    <sheetDataSet>
      <sheetData sheetId="0" refreshError="1"/>
      <sheetData sheetId="1" refreshError="1"/>
      <sheetData sheetId="2" refreshError="1">
        <row r="1">
          <cell r="A1" t="str">
            <v>SR</v>
          </cell>
          <cell r="B1">
            <v>39995</v>
          </cell>
          <cell r="D1">
            <v>39995</v>
          </cell>
          <cell r="O1" t="str">
            <v>TOTAL AS</v>
          </cell>
          <cell r="P1">
            <v>40004</v>
          </cell>
          <cell r="Y1">
            <v>40011</v>
          </cell>
          <cell r="AH1">
            <v>40018</v>
          </cell>
          <cell r="AQ1">
            <v>40026</v>
          </cell>
          <cell r="AZ1">
            <v>40032</v>
          </cell>
          <cell r="BI1">
            <v>40039</v>
          </cell>
          <cell r="BR1">
            <v>40045</v>
          </cell>
          <cell r="CA1">
            <v>40053</v>
          </cell>
          <cell r="CJ1">
            <v>40057</v>
          </cell>
          <cell r="CS1">
            <v>40060</v>
          </cell>
          <cell r="DB1">
            <v>40067</v>
          </cell>
          <cell r="DK1">
            <v>40074</v>
          </cell>
          <cell r="DT1">
            <v>40081</v>
          </cell>
          <cell r="EC1">
            <v>40087</v>
          </cell>
          <cell r="EL1">
            <v>40095</v>
          </cell>
          <cell r="EU1">
            <v>40102</v>
          </cell>
          <cell r="FD1">
            <v>40109</v>
          </cell>
          <cell r="FM1">
            <v>40116</v>
          </cell>
          <cell r="FV1">
            <v>40118</v>
          </cell>
          <cell r="GE1">
            <v>40123</v>
          </cell>
          <cell r="GN1">
            <v>40130</v>
          </cell>
          <cell r="GW1">
            <v>40136</v>
          </cell>
        </row>
        <row r="2">
          <cell r="A2" t="str">
            <v>NO:</v>
          </cell>
          <cell r="D2" t="str">
            <v>MATERIAL</v>
          </cell>
          <cell r="F2">
            <v>109</v>
          </cell>
          <cell r="G2" t="str">
            <v>109 B</v>
          </cell>
          <cell r="H2" t="str">
            <v>SEWREE</v>
          </cell>
          <cell r="I2" t="str">
            <v>TALOJA</v>
          </cell>
          <cell r="J2" t="str">
            <v>KUTCH-1</v>
          </cell>
          <cell r="K2" t="str">
            <v>KUTCH-2</v>
          </cell>
          <cell r="L2" t="str">
            <v>KUTCH-O</v>
          </cell>
          <cell r="M2" t="str">
            <v>GIT</v>
          </cell>
          <cell r="N2" t="str">
            <v>BADDI</v>
          </cell>
          <cell r="O2">
            <v>39995</v>
          </cell>
          <cell r="P2">
            <v>109</v>
          </cell>
          <cell r="Q2" t="str">
            <v>109 B</v>
          </cell>
          <cell r="R2" t="str">
            <v>SEWREE</v>
          </cell>
          <cell r="S2" t="str">
            <v>TALOJA</v>
          </cell>
          <cell r="T2" t="str">
            <v>KUTCH-1</v>
          </cell>
          <cell r="U2" t="str">
            <v>KUTCH-2</v>
          </cell>
          <cell r="V2" t="str">
            <v>KUTCH-O</v>
          </cell>
          <cell r="W2" t="str">
            <v>GIT</v>
          </cell>
          <cell r="X2" t="str">
            <v>BADDI</v>
          </cell>
          <cell r="Y2">
            <v>109</v>
          </cell>
          <cell r="Z2" t="str">
            <v>109 B</v>
          </cell>
          <cell r="AA2" t="str">
            <v>SEWREE</v>
          </cell>
          <cell r="AB2" t="str">
            <v>TALOJA</v>
          </cell>
          <cell r="AC2" t="str">
            <v>KUTCH-1</v>
          </cell>
          <cell r="AD2" t="str">
            <v>KUTCH-2</v>
          </cell>
          <cell r="AE2" t="str">
            <v>KUTCH-O</v>
          </cell>
          <cell r="AF2" t="str">
            <v>GIT</v>
          </cell>
          <cell r="AG2" t="str">
            <v>BADDI</v>
          </cell>
          <cell r="AH2">
            <v>109</v>
          </cell>
          <cell r="AI2" t="str">
            <v>109 B</v>
          </cell>
          <cell r="AJ2" t="str">
            <v>SEWREE</v>
          </cell>
          <cell r="AK2" t="str">
            <v>TALOJA</v>
          </cell>
          <cell r="AL2" t="str">
            <v>KUTCH-1</v>
          </cell>
          <cell r="AM2" t="str">
            <v>KUTCH-2</v>
          </cell>
          <cell r="AN2" t="str">
            <v>KUTCH-O</v>
          </cell>
          <cell r="AO2" t="str">
            <v>GIT</v>
          </cell>
          <cell r="AP2" t="str">
            <v>BADDI</v>
          </cell>
          <cell r="AQ2">
            <v>109</v>
          </cell>
          <cell r="AR2" t="str">
            <v>109 B</v>
          </cell>
          <cell r="AS2" t="str">
            <v>SEWREE</v>
          </cell>
          <cell r="AT2" t="str">
            <v>TALOJA</v>
          </cell>
          <cell r="AU2" t="str">
            <v>KUTCH-1</v>
          </cell>
          <cell r="AV2" t="str">
            <v>KUTCH-2</v>
          </cell>
          <cell r="AW2" t="str">
            <v>KUTCH-O</v>
          </cell>
          <cell r="AX2" t="str">
            <v>GIT</v>
          </cell>
          <cell r="AY2" t="str">
            <v>BADDI</v>
          </cell>
          <cell r="AZ2">
            <v>109</v>
          </cell>
          <cell r="BA2" t="str">
            <v>109 B</v>
          </cell>
          <cell r="BB2" t="str">
            <v>SEWREE</v>
          </cell>
          <cell r="BC2" t="str">
            <v>TALOJA</v>
          </cell>
          <cell r="BD2" t="str">
            <v>KUTCH-1</v>
          </cell>
          <cell r="BE2" t="str">
            <v>KUTCH-2</v>
          </cell>
          <cell r="BF2" t="str">
            <v>KUTCH-O</v>
          </cell>
          <cell r="BG2" t="str">
            <v>GIT</v>
          </cell>
          <cell r="BH2" t="str">
            <v>BADDI</v>
          </cell>
          <cell r="BI2">
            <v>109</v>
          </cell>
          <cell r="BJ2" t="str">
            <v>109 B</v>
          </cell>
          <cell r="BK2" t="str">
            <v>SEWREE</v>
          </cell>
          <cell r="BL2" t="str">
            <v>TALOJA</v>
          </cell>
          <cell r="BM2" t="str">
            <v>KUTCH-1</v>
          </cell>
          <cell r="BN2" t="str">
            <v>KUTCH-2</v>
          </cell>
          <cell r="BO2" t="str">
            <v>KUTCH-O</v>
          </cell>
          <cell r="BP2" t="str">
            <v>GIT</v>
          </cell>
          <cell r="BQ2" t="str">
            <v>BADDI</v>
          </cell>
          <cell r="BR2">
            <v>109</v>
          </cell>
          <cell r="BS2" t="str">
            <v>109 B</v>
          </cell>
          <cell r="BT2" t="str">
            <v>SEWREE</v>
          </cell>
          <cell r="BU2" t="str">
            <v>TALOJA</v>
          </cell>
          <cell r="BV2" t="str">
            <v>KUTCH-1</v>
          </cell>
          <cell r="BW2" t="str">
            <v>KUTCH-2</v>
          </cell>
          <cell r="BX2" t="str">
            <v>KUTCH-O</v>
          </cell>
          <cell r="BY2" t="str">
            <v>GIT</v>
          </cell>
          <cell r="BZ2" t="str">
            <v>BADDI</v>
          </cell>
          <cell r="CA2">
            <v>109</v>
          </cell>
          <cell r="CB2" t="str">
            <v>109 B</v>
          </cell>
          <cell r="CC2" t="str">
            <v>SEWREE</v>
          </cell>
          <cell r="CD2" t="str">
            <v>TALOJA</v>
          </cell>
          <cell r="CE2" t="str">
            <v>KUTCH-1</v>
          </cell>
          <cell r="CF2" t="str">
            <v>KUTCH-2</v>
          </cell>
          <cell r="CG2" t="str">
            <v>KUTCH-O</v>
          </cell>
          <cell r="CH2" t="str">
            <v>GIT</v>
          </cell>
          <cell r="CI2" t="str">
            <v>BADDI</v>
          </cell>
          <cell r="CJ2">
            <v>109</v>
          </cell>
          <cell r="CK2" t="str">
            <v>109 B</v>
          </cell>
          <cell r="CL2" t="str">
            <v>SEWREE</v>
          </cell>
          <cell r="CM2" t="str">
            <v>TALOJA</v>
          </cell>
          <cell r="CN2" t="str">
            <v>KUTCH-1</v>
          </cell>
          <cell r="CO2" t="str">
            <v>KUTCH-2</v>
          </cell>
          <cell r="CP2" t="str">
            <v>KUTCH-O</v>
          </cell>
          <cell r="CQ2" t="str">
            <v>GIT</v>
          </cell>
          <cell r="CR2" t="str">
            <v>BADDI</v>
          </cell>
          <cell r="CS2">
            <v>109</v>
          </cell>
          <cell r="CT2" t="str">
            <v>109 B</v>
          </cell>
          <cell r="CU2" t="str">
            <v>SEWREE</v>
          </cell>
          <cell r="CV2" t="str">
            <v>TALOJA</v>
          </cell>
          <cell r="CW2" t="str">
            <v>KUTCH-1</v>
          </cell>
          <cell r="CX2" t="str">
            <v>KUTCH-2</v>
          </cell>
          <cell r="CY2" t="str">
            <v>KUTCH-O</v>
          </cell>
          <cell r="CZ2" t="str">
            <v>GIT</v>
          </cell>
          <cell r="DA2" t="str">
            <v>BADDI</v>
          </cell>
          <cell r="DB2">
            <v>109</v>
          </cell>
          <cell r="DC2" t="str">
            <v>109 B</v>
          </cell>
          <cell r="DD2" t="str">
            <v>SEWREE</v>
          </cell>
          <cell r="DE2" t="str">
            <v>TALOJA</v>
          </cell>
          <cell r="DF2" t="str">
            <v>KUTCH-1</v>
          </cell>
          <cell r="DG2" t="str">
            <v>KUTCH-2</v>
          </cell>
          <cell r="DH2" t="str">
            <v>KUTCH-O</v>
          </cell>
          <cell r="DI2" t="str">
            <v>GIT</v>
          </cell>
          <cell r="DJ2" t="str">
            <v>BADDI</v>
          </cell>
          <cell r="DK2">
            <v>109</v>
          </cell>
          <cell r="DL2" t="str">
            <v>109 B</v>
          </cell>
          <cell r="DM2" t="str">
            <v>SEWREE</v>
          </cell>
          <cell r="DN2" t="str">
            <v>TALOJA</v>
          </cell>
          <cell r="DO2" t="str">
            <v>KUTCH-1</v>
          </cell>
          <cell r="DP2" t="str">
            <v>KUTCH-2</v>
          </cell>
          <cell r="DQ2" t="str">
            <v>KUTCH-O</v>
          </cell>
          <cell r="DR2" t="str">
            <v>GIT</v>
          </cell>
          <cell r="DS2" t="str">
            <v>BADDI</v>
          </cell>
          <cell r="DT2">
            <v>109</v>
          </cell>
          <cell r="DU2" t="str">
            <v>109 B</v>
          </cell>
          <cell r="DV2" t="str">
            <v>SEWREE</v>
          </cell>
          <cell r="DW2" t="str">
            <v>TALOJA</v>
          </cell>
          <cell r="DX2" t="str">
            <v>KUTCH-1</v>
          </cell>
          <cell r="DY2" t="str">
            <v>KUTCH-2</v>
          </cell>
          <cell r="DZ2" t="str">
            <v>KUTCH-O</v>
          </cell>
          <cell r="EA2" t="str">
            <v>GIT</v>
          </cell>
          <cell r="EB2" t="str">
            <v>BADDI</v>
          </cell>
          <cell r="EC2">
            <v>109</v>
          </cell>
          <cell r="ED2" t="str">
            <v>109 B</v>
          </cell>
          <cell r="EE2" t="str">
            <v>SEWREE</v>
          </cell>
          <cell r="EF2" t="str">
            <v>TALOJA</v>
          </cell>
          <cell r="EG2" t="str">
            <v>KUTCH-1</v>
          </cell>
          <cell r="EH2" t="str">
            <v>KUTCH-2</v>
          </cell>
          <cell r="EI2" t="str">
            <v>KUTCH-O</v>
          </cell>
          <cell r="EJ2" t="str">
            <v>GIT</v>
          </cell>
          <cell r="EK2" t="str">
            <v>BADDI</v>
          </cell>
          <cell r="EL2">
            <v>109</v>
          </cell>
          <cell r="EM2" t="str">
            <v>109 B</v>
          </cell>
          <cell r="EN2" t="str">
            <v>SEWREE</v>
          </cell>
          <cell r="EO2" t="str">
            <v>TALOJA</v>
          </cell>
          <cell r="EP2" t="str">
            <v>KUTCH-1</v>
          </cell>
          <cell r="EQ2" t="str">
            <v>KUTCH-2</v>
          </cell>
          <cell r="ER2" t="str">
            <v>KUTCH-O</v>
          </cell>
          <cell r="ES2" t="str">
            <v>GIT</v>
          </cell>
          <cell r="ET2" t="str">
            <v>BADDI</v>
          </cell>
          <cell r="EU2">
            <v>109</v>
          </cell>
          <cell r="EV2" t="str">
            <v>109 B</v>
          </cell>
          <cell r="EW2" t="str">
            <v>SEWREE</v>
          </cell>
          <cell r="EX2" t="str">
            <v>TALOJA</v>
          </cell>
          <cell r="EY2" t="str">
            <v>KUTCH-1</v>
          </cell>
          <cell r="EZ2" t="str">
            <v>KUTCH-2</v>
          </cell>
          <cell r="FA2" t="str">
            <v>KUTCH-O</v>
          </cell>
          <cell r="FB2" t="str">
            <v>GIT</v>
          </cell>
          <cell r="FC2" t="str">
            <v>BADDI</v>
          </cell>
          <cell r="FD2">
            <v>109</v>
          </cell>
          <cell r="FE2" t="str">
            <v>109 B</v>
          </cell>
          <cell r="FF2" t="str">
            <v>SEWREE</v>
          </cell>
          <cell r="FG2" t="str">
            <v>TALOJA</v>
          </cell>
          <cell r="FH2" t="str">
            <v>KUTCH-1</v>
          </cell>
          <cell r="FI2" t="str">
            <v>KUTCH-2</v>
          </cell>
          <cell r="FJ2" t="str">
            <v>KUTCH-O</v>
          </cell>
          <cell r="FK2" t="str">
            <v>GIT</v>
          </cell>
          <cell r="FL2" t="str">
            <v>BADDI</v>
          </cell>
          <cell r="FM2">
            <v>109</v>
          </cell>
          <cell r="FN2" t="str">
            <v>109 B</v>
          </cell>
          <cell r="FO2" t="str">
            <v>SEWREE</v>
          </cell>
          <cell r="FP2" t="str">
            <v>TALOJA</v>
          </cell>
          <cell r="FQ2" t="str">
            <v>KUTCH-1</v>
          </cell>
          <cell r="FR2" t="str">
            <v>KUTCH-2</v>
          </cell>
          <cell r="FS2" t="str">
            <v>KUTCH-O</v>
          </cell>
          <cell r="FT2" t="str">
            <v>GIT</v>
          </cell>
          <cell r="FU2" t="str">
            <v>BADDI</v>
          </cell>
          <cell r="FV2">
            <v>109</v>
          </cell>
          <cell r="FW2" t="str">
            <v>109 B</v>
          </cell>
          <cell r="FX2" t="str">
            <v>SEWREE</v>
          </cell>
          <cell r="FY2" t="str">
            <v>TALOJA</v>
          </cell>
          <cell r="FZ2" t="str">
            <v>KUTCH-1</v>
          </cell>
          <cell r="GA2" t="str">
            <v>KUTCH-2</v>
          </cell>
          <cell r="GB2" t="str">
            <v>KUTCH-O</v>
          </cell>
          <cell r="GC2" t="str">
            <v>GIT</v>
          </cell>
          <cell r="GD2" t="str">
            <v>BADDI</v>
          </cell>
          <cell r="GE2">
            <v>109</v>
          </cell>
          <cell r="GF2" t="str">
            <v>109 B</v>
          </cell>
          <cell r="GG2" t="str">
            <v>SEWREE</v>
          </cell>
          <cell r="GH2" t="str">
            <v>TALOJA</v>
          </cell>
          <cell r="GI2" t="str">
            <v>KUTCH-1</v>
          </cell>
          <cell r="GJ2" t="str">
            <v>KUTCH-2</v>
          </cell>
          <cell r="GK2" t="str">
            <v>KUTCH-O</v>
          </cell>
          <cell r="GL2" t="str">
            <v>GIT</v>
          </cell>
          <cell r="GM2" t="str">
            <v>BADDI</v>
          </cell>
          <cell r="GN2">
            <v>109</v>
          </cell>
          <cell r="GO2" t="str">
            <v>109 B</v>
          </cell>
          <cell r="GP2" t="str">
            <v>SEWREE</v>
          </cell>
          <cell r="GQ2" t="str">
            <v>TALOJA</v>
          </cell>
          <cell r="GR2" t="str">
            <v>KUTCH-1</v>
          </cell>
          <cell r="GS2" t="str">
            <v>KUTCH-2</v>
          </cell>
          <cell r="GT2" t="str">
            <v>KUTCH-O</v>
          </cell>
          <cell r="GU2" t="str">
            <v>GIT</v>
          </cell>
          <cell r="GV2" t="str">
            <v>BADDI</v>
          </cell>
          <cell r="GW2">
            <v>109</v>
          </cell>
          <cell r="GX2" t="str">
            <v>109 B</v>
          </cell>
          <cell r="GY2" t="str">
            <v>SEWREE</v>
          </cell>
          <cell r="GZ2" t="str">
            <v>TALOJA</v>
          </cell>
          <cell r="HA2" t="str">
            <v>KUTCH-1</v>
          </cell>
          <cell r="HB2" t="str">
            <v>KUTCH-2</v>
          </cell>
          <cell r="HC2" t="str">
            <v>KUTCH-O</v>
          </cell>
          <cell r="HD2" t="str">
            <v>GIT</v>
          </cell>
          <cell r="HE2" t="str">
            <v>BADDI</v>
          </cell>
        </row>
        <row r="3">
          <cell r="A3" t="str">
            <v>RAW MATERIALS</v>
          </cell>
        </row>
        <row r="4">
          <cell r="A4">
            <v>1</v>
          </cell>
          <cell r="B4" t="str">
            <v>RM</v>
          </cell>
          <cell r="C4" t="str">
            <v>FM</v>
          </cell>
          <cell r="D4" t="str">
            <v>CPKO-5%</v>
          </cell>
          <cell r="E4" t="str">
            <v>CPKO-5%</v>
          </cell>
          <cell r="K4">
            <v>1379.807</v>
          </cell>
          <cell r="L4">
            <v>1990.2180000000001</v>
          </cell>
          <cell r="M4">
            <v>2000.0340000000001</v>
          </cell>
          <cell r="O4">
            <v>5370.0590000000002</v>
          </cell>
          <cell r="U4">
            <v>793.24599999999998</v>
          </cell>
          <cell r="V4">
            <v>10.644000000000005</v>
          </cell>
          <cell r="W4">
            <v>3969.94</v>
          </cell>
          <cell r="AD4">
            <v>21.707999999999998</v>
          </cell>
          <cell r="AF4">
            <v>7969.92</v>
          </cell>
          <cell r="AM4">
            <v>579.93600000000004</v>
          </cell>
          <cell r="AN4">
            <v>7572.97</v>
          </cell>
          <cell r="AV4">
            <v>1665.336</v>
          </cell>
          <cell r="AW4">
            <v>3841.0649999999996</v>
          </cell>
          <cell r="BE4">
            <v>1181.277</v>
          </cell>
          <cell r="BF4">
            <v>1671.635</v>
          </cell>
          <cell r="BG4">
            <v>3000</v>
          </cell>
          <cell r="BN4">
            <v>1739.3530000000001</v>
          </cell>
          <cell r="BO4">
            <v>3137.9140000000002</v>
          </cell>
          <cell r="BW4">
            <v>1081.7819999999999</v>
          </cell>
          <cell r="BX4">
            <v>2480.9340000000002</v>
          </cell>
          <cell r="CF4">
            <v>645.81299999999999</v>
          </cell>
          <cell r="CH4">
            <v>5000</v>
          </cell>
          <cell r="CO4">
            <v>48.843000000000004</v>
          </cell>
          <cell r="CQ4">
            <v>5010.9539999999997</v>
          </cell>
          <cell r="CX4">
            <v>48.843000000000004</v>
          </cell>
          <cell r="CZ4">
            <v>5010</v>
          </cell>
          <cell r="DG4">
            <v>1447.413</v>
          </cell>
          <cell r="DH4">
            <v>3279.924</v>
          </cell>
          <cell r="DI4">
            <v>6750</v>
          </cell>
          <cell r="DP4">
            <v>2198.8389999999999</v>
          </cell>
          <cell r="DQ4">
            <v>956.30400000000009</v>
          </cell>
          <cell r="DR4">
            <v>8750</v>
          </cell>
          <cell r="DY4">
            <v>3251.34</v>
          </cell>
          <cell r="DZ4">
            <v>7122.7830000000004</v>
          </cell>
          <cell r="EH4">
            <v>4183.1679999999997</v>
          </cell>
          <cell r="EI4">
            <v>4950.4129999999996</v>
          </cell>
          <cell r="EJ4">
            <v>2750</v>
          </cell>
          <cell r="EQ4">
            <v>4597.5730000000003</v>
          </cell>
          <cell r="ER4">
            <v>2543.81</v>
          </cell>
          <cell r="ES4">
            <v>3009.9789999999998</v>
          </cell>
          <cell r="EZ4">
            <v>4361.4989999999998</v>
          </cell>
          <cell r="FA4">
            <v>3032.1689999999999</v>
          </cell>
          <cell r="FI4">
            <v>902.69100000000003</v>
          </cell>
          <cell r="FJ4">
            <v>2653.3090000000002</v>
          </cell>
          <cell r="FR4">
            <v>896.35900000000004</v>
          </cell>
          <cell r="FS4">
            <v>5530.192</v>
          </cell>
          <cell r="GA4">
            <v>1171.327</v>
          </cell>
          <cell r="GB4">
            <v>4617.7820000000002</v>
          </cell>
          <cell r="GJ4">
            <v>1943.8330000000001</v>
          </cell>
          <cell r="GK4">
            <v>3518.7520000000004</v>
          </cell>
          <cell r="GS4">
            <v>2449.3850000000002</v>
          </cell>
          <cell r="GT4">
            <v>1794.5619999999999</v>
          </cell>
        </row>
        <row r="5">
          <cell r="A5">
            <v>2</v>
          </cell>
          <cell r="B5" t="str">
            <v>RM</v>
          </cell>
          <cell r="C5" t="str">
            <v>FM</v>
          </cell>
          <cell r="D5" t="str">
            <v>CPKO-23%</v>
          </cell>
          <cell r="E5" t="str">
            <v>CPKO-23%</v>
          </cell>
          <cell r="G5">
            <v>290.7</v>
          </cell>
          <cell r="K5">
            <v>7.77</v>
          </cell>
          <cell r="O5">
            <v>298.46999999999997</v>
          </cell>
          <cell r="U5">
            <v>7.77</v>
          </cell>
          <cell r="AD5">
            <v>7.77</v>
          </cell>
        </row>
        <row r="6">
          <cell r="A6">
            <v>3</v>
          </cell>
          <cell r="B6" t="str">
            <v>RM</v>
          </cell>
          <cell r="C6" t="str">
            <v>FM</v>
          </cell>
          <cell r="D6" t="str">
            <v>CNO-C</v>
          </cell>
          <cell r="E6" t="str">
            <v>CNO-C</v>
          </cell>
          <cell r="O6">
            <v>0</v>
          </cell>
        </row>
        <row r="7">
          <cell r="A7">
            <v>4</v>
          </cell>
          <cell r="B7" t="str">
            <v>RM</v>
          </cell>
          <cell r="C7" t="str">
            <v>FM</v>
          </cell>
          <cell r="D7" t="str">
            <v>CNO-R</v>
          </cell>
          <cell r="E7" t="str">
            <v>CNO-R</v>
          </cell>
          <cell r="O7">
            <v>0</v>
          </cell>
        </row>
        <row r="8">
          <cell r="A8">
            <v>5</v>
          </cell>
          <cell r="B8" t="str">
            <v>RM</v>
          </cell>
          <cell r="C8" t="str">
            <v>FM</v>
          </cell>
          <cell r="D8" t="str">
            <v>PKFAD</v>
          </cell>
          <cell r="E8" t="str">
            <v>PKFAD</v>
          </cell>
          <cell r="O8">
            <v>0</v>
          </cell>
          <cell r="DI8">
            <v>203.5</v>
          </cell>
          <cell r="DR8">
            <v>203.5</v>
          </cell>
          <cell r="EH8">
            <v>13.683999999999999</v>
          </cell>
        </row>
        <row r="9">
          <cell r="A9">
            <v>6</v>
          </cell>
          <cell r="B9" t="str">
            <v>RM</v>
          </cell>
          <cell r="C9" t="str">
            <v>FM</v>
          </cell>
          <cell r="D9" t="str">
            <v>RBDPS</v>
          </cell>
          <cell r="E9" t="str">
            <v>RBDPS</v>
          </cell>
          <cell r="G9">
            <v>507.45600000000007</v>
          </cell>
          <cell r="H9">
            <v>184.226</v>
          </cell>
          <cell r="I9">
            <v>365</v>
          </cell>
          <cell r="K9">
            <v>115.8</v>
          </cell>
          <cell r="M9">
            <v>158.18</v>
          </cell>
          <cell r="O9">
            <v>1330.662</v>
          </cell>
          <cell r="Q9">
            <v>10.86336</v>
          </cell>
          <cell r="R9">
            <v>184.226</v>
          </cell>
          <cell r="S9">
            <v>277.7</v>
          </cell>
          <cell r="U9">
            <v>285.45</v>
          </cell>
          <cell r="AA9">
            <v>184.226</v>
          </cell>
          <cell r="AB9">
            <v>182.6</v>
          </cell>
          <cell r="AD9">
            <v>453.5</v>
          </cell>
          <cell r="AF9">
            <v>11</v>
          </cell>
          <cell r="AJ9">
            <v>184.226</v>
          </cell>
          <cell r="AK9">
            <v>506</v>
          </cell>
          <cell r="AM9">
            <v>627.37</v>
          </cell>
          <cell r="AS9">
            <v>184.226</v>
          </cell>
          <cell r="AT9">
            <v>768.5</v>
          </cell>
          <cell r="AV9">
            <v>965.02</v>
          </cell>
          <cell r="BB9">
            <v>184.226</v>
          </cell>
          <cell r="BC9">
            <v>768.5</v>
          </cell>
          <cell r="BE9">
            <v>983.91</v>
          </cell>
          <cell r="BJ9">
            <v>236.2842</v>
          </cell>
          <cell r="BK9">
            <v>184.226</v>
          </cell>
          <cell r="BL9">
            <v>768.5</v>
          </cell>
          <cell r="BN9">
            <v>345.76299999999998</v>
          </cell>
          <cell r="BS9">
            <v>225.18360000000001</v>
          </cell>
          <cell r="BT9">
            <v>184.226</v>
          </cell>
          <cell r="BU9">
            <v>768.5</v>
          </cell>
          <cell r="BW9">
            <v>345.76299999999998</v>
          </cell>
          <cell r="CC9">
            <v>184.226</v>
          </cell>
          <cell r="CD9">
            <v>768.5</v>
          </cell>
          <cell r="CF9">
            <v>660.71299999999997</v>
          </cell>
          <cell r="CL9">
            <v>184.226</v>
          </cell>
          <cell r="CM9">
            <v>768.5</v>
          </cell>
          <cell r="CO9">
            <v>771.45299999999997</v>
          </cell>
          <cell r="CV9">
            <v>768.5</v>
          </cell>
          <cell r="CX9">
            <v>771.45299999999997</v>
          </cell>
          <cell r="DD9">
            <v>184.226</v>
          </cell>
          <cell r="DE9">
            <v>768.5</v>
          </cell>
          <cell r="DG9">
            <v>771.45299999999997</v>
          </cell>
          <cell r="DM9">
            <v>184.226</v>
          </cell>
          <cell r="DN9">
            <v>768.5</v>
          </cell>
          <cell r="DP9">
            <v>634.54399999999998</v>
          </cell>
          <cell r="DV9">
            <v>184.226</v>
          </cell>
          <cell r="DW9">
            <v>768.5</v>
          </cell>
          <cell r="DY9">
            <v>27.177</v>
          </cell>
          <cell r="EE9">
            <v>184.226</v>
          </cell>
          <cell r="EF9">
            <v>768.5</v>
          </cell>
          <cell r="EH9">
            <v>27.177</v>
          </cell>
          <cell r="EN9">
            <v>184.226</v>
          </cell>
          <cell r="EO9">
            <v>768.5</v>
          </cell>
          <cell r="EW9">
            <v>184.226</v>
          </cell>
          <cell r="EX9">
            <v>602.4</v>
          </cell>
          <cell r="FF9">
            <v>184.226</v>
          </cell>
          <cell r="FG9">
            <v>391.8</v>
          </cell>
          <cell r="FO9">
            <v>184.226</v>
          </cell>
          <cell r="FP9">
            <v>391.79828571428573</v>
          </cell>
          <cell r="FR9">
            <v>121.36</v>
          </cell>
          <cell r="FX9">
            <v>184.226</v>
          </cell>
          <cell r="FY9">
            <v>419.38971428571432</v>
          </cell>
          <cell r="GA9">
            <v>155.19</v>
          </cell>
          <cell r="GG9">
            <v>184.226</v>
          </cell>
          <cell r="GH9">
            <v>419.38971428571432</v>
          </cell>
          <cell r="GJ9">
            <v>362.76</v>
          </cell>
          <cell r="GP9">
            <v>184.226</v>
          </cell>
          <cell r="GQ9">
            <v>323.73942857142862</v>
          </cell>
          <cell r="GS9">
            <v>39.65</v>
          </cell>
        </row>
        <row r="10">
          <cell r="A10">
            <v>7</v>
          </cell>
          <cell r="B10" t="str">
            <v>RM</v>
          </cell>
          <cell r="C10" t="str">
            <v>FM</v>
          </cell>
          <cell r="D10" t="str">
            <v>CPS-5%</v>
          </cell>
          <cell r="E10" t="str">
            <v>CPS-5%</v>
          </cell>
          <cell r="O10">
            <v>0</v>
          </cell>
        </row>
        <row r="11">
          <cell r="A11">
            <v>8</v>
          </cell>
          <cell r="B11" t="str">
            <v>RM</v>
          </cell>
          <cell r="C11" t="str">
            <v>FM</v>
          </cell>
          <cell r="D11" t="str">
            <v>CPS-20%</v>
          </cell>
          <cell r="E11" t="str">
            <v>CPS-20%</v>
          </cell>
          <cell r="O11">
            <v>0</v>
          </cell>
        </row>
        <row r="12">
          <cell r="A12">
            <v>9</v>
          </cell>
          <cell r="B12" t="str">
            <v>RM</v>
          </cell>
          <cell r="C12" t="str">
            <v>FM</v>
          </cell>
          <cell r="D12" t="str">
            <v>CPS-23%-HLL</v>
          </cell>
          <cell r="E12" t="str">
            <v>CPS-23%-HLL</v>
          </cell>
          <cell r="O12">
            <v>0</v>
          </cell>
        </row>
        <row r="13">
          <cell r="A13">
            <v>10</v>
          </cell>
          <cell r="B13" t="str">
            <v>RM</v>
          </cell>
          <cell r="C13" t="str">
            <v>FM</v>
          </cell>
          <cell r="D13" t="str">
            <v>CPO</v>
          </cell>
          <cell r="E13" t="str">
            <v>CPO</v>
          </cell>
          <cell r="O13">
            <v>0</v>
          </cell>
        </row>
        <row r="14">
          <cell r="A14">
            <v>11</v>
          </cell>
          <cell r="B14" t="str">
            <v>RM</v>
          </cell>
          <cell r="C14" t="str">
            <v>FM</v>
          </cell>
          <cell r="D14" t="str">
            <v>RBDPN</v>
          </cell>
          <cell r="E14" t="str">
            <v>RBDPN</v>
          </cell>
          <cell r="H14">
            <v>62.774000000000001</v>
          </cell>
          <cell r="O14">
            <v>62.774000000000001</v>
          </cell>
          <cell r="R14">
            <v>43.043999999999997</v>
          </cell>
        </row>
        <row r="15">
          <cell r="A15">
            <v>12</v>
          </cell>
          <cell r="B15" t="str">
            <v>RM</v>
          </cell>
          <cell r="C15" t="str">
            <v>FM</v>
          </cell>
          <cell r="D15" t="str">
            <v>PFAD</v>
          </cell>
          <cell r="E15" t="str">
            <v>PFAD</v>
          </cell>
          <cell r="G15">
            <v>1151.8</v>
          </cell>
          <cell r="H15">
            <v>3831.55</v>
          </cell>
          <cell r="M15">
            <v>2999.9319999999998</v>
          </cell>
          <cell r="O15">
            <v>7983.2820000000002</v>
          </cell>
          <cell r="Q15">
            <v>1515.06</v>
          </cell>
          <cell r="R15">
            <v>3262.7799999999997</v>
          </cell>
          <cell r="V15">
            <v>2972.375</v>
          </cell>
          <cell r="Z15">
            <v>1001.18</v>
          </cell>
          <cell r="AA15">
            <v>1722.6100000000001</v>
          </cell>
          <cell r="AD15">
            <v>605.24</v>
          </cell>
          <cell r="AE15">
            <v>2367.1350000000002</v>
          </cell>
          <cell r="AF15">
            <v>1002.481</v>
          </cell>
          <cell r="AI15">
            <v>708.8</v>
          </cell>
          <cell r="AJ15">
            <v>1794.7340000000002</v>
          </cell>
          <cell r="AM15">
            <v>756.26199999999994</v>
          </cell>
          <cell r="AN15">
            <v>1595.3</v>
          </cell>
          <cell r="AR15">
            <v>1342.29</v>
          </cell>
          <cell r="AS15">
            <v>311.51400000000001</v>
          </cell>
          <cell r="AV15">
            <v>1313.8820000000001</v>
          </cell>
          <cell r="AW15">
            <v>1037.68</v>
          </cell>
          <cell r="BA15">
            <v>1207.175</v>
          </cell>
          <cell r="BE15">
            <v>1313.8820000000001</v>
          </cell>
          <cell r="BF15">
            <v>1037.68</v>
          </cell>
          <cell r="BN15">
            <v>1612.5419999999999</v>
          </cell>
          <cell r="BO15">
            <v>739.02</v>
          </cell>
          <cell r="BW15">
            <v>2291.8119999999999</v>
          </cell>
          <cell r="BX15">
            <v>59.75</v>
          </cell>
          <cell r="CB15">
            <v>285.44400000000002</v>
          </cell>
          <cell r="CF15">
            <v>2352.462</v>
          </cell>
          <cell r="CO15">
            <v>2071.7629999999999</v>
          </cell>
          <cell r="CP15">
            <v>1876.5540000000001</v>
          </cell>
          <cell r="CX15">
            <v>1611.348</v>
          </cell>
          <cell r="CY15">
            <v>1474.204</v>
          </cell>
          <cell r="DG15">
            <v>1198.2560000000001</v>
          </cell>
          <cell r="DH15">
            <v>629.29399999999998</v>
          </cell>
          <cell r="DP15">
            <v>1044.6600000000001</v>
          </cell>
          <cell r="DY15">
            <v>259.10700000000003</v>
          </cell>
          <cell r="EG15">
            <v>64.656000000000006</v>
          </cell>
          <cell r="EP15">
            <v>48.347999999999999</v>
          </cell>
          <cell r="EV15">
            <v>172.27080000000001</v>
          </cell>
          <cell r="EY15">
            <v>41.411999999999999</v>
          </cell>
          <cell r="EZ15">
            <v>17.486999999999998</v>
          </cell>
          <cell r="FE15">
            <v>342.33300000000003</v>
          </cell>
          <cell r="FH15">
            <v>4.8959999999999999</v>
          </cell>
          <cell r="FI15">
            <v>51.626999999999995</v>
          </cell>
          <cell r="FN15">
            <v>130.3074</v>
          </cell>
          <cell r="FQ15">
            <v>35.292000000000002</v>
          </cell>
          <cell r="FR15">
            <v>484.3889999999999</v>
          </cell>
          <cell r="FS15">
            <v>2171.768</v>
          </cell>
          <cell r="FW15">
            <v>46.38</v>
          </cell>
          <cell r="GA15">
            <v>615.54200000000003</v>
          </cell>
          <cell r="GB15">
            <v>1763.2080000000001</v>
          </cell>
          <cell r="GF15">
            <v>13.2516</v>
          </cell>
          <cell r="GJ15">
            <v>238.69699999999995</v>
          </cell>
          <cell r="GK15">
            <v>3799.6669999999999</v>
          </cell>
          <cell r="GO15">
            <v>13.2516</v>
          </cell>
          <cell r="GS15">
            <v>658.38499999999999</v>
          </cell>
          <cell r="GT15">
            <v>2702.3870000000002</v>
          </cell>
        </row>
        <row r="16">
          <cell r="A16">
            <v>13</v>
          </cell>
          <cell r="B16" t="str">
            <v>RM</v>
          </cell>
          <cell r="C16" t="str">
            <v>FM</v>
          </cell>
          <cell r="D16" t="str">
            <v>MUSTARD OIL-EXPELLER</v>
          </cell>
          <cell r="E16" t="str">
            <v>MUSTARD OIL-EXPELLER</v>
          </cell>
          <cell r="K16">
            <v>813.96</v>
          </cell>
          <cell r="O16">
            <v>813.96</v>
          </cell>
          <cell r="U16">
            <v>814.73699999999997</v>
          </cell>
          <cell r="V16">
            <v>151.52500000000001</v>
          </cell>
          <cell r="AD16">
            <v>661.40899999999999</v>
          </cell>
          <cell r="AE16">
            <v>168.465</v>
          </cell>
          <cell r="AM16">
            <v>520.55700000000002</v>
          </cell>
          <cell r="AN16">
            <v>173.52</v>
          </cell>
          <cell r="AV16">
            <v>850.84999999999991</v>
          </cell>
          <cell r="AW16">
            <v>173.52</v>
          </cell>
          <cell r="BE16">
            <v>1110.6219999999998</v>
          </cell>
          <cell r="BN16">
            <v>1305.683</v>
          </cell>
          <cell r="BW16">
            <v>1070.068</v>
          </cell>
          <cell r="CF16">
            <v>1317.78</v>
          </cell>
          <cell r="CO16">
            <v>1150.586</v>
          </cell>
          <cell r="CX16">
            <v>1065.019</v>
          </cell>
          <cell r="DG16">
            <v>1394.645</v>
          </cell>
          <cell r="DP16">
            <v>1621.932</v>
          </cell>
          <cell r="DY16">
            <v>2247.5320000000002</v>
          </cell>
          <cell r="EH16">
            <v>2242.2219999999998</v>
          </cell>
          <cell r="EQ16">
            <v>2017.954</v>
          </cell>
          <cell r="EZ16">
            <v>2190.576</v>
          </cell>
          <cell r="FI16">
            <v>2190.576</v>
          </cell>
          <cell r="FR16">
            <v>2336.1260000000002</v>
          </cell>
          <cell r="GA16">
            <v>2384.029</v>
          </cell>
          <cell r="GJ16">
            <v>1782.653</v>
          </cell>
          <cell r="GK16">
            <v>319.33999999999997</v>
          </cell>
          <cell r="GS16">
            <v>611.56799999999998</v>
          </cell>
          <cell r="GT16">
            <v>813.52499999999998</v>
          </cell>
        </row>
        <row r="17">
          <cell r="A17">
            <v>14</v>
          </cell>
          <cell r="B17" t="str">
            <v>RM</v>
          </cell>
          <cell r="C17" t="str">
            <v>FM</v>
          </cell>
          <cell r="D17" t="str">
            <v>MUSTARD OIL-REFINED</v>
          </cell>
          <cell r="E17" t="str">
            <v>MUSTARD OIL-REFINED</v>
          </cell>
          <cell r="G17">
            <v>214.55136000000002</v>
          </cell>
          <cell r="K17">
            <v>113.003</v>
          </cell>
          <cell r="M17">
            <v>180.9</v>
          </cell>
          <cell r="O17">
            <v>508.45436000000007</v>
          </cell>
          <cell r="BE17">
            <v>162.245</v>
          </cell>
          <cell r="CF17">
            <v>2.4700000000000002</v>
          </cell>
        </row>
        <row r="18">
          <cell r="A18">
            <v>15</v>
          </cell>
          <cell r="B18" t="str">
            <v>RM</v>
          </cell>
          <cell r="C18" t="str">
            <v>FM</v>
          </cell>
          <cell r="D18" t="str">
            <v>CRUDE GLYCERINE</v>
          </cell>
          <cell r="E18" t="str">
            <v>CRUDE GLYCERINE</v>
          </cell>
          <cell r="F18">
            <v>193.23</v>
          </cell>
          <cell r="H18">
            <v>203.41</v>
          </cell>
          <cell r="J18">
            <v>392.11200000000002</v>
          </cell>
          <cell r="K18">
            <v>974.226</v>
          </cell>
          <cell r="O18">
            <v>1762.9780000000001</v>
          </cell>
          <cell r="P18">
            <v>199.12</v>
          </cell>
          <cell r="R18">
            <v>203.41</v>
          </cell>
          <cell r="T18">
            <v>227.21100000000001</v>
          </cell>
          <cell r="U18">
            <v>1170.6679999999999</v>
          </cell>
          <cell r="Y18">
            <v>175.54</v>
          </cell>
          <cell r="AA18">
            <v>203.41</v>
          </cell>
          <cell r="AC18">
            <v>375.64299999999997</v>
          </cell>
          <cell r="AD18">
            <v>1037.818</v>
          </cell>
          <cell r="AH18">
            <v>163.1</v>
          </cell>
          <cell r="AJ18">
            <v>203.41</v>
          </cell>
          <cell r="AL18">
            <v>536.64200000000005</v>
          </cell>
          <cell r="AM18">
            <v>691.255</v>
          </cell>
          <cell r="AQ18">
            <v>113.32</v>
          </cell>
          <cell r="AS18">
            <v>131.28</v>
          </cell>
          <cell r="AU18">
            <v>764.02200000000005</v>
          </cell>
          <cell r="AV18">
            <v>752.75</v>
          </cell>
          <cell r="AZ18">
            <v>36.03</v>
          </cell>
          <cell r="BB18">
            <v>131.28</v>
          </cell>
          <cell r="BD18">
            <v>875.26400000000001</v>
          </cell>
          <cell r="BE18">
            <v>980.06799999999998</v>
          </cell>
          <cell r="BG18">
            <v>248.13</v>
          </cell>
          <cell r="BI18">
            <v>112.01</v>
          </cell>
          <cell r="BK18">
            <v>131.28</v>
          </cell>
          <cell r="BM18">
            <v>993.79100000000005</v>
          </cell>
          <cell r="BN18">
            <v>980.13599999999997</v>
          </cell>
          <cell r="BP18">
            <v>248.13</v>
          </cell>
          <cell r="BR18">
            <v>72.05</v>
          </cell>
          <cell r="BT18">
            <v>116.54</v>
          </cell>
          <cell r="BV18">
            <v>798.98599999999999</v>
          </cell>
          <cell r="BW18">
            <v>1130.7180000000001</v>
          </cell>
          <cell r="BY18">
            <v>248.13</v>
          </cell>
          <cell r="CA18">
            <v>317.02</v>
          </cell>
          <cell r="CC18">
            <v>85.85</v>
          </cell>
          <cell r="CE18">
            <v>1124.088</v>
          </cell>
          <cell r="CF18">
            <v>1031.8309999999999</v>
          </cell>
          <cell r="CJ18">
            <v>356.32</v>
          </cell>
          <cell r="CL18">
            <v>85.85</v>
          </cell>
          <cell r="CN18">
            <v>1207.731</v>
          </cell>
          <cell r="CO18">
            <v>1136.1120000000001</v>
          </cell>
          <cell r="CS18">
            <v>314.39999999999998</v>
          </cell>
          <cell r="CU18">
            <v>85.85</v>
          </cell>
          <cell r="CW18">
            <v>1288.8509999999999</v>
          </cell>
          <cell r="CX18">
            <v>1113.905</v>
          </cell>
          <cell r="DB18">
            <v>206.98</v>
          </cell>
          <cell r="DD18">
            <v>69.8</v>
          </cell>
          <cell r="DF18">
            <v>1297.0709999999999</v>
          </cell>
          <cell r="DG18">
            <v>984.65099999999995</v>
          </cell>
          <cell r="DK18">
            <v>145.41</v>
          </cell>
          <cell r="DM18">
            <v>54.96</v>
          </cell>
          <cell r="DO18">
            <v>1386.5609999999999</v>
          </cell>
          <cell r="DP18">
            <v>1120.499</v>
          </cell>
          <cell r="DT18">
            <v>136.24</v>
          </cell>
          <cell r="DV18">
            <v>23.82</v>
          </cell>
          <cell r="DX18">
            <v>1201.694</v>
          </cell>
          <cell r="DY18">
            <v>1167.759</v>
          </cell>
          <cell r="EC18">
            <v>205.67</v>
          </cell>
          <cell r="EG18">
            <v>1125.268</v>
          </cell>
          <cell r="EH18">
            <v>1290.8679999999999</v>
          </cell>
          <cell r="EL18">
            <v>142.79</v>
          </cell>
          <cell r="EP18">
            <v>1164.0820000000001</v>
          </cell>
          <cell r="EQ18">
            <v>1284.605</v>
          </cell>
          <cell r="EU18">
            <v>224.67</v>
          </cell>
          <cell r="EY18">
            <v>1201.329</v>
          </cell>
          <cell r="EZ18">
            <v>1323.3240000000001</v>
          </cell>
          <cell r="FD18">
            <v>319.64</v>
          </cell>
          <cell r="FH18">
            <v>1059.682</v>
          </cell>
          <cell r="FI18">
            <v>1726.078</v>
          </cell>
          <cell r="FM18">
            <v>270.52</v>
          </cell>
          <cell r="FQ18">
            <v>1047.9079999999999</v>
          </cell>
          <cell r="FR18">
            <v>1697.7270000000001</v>
          </cell>
          <cell r="FV18">
            <v>263.97000000000003</v>
          </cell>
          <cell r="FZ18">
            <v>1038.3699999999999</v>
          </cell>
          <cell r="GA18">
            <v>1706.269</v>
          </cell>
          <cell r="GE18">
            <v>331.43</v>
          </cell>
          <cell r="GI18">
            <v>956.32600000000002</v>
          </cell>
          <cell r="GJ18">
            <v>1614.434</v>
          </cell>
          <cell r="GN18">
            <v>323.57</v>
          </cell>
          <cell r="GR18">
            <v>1067.076</v>
          </cell>
          <cell r="GS18">
            <v>2158.384</v>
          </cell>
        </row>
        <row r="19">
          <cell r="A19">
            <v>16</v>
          </cell>
          <cell r="B19" t="str">
            <v>RM</v>
          </cell>
          <cell r="C19" t="str">
            <v>FM</v>
          </cell>
          <cell r="D19" t="str">
            <v>CAUSTIC SODA</v>
          </cell>
          <cell r="E19" t="str">
            <v>CAUSTIC SODA</v>
          </cell>
          <cell r="I19">
            <v>461</v>
          </cell>
          <cell r="J19">
            <v>76.197000000000003</v>
          </cell>
          <cell r="O19">
            <v>537.197</v>
          </cell>
          <cell r="S19">
            <v>301.10000000000002</v>
          </cell>
          <cell r="T19">
            <v>41.246000000000002</v>
          </cell>
          <cell r="AB19">
            <v>261.7</v>
          </cell>
          <cell r="AC19">
            <v>34.978999999999999</v>
          </cell>
          <cell r="AF19">
            <v>33.04</v>
          </cell>
          <cell r="AK19">
            <v>298.3</v>
          </cell>
          <cell r="AT19">
            <v>283.2</v>
          </cell>
          <cell r="AU19">
            <v>63.255000000000003</v>
          </cell>
          <cell r="AX19">
            <v>65.52</v>
          </cell>
          <cell r="BC19">
            <v>274.10000000000002</v>
          </cell>
          <cell r="BD19">
            <v>40.941000000000003</v>
          </cell>
          <cell r="BG19">
            <v>32.58</v>
          </cell>
          <cell r="BL19">
            <v>454.1</v>
          </cell>
          <cell r="BM19">
            <v>11.135999999999999</v>
          </cell>
          <cell r="BP19">
            <v>29.31</v>
          </cell>
          <cell r="BU19">
            <v>452</v>
          </cell>
          <cell r="BV19">
            <v>86.114999999999995</v>
          </cell>
          <cell r="CD19">
            <v>348.8</v>
          </cell>
          <cell r="CE19">
            <v>100.413</v>
          </cell>
          <cell r="CH19">
            <v>30.11</v>
          </cell>
          <cell r="CM19">
            <v>310</v>
          </cell>
          <cell r="CN19">
            <v>93.278000000000006</v>
          </cell>
          <cell r="CQ19">
            <v>44.71</v>
          </cell>
          <cell r="CV19">
            <v>290.5</v>
          </cell>
          <cell r="CW19">
            <v>85.21</v>
          </cell>
          <cell r="DE19">
            <v>110.3</v>
          </cell>
          <cell r="DF19">
            <v>67.382999999999996</v>
          </cell>
          <cell r="DI19">
            <v>47.82</v>
          </cell>
          <cell r="DN19">
            <v>155.9</v>
          </cell>
          <cell r="DO19">
            <v>60.7</v>
          </cell>
          <cell r="DR19">
            <v>33</v>
          </cell>
          <cell r="DW19">
            <v>109.8</v>
          </cell>
          <cell r="DX19">
            <v>21.236000000000001</v>
          </cell>
          <cell r="EA19">
            <v>91.03</v>
          </cell>
          <cell r="EF19">
            <v>119.4</v>
          </cell>
          <cell r="EG19">
            <v>0.96499999999999997</v>
          </cell>
          <cell r="EJ19">
            <v>74.2</v>
          </cell>
          <cell r="EO19">
            <v>255.5</v>
          </cell>
          <cell r="EP19">
            <v>112.908</v>
          </cell>
          <cell r="ES19">
            <v>77.489999999999995</v>
          </cell>
          <cell r="EX19">
            <v>404.5</v>
          </cell>
          <cell r="EY19">
            <v>143.57400000000001</v>
          </cell>
          <cell r="FB19">
            <v>17.18</v>
          </cell>
          <cell r="FG19">
            <v>324.2</v>
          </cell>
          <cell r="FH19">
            <v>174.863</v>
          </cell>
          <cell r="FK19">
            <v>33.229999999999997</v>
          </cell>
          <cell r="FP19">
            <v>413.4</v>
          </cell>
          <cell r="FQ19">
            <v>138.494</v>
          </cell>
          <cell r="FT19">
            <v>48.9</v>
          </cell>
          <cell r="FY19">
            <v>409.8</v>
          </cell>
          <cell r="FZ19">
            <v>167.94300000000001</v>
          </cell>
          <cell r="GH19">
            <v>386</v>
          </cell>
          <cell r="GI19">
            <v>151.017</v>
          </cell>
          <cell r="GL19">
            <v>48.47</v>
          </cell>
          <cell r="GQ19">
            <v>775.2</v>
          </cell>
          <cell r="GR19">
            <v>114.685</v>
          </cell>
          <cell r="GU19">
            <v>134.94</v>
          </cell>
        </row>
        <row r="20">
          <cell r="A20">
            <v>17</v>
          </cell>
          <cell r="B20" t="str">
            <v>RM</v>
          </cell>
          <cell r="C20" t="str">
            <v>FM</v>
          </cell>
          <cell r="D20" t="str">
            <v>MINERAL OIL(SAVANOL-82)</v>
          </cell>
          <cell r="E20" t="str">
            <v>MINERAL OIL(SAVANOL-82)</v>
          </cell>
          <cell r="O20">
            <v>0</v>
          </cell>
        </row>
        <row r="21">
          <cell r="A21">
            <v>237</v>
          </cell>
          <cell r="B21" t="str">
            <v>RM</v>
          </cell>
          <cell r="C21" t="str">
            <v>FM</v>
          </cell>
          <cell r="D21" t="str">
            <v>NEEM OIL</v>
          </cell>
          <cell r="E21" t="str">
            <v>NEEM OIL</v>
          </cell>
          <cell r="J21">
            <v>8</v>
          </cell>
          <cell r="O21">
            <v>8</v>
          </cell>
          <cell r="T21">
            <v>7.91</v>
          </cell>
          <cell r="AC21">
            <v>21.06</v>
          </cell>
          <cell r="AL21">
            <v>9.15</v>
          </cell>
          <cell r="AU21">
            <v>25.41</v>
          </cell>
          <cell r="BD21">
            <v>25.41</v>
          </cell>
          <cell r="BM21">
            <v>54.29</v>
          </cell>
          <cell r="BV21">
            <v>47.988</v>
          </cell>
          <cell r="CE21">
            <v>43.896000000000001</v>
          </cell>
          <cell r="CN21">
            <v>41.85</v>
          </cell>
          <cell r="CW21">
            <v>41.85</v>
          </cell>
          <cell r="DX21">
            <v>28.643999999999998</v>
          </cell>
          <cell r="EG21">
            <v>26.04</v>
          </cell>
          <cell r="EP21">
            <v>22.088000000000001</v>
          </cell>
          <cell r="EY21">
            <v>38.118000000000002</v>
          </cell>
          <cell r="FH21">
            <v>38.118000000000002</v>
          </cell>
          <cell r="FQ21">
            <v>38.118000000000002</v>
          </cell>
          <cell r="FZ21">
            <v>38.118000000000002</v>
          </cell>
          <cell r="GI21">
            <v>38.118000000000002</v>
          </cell>
          <cell r="GR21">
            <v>38.118000000000002</v>
          </cell>
        </row>
        <row r="22">
          <cell r="D22" t="str">
            <v>RM TOTAL</v>
          </cell>
          <cell r="E22" t="str">
            <v>RM TOTAL</v>
          </cell>
          <cell r="F22">
            <v>193.23</v>
          </cell>
          <cell r="G22">
            <v>2164.5073600000001</v>
          </cell>
          <cell r="H22">
            <v>4281.96</v>
          </cell>
          <cell r="I22">
            <v>826</v>
          </cell>
          <cell r="J22">
            <v>468.30900000000003</v>
          </cell>
          <cell r="K22">
            <v>3404.5660000000003</v>
          </cell>
          <cell r="L22">
            <v>1990.2180000000001</v>
          </cell>
          <cell r="M22">
            <v>5339.0459999999994</v>
          </cell>
          <cell r="N22">
            <v>0</v>
          </cell>
          <cell r="O22">
            <v>18675.836360000001</v>
          </cell>
          <cell r="P22">
            <v>199.12</v>
          </cell>
          <cell r="Q22">
            <v>1525.92336</v>
          </cell>
          <cell r="R22">
            <v>3693.4599999999996</v>
          </cell>
          <cell r="S22">
            <v>578.79999999999995</v>
          </cell>
          <cell r="T22">
            <v>268.45699999999999</v>
          </cell>
          <cell r="U22">
            <v>3071.8710000000001</v>
          </cell>
          <cell r="V22">
            <v>3134.5440000000003</v>
          </cell>
          <cell r="W22">
            <v>3969.94</v>
          </cell>
          <cell r="X22">
            <v>0</v>
          </cell>
          <cell r="Y22">
            <v>175.54</v>
          </cell>
          <cell r="Z22">
            <v>1001.18</v>
          </cell>
          <cell r="AA22">
            <v>2110.2460000000001</v>
          </cell>
          <cell r="AB22">
            <v>444.29999999999995</v>
          </cell>
          <cell r="AC22">
            <v>431.68199999999996</v>
          </cell>
          <cell r="AD22">
            <v>2787.4449999999997</v>
          </cell>
          <cell r="AE22">
            <v>2535.6000000000004</v>
          </cell>
          <cell r="AF22">
            <v>9016.4410000000007</v>
          </cell>
          <cell r="AG22">
            <v>0</v>
          </cell>
          <cell r="AH22">
            <v>163.1</v>
          </cell>
          <cell r="AI22">
            <v>708.8</v>
          </cell>
          <cell r="AJ22">
            <v>2182.37</v>
          </cell>
          <cell r="AK22">
            <v>804.3</v>
          </cell>
          <cell r="AL22">
            <v>545.79200000000003</v>
          </cell>
          <cell r="AM22">
            <v>3175.38</v>
          </cell>
          <cell r="AN22">
            <v>9341.7900000000009</v>
          </cell>
          <cell r="AO22">
            <v>0</v>
          </cell>
          <cell r="AP22">
            <v>0</v>
          </cell>
          <cell r="AQ22">
            <v>113.32</v>
          </cell>
          <cell r="AR22">
            <v>1342.29</v>
          </cell>
          <cell r="AS22">
            <v>627.02</v>
          </cell>
          <cell r="AT22">
            <v>1051.7</v>
          </cell>
          <cell r="AU22">
            <v>852.68700000000001</v>
          </cell>
          <cell r="AV22">
            <v>5547.8379999999997</v>
          </cell>
          <cell r="AW22">
            <v>5052.2650000000003</v>
          </cell>
          <cell r="AX22">
            <v>65.52</v>
          </cell>
          <cell r="AY22">
            <v>0</v>
          </cell>
          <cell r="AZ22">
            <v>36.03</v>
          </cell>
          <cell r="BA22">
            <v>1207.175</v>
          </cell>
          <cell r="BB22">
            <v>315.50599999999997</v>
          </cell>
          <cell r="BC22">
            <v>1042.5999999999999</v>
          </cell>
          <cell r="BD22">
            <v>941.61500000000001</v>
          </cell>
          <cell r="BE22">
            <v>5732.0039999999999</v>
          </cell>
          <cell r="BF22">
            <v>2709.3150000000001</v>
          </cell>
          <cell r="BG22">
            <v>3280.71</v>
          </cell>
          <cell r="BH22">
            <v>0</v>
          </cell>
          <cell r="BI22">
            <v>112.01</v>
          </cell>
          <cell r="BJ22">
            <v>236.2842</v>
          </cell>
          <cell r="BK22">
            <v>315.50599999999997</v>
          </cell>
          <cell r="BL22">
            <v>1222.5999999999999</v>
          </cell>
          <cell r="BM22">
            <v>1059.2170000000001</v>
          </cell>
          <cell r="BN22">
            <v>5983.4770000000008</v>
          </cell>
          <cell r="BO22">
            <v>3876.9340000000002</v>
          </cell>
          <cell r="BP22">
            <v>277.44</v>
          </cell>
          <cell r="BQ22">
            <v>0</v>
          </cell>
          <cell r="BR22">
            <v>72.05</v>
          </cell>
          <cell r="BS22">
            <v>225.18360000000001</v>
          </cell>
          <cell r="BT22">
            <v>300.76600000000002</v>
          </cell>
          <cell r="BU22">
            <v>1220.5</v>
          </cell>
          <cell r="BV22">
            <v>933.08899999999994</v>
          </cell>
          <cell r="BW22">
            <v>5920.143</v>
          </cell>
          <cell r="BX22">
            <v>2540.6840000000002</v>
          </cell>
          <cell r="BY22">
            <v>248.13</v>
          </cell>
          <cell r="BZ22">
            <v>0</v>
          </cell>
          <cell r="CA22">
            <v>317.02</v>
          </cell>
          <cell r="CB22">
            <v>285.44400000000002</v>
          </cell>
          <cell r="CC22">
            <v>270.07600000000002</v>
          </cell>
          <cell r="CD22">
            <v>1117.3</v>
          </cell>
          <cell r="CE22">
            <v>1268.3969999999999</v>
          </cell>
          <cell r="CF22">
            <v>6011.0690000000004</v>
          </cell>
          <cell r="CG22">
            <v>0</v>
          </cell>
          <cell r="CH22">
            <v>5030.1099999999997</v>
          </cell>
          <cell r="CI22">
            <v>0</v>
          </cell>
          <cell r="CJ22">
            <v>356.32</v>
          </cell>
          <cell r="CK22">
            <v>0</v>
          </cell>
          <cell r="CL22">
            <v>270.07600000000002</v>
          </cell>
          <cell r="CM22">
            <v>1078.5</v>
          </cell>
          <cell r="CN22">
            <v>1342.8589999999999</v>
          </cell>
          <cell r="CO22">
            <v>5178.7569999999996</v>
          </cell>
          <cell r="CP22">
            <v>1876.5540000000001</v>
          </cell>
          <cell r="CQ22">
            <v>5055.6639999999998</v>
          </cell>
          <cell r="CR22">
            <v>0</v>
          </cell>
          <cell r="CS22">
            <v>314.39999999999998</v>
          </cell>
          <cell r="CT22">
            <v>0</v>
          </cell>
          <cell r="CU22">
            <v>85.85</v>
          </cell>
          <cell r="CV22">
            <v>1059</v>
          </cell>
          <cell r="CW22">
            <v>1415.9109999999998</v>
          </cell>
          <cell r="CX22">
            <v>4610.5679999999993</v>
          </cell>
          <cell r="CY22">
            <v>1474.204</v>
          </cell>
          <cell r="CZ22">
            <v>5010</v>
          </cell>
          <cell r="DA22">
            <v>0</v>
          </cell>
          <cell r="DB22">
            <v>206.98</v>
          </cell>
          <cell r="DC22">
            <v>0</v>
          </cell>
          <cell r="DD22">
            <v>254.02600000000001</v>
          </cell>
          <cell r="DE22">
            <v>878.8</v>
          </cell>
          <cell r="DF22">
            <v>1364.454</v>
          </cell>
          <cell r="DG22">
            <v>5796.4179999999997</v>
          </cell>
          <cell r="DH22">
            <v>3909.2179999999998</v>
          </cell>
          <cell r="DI22">
            <v>7001.32</v>
          </cell>
          <cell r="DJ22">
            <v>0</v>
          </cell>
          <cell r="DK22">
            <v>145.41</v>
          </cell>
          <cell r="DL22">
            <v>0</v>
          </cell>
          <cell r="DM22">
            <v>239.18600000000001</v>
          </cell>
          <cell r="DN22">
            <v>924.4</v>
          </cell>
          <cell r="DO22">
            <v>1447.261</v>
          </cell>
          <cell r="DP22">
            <v>6620.4739999999993</v>
          </cell>
          <cell r="DQ22">
            <v>956.30400000000009</v>
          </cell>
          <cell r="DR22">
            <v>8986.5</v>
          </cell>
          <cell r="DS22">
            <v>0</v>
          </cell>
          <cell r="DT22">
            <v>136.24</v>
          </cell>
          <cell r="DU22">
            <v>0</v>
          </cell>
          <cell r="DV22">
            <v>208.04599999999999</v>
          </cell>
          <cell r="DW22">
            <v>878.3</v>
          </cell>
          <cell r="DX22">
            <v>1251.5740000000001</v>
          </cell>
          <cell r="DY22">
            <v>6952.9150000000009</v>
          </cell>
          <cell r="DZ22">
            <v>7122.7830000000004</v>
          </cell>
          <cell r="EA22">
            <v>91.03</v>
          </cell>
          <cell r="EB22">
            <v>0</v>
          </cell>
          <cell r="EC22">
            <v>205.67</v>
          </cell>
          <cell r="ED22">
            <v>0</v>
          </cell>
          <cell r="EE22">
            <v>184.226</v>
          </cell>
          <cell r="EF22">
            <v>887.9</v>
          </cell>
          <cell r="EG22">
            <v>1216.9289999999999</v>
          </cell>
          <cell r="EH22">
            <v>7757.1189999999988</v>
          </cell>
          <cell r="EI22">
            <v>4950.4129999999996</v>
          </cell>
          <cell r="EJ22">
            <v>2824.2</v>
          </cell>
          <cell r="EK22">
            <v>0</v>
          </cell>
          <cell r="EL22">
            <v>142.79</v>
          </cell>
          <cell r="EM22">
            <v>0</v>
          </cell>
          <cell r="EN22">
            <v>184.226</v>
          </cell>
          <cell r="EO22">
            <v>1024</v>
          </cell>
          <cell r="EP22">
            <v>1347.4259999999999</v>
          </cell>
          <cell r="EQ22">
            <v>7900.1319999999996</v>
          </cell>
          <cell r="ER22">
            <v>2543.81</v>
          </cell>
          <cell r="ES22">
            <v>3087.4689999999996</v>
          </cell>
          <cell r="ET22">
            <v>0</v>
          </cell>
          <cell r="EU22">
            <v>224.67</v>
          </cell>
          <cell r="EV22">
            <v>172.27080000000001</v>
          </cell>
          <cell r="EW22">
            <v>184.226</v>
          </cell>
          <cell r="EX22">
            <v>1006.9</v>
          </cell>
          <cell r="EY22">
            <v>1424.433</v>
          </cell>
          <cell r="EZ22">
            <v>7892.8860000000004</v>
          </cell>
          <cell r="FA22">
            <v>3032.1689999999999</v>
          </cell>
          <cell r="FB22">
            <v>17.18</v>
          </cell>
          <cell r="FC22">
            <v>0</v>
          </cell>
          <cell r="FD22">
            <v>319.64</v>
          </cell>
          <cell r="FE22">
            <v>342.33300000000003</v>
          </cell>
          <cell r="FF22">
            <v>184.226</v>
          </cell>
          <cell r="FG22">
            <v>716</v>
          </cell>
          <cell r="FH22">
            <v>1277.559</v>
          </cell>
          <cell r="FI22">
            <v>4870.9719999999998</v>
          </cell>
          <cell r="FJ22">
            <v>2653.3090000000002</v>
          </cell>
          <cell r="FK22">
            <v>33.229999999999997</v>
          </cell>
          <cell r="FL22">
            <v>0</v>
          </cell>
          <cell r="FM22">
            <v>270.52</v>
          </cell>
          <cell r="FN22">
            <v>130.3074</v>
          </cell>
          <cell r="FO22">
            <v>184.226</v>
          </cell>
          <cell r="FP22">
            <v>805.1982857142857</v>
          </cell>
          <cell r="FQ22">
            <v>1259.8119999999997</v>
          </cell>
          <cell r="FR22">
            <v>5535.9610000000002</v>
          </cell>
          <cell r="FS22">
            <v>7701.96</v>
          </cell>
          <cell r="FT22">
            <v>48.9</v>
          </cell>
          <cell r="FU22">
            <v>0</v>
          </cell>
          <cell r="FV22">
            <v>263.97000000000003</v>
          </cell>
          <cell r="FW22">
            <v>46.38</v>
          </cell>
          <cell r="FX22">
            <v>184.226</v>
          </cell>
          <cell r="FY22">
            <v>829.18971428571433</v>
          </cell>
          <cell r="FZ22">
            <v>1244.4309999999998</v>
          </cell>
          <cell r="GA22">
            <v>6032.357</v>
          </cell>
          <cell r="GB22">
            <v>6380.99</v>
          </cell>
          <cell r="GC22">
            <v>0</v>
          </cell>
          <cell r="GD22">
            <v>0</v>
          </cell>
          <cell r="GE22">
            <v>331.43</v>
          </cell>
          <cell r="GF22">
            <v>13.2516</v>
          </cell>
          <cell r="GG22">
            <v>184.226</v>
          </cell>
          <cell r="GH22">
            <v>805.38971428571426</v>
          </cell>
          <cell r="GI22">
            <v>1145.461</v>
          </cell>
          <cell r="GJ22">
            <v>5942.3770000000004</v>
          </cell>
          <cell r="GK22">
            <v>7637.759</v>
          </cell>
          <cell r="GL22">
            <v>48.47</v>
          </cell>
          <cell r="GM22">
            <v>0</v>
          </cell>
          <cell r="GN22">
            <v>323.57</v>
          </cell>
          <cell r="GO22">
            <v>13.2516</v>
          </cell>
          <cell r="GP22">
            <v>184.226</v>
          </cell>
          <cell r="GQ22">
            <v>1098.9394285714286</v>
          </cell>
          <cell r="GR22">
            <v>1219.8789999999999</v>
          </cell>
          <cell r="GS22">
            <v>5917.3720000000003</v>
          </cell>
          <cell r="GT22">
            <v>5310.4740000000002</v>
          </cell>
          <cell r="GU22">
            <v>134.94</v>
          </cell>
          <cell r="GV22">
            <v>0</v>
          </cell>
        </row>
        <row r="23">
          <cell r="A23" t="str">
            <v>SPLIT FATTY ACIDS</v>
          </cell>
        </row>
        <row r="24">
          <cell r="A24">
            <v>18</v>
          </cell>
          <cell r="B24" t="str">
            <v>SRM</v>
          </cell>
          <cell r="C24" t="str">
            <v>FM</v>
          </cell>
          <cell r="D24" t="str">
            <v>SCPKO</v>
          </cell>
          <cell r="E24" t="str">
            <v>SCPKO</v>
          </cell>
          <cell r="G24">
            <v>309.20400000000001</v>
          </cell>
          <cell r="I24">
            <v>825.8</v>
          </cell>
          <cell r="K24">
            <v>3013.6930000000002</v>
          </cell>
          <cell r="O24">
            <v>4148.6970000000001</v>
          </cell>
          <cell r="Q24">
            <v>119.34</v>
          </cell>
          <cell r="S24">
            <v>235.7</v>
          </cell>
          <cell r="U24">
            <v>4500.2179999999998</v>
          </cell>
          <cell r="W24">
            <v>669.66</v>
          </cell>
          <cell r="Y24">
            <v>36.192</v>
          </cell>
          <cell r="Z24">
            <v>226.44</v>
          </cell>
          <cell r="AB24">
            <v>770</v>
          </cell>
          <cell r="AD24">
            <v>2155.8490000000002</v>
          </cell>
          <cell r="AF24">
            <v>886.61</v>
          </cell>
          <cell r="AI24">
            <v>94.86</v>
          </cell>
          <cell r="AK24">
            <v>429.3</v>
          </cell>
          <cell r="AM24">
            <v>337.92899999999997</v>
          </cell>
          <cell r="AO24">
            <v>510.08</v>
          </cell>
          <cell r="AR24">
            <v>13.26</v>
          </cell>
          <cell r="AT24">
            <v>256.7</v>
          </cell>
          <cell r="AV24">
            <v>658.19799999999998</v>
          </cell>
          <cell r="AX24">
            <v>978.81</v>
          </cell>
          <cell r="BC24">
            <v>296</v>
          </cell>
          <cell r="BE24">
            <v>932.86900000000003</v>
          </cell>
          <cell r="BG24">
            <v>802.03</v>
          </cell>
          <cell r="BJ24">
            <v>64.260000000000005</v>
          </cell>
          <cell r="BL24">
            <v>756.4</v>
          </cell>
          <cell r="BN24">
            <v>201.88800000000001</v>
          </cell>
          <cell r="BP24">
            <v>383.36</v>
          </cell>
          <cell r="BS24">
            <v>64.260000000000005</v>
          </cell>
          <cell r="BU24">
            <v>106</v>
          </cell>
          <cell r="BW24">
            <v>327.00599999999997</v>
          </cell>
          <cell r="BY24">
            <v>486.71</v>
          </cell>
          <cell r="CD24">
            <v>497</v>
          </cell>
          <cell r="CF24">
            <v>298.15300000000002</v>
          </cell>
          <cell r="CH24">
            <v>734.35</v>
          </cell>
          <cell r="CM24">
            <v>292.3</v>
          </cell>
          <cell r="CO24">
            <v>113.94</v>
          </cell>
          <cell r="CQ24">
            <v>570.16</v>
          </cell>
          <cell r="CT24">
            <v>241.74</v>
          </cell>
          <cell r="CX24">
            <v>12.21</v>
          </cell>
          <cell r="CZ24">
            <v>235.22</v>
          </cell>
          <cell r="DC24">
            <v>9.18</v>
          </cell>
          <cell r="DG24">
            <v>43.716999999999985</v>
          </cell>
          <cell r="DI24">
            <v>225.26</v>
          </cell>
          <cell r="DL24">
            <v>24.48</v>
          </cell>
          <cell r="DN24">
            <v>195</v>
          </cell>
          <cell r="DP24">
            <v>232.577</v>
          </cell>
          <cell r="DR24">
            <v>735.71</v>
          </cell>
          <cell r="DU24">
            <v>260.10000000000002</v>
          </cell>
          <cell r="DW24">
            <v>812.8</v>
          </cell>
          <cell r="DY24">
            <v>354.11099999999993</v>
          </cell>
          <cell r="EA24">
            <v>503.22</v>
          </cell>
          <cell r="ED24">
            <v>584.46</v>
          </cell>
          <cell r="EF24">
            <v>260.3</v>
          </cell>
          <cell r="EH24">
            <v>391.70799999999997</v>
          </cell>
          <cell r="EJ24">
            <v>395.21</v>
          </cell>
          <cell r="EO24">
            <v>164.4</v>
          </cell>
          <cell r="EQ24">
            <v>403.73900000000003</v>
          </cell>
          <cell r="ES24">
            <v>843.53</v>
          </cell>
          <cell r="EV24">
            <v>370.26</v>
          </cell>
          <cell r="EX24">
            <v>82.2</v>
          </cell>
          <cell r="EZ24">
            <v>860.62200000000007</v>
          </cell>
          <cell r="FB24">
            <v>603.62</v>
          </cell>
          <cell r="FE24">
            <v>425.34</v>
          </cell>
          <cell r="FG24">
            <v>433.9</v>
          </cell>
          <cell r="FI24">
            <v>1520.4939999999999</v>
          </cell>
          <cell r="FK24">
            <v>1423.3200000000002</v>
          </cell>
          <cell r="FM24">
            <v>260.77499999999998</v>
          </cell>
          <cell r="FN24">
            <v>376.38</v>
          </cell>
          <cell r="FP24">
            <v>489.63600000000008</v>
          </cell>
          <cell r="FR24">
            <v>1165.508</v>
          </cell>
          <cell r="FT24">
            <v>1055.68</v>
          </cell>
          <cell r="FV24">
            <v>260.77499999999998</v>
          </cell>
          <cell r="FW24">
            <v>517.14</v>
          </cell>
          <cell r="FY24">
            <v>487.80899999999991</v>
          </cell>
          <cell r="GA24">
            <v>1262.5609999999999</v>
          </cell>
          <cell r="GC24">
            <v>917.55</v>
          </cell>
          <cell r="GE24">
            <v>260.77499999999998</v>
          </cell>
          <cell r="GF24">
            <v>434.52</v>
          </cell>
          <cell r="GH24">
            <v>164.43</v>
          </cell>
          <cell r="GJ24">
            <v>692.15200000000004</v>
          </cell>
          <cell r="GL24">
            <v>848.89</v>
          </cell>
          <cell r="GO24">
            <v>370.26</v>
          </cell>
          <cell r="GQ24">
            <v>173.565</v>
          </cell>
          <cell r="GS24">
            <v>446.11699999999996</v>
          </cell>
          <cell r="GU24">
            <v>841.8900000000001</v>
          </cell>
        </row>
        <row r="25">
          <cell r="A25">
            <v>19</v>
          </cell>
          <cell r="B25" t="str">
            <v>SRM</v>
          </cell>
          <cell r="C25" t="str">
            <v>FM</v>
          </cell>
          <cell r="D25" t="str">
            <v>SCNO</v>
          </cell>
          <cell r="E25" t="str">
            <v>SCNO</v>
          </cell>
          <cell r="O25">
            <v>0</v>
          </cell>
        </row>
        <row r="26">
          <cell r="A26">
            <v>20</v>
          </cell>
          <cell r="B26" t="str">
            <v>SRM</v>
          </cell>
          <cell r="C26" t="str">
            <v>FM</v>
          </cell>
          <cell r="D26" t="str">
            <v>SCPKO-HLL</v>
          </cell>
          <cell r="E26" t="str">
            <v>SCPKO-HLL</v>
          </cell>
          <cell r="K26">
            <v>797.774</v>
          </cell>
          <cell r="O26">
            <v>797.774</v>
          </cell>
          <cell r="U26">
            <v>556.35400000000004</v>
          </cell>
          <cell r="AD26">
            <v>556.35400000000004</v>
          </cell>
          <cell r="AM26">
            <v>527.05499999999995</v>
          </cell>
          <cell r="AV26">
            <v>443.375</v>
          </cell>
          <cell r="BE26">
            <v>417.42500000000001</v>
          </cell>
          <cell r="BN26">
            <v>138.745</v>
          </cell>
          <cell r="BW26">
            <v>138.745</v>
          </cell>
          <cell r="CF26">
            <v>138.745</v>
          </cell>
        </row>
        <row r="27">
          <cell r="A27">
            <v>21</v>
          </cell>
          <cell r="B27" t="str">
            <v>SRM</v>
          </cell>
          <cell r="C27" t="str">
            <v>FM</v>
          </cell>
          <cell r="D27" t="str">
            <v>SPKFAD</v>
          </cell>
          <cell r="E27" t="str">
            <v>SPKFAD</v>
          </cell>
          <cell r="F27">
            <v>86.4</v>
          </cell>
          <cell r="O27">
            <v>86.4</v>
          </cell>
          <cell r="P27">
            <v>57.6</v>
          </cell>
          <cell r="Y27">
            <v>20.136600000000005</v>
          </cell>
          <cell r="AH27">
            <v>19.773500000000002</v>
          </cell>
          <cell r="EH27">
            <v>117.163</v>
          </cell>
          <cell r="EQ27">
            <v>13.177</v>
          </cell>
          <cell r="EZ27">
            <v>13.177</v>
          </cell>
          <cell r="FI27">
            <v>13.177</v>
          </cell>
          <cell r="FR27">
            <v>209.65</v>
          </cell>
          <cell r="GA27">
            <v>209.65</v>
          </cell>
          <cell r="GJ27">
            <v>209.65</v>
          </cell>
          <cell r="GS27">
            <v>209.65</v>
          </cell>
        </row>
        <row r="28">
          <cell r="A28">
            <v>22</v>
          </cell>
          <cell r="B28" t="str">
            <v>SRM</v>
          </cell>
          <cell r="C28" t="str">
            <v>FM</v>
          </cell>
          <cell r="D28" t="str">
            <v>SCPS</v>
          </cell>
          <cell r="E28" t="str">
            <v>SCPS</v>
          </cell>
          <cell r="O28">
            <v>0</v>
          </cell>
        </row>
        <row r="29">
          <cell r="A29">
            <v>23</v>
          </cell>
          <cell r="B29" t="str">
            <v>SRM</v>
          </cell>
          <cell r="C29" t="str">
            <v>FM</v>
          </cell>
          <cell r="D29" t="str">
            <v>SRBDPS</v>
          </cell>
          <cell r="E29" t="str">
            <v>SRBDPS</v>
          </cell>
          <cell r="O29">
            <v>0</v>
          </cell>
          <cell r="Q29">
            <v>195.05340000000001</v>
          </cell>
          <cell r="Z29">
            <v>272.75760000000002</v>
          </cell>
          <cell r="BN29">
            <v>133.05699999999999</v>
          </cell>
          <cell r="BW29">
            <v>133.05699999999999</v>
          </cell>
          <cell r="CF29">
            <v>133.05699999999999</v>
          </cell>
          <cell r="CO29">
            <v>133.05699999999999</v>
          </cell>
          <cell r="CU29">
            <v>184.226</v>
          </cell>
          <cell r="CX29">
            <v>133.05699999999999</v>
          </cell>
          <cell r="DG29">
            <v>133.05699999999999</v>
          </cell>
          <cell r="DK29">
            <v>31.2</v>
          </cell>
          <cell r="DP29">
            <v>177.51</v>
          </cell>
          <cell r="DR29">
            <v>15.85</v>
          </cell>
          <cell r="DT29">
            <v>164.4</v>
          </cell>
          <cell r="DY29">
            <v>170.19299999999998</v>
          </cell>
          <cell r="ED29">
            <v>491.59800000000007</v>
          </cell>
          <cell r="EH29">
            <v>60.232999999999997</v>
          </cell>
          <cell r="EM29">
            <v>364.73399999999998</v>
          </cell>
          <cell r="EQ29">
            <v>11.805999999999999</v>
          </cell>
          <cell r="EV29">
            <v>119.72790000000001</v>
          </cell>
          <cell r="EZ29">
            <v>11.805999999999999</v>
          </cell>
          <cell r="FI29">
            <v>11.805999999999999</v>
          </cell>
          <cell r="FR29">
            <v>11.805999999999999</v>
          </cell>
          <cell r="GA29">
            <v>11.805999999999999</v>
          </cell>
          <cell r="GJ29">
            <v>11.805999999999999</v>
          </cell>
          <cell r="GO29">
            <v>98.319600000000008</v>
          </cell>
          <cell r="GS29">
            <v>49.21</v>
          </cell>
          <cell r="GU29">
            <v>353.71</v>
          </cell>
        </row>
        <row r="30">
          <cell r="A30">
            <v>24</v>
          </cell>
          <cell r="B30" t="str">
            <v>SRM</v>
          </cell>
          <cell r="C30" t="str">
            <v>FM</v>
          </cell>
          <cell r="D30" t="str">
            <v>SCPO</v>
          </cell>
          <cell r="E30" t="str">
            <v>SCPO</v>
          </cell>
          <cell r="K30">
            <v>0.48899999999999999</v>
          </cell>
          <cell r="O30">
            <v>0.48899999999999999</v>
          </cell>
          <cell r="U30">
            <v>0.48899999999999999</v>
          </cell>
          <cell r="AD30">
            <v>0.48899999999999999</v>
          </cell>
        </row>
        <row r="31">
          <cell r="A31">
            <v>25</v>
          </cell>
          <cell r="B31" t="str">
            <v>SRM</v>
          </cell>
          <cell r="C31" t="str">
            <v>FM</v>
          </cell>
          <cell r="D31" t="str">
            <v>SPFAD</v>
          </cell>
          <cell r="E31" t="str">
            <v>SPFAD</v>
          </cell>
          <cell r="F31">
            <v>159.6</v>
          </cell>
          <cell r="H31">
            <v>927.3</v>
          </cell>
          <cell r="I31">
            <v>0.9</v>
          </cell>
          <cell r="M31">
            <v>46.37</v>
          </cell>
          <cell r="O31">
            <v>1134.1699999999998</v>
          </cell>
          <cell r="P31">
            <v>310.95</v>
          </cell>
          <cell r="R31">
            <v>274.52999999999997</v>
          </cell>
          <cell r="S31">
            <v>498.5</v>
          </cell>
          <cell r="W31">
            <v>14.23</v>
          </cell>
          <cell r="Y31">
            <v>392</v>
          </cell>
          <cell r="AA31">
            <v>387.02</v>
          </cell>
          <cell r="AB31">
            <v>518.70000000000005</v>
          </cell>
          <cell r="AH31">
            <v>637.20000000000005</v>
          </cell>
          <cell r="AI31">
            <v>183.95280000000002</v>
          </cell>
          <cell r="AJ31">
            <v>301.41000000000003</v>
          </cell>
          <cell r="AK31">
            <v>257.5</v>
          </cell>
          <cell r="AM31">
            <v>615.07299999999998</v>
          </cell>
          <cell r="AO31">
            <v>45</v>
          </cell>
          <cell r="AR31">
            <v>837.05939999999998</v>
          </cell>
          <cell r="AS31">
            <v>453.19</v>
          </cell>
          <cell r="AT31">
            <v>496.6</v>
          </cell>
          <cell r="AV31">
            <v>615.07299999999998</v>
          </cell>
          <cell r="AZ31">
            <v>445.2</v>
          </cell>
          <cell r="BA31">
            <v>414.11250000000001</v>
          </cell>
          <cell r="BB31">
            <v>453.19</v>
          </cell>
          <cell r="BC31">
            <v>327.39999999999998</v>
          </cell>
          <cell r="BE31">
            <v>615.07299999999998</v>
          </cell>
          <cell r="BI31">
            <v>98.4</v>
          </cell>
          <cell r="BJ31">
            <v>1142.4100000000001</v>
          </cell>
          <cell r="BK31">
            <v>40.130000000000003</v>
          </cell>
          <cell r="BL31">
            <v>186.7</v>
          </cell>
          <cell r="BN31">
            <v>615.07299999999998</v>
          </cell>
          <cell r="BP31">
            <v>140.97999999999999</v>
          </cell>
          <cell r="BS31">
            <v>890.43</v>
          </cell>
          <cell r="BT31">
            <v>40.130000000000003</v>
          </cell>
          <cell r="BU31">
            <v>206</v>
          </cell>
          <cell r="BW31">
            <v>615.07299999999998</v>
          </cell>
          <cell r="BY31">
            <v>49.49</v>
          </cell>
          <cell r="CC31">
            <v>4.42</v>
          </cell>
          <cell r="CD31">
            <v>397.3</v>
          </cell>
          <cell r="CF31">
            <v>295.16000000000003</v>
          </cell>
          <cell r="CK31">
            <v>128.44980000000001</v>
          </cell>
          <cell r="CM31">
            <v>166.5</v>
          </cell>
          <cell r="CO31">
            <v>364.73500000000001</v>
          </cell>
          <cell r="CQ31">
            <v>107.01</v>
          </cell>
          <cell r="CT31">
            <v>12.686400000000001</v>
          </cell>
          <cell r="CU31">
            <v>4.42</v>
          </cell>
          <cell r="CV31">
            <v>172.9</v>
          </cell>
          <cell r="CX31">
            <v>632.66700000000003</v>
          </cell>
          <cell r="CZ31">
            <v>214.05</v>
          </cell>
          <cell r="DC31">
            <v>147.47940000000003</v>
          </cell>
          <cell r="DD31">
            <v>4.42</v>
          </cell>
          <cell r="DE31">
            <v>312.7</v>
          </cell>
          <cell r="DG31">
            <v>606.32000000000005</v>
          </cell>
          <cell r="DI31">
            <v>676.71999999999991</v>
          </cell>
          <cell r="DL31">
            <v>445.60980000000006</v>
          </cell>
          <cell r="DN31">
            <v>49.7</v>
          </cell>
          <cell r="DP31">
            <v>291.26900000000001</v>
          </cell>
          <cell r="DR31">
            <v>658.84999999999991</v>
          </cell>
          <cell r="DU31">
            <v>543.13649999999996</v>
          </cell>
          <cell r="DV31">
            <v>4.42</v>
          </cell>
          <cell r="DW31">
            <v>169.2</v>
          </cell>
          <cell r="DY31">
            <v>802.07</v>
          </cell>
          <cell r="ED31">
            <v>31.716000000000005</v>
          </cell>
          <cell r="EE31">
            <v>4.42</v>
          </cell>
          <cell r="EH31">
            <v>410.24</v>
          </cell>
          <cell r="EJ31">
            <v>155</v>
          </cell>
          <cell r="EN31">
            <v>4.42</v>
          </cell>
          <cell r="EQ31">
            <v>792.71899999999994</v>
          </cell>
          <cell r="EV31">
            <v>82.461600000000004</v>
          </cell>
          <cell r="EW31">
            <v>4.42</v>
          </cell>
          <cell r="EZ31">
            <v>463.959</v>
          </cell>
          <cell r="FD31">
            <v>14</v>
          </cell>
          <cell r="FE31">
            <v>114.17760000000001</v>
          </cell>
          <cell r="FF31">
            <v>4.42</v>
          </cell>
          <cell r="FI31">
            <v>431.03899999999999</v>
          </cell>
          <cell r="FK31">
            <v>32.78</v>
          </cell>
          <cell r="FN31">
            <v>14.272200000000002</v>
          </cell>
          <cell r="FO31">
            <v>4.42</v>
          </cell>
          <cell r="FR31">
            <v>721.327</v>
          </cell>
          <cell r="FT31">
            <v>619.73</v>
          </cell>
          <cell r="FW31">
            <v>85.63</v>
          </cell>
          <cell r="FX31">
            <v>4.42</v>
          </cell>
          <cell r="GA31">
            <v>654.36699999999996</v>
          </cell>
          <cell r="GC31">
            <v>675.99</v>
          </cell>
          <cell r="GF31">
            <v>42.816600000000008</v>
          </cell>
          <cell r="GG31">
            <v>4.42</v>
          </cell>
          <cell r="GH31">
            <v>76.733999999999995</v>
          </cell>
          <cell r="GJ31">
            <v>830.86199999999997</v>
          </cell>
          <cell r="GL31">
            <v>868.16</v>
          </cell>
          <cell r="GN31">
            <v>7</v>
          </cell>
          <cell r="GO31">
            <v>340.947</v>
          </cell>
          <cell r="GP31">
            <v>4.42</v>
          </cell>
          <cell r="GQ31">
            <v>64.38</v>
          </cell>
          <cell r="GR31">
            <v>36.920999999999999</v>
          </cell>
          <cell r="GS31">
            <v>434.99400000000003</v>
          </cell>
          <cell r="GU31">
            <v>417.18</v>
          </cell>
        </row>
        <row r="32">
          <cell r="A32">
            <v>26</v>
          </cell>
          <cell r="B32" t="str">
            <v>SRM</v>
          </cell>
          <cell r="C32" t="str">
            <v>FM</v>
          </cell>
          <cell r="D32" t="str">
            <v>SCPS-HLL</v>
          </cell>
          <cell r="E32" t="str">
            <v>SCPS-HLL</v>
          </cell>
          <cell r="O32">
            <v>0</v>
          </cell>
        </row>
        <row r="33">
          <cell r="A33">
            <v>27</v>
          </cell>
          <cell r="B33" t="str">
            <v>SRM</v>
          </cell>
          <cell r="C33" t="str">
            <v>FM</v>
          </cell>
          <cell r="D33" t="str">
            <v>SMUSTARD OIL</v>
          </cell>
          <cell r="E33" t="str">
            <v>SMUSTARD OIL</v>
          </cell>
          <cell r="F33">
            <v>111.15</v>
          </cell>
          <cell r="I33">
            <v>76.5</v>
          </cell>
          <cell r="K33">
            <v>209.16800000000001</v>
          </cell>
          <cell r="M33">
            <v>361.03999999999996</v>
          </cell>
          <cell r="O33">
            <v>757.85799999999995</v>
          </cell>
          <cell r="S33">
            <v>140.69999999999999</v>
          </cell>
          <cell r="W33">
            <v>40.36</v>
          </cell>
          <cell r="AB33">
            <v>213.8</v>
          </cell>
          <cell r="AK33">
            <v>104.1</v>
          </cell>
          <cell r="AT33">
            <v>372.7</v>
          </cell>
          <cell r="BC33">
            <v>459.5</v>
          </cell>
          <cell r="BU33">
            <v>56.6</v>
          </cell>
          <cell r="CD33">
            <v>167.2</v>
          </cell>
          <cell r="CM33">
            <v>82.2</v>
          </cell>
          <cell r="CV33">
            <v>89.5</v>
          </cell>
          <cell r="DE33">
            <v>173.6</v>
          </cell>
          <cell r="DN33">
            <v>297.8</v>
          </cell>
          <cell r="EF33">
            <v>1.8</v>
          </cell>
          <cell r="EJ33">
            <v>350.09</v>
          </cell>
          <cell r="EO33">
            <v>487.8</v>
          </cell>
          <cell r="EX33">
            <v>45.7</v>
          </cell>
        </row>
        <row r="34">
          <cell r="A34">
            <v>28</v>
          </cell>
          <cell r="B34" t="str">
            <v>SRM</v>
          </cell>
          <cell r="C34" t="str">
            <v>FM</v>
          </cell>
          <cell r="D34" t="str">
            <v>SMUSTARD OIL-EXPELLER</v>
          </cell>
          <cell r="E34" t="str">
            <v>SMUSTARD OIL-EXPELLER</v>
          </cell>
          <cell r="O34">
            <v>0</v>
          </cell>
          <cell r="U34">
            <v>390.68599999999998</v>
          </cell>
          <cell r="AA34">
            <v>40.11</v>
          </cell>
          <cell r="AD34">
            <v>19.283000000000001</v>
          </cell>
          <cell r="AF34">
            <v>160.1</v>
          </cell>
          <cell r="AJ34">
            <v>40.11</v>
          </cell>
          <cell r="AM34">
            <v>139.02099999999999</v>
          </cell>
          <cell r="AO34">
            <v>234.59</v>
          </cell>
          <cell r="AS34">
            <v>40.11</v>
          </cell>
          <cell r="AV34">
            <v>275.25099999999998</v>
          </cell>
          <cell r="AX34">
            <v>90.09</v>
          </cell>
          <cell r="BB34">
            <v>40.11</v>
          </cell>
          <cell r="BE34">
            <v>238.441</v>
          </cell>
          <cell r="BG34">
            <v>36.81</v>
          </cell>
          <cell r="BK34">
            <v>40.11</v>
          </cell>
          <cell r="BN34">
            <v>157.41999999999999</v>
          </cell>
          <cell r="BP34">
            <v>314.51</v>
          </cell>
          <cell r="BT34">
            <v>40.11</v>
          </cell>
          <cell r="BW34">
            <v>60.603999999999999</v>
          </cell>
          <cell r="BY34">
            <v>238.47</v>
          </cell>
          <cell r="CC34">
            <v>40.11</v>
          </cell>
          <cell r="CF34">
            <v>224.571</v>
          </cell>
          <cell r="CL34">
            <v>40.11</v>
          </cell>
          <cell r="CO34">
            <v>170.49299999999999</v>
          </cell>
          <cell r="CQ34">
            <v>256.12</v>
          </cell>
          <cell r="CU34">
            <v>40.11</v>
          </cell>
          <cell r="CX34">
            <v>154.80500000000001</v>
          </cell>
          <cell r="CZ34">
            <v>437.73</v>
          </cell>
          <cell r="DD34">
            <v>40.11</v>
          </cell>
          <cell r="DG34">
            <v>284.42900000000003</v>
          </cell>
          <cell r="DM34">
            <v>40.11</v>
          </cell>
          <cell r="DP34">
            <v>703.42600000000004</v>
          </cell>
          <cell r="DV34">
            <v>40.11</v>
          </cell>
          <cell r="DW34">
            <v>259.39999999999998</v>
          </cell>
          <cell r="DY34">
            <v>134.49600000000001</v>
          </cell>
          <cell r="EA34">
            <v>284.02</v>
          </cell>
          <cell r="EE34">
            <v>40.11</v>
          </cell>
          <cell r="EH34">
            <v>193.61</v>
          </cell>
          <cell r="EN34">
            <v>40.11</v>
          </cell>
          <cell r="EQ34">
            <v>361.625</v>
          </cell>
          <cell r="ES34">
            <v>173.28</v>
          </cell>
          <cell r="EW34">
            <v>40.11</v>
          </cell>
          <cell r="EZ34">
            <v>207.45399999999998</v>
          </cell>
          <cell r="FB34">
            <v>301.95999999999998</v>
          </cell>
          <cell r="FF34">
            <v>40.11</v>
          </cell>
          <cell r="FG34">
            <v>138.9</v>
          </cell>
          <cell r="FI34">
            <v>51.624000000000002</v>
          </cell>
          <cell r="FK34">
            <v>45.12</v>
          </cell>
          <cell r="FO34">
            <v>40.11</v>
          </cell>
          <cell r="FR34">
            <v>51.624000000000002</v>
          </cell>
          <cell r="FX34">
            <v>40.11</v>
          </cell>
          <cell r="GA34">
            <v>51.624000000000002</v>
          </cell>
          <cell r="GG34">
            <v>40.11</v>
          </cell>
          <cell r="GJ34">
            <v>348.00300000000004</v>
          </cell>
          <cell r="GP34">
            <v>40.11</v>
          </cell>
          <cell r="GQ34">
            <v>432.99899999999997</v>
          </cell>
          <cell r="GS34">
            <v>684.447</v>
          </cell>
          <cell r="GU34">
            <v>192.76</v>
          </cell>
        </row>
        <row r="35">
          <cell r="D35" t="str">
            <v>SRM TOTAL</v>
          </cell>
          <cell r="E35" t="str">
            <v>SRM TOTAL</v>
          </cell>
          <cell r="F35">
            <v>357.15</v>
          </cell>
          <cell r="G35">
            <v>309.20400000000001</v>
          </cell>
          <cell r="H35">
            <v>927.3</v>
          </cell>
          <cell r="I35">
            <v>903.19999999999993</v>
          </cell>
          <cell r="J35">
            <v>0</v>
          </cell>
          <cell r="K35">
            <v>4021.1240000000003</v>
          </cell>
          <cell r="L35">
            <v>0</v>
          </cell>
          <cell r="M35">
            <v>407.40999999999997</v>
          </cell>
          <cell r="N35">
            <v>0</v>
          </cell>
          <cell r="O35">
            <v>6925.3879999999999</v>
          </cell>
          <cell r="P35">
            <v>368.55</v>
          </cell>
          <cell r="Q35">
            <v>314.39340000000004</v>
          </cell>
          <cell r="R35">
            <v>274.52999999999997</v>
          </cell>
          <cell r="S35">
            <v>874.9</v>
          </cell>
          <cell r="T35">
            <v>0</v>
          </cell>
          <cell r="U35">
            <v>5447.7469999999994</v>
          </cell>
          <cell r="V35">
            <v>0</v>
          </cell>
          <cell r="W35">
            <v>724.25</v>
          </cell>
          <cell r="X35">
            <v>0</v>
          </cell>
          <cell r="Y35">
            <v>448.32859999999999</v>
          </cell>
          <cell r="Z35">
            <v>499.19760000000002</v>
          </cell>
          <cell r="AA35">
            <v>427.13</v>
          </cell>
          <cell r="AB35">
            <v>1502.5</v>
          </cell>
          <cell r="AC35">
            <v>0</v>
          </cell>
          <cell r="AD35">
            <v>2731.9750000000004</v>
          </cell>
          <cell r="AE35">
            <v>0</v>
          </cell>
          <cell r="AF35">
            <v>1046.71</v>
          </cell>
          <cell r="AG35">
            <v>0</v>
          </cell>
          <cell r="AH35">
            <v>656.97350000000006</v>
          </cell>
          <cell r="AI35">
            <v>278.81280000000004</v>
          </cell>
          <cell r="AJ35">
            <v>341.52000000000004</v>
          </cell>
          <cell r="AK35">
            <v>790.9</v>
          </cell>
          <cell r="AL35">
            <v>0</v>
          </cell>
          <cell r="AM35">
            <v>1619.0779999999997</v>
          </cell>
          <cell r="AN35">
            <v>0</v>
          </cell>
          <cell r="AO35">
            <v>789.67</v>
          </cell>
          <cell r="AP35">
            <v>0</v>
          </cell>
          <cell r="AQ35">
            <v>0</v>
          </cell>
          <cell r="AR35">
            <v>850.31939999999997</v>
          </cell>
          <cell r="AS35">
            <v>493.3</v>
          </cell>
          <cell r="AT35">
            <v>1126</v>
          </cell>
          <cell r="AU35">
            <v>0</v>
          </cell>
          <cell r="AV35">
            <v>1991.8969999999997</v>
          </cell>
          <cell r="AW35">
            <v>0</v>
          </cell>
          <cell r="AX35">
            <v>1068.8999999999999</v>
          </cell>
          <cell r="AY35">
            <v>0</v>
          </cell>
          <cell r="AZ35">
            <v>445.2</v>
          </cell>
          <cell r="BA35">
            <v>414.11250000000001</v>
          </cell>
          <cell r="BB35">
            <v>493.3</v>
          </cell>
          <cell r="BC35">
            <v>1082.9000000000001</v>
          </cell>
          <cell r="BD35">
            <v>0</v>
          </cell>
          <cell r="BE35">
            <v>2203.808</v>
          </cell>
          <cell r="BF35">
            <v>0</v>
          </cell>
          <cell r="BG35">
            <v>838.83999999999992</v>
          </cell>
          <cell r="BH35">
            <v>0</v>
          </cell>
          <cell r="BI35">
            <v>98.4</v>
          </cell>
          <cell r="BJ35">
            <v>1206.67</v>
          </cell>
          <cell r="BK35">
            <v>80.240000000000009</v>
          </cell>
          <cell r="BL35">
            <v>943.09999999999991</v>
          </cell>
          <cell r="BM35">
            <v>0</v>
          </cell>
          <cell r="BN35">
            <v>1246.183</v>
          </cell>
          <cell r="BO35">
            <v>0</v>
          </cell>
          <cell r="BP35">
            <v>838.85</v>
          </cell>
          <cell r="BQ35">
            <v>0</v>
          </cell>
          <cell r="BR35">
            <v>0</v>
          </cell>
          <cell r="BS35">
            <v>954.68999999999994</v>
          </cell>
          <cell r="BT35">
            <v>80.240000000000009</v>
          </cell>
          <cell r="BU35">
            <v>368.6</v>
          </cell>
          <cell r="BV35">
            <v>0</v>
          </cell>
          <cell r="BW35">
            <v>1274.4849999999999</v>
          </cell>
          <cell r="BX35">
            <v>0</v>
          </cell>
          <cell r="BY35">
            <v>774.67</v>
          </cell>
          <cell r="BZ35">
            <v>0</v>
          </cell>
          <cell r="CA35">
            <v>0</v>
          </cell>
          <cell r="CB35">
            <v>0</v>
          </cell>
          <cell r="CC35">
            <v>44.53</v>
          </cell>
          <cell r="CD35">
            <v>1061.5</v>
          </cell>
          <cell r="CE35">
            <v>0</v>
          </cell>
          <cell r="CF35">
            <v>1089.6859999999999</v>
          </cell>
          <cell r="CG35">
            <v>0</v>
          </cell>
          <cell r="CH35">
            <v>734.35</v>
          </cell>
          <cell r="CI35">
            <v>0</v>
          </cell>
          <cell r="CJ35">
            <v>0</v>
          </cell>
          <cell r="CK35">
            <v>128.44980000000001</v>
          </cell>
          <cell r="CL35">
            <v>40.11</v>
          </cell>
          <cell r="CM35">
            <v>541</v>
          </cell>
          <cell r="CN35">
            <v>0</v>
          </cell>
          <cell r="CO35">
            <v>782.22499999999991</v>
          </cell>
          <cell r="CP35">
            <v>0</v>
          </cell>
          <cell r="CQ35">
            <v>933.29</v>
          </cell>
          <cell r="CR35">
            <v>0</v>
          </cell>
          <cell r="CS35">
            <v>0</v>
          </cell>
          <cell r="CT35">
            <v>254.4264</v>
          </cell>
          <cell r="CU35">
            <v>228.75599999999997</v>
          </cell>
          <cell r="CV35">
            <v>262.39999999999998</v>
          </cell>
          <cell r="CW35">
            <v>0</v>
          </cell>
          <cell r="CX35">
            <v>932.73900000000003</v>
          </cell>
          <cell r="CY35">
            <v>0</v>
          </cell>
          <cell r="CZ35">
            <v>887</v>
          </cell>
          <cell r="DA35">
            <v>0</v>
          </cell>
          <cell r="DB35">
            <v>0</v>
          </cell>
          <cell r="DC35">
            <v>156.65940000000003</v>
          </cell>
          <cell r="DD35">
            <v>44.53</v>
          </cell>
          <cell r="DE35">
            <v>486.29999999999995</v>
          </cell>
          <cell r="DF35">
            <v>0</v>
          </cell>
          <cell r="DG35">
            <v>1067.5230000000001</v>
          </cell>
          <cell r="DH35">
            <v>0</v>
          </cell>
          <cell r="DI35">
            <v>901.9799999999999</v>
          </cell>
          <cell r="DJ35">
            <v>0</v>
          </cell>
          <cell r="DK35">
            <v>31.2</v>
          </cell>
          <cell r="DL35">
            <v>470.08980000000008</v>
          </cell>
          <cell r="DM35">
            <v>40.11</v>
          </cell>
          <cell r="DN35">
            <v>542.5</v>
          </cell>
          <cell r="DO35">
            <v>0</v>
          </cell>
          <cell r="DP35">
            <v>1404.7820000000002</v>
          </cell>
          <cell r="DQ35">
            <v>0</v>
          </cell>
          <cell r="DR35">
            <v>1410.4099999999999</v>
          </cell>
          <cell r="DS35">
            <v>0</v>
          </cell>
          <cell r="DT35">
            <v>164.4</v>
          </cell>
          <cell r="DU35">
            <v>803.23649999999998</v>
          </cell>
          <cell r="DV35">
            <v>44.53</v>
          </cell>
          <cell r="DW35">
            <v>1241.4000000000001</v>
          </cell>
          <cell r="DX35">
            <v>0</v>
          </cell>
          <cell r="DY35">
            <v>1460.87</v>
          </cell>
          <cell r="DZ35">
            <v>0</v>
          </cell>
          <cell r="EA35">
            <v>787.24</v>
          </cell>
          <cell r="EB35">
            <v>0</v>
          </cell>
          <cell r="EC35">
            <v>0</v>
          </cell>
          <cell r="ED35">
            <v>1107.7739999999999</v>
          </cell>
          <cell r="EE35">
            <v>44.53</v>
          </cell>
          <cell r="EF35">
            <v>262.10000000000002</v>
          </cell>
          <cell r="EG35">
            <v>0</v>
          </cell>
          <cell r="EH35">
            <v>1172.954</v>
          </cell>
          <cell r="EI35">
            <v>0</v>
          </cell>
          <cell r="EJ35">
            <v>900.3</v>
          </cell>
          <cell r="EK35">
            <v>0</v>
          </cell>
          <cell r="EL35">
            <v>0</v>
          </cell>
          <cell r="EM35">
            <v>364.73399999999998</v>
          </cell>
          <cell r="EN35">
            <v>44.53</v>
          </cell>
          <cell r="EO35">
            <v>652.20000000000005</v>
          </cell>
          <cell r="EP35">
            <v>0</v>
          </cell>
          <cell r="EQ35">
            <v>1583.066</v>
          </cell>
          <cell r="ER35">
            <v>0</v>
          </cell>
          <cell r="ES35">
            <v>1016.81</v>
          </cell>
          <cell r="ET35">
            <v>0</v>
          </cell>
          <cell r="EU35">
            <v>0</v>
          </cell>
          <cell r="EV35">
            <v>572.44949999999994</v>
          </cell>
          <cell r="EW35">
            <v>44.53</v>
          </cell>
          <cell r="EX35">
            <v>127.9</v>
          </cell>
          <cell r="EY35">
            <v>0</v>
          </cell>
          <cell r="EZ35">
            <v>1557.018</v>
          </cell>
          <cell r="FA35">
            <v>0</v>
          </cell>
          <cell r="FB35">
            <v>905.57999999999993</v>
          </cell>
          <cell r="FC35">
            <v>0</v>
          </cell>
          <cell r="FD35">
            <v>14</v>
          </cell>
          <cell r="FE35">
            <v>539.51760000000002</v>
          </cell>
          <cell r="FF35">
            <v>44.53</v>
          </cell>
          <cell r="FG35">
            <v>572.79999999999995</v>
          </cell>
          <cell r="FH35">
            <v>0</v>
          </cell>
          <cell r="FI35">
            <v>2028.1399999999999</v>
          </cell>
          <cell r="FJ35">
            <v>0</v>
          </cell>
          <cell r="FK35">
            <v>1501.22</v>
          </cell>
          <cell r="FL35">
            <v>0</v>
          </cell>
          <cell r="FM35">
            <v>260.77499999999998</v>
          </cell>
          <cell r="FN35">
            <v>390.65219999999999</v>
          </cell>
          <cell r="FO35">
            <v>44.53</v>
          </cell>
          <cell r="FP35">
            <v>489.63600000000008</v>
          </cell>
          <cell r="FQ35">
            <v>0</v>
          </cell>
          <cell r="FR35">
            <v>2159.915</v>
          </cell>
          <cell r="FS35">
            <v>0</v>
          </cell>
          <cell r="FT35">
            <v>1675.41</v>
          </cell>
          <cell r="FU35">
            <v>0</v>
          </cell>
          <cell r="FV35">
            <v>260.77499999999998</v>
          </cell>
          <cell r="FW35">
            <v>602.77</v>
          </cell>
          <cell r="FX35">
            <v>44.53</v>
          </cell>
          <cell r="FY35">
            <v>487.80899999999991</v>
          </cell>
          <cell r="FZ35">
            <v>0</v>
          </cell>
          <cell r="GA35">
            <v>2190.0079999999998</v>
          </cell>
          <cell r="GB35">
            <v>0</v>
          </cell>
          <cell r="GC35">
            <v>1593.54</v>
          </cell>
          <cell r="GD35">
            <v>0</v>
          </cell>
          <cell r="GE35">
            <v>260.77499999999998</v>
          </cell>
          <cell r="GF35">
            <v>477.33659999999998</v>
          </cell>
          <cell r="GG35">
            <v>44.53</v>
          </cell>
          <cell r="GH35">
            <v>241.16399999999999</v>
          </cell>
          <cell r="GI35">
            <v>0</v>
          </cell>
          <cell r="GJ35">
            <v>2092.473</v>
          </cell>
          <cell r="GK35">
            <v>0</v>
          </cell>
          <cell r="GL35">
            <v>1717.05</v>
          </cell>
          <cell r="GM35">
            <v>0</v>
          </cell>
          <cell r="GN35">
            <v>7</v>
          </cell>
          <cell r="GO35">
            <v>809.52660000000003</v>
          </cell>
          <cell r="GP35">
            <v>44.53</v>
          </cell>
          <cell r="GQ35">
            <v>670.94399999999996</v>
          </cell>
          <cell r="GR35">
            <v>36.920999999999999</v>
          </cell>
          <cell r="GS35">
            <v>1824.4180000000001</v>
          </cell>
          <cell r="GT35">
            <v>0</v>
          </cell>
          <cell r="GU35">
            <v>1805.5400000000002</v>
          </cell>
          <cell r="GV35">
            <v>0</v>
          </cell>
        </row>
        <row r="36">
          <cell r="A36" t="str">
            <v>IN-PROCESS FATTY ACIDS</v>
          </cell>
        </row>
        <row r="37">
          <cell r="A37">
            <v>29</v>
          </cell>
          <cell r="B37" t="str">
            <v>IPRM</v>
          </cell>
          <cell r="C37" t="str">
            <v>FM</v>
          </cell>
          <cell r="D37" t="str">
            <v>B/PSCPKO&gt;C14</v>
          </cell>
          <cell r="E37" t="str">
            <v xml:space="preserve">B/P PKO </v>
          </cell>
          <cell r="G37">
            <v>375.83460000000002</v>
          </cell>
          <cell r="O37">
            <v>375.83460000000002</v>
          </cell>
          <cell r="Q37">
            <v>323.50319999999999</v>
          </cell>
          <cell r="S37">
            <v>71.7</v>
          </cell>
          <cell r="Y37">
            <v>22.463999999999999</v>
          </cell>
          <cell r="Z37">
            <v>581.98860000000013</v>
          </cell>
          <cell r="AB37">
            <v>364.2</v>
          </cell>
          <cell r="AF37">
            <v>86.1</v>
          </cell>
          <cell r="AI37">
            <v>943.55</v>
          </cell>
          <cell r="AK37">
            <v>509.5</v>
          </cell>
          <cell r="AR37">
            <v>567.71640000000002</v>
          </cell>
          <cell r="AT37">
            <v>261.2</v>
          </cell>
          <cell r="BA37">
            <v>516.97080000000005</v>
          </cell>
          <cell r="BC37">
            <v>390</v>
          </cell>
          <cell r="BJ37">
            <v>599.43240000000003</v>
          </cell>
          <cell r="BL37">
            <v>460</v>
          </cell>
          <cell r="BS37">
            <v>1029.18</v>
          </cell>
          <cell r="BU37">
            <v>384.4</v>
          </cell>
          <cell r="CB37">
            <v>1678.97</v>
          </cell>
          <cell r="CD37">
            <v>440.5</v>
          </cell>
          <cell r="CH37">
            <v>14.64</v>
          </cell>
          <cell r="CK37">
            <v>1780.86</v>
          </cell>
          <cell r="CM37">
            <v>730.1</v>
          </cell>
          <cell r="CT37">
            <v>1510.63</v>
          </cell>
          <cell r="CV37">
            <v>946.2</v>
          </cell>
          <cell r="DC37">
            <v>961.31</v>
          </cell>
          <cell r="DL37">
            <v>912.58</v>
          </cell>
          <cell r="DU37">
            <v>748.67</v>
          </cell>
          <cell r="DW37">
            <v>114.7</v>
          </cell>
          <cell r="EC37">
            <v>71.28</v>
          </cell>
          <cell r="ED37">
            <v>1010.04</v>
          </cell>
          <cell r="EF37">
            <v>138</v>
          </cell>
          <cell r="EJ37">
            <v>30.69</v>
          </cell>
          <cell r="EM37">
            <v>447.43</v>
          </cell>
          <cell r="EO37">
            <v>328.8</v>
          </cell>
          <cell r="EV37">
            <v>248.08</v>
          </cell>
          <cell r="EX37">
            <v>389.2</v>
          </cell>
          <cell r="FB37">
            <v>30.33</v>
          </cell>
          <cell r="FD37">
            <v>82.367999999999995</v>
          </cell>
          <cell r="FE37">
            <v>292.38</v>
          </cell>
          <cell r="FG37">
            <v>614.6</v>
          </cell>
          <cell r="FM37">
            <v>12.48</v>
          </cell>
          <cell r="FN37">
            <v>141.76</v>
          </cell>
          <cell r="FP37">
            <v>195.9</v>
          </cell>
          <cell r="FW37">
            <v>8.86</v>
          </cell>
          <cell r="FY37">
            <v>235.44685714285714</v>
          </cell>
          <cell r="GE37">
            <v>130.185</v>
          </cell>
          <cell r="GF37">
            <v>15.505000000000001</v>
          </cell>
          <cell r="GH37">
            <v>73.57714285714286</v>
          </cell>
          <cell r="GN37">
            <v>1.98</v>
          </cell>
          <cell r="GO37">
            <v>17.72</v>
          </cell>
          <cell r="GQ37">
            <v>112.20514285714287</v>
          </cell>
          <cell r="GU37">
            <v>15.34</v>
          </cell>
        </row>
        <row r="38">
          <cell r="A38">
            <v>30</v>
          </cell>
          <cell r="B38" t="str">
            <v>IPRM</v>
          </cell>
          <cell r="C38" t="str">
            <v>FM</v>
          </cell>
          <cell r="D38" t="str">
            <v>B/P CNO&gt;C14</v>
          </cell>
          <cell r="E38" t="str">
            <v>B/P CNO&gt;C14</v>
          </cell>
          <cell r="O38">
            <v>0</v>
          </cell>
        </row>
        <row r="39">
          <cell r="A39">
            <v>31</v>
          </cell>
          <cell r="B39" t="str">
            <v>IPRM</v>
          </cell>
          <cell r="C39" t="str">
            <v>FM</v>
          </cell>
          <cell r="D39" t="str">
            <v>SB/PSCPKO&gt;C14</v>
          </cell>
          <cell r="E39" t="str">
            <v>S B/P PKO</v>
          </cell>
          <cell r="O39">
            <v>0</v>
          </cell>
          <cell r="P39">
            <v>99.18</v>
          </cell>
          <cell r="Y39">
            <v>97.47</v>
          </cell>
          <cell r="AH39">
            <v>411.255</v>
          </cell>
          <cell r="AQ39">
            <v>366.79500000000002</v>
          </cell>
          <cell r="AR39">
            <v>480.49740000000003</v>
          </cell>
          <cell r="AZ39">
            <v>446.31</v>
          </cell>
          <cell r="BA39">
            <v>634.32000000000005</v>
          </cell>
          <cell r="BI39">
            <v>448.02</v>
          </cell>
          <cell r="BJ39">
            <v>526.48560000000009</v>
          </cell>
          <cell r="BR39">
            <v>451.2</v>
          </cell>
          <cell r="CA39">
            <v>306</v>
          </cell>
          <cell r="CJ39">
            <v>274.8</v>
          </cell>
          <cell r="CS39">
            <v>121.2</v>
          </cell>
        </row>
        <row r="40">
          <cell r="A40">
            <v>32</v>
          </cell>
          <cell r="B40" t="str">
            <v>IPRM</v>
          </cell>
          <cell r="C40" t="str">
            <v>FM</v>
          </cell>
          <cell r="D40" t="str">
            <v>B/PSCNO&gt;C14</v>
          </cell>
          <cell r="E40" t="str">
            <v>S B/P CNO</v>
          </cell>
          <cell r="O40">
            <v>0</v>
          </cell>
        </row>
        <row r="41">
          <cell r="A41">
            <v>33</v>
          </cell>
          <cell r="B41" t="str">
            <v>IPRM</v>
          </cell>
          <cell r="C41" t="str">
            <v>SM</v>
          </cell>
          <cell r="D41" t="str">
            <v>B/PSCPKO&gt;C16</v>
          </cell>
          <cell r="E41" t="str">
            <v>B/P&gt;C16 - OLEIC K</v>
          </cell>
          <cell r="O41">
            <v>0</v>
          </cell>
          <cell r="AQ41">
            <v>26.207999999999998</v>
          </cell>
          <cell r="AR41">
            <v>99.905400000000014</v>
          </cell>
          <cell r="AZ41">
            <v>6.24</v>
          </cell>
          <cell r="BA41">
            <v>296.54460000000006</v>
          </cell>
          <cell r="DC41">
            <v>214.08300000000003</v>
          </cell>
          <cell r="DE41">
            <v>254</v>
          </cell>
          <cell r="DL41">
            <v>592.29630000000009</v>
          </cell>
          <cell r="DT41">
            <v>159.88499999999999</v>
          </cell>
          <cell r="DU41">
            <v>183.95280000000002</v>
          </cell>
          <cell r="EC41">
            <v>20.233880000000003</v>
          </cell>
        </row>
        <row r="42">
          <cell r="A42">
            <v>34</v>
          </cell>
          <cell r="B42" t="str">
            <v>IPRM</v>
          </cell>
          <cell r="C42" t="str">
            <v>SM</v>
          </cell>
          <cell r="D42" t="str">
            <v>HYD C16/C18 FOR DTP-7</v>
          </cell>
          <cell r="E42" t="str">
            <v>HYD C16/C18 FOR DTP-7</v>
          </cell>
          <cell r="O42">
            <v>0</v>
          </cell>
        </row>
        <row r="43">
          <cell r="A43">
            <v>35</v>
          </cell>
          <cell r="B43" t="str">
            <v>IPRM</v>
          </cell>
          <cell r="C43" t="str">
            <v>NM</v>
          </cell>
          <cell r="D43" t="str">
            <v>L/E PKO(C6-C8)-C6@65%</v>
          </cell>
          <cell r="E43" t="str">
            <v>C6&gt;50%</v>
          </cell>
          <cell r="O43">
            <v>0</v>
          </cell>
        </row>
        <row r="44">
          <cell r="A44">
            <v>36</v>
          </cell>
          <cell r="B44" t="str">
            <v>IPRM</v>
          </cell>
          <cell r="C44" t="str">
            <v>FM</v>
          </cell>
          <cell r="D44" t="str">
            <v>L/E PKO(C6-C12)</v>
          </cell>
          <cell r="E44" t="str">
            <v>TALOJA</v>
          </cell>
          <cell r="O44">
            <v>0</v>
          </cell>
          <cell r="P44">
            <v>17.737969999999997</v>
          </cell>
          <cell r="S44">
            <v>85.6</v>
          </cell>
          <cell r="Y44">
            <v>17.737969999999997</v>
          </cell>
          <cell r="Z44">
            <v>217.6</v>
          </cell>
          <cell r="AB44">
            <v>53.3</v>
          </cell>
          <cell r="AH44">
            <v>19.388670000000001</v>
          </cell>
          <cell r="AI44">
            <v>58.65</v>
          </cell>
          <cell r="AK44">
            <v>76.7</v>
          </cell>
          <cell r="AQ44">
            <v>17.388669999999998</v>
          </cell>
          <cell r="AT44">
            <v>240.7</v>
          </cell>
          <cell r="AZ44">
            <v>40.71</v>
          </cell>
          <cell r="BC44">
            <v>139.80000000000001</v>
          </cell>
          <cell r="BI44">
            <v>17.388669999999998</v>
          </cell>
          <cell r="BJ44">
            <v>546.3930600000001</v>
          </cell>
          <cell r="BL44">
            <v>25.9</v>
          </cell>
          <cell r="BR44">
            <v>17.388669999999998</v>
          </cell>
          <cell r="BS44">
            <v>543.84696000000008</v>
          </cell>
          <cell r="BU44">
            <v>137.30000000000001</v>
          </cell>
          <cell r="CA44">
            <v>17.388669999999998</v>
          </cell>
          <cell r="CB44">
            <v>672.84935999999993</v>
          </cell>
          <cell r="CD44">
            <v>199.5</v>
          </cell>
          <cell r="CJ44">
            <v>17.388669999999998</v>
          </cell>
          <cell r="CK44">
            <v>664.36235999999997</v>
          </cell>
          <cell r="CM44">
            <v>105.8</v>
          </cell>
          <cell r="CT44">
            <v>662.66496000000006</v>
          </cell>
          <cell r="CU44">
            <v>339.24</v>
          </cell>
          <cell r="DC44">
            <v>671.15196000000003</v>
          </cell>
          <cell r="DD44">
            <v>414.62</v>
          </cell>
          <cell r="DL44">
            <v>671.15196000000003</v>
          </cell>
          <cell r="DM44">
            <v>485.3</v>
          </cell>
          <cell r="DU44">
            <v>660.96756000000005</v>
          </cell>
          <cell r="DV44">
            <v>531.08000000000004</v>
          </cell>
          <cell r="DW44">
            <v>32.299999999999997</v>
          </cell>
          <cell r="EV44">
            <v>484.43796000000003</v>
          </cell>
          <cell r="FE44">
            <v>413.99586000000005</v>
          </cell>
          <cell r="FF44">
            <v>831.39</v>
          </cell>
          <cell r="FG44">
            <v>151</v>
          </cell>
          <cell r="FM44">
            <v>25.2075</v>
          </cell>
          <cell r="FN44">
            <v>414.84456</v>
          </cell>
          <cell r="FO44">
            <v>831.39</v>
          </cell>
          <cell r="FP44">
            <v>102.80789999999999</v>
          </cell>
          <cell r="FV44">
            <v>22.98</v>
          </cell>
          <cell r="FW44">
            <v>248.49936000000002</v>
          </cell>
          <cell r="FX44">
            <v>831.39</v>
          </cell>
          <cell r="FY44">
            <v>141.375</v>
          </cell>
          <cell r="GE44">
            <v>3.2174999999999998</v>
          </cell>
          <cell r="GF44">
            <v>68.574960000000004</v>
          </cell>
          <cell r="GG44">
            <v>831.39</v>
          </cell>
          <cell r="GH44">
            <v>121.5825</v>
          </cell>
          <cell r="GN44">
            <v>2.97</v>
          </cell>
          <cell r="GO44">
            <v>211.15655999999998</v>
          </cell>
          <cell r="GP44">
            <v>724.32</v>
          </cell>
          <cell r="GQ44">
            <v>174.90915000000001</v>
          </cell>
          <cell r="GU44">
            <v>65.05</v>
          </cell>
        </row>
        <row r="45">
          <cell r="A45">
            <v>37</v>
          </cell>
          <cell r="B45" t="str">
            <v>IPRM</v>
          </cell>
          <cell r="C45" t="str">
            <v>FM</v>
          </cell>
          <cell r="D45" t="str">
            <v>HYD.L/EPKO(C6-C12)</v>
          </cell>
          <cell r="E45" t="str">
            <v>H L/E PKO</v>
          </cell>
          <cell r="F45">
            <v>101.4</v>
          </cell>
          <cell r="G45">
            <v>100.3</v>
          </cell>
          <cell r="H45">
            <v>381.61</v>
          </cell>
          <cell r="O45">
            <v>583.30999999999995</v>
          </cell>
          <cell r="R45">
            <v>230</v>
          </cell>
          <cell r="AH45">
            <v>63.384999999999998</v>
          </cell>
          <cell r="AI45">
            <v>218.65140000000002</v>
          </cell>
          <cell r="FM45">
            <v>63.005000000000003</v>
          </cell>
          <cell r="FV45">
            <v>182.29999999999998</v>
          </cell>
        </row>
        <row r="46">
          <cell r="A46">
            <v>38</v>
          </cell>
          <cell r="B46" t="str">
            <v>IPRM</v>
          </cell>
          <cell r="C46" t="str">
            <v>FM</v>
          </cell>
          <cell r="D46" t="str">
            <v>L/E PKO(C8-C12)</v>
          </cell>
          <cell r="E46" t="str">
            <v>L/E PKO</v>
          </cell>
          <cell r="O46">
            <v>0</v>
          </cell>
          <cell r="P46">
            <v>7.4249999999999998</v>
          </cell>
          <cell r="Y46">
            <v>8.4149999999999991</v>
          </cell>
          <cell r="AQ46">
            <v>1.2375</v>
          </cell>
          <cell r="BI46">
            <v>8.1675000000000004</v>
          </cell>
          <cell r="BR46">
            <v>10.89</v>
          </cell>
          <cell r="CA46">
            <v>16.829999999999998</v>
          </cell>
          <cell r="CL46">
            <v>227.7</v>
          </cell>
          <cell r="DK46">
            <v>13.365</v>
          </cell>
          <cell r="ED46">
            <v>664.36235999999997</v>
          </cell>
          <cell r="EE46">
            <v>546.02</v>
          </cell>
          <cell r="EF46">
            <v>175.3</v>
          </cell>
          <cell r="EM46">
            <v>663.51366000000007</v>
          </cell>
          <cell r="EN46">
            <v>721.09</v>
          </cell>
          <cell r="EO46">
            <v>66.900000000000006</v>
          </cell>
          <cell r="ES46">
            <v>29.59</v>
          </cell>
          <cell r="EU46">
            <v>59.622499999999995</v>
          </cell>
          <cell r="EW46">
            <v>831.39</v>
          </cell>
          <cell r="EX46">
            <v>150</v>
          </cell>
          <cell r="FD46">
            <v>11.137499999999999</v>
          </cell>
        </row>
        <row r="47">
          <cell r="A47">
            <v>39</v>
          </cell>
          <cell r="B47" t="str">
            <v>IPRM</v>
          </cell>
          <cell r="C47" t="str">
            <v>FM</v>
          </cell>
          <cell r="D47" t="str">
            <v>L/E PKO(C10-C12)</v>
          </cell>
          <cell r="E47" t="str">
            <v>B/P OF C8 H</v>
          </cell>
          <cell r="G47">
            <v>1217.6179999999999</v>
          </cell>
          <cell r="O47">
            <v>1217.6179999999999</v>
          </cell>
          <cell r="P47">
            <v>50.54</v>
          </cell>
          <cell r="Q47">
            <v>1401.57</v>
          </cell>
          <cell r="Z47">
            <v>1612.48</v>
          </cell>
          <cell r="AH47">
            <v>58.968000000000004</v>
          </cell>
          <cell r="AI47">
            <v>1612.48</v>
          </cell>
          <cell r="AQ47">
            <v>18.408000000000001</v>
          </cell>
          <cell r="AR47">
            <v>1896.66</v>
          </cell>
          <cell r="AZ47">
            <v>27.14</v>
          </cell>
          <cell r="BA47">
            <v>2097.5700000000002</v>
          </cell>
          <cell r="BI47">
            <v>174.31</v>
          </cell>
          <cell r="BJ47">
            <v>1808.09</v>
          </cell>
          <cell r="BS47">
            <v>1808.57</v>
          </cell>
          <cell r="CA47">
            <v>94.66</v>
          </cell>
          <cell r="CB47">
            <v>1807.78</v>
          </cell>
          <cell r="CK47">
            <v>1598.14</v>
          </cell>
          <cell r="CT47">
            <v>1534.27</v>
          </cell>
          <cell r="DC47">
            <v>1587.41</v>
          </cell>
          <cell r="DK47">
            <v>51.167999999999999</v>
          </cell>
          <cell r="DL47">
            <v>1337.71</v>
          </cell>
          <cell r="DU47">
            <v>1240.8399999999999</v>
          </cell>
          <cell r="ED47">
            <v>1249.8399999999999</v>
          </cell>
          <cell r="EL47">
            <v>97.656000000000006</v>
          </cell>
          <cell r="EM47">
            <v>1142</v>
          </cell>
          <cell r="EV47">
            <v>705.43</v>
          </cell>
          <cell r="FE47">
            <v>703.14</v>
          </cell>
          <cell r="FN47">
            <v>704.73</v>
          </cell>
          <cell r="FV47">
            <v>34.631999999999998</v>
          </cell>
          <cell r="FW47">
            <v>740.18</v>
          </cell>
          <cell r="GF47">
            <v>1081.08</v>
          </cell>
          <cell r="GO47">
            <v>1101.69</v>
          </cell>
        </row>
        <row r="48">
          <cell r="A48">
            <v>40</v>
          </cell>
          <cell r="B48" t="str">
            <v>IPRM</v>
          </cell>
          <cell r="C48" t="str">
            <v>FM</v>
          </cell>
          <cell r="D48" t="str">
            <v>C12+C14+C16-PKO/CNO</v>
          </cell>
          <cell r="E48" t="str">
            <v>C12+C14+C16-PKO/CNO</v>
          </cell>
          <cell r="O48">
            <v>0</v>
          </cell>
        </row>
        <row r="49">
          <cell r="A49">
            <v>41</v>
          </cell>
          <cell r="B49" t="str">
            <v>IPRM</v>
          </cell>
          <cell r="C49" t="str">
            <v>FM</v>
          </cell>
          <cell r="D49" t="str">
            <v>C14+C16(C14~60)</v>
          </cell>
          <cell r="E49" t="str">
            <v>C14+C16(C14~60)</v>
          </cell>
          <cell r="O49">
            <v>0</v>
          </cell>
        </row>
        <row r="50">
          <cell r="A50">
            <v>42</v>
          </cell>
          <cell r="B50" t="str">
            <v>IPRM</v>
          </cell>
          <cell r="C50" t="str">
            <v>FM</v>
          </cell>
          <cell r="D50" t="str">
            <v>C14+C16+C18(C16@65%)</v>
          </cell>
          <cell r="E50" t="str">
            <v>C14+C16+C18(C16@65%)</v>
          </cell>
          <cell r="O50">
            <v>0</v>
          </cell>
        </row>
        <row r="51">
          <cell r="A51">
            <v>43</v>
          </cell>
          <cell r="B51" t="str">
            <v>IPRM</v>
          </cell>
          <cell r="C51" t="str">
            <v>FM</v>
          </cell>
          <cell r="D51" t="str">
            <v>C16+C18-PFAD/PKO(C16@80%)</v>
          </cell>
          <cell r="E51" t="str">
            <v>C16+C18-PFAD/PKO(C16@80%)</v>
          </cell>
          <cell r="O51">
            <v>0</v>
          </cell>
        </row>
        <row r="52">
          <cell r="A52">
            <v>44</v>
          </cell>
          <cell r="B52" t="str">
            <v>IPRM</v>
          </cell>
          <cell r="C52" t="str">
            <v>NM</v>
          </cell>
          <cell r="D52" t="str">
            <v>L/E'S OF  S.B</v>
          </cell>
          <cell r="E52" t="str">
            <v>L/E'S OF  S.B</v>
          </cell>
          <cell r="F52">
            <v>10.548500000000001</v>
          </cell>
          <cell r="H52">
            <v>14.59</v>
          </cell>
          <cell r="I52">
            <v>58</v>
          </cell>
          <cell r="O52">
            <v>83.138499999999993</v>
          </cell>
          <cell r="P52">
            <v>10.548500000000001</v>
          </cell>
          <cell r="R52">
            <v>14.59</v>
          </cell>
          <cell r="S52">
            <v>73.5</v>
          </cell>
          <cell r="Y52">
            <v>10.548500000000001</v>
          </cell>
          <cell r="AA52">
            <v>14.59</v>
          </cell>
          <cell r="AB52">
            <v>77</v>
          </cell>
          <cell r="AH52">
            <v>10.548500000000001</v>
          </cell>
          <cell r="AJ52">
            <v>14.59</v>
          </cell>
          <cell r="AK52">
            <v>75</v>
          </cell>
          <cell r="AQ52">
            <v>10.548500000000001</v>
          </cell>
          <cell r="AS52">
            <v>14.59</v>
          </cell>
          <cell r="AT52">
            <v>77</v>
          </cell>
          <cell r="AZ52">
            <v>10.548500000000001</v>
          </cell>
          <cell r="BB52">
            <v>14.59</v>
          </cell>
          <cell r="BC52">
            <v>92.5</v>
          </cell>
          <cell r="BI52">
            <v>10.548500000000001</v>
          </cell>
          <cell r="BK52">
            <v>14.59</v>
          </cell>
          <cell r="BL52">
            <v>92.5</v>
          </cell>
          <cell r="BT52">
            <v>14.59</v>
          </cell>
          <cell r="BU52">
            <v>67</v>
          </cell>
          <cell r="CA52">
            <v>10.548500000000001</v>
          </cell>
          <cell r="CC52">
            <v>14.59</v>
          </cell>
          <cell r="CD52">
            <v>83</v>
          </cell>
          <cell r="CJ52">
            <v>10.548500000000001</v>
          </cell>
          <cell r="CL52">
            <v>14.59</v>
          </cell>
          <cell r="CM52">
            <v>95</v>
          </cell>
          <cell r="CS52">
            <v>10.548500000000001</v>
          </cell>
          <cell r="CU52">
            <v>14.59</v>
          </cell>
          <cell r="CV52">
            <v>76.5</v>
          </cell>
          <cell r="DB52">
            <v>10.548500000000001</v>
          </cell>
          <cell r="DD52">
            <v>14.59</v>
          </cell>
          <cell r="DE52">
            <v>85.5</v>
          </cell>
          <cell r="DK52">
            <v>10.548500000000001</v>
          </cell>
          <cell r="DM52">
            <v>14.59</v>
          </cell>
          <cell r="DN52">
            <v>73.5</v>
          </cell>
          <cell r="DT52">
            <v>10.548500000000001</v>
          </cell>
          <cell r="DV52">
            <v>14.59</v>
          </cell>
          <cell r="DW52">
            <v>83.5</v>
          </cell>
          <cell r="EC52">
            <v>10.548500000000001</v>
          </cell>
          <cell r="EE52">
            <v>14.59</v>
          </cell>
          <cell r="EF52">
            <v>102</v>
          </cell>
          <cell r="EL52">
            <v>10.548500000000001</v>
          </cell>
          <cell r="EN52">
            <v>14.59</v>
          </cell>
          <cell r="EO52">
            <v>80.5</v>
          </cell>
          <cell r="EU52">
            <v>10.548500000000001</v>
          </cell>
          <cell r="EW52">
            <v>14.59</v>
          </cell>
          <cell r="EX52">
            <v>103.5</v>
          </cell>
          <cell r="FD52">
            <v>10.548500000000001</v>
          </cell>
          <cell r="FF52">
            <v>14.59</v>
          </cell>
          <cell r="FM52">
            <v>8.3975000000000009</v>
          </cell>
          <cell r="FO52">
            <v>14.59</v>
          </cell>
          <cell r="FV52">
            <v>8.3975000000000009</v>
          </cell>
          <cell r="FX52">
            <v>14.59</v>
          </cell>
          <cell r="GE52">
            <v>8.3975000000000009</v>
          </cell>
          <cell r="GG52">
            <v>14.59</v>
          </cell>
          <cell r="GN52">
            <v>8.3975000000000009</v>
          </cell>
          <cell r="GP52">
            <v>14.59</v>
          </cell>
        </row>
        <row r="53">
          <cell r="A53">
            <v>45</v>
          </cell>
          <cell r="B53" t="str">
            <v>IPRM</v>
          </cell>
          <cell r="C53" t="str">
            <v>NM</v>
          </cell>
          <cell r="D53" t="str">
            <v>BAD C8/C10</v>
          </cell>
          <cell r="E53" t="str">
            <v>BAD C8/C10</v>
          </cell>
          <cell r="G53">
            <v>1124.01</v>
          </cell>
          <cell r="O53">
            <v>1124.01</v>
          </cell>
          <cell r="Q53">
            <v>1152.72</v>
          </cell>
          <cell r="Z53">
            <v>1136.28</v>
          </cell>
          <cell r="AI53">
            <v>1138.24</v>
          </cell>
          <cell r="AR53">
            <v>1140.78</v>
          </cell>
          <cell r="AZ53">
            <v>10</v>
          </cell>
          <cell r="BA53">
            <v>985.13</v>
          </cell>
          <cell r="BB53">
            <v>37.07</v>
          </cell>
          <cell r="BJ53">
            <v>905.73900000000003</v>
          </cell>
          <cell r="BR53">
            <v>10.548500000000001</v>
          </cell>
          <cell r="BS53">
            <v>902.87</v>
          </cell>
          <cell r="CB53">
            <v>903.97199999999998</v>
          </cell>
          <cell r="CJ53">
            <v>3.96</v>
          </cell>
          <cell r="CK53">
            <v>903.97</v>
          </cell>
          <cell r="CS53">
            <v>19.940000000000001</v>
          </cell>
          <cell r="CT53">
            <v>852.07</v>
          </cell>
          <cell r="DB53">
            <v>64.347499999999997</v>
          </cell>
          <cell r="DC53">
            <v>732.81</v>
          </cell>
          <cell r="DK53">
            <v>498.36699999999996</v>
          </cell>
          <cell r="DL53">
            <v>556.12</v>
          </cell>
          <cell r="DT53">
            <v>97.515000000000001</v>
          </cell>
          <cell r="DU53">
            <v>383.85</v>
          </cell>
          <cell r="EC53">
            <v>99.99</v>
          </cell>
          <cell r="ED53">
            <v>211.58</v>
          </cell>
          <cell r="EL53">
            <v>31.945</v>
          </cell>
          <cell r="EM53">
            <v>32.680199999999999</v>
          </cell>
          <cell r="EU53">
            <v>28</v>
          </cell>
          <cell r="EV53">
            <v>17.2192525</v>
          </cell>
          <cell r="FD53">
            <v>34.671999999999997</v>
          </cell>
          <cell r="FE53">
            <v>17.22</v>
          </cell>
          <cell r="FM53">
            <v>32.76</v>
          </cell>
          <cell r="FN53">
            <v>17.2192525</v>
          </cell>
          <cell r="FV53">
            <v>18.43657</v>
          </cell>
          <cell r="FW53">
            <v>17.890202499999997</v>
          </cell>
          <cell r="GF53">
            <v>17.890202499999997</v>
          </cell>
          <cell r="GN53">
            <v>14.943569999999999</v>
          </cell>
          <cell r="GO53">
            <v>17.890202499999997</v>
          </cell>
        </row>
        <row r="54">
          <cell r="A54">
            <v>46</v>
          </cell>
          <cell r="B54" t="str">
            <v>IPRM</v>
          </cell>
          <cell r="C54" t="str">
            <v>FM</v>
          </cell>
          <cell r="D54" t="str">
            <v>L/E PKO(C12@80%)</v>
          </cell>
          <cell r="E54" t="str">
            <v>B/P OF C10</v>
          </cell>
          <cell r="G54">
            <v>45.988200000000006</v>
          </cell>
          <cell r="O54">
            <v>45.988200000000006</v>
          </cell>
          <cell r="AZ54">
            <v>98.01</v>
          </cell>
          <cell r="BR54">
            <v>100.57</v>
          </cell>
          <cell r="CA54">
            <v>103.584</v>
          </cell>
          <cell r="DK54">
            <v>80.685000000000002</v>
          </cell>
          <cell r="EU54">
            <v>173.43</v>
          </cell>
        </row>
        <row r="55">
          <cell r="A55">
            <v>47</v>
          </cell>
          <cell r="B55" t="str">
            <v>IPRM</v>
          </cell>
          <cell r="C55" t="str">
            <v>NM</v>
          </cell>
          <cell r="D55" t="str">
            <v>DAG-MCT</v>
          </cell>
          <cell r="E55" t="str">
            <v>HYD DEAC MCT</v>
          </cell>
          <cell r="G55">
            <v>568.79</v>
          </cell>
          <cell r="H55">
            <v>26.38</v>
          </cell>
          <cell r="O55">
            <v>595.16999999999996</v>
          </cell>
          <cell r="Q55">
            <v>568.79</v>
          </cell>
          <cell r="R55">
            <v>26.38</v>
          </cell>
          <cell r="Z55">
            <v>568.79</v>
          </cell>
          <cell r="AA55">
            <v>26.38</v>
          </cell>
          <cell r="AI55">
            <v>568.79</v>
          </cell>
          <cell r="AJ55">
            <v>26.38</v>
          </cell>
          <cell r="AR55">
            <v>574.96400000000006</v>
          </cell>
          <cell r="AS55">
            <v>26.38</v>
          </cell>
          <cell r="AZ55">
            <v>21</v>
          </cell>
          <cell r="BA55">
            <v>652.83799999999997</v>
          </cell>
          <cell r="BB55">
            <v>26.38</v>
          </cell>
          <cell r="BI55">
            <v>24.335999999999999</v>
          </cell>
          <cell r="BJ55">
            <v>515.06784000000005</v>
          </cell>
          <cell r="BK55">
            <v>26.38</v>
          </cell>
          <cell r="BS55">
            <v>448.78140000000002</v>
          </cell>
          <cell r="BT55">
            <v>26.38</v>
          </cell>
          <cell r="CC55">
            <v>26.38</v>
          </cell>
          <cell r="CL55">
            <v>26.38</v>
          </cell>
          <cell r="CU55">
            <v>26.38</v>
          </cell>
          <cell r="DB55">
            <v>21</v>
          </cell>
          <cell r="DC55">
            <v>166.51</v>
          </cell>
          <cell r="DD55">
            <v>26.38</v>
          </cell>
          <cell r="DM55">
            <v>26.38</v>
          </cell>
          <cell r="DT55">
            <v>98.56</v>
          </cell>
          <cell r="DU55">
            <v>255.31380000000001</v>
          </cell>
          <cell r="DV55">
            <v>26.38</v>
          </cell>
          <cell r="EC55">
            <v>95.85</v>
          </cell>
          <cell r="ED55">
            <v>255.31380000000001</v>
          </cell>
          <cell r="EE55">
            <v>26.38</v>
          </cell>
          <cell r="EL55">
            <v>176.41</v>
          </cell>
          <cell r="EM55">
            <v>256.10669999999999</v>
          </cell>
          <cell r="EN55">
            <v>26.38</v>
          </cell>
          <cell r="EV55">
            <v>467.81100000000004</v>
          </cell>
          <cell r="EW55">
            <v>26.38</v>
          </cell>
          <cell r="FE55">
            <v>464.63940000000002</v>
          </cell>
          <cell r="FF55">
            <v>26.38</v>
          </cell>
          <cell r="FN55">
            <v>464.63940000000002</v>
          </cell>
          <cell r="FO55">
            <v>26.38</v>
          </cell>
          <cell r="FW55">
            <v>463.05360000000002</v>
          </cell>
          <cell r="FX55">
            <v>26.38</v>
          </cell>
          <cell r="GF55">
            <v>463.05360000000002</v>
          </cell>
          <cell r="GG55">
            <v>26.38</v>
          </cell>
          <cell r="GO55">
            <v>463.05360000000002</v>
          </cell>
          <cell r="GP55">
            <v>26.38</v>
          </cell>
        </row>
        <row r="56">
          <cell r="A56">
            <v>247</v>
          </cell>
          <cell r="B56" t="str">
            <v>IPRM</v>
          </cell>
          <cell r="C56" t="str">
            <v>NM</v>
          </cell>
          <cell r="D56" t="str">
            <v>D ACIDIFIED MCT</v>
          </cell>
          <cell r="E56" t="str">
            <v>D ACIDIFIED MCT</v>
          </cell>
          <cell r="O56">
            <v>0</v>
          </cell>
          <cell r="DT56">
            <v>100.8</v>
          </cell>
          <cell r="EC56">
            <v>98.1</v>
          </cell>
          <cell r="EL56">
            <v>10.8</v>
          </cell>
        </row>
        <row r="57">
          <cell r="A57">
            <v>48</v>
          </cell>
          <cell r="B57" t="str">
            <v>IPRM</v>
          </cell>
          <cell r="C57" t="str">
            <v>SM</v>
          </cell>
          <cell r="D57" t="str">
            <v>PKORESIDUE</v>
          </cell>
          <cell r="E57" t="str">
            <v>PKORESIDUE</v>
          </cell>
          <cell r="H57">
            <v>339.47</v>
          </cell>
          <cell r="I57">
            <v>10.8</v>
          </cell>
          <cell r="O57">
            <v>350.27000000000004</v>
          </cell>
          <cell r="R57">
            <v>365.49</v>
          </cell>
          <cell r="Y57">
            <v>11.456</v>
          </cell>
          <cell r="Z57">
            <v>177.20856000000001</v>
          </cell>
          <cell r="AS57">
            <v>28.22</v>
          </cell>
          <cell r="BB57">
            <v>43.93</v>
          </cell>
          <cell r="BK57">
            <v>165.14</v>
          </cell>
          <cell r="BR57">
            <v>48.844999999999999</v>
          </cell>
          <cell r="BT57">
            <v>277.43</v>
          </cell>
          <cell r="CC57">
            <v>425.03000000000003</v>
          </cell>
          <cell r="CL57">
            <v>636.01</v>
          </cell>
          <cell r="CS57">
            <v>15.683467999999998</v>
          </cell>
          <cell r="CU57">
            <v>671.1</v>
          </cell>
          <cell r="DB57">
            <v>6.9510679999999976</v>
          </cell>
          <cell r="DD57">
            <v>685.02</v>
          </cell>
          <cell r="DK57">
            <v>6.9020000000000001</v>
          </cell>
          <cell r="DM57">
            <v>653.22</v>
          </cell>
          <cell r="DV57">
            <v>756.56000000000006</v>
          </cell>
          <cell r="EC57">
            <v>46.54</v>
          </cell>
          <cell r="EE57">
            <v>936.92000000000007</v>
          </cell>
          <cell r="EL57">
            <v>12.92</v>
          </cell>
          <cell r="EM57">
            <v>514.60380000000009</v>
          </cell>
          <cell r="EN57">
            <v>503.81</v>
          </cell>
          <cell r="EU57">
            <v>10.919</v>
          </cell>
          <cell r="EV57">
            <v>474.84900000000005</v>
          </cell>
          <cell r="EW57">
            <v>211.54</v>
          </cell>
          <cell r="FD57">
            <v>3.4289999999999998</v>
          </cell>
          <cell r="FE57">
            <v>459.38880000000006</v>
          </cell>
          <cell r="FM57">
            <v>11.92</v>
          </cell>
          <cell r="FN57">
            <v>532.27260000000001</v>
          </cell>
          <cell r="FW57">
            <v>454.97160000000002</v>
          </cell>
          <cell r="GE57">
            <v>15.683467999999998</v>
          </cell>
          <cell r="GF57">
            <v>459.38880000000006</v>
          </cell>
          <cell r="GN57">
            <v>11.681118</v>
          </cell>
          <cell r="GO57">
            <v>633.86820000000012</v>
          </cell>
        </row>
        <row r="58">
          <cell r="A58">
            <v>49</v>
          </cell>
          <cell r="B58" t="str">
            <v>IPRM</v>
          </cell>
          <cell r="C58" t="str">
            <v>SM</v>
          </cell>
          <cell r="D58" t="str">
            <v>SPKORESIDUE</v>
          </cell>
          <cell r="E58" t="str">
            <v>SPKORESIDUE</v>
          </cell>
          <cell r="G58">
            <v>100.0818</v>
          </cell>
          <cell r="O58">
            <v>100.0818</v>
          </cell>
          <cell r="Q58">
            <v>153.3168</v>
          </cell>
          <cell r="Z58">
            <v>198.0342</v>
          </cell>
          <cell r="BS58">
            <v>385.42140000000001</v>
          </cell>
          <cell r="DU58">
            <v>464.20920000000001</v>
          </cell>
          <cell r="EM58">
            <v>199.124</v>
          </cell>
          <cell r="EO58">
            <v>36.799999999999997</v>
          </cell>
          <cell r="ES58">
            <v>30.7</v>
          </cell>
          <cell r="EV58">
            <v>449.73</v>
          </cell>
          <cell r="FE58">
            <v>619.6</v>
          </cell>
          <cell r="FN58">
            <v>464.45</v>
          </cell>
          <cell r="FP58">
            <v>90.131999999999977</v>
          </cell>
          <cell r="FW58">
            <v>387.75</v>
          </cell>
          <cell r="FY58">
            <v>203.25685714285714</v>
          </cell>
          <cell r="GF58">
            <v>523.98</v>
          </cell>
          <cell r="GH58">
            <v>203.25685714285714</v>
          </cell>
          <cell r="GO58">
            <v>619.79999999999995</v>
          </cell>
        </row>
        <row r="59">
          <cell r="A59">
            <v>50</v>
          </cell>
          <cell r="B59" t="str">
            <v>IPRM</v>
          </cell>
          <cell r="C59" t="str">
            <v>SM</v>
          </cell>
          <cell r="D59" t="str">
            <v>DPKORESIDUE</v>
          </cell>
          <cell r="E59" t="str">
            <v>DPKORESIDUE</v>
          </cell>
          <cell r="O59">
            <v>0</v>
          </cell>
          <cell r="CJ59">
            <v>41.183999999999997</v>
          </cell>
          <cell r="CS59">
            <v>40.56</v>
          </cell>
          <cell r="DB59">
            <v>40.869999999999997</v>
          </cell>
          <cell r="DK59">
            <v>40.872</v>
          </cell>
          <cell r="DT59">
            <v>5.2495000000000003</v>
          </cell>
          <cell r="EC59">
            <v>13.365</v>
          </cell>
          <cell r="GQ59">
            <v>223.8075</v>
          </cell>
        </row>
        <row r="60">
          <cell r="A60">
            <v>51</v>
          </cell>
          <cell r="B60" t="str">
            <v>IPRM</v>
          </cell>
          <cell r="C60" t="str">
            <v>FM</v>
          </cell>
          <cell r="D60" t="str">
            <v>SPFAD+DPKORESIDUE-DSB FEED</v>
          </cell>
          <cell r="E60" t="str">
            <v>SPFAD+DPKORESIDUE-DSB FEED</v>
          </cell>
          <cell r="G60">
            <v>618.40800000000002</v>
          </cell>
          <cell r="H60">
            <v>190.7</v>
          </cell>
          <cell r="I60">
            <v>465.4</v>
          </cell>
          <cell r="O60">
            <v>1274.5079999999998</v>
          </cell>
          <cell r="R60">
            <v>122.16</v>
          </cell>
          <cell r="S60">
            <v>386.3</v>
          </cell>
          <cell r="W60">
            <v>140</v>
          </cell>
          <cell r="Z60">
            <v>516.81240000000003</v>
          </cell>
          <cell r="AA60">
            <v>5.74</v>
          </cell>
          <cell r="AB60">
            <v>142.69999999999999</v>
          </cell>
          <cell r="AI60">
            <v>600.5</v>
          </cell>
          <cell r="AJ60">
            <v>5.74</v>
          </cell>
          <cell r="AO60">
            <v>178.04999999999998</v>
          </cell>
          <cell r="AR60">
            <v>291.7278</v>
          </cell>
          <cell r="AS60">
            <v>67.73</v>
          </cell>
          <cell r="AT60">
            <v>248</v>
          </cell>
          <cell r="AX60">
            <v>118.54</v>
          </cell>
          <cell r="BA60">
            <v>307.69829999999996</v>
          </cell>
          <cell r="BB60">
            <v>67.73</v>
          </cell>
          <cell r="BJ60">
            <v>649.83699999999999</v>
          </cell>
          <cell r="BK60">
            <v>284.14999999999998</v>
          </cell>
          <cell r="BS60">
            <v>117.0558</v>
          </cell>
          <cell r="BT60">
            <v>229.09</v>
          </cell>
          <cell r="BU60">
            <v>180.3</v>
          </cell>
          <cell r="BY60">
            <v>101.64</v>
          </cell>
          <cell r="CB60">
            <v>794.82100000000003</v>
          </cell>
          <cell r="CC60">
            <v>105.99</v>
          </cell>
          <cell r="CK60">
            <v>420.33920000000001</v>
          </cell>
          <cell r="CM60">
            <v>82.8</v>
          </cell>
          <cell r="CT60">
            <v>231.2278</v>
          </cell>
          <cell r="CV60">
            <v>71.7</v>
          </cell>
          <cell r="CZ60">
            <v>95.83</v>
          </cell>
          <cell r="DC60">
            <v>134.15220000000002</v>
          </cell>
          <cell r="DL60">
            <v>194.84010000000001</v>
          </cell>
          <cell r="EC60">
            <v>399.28500000000003</v>
          </cell>
          <cell r="ED60">
            <v>196.96950000000001</v>
          </cell>
          <cell r="EF60">
            <v>183.9</v>
          </cell>
          <cell r="EJ60">
            <v>30.21</v>
          </cell>
          <cell r="EM60">
            <v>26.958600000000001</v>
          </cell>
          <cell r="EV60">
            <v>150.65100000000001</v>
          </cell>
          <cell r="FE60">
            <v>3.1716000000000002</v>
          </cell>
          <cell r="FN60">
            <v>386.94</v>
          </cell>
          <cell r="FW60">
            <v>409.93</v>
          </cell>
        </row>
        <row r="61">
          <cell r="A61">
            <v>52</v>
          </cell>
          <cell r="B61" t="str">
            <v>IPRM</v>
          </cell>
          <cell r="C61" t="str">
            <v>FM</v>
          </cell>
          <cell r="D61" t="str">
            <v>SRBDPS/CPS+SCPO-JBS FEED</v>
          </cell>
          <cell r="E61" t="str">
            <v>SRBDPS/CPS+SCPO-JBS FEED</v>
          </cell>
          <cell r="O61">
            <v>0</v>
          </cell>
          <cell r="BC61">
            <v>3.7</v>
          </cell>
          <cell r="CT61">
            <v>0.27</v>
          </cell>
          <cell r="DW61">
            <v>165.5</v>
          </cell>
          <cell r="EA61">
            <v>63.12</v>
          </cell>
        </row>
        <row r="62">
          <cell r="A62">
            <v>53</v>
          </cell>
          <cell r="B62" t="str">
            <v>IPRM</v>
          </cell>
          <cell r="C62" t="str">
            <v>FM</v>
          </cell>
          <cell r="D62" t="str">
            <v>SRBDPS/CPS+B/PPKO-JBS FEED</v>
          </cell>
          <cell r="E62" t="str">
            <v>SRBDPS/CPS+B/PPKO-JBS FEED</v>
          </cell>
          <cell r="O62">
            <v>0</v>
          </cell>
          <cell r="Q62">
            <v>294.04599999999999</v>
          </cell>
          <cell r="Z62">
            <v>17.196000000000002</v>
          </cell>
          <cell r="AI62">
            <v>344.91149999999999</v>
          </cell>
          <cell r="AR62">
            <v>470.18970000000002</v>
          </cell>
          <cell r="CC62">
            <v>0.37</v>
          </cell>
          <cell r="CD62">
            <v>40.5</v>
          </cell>
          <cell r="CH62">
            <v>13.78</v>
          </cell>
          <cell r="CT62">
            <v>374.24880000000007</v>
          </cell>
          <cell r="DB62">
            <v>244.8</v>
          </cell>
          <cell r="DT62">
            <v>43.604999999999997</v>
          </cell>
          <cell r="EL62">
            <v>507.6</v>
          </cell>
          <cell r="EU62">
            <v>406.8</v>
          </cell>
          <cell r="FD62">
            <v>67.2</v>
          </cell>
          <cell r="FE62">
            <v>212.49720000000002</v>
          </cell>
        </row>
        <row r="63">
          <cell r="A63">
            <v>54</v>
          </cell>
          <cell r="B63" t="str">
            <v>IPRM</v>
          </cell>
          <cell r="C63" t="str">
            <v>FM</v>
          </cell>
          <cell r="D63" t="str">
            <v>SPFAD&gt;C16(C16@15-25%)</v>
          </cell>
          <cell r="E63" t="str">
            <v>D B/P&gt;C16 FOR ALC</v>
          </cell>
          <cell r="O63">
            <v>0</v>
          </cell>
        </row>
        <row r="64">
          <cell r="A64">
            <v>55</v>
          </cell>
          <cell r="B64" t="str">
            <v>IPRM</v>
          </cell>
          <cell r="C64" t="str">
            <v>FM</v>
          </cell>
          <cell r="D64" t="str">
            <v>SPFAD&gt;C16(C16@15-25%)</v>
          </cell>
          <cell r="E64" t="str">
            <v>B/P&gt;C16 FOR ALC</v>
          </cell>
          <cell r="O64">
            <v>0</v>
          </cell>
        </row>
        <row r="65">
          <cell r="A65">
            <v>56</v>
          </cell>
          <cell r="B65" t="str">
            <v>IPRM</v>
          </cell>
          <cell r="C65" t="str">
            <v>SM</v>
          </cell>
          <cell r="D65" t="str">
            <v>MIX RESIDUE</v>
          </cell>
          <cell r="E65" t="str">
            <v>MIX RESIDUE</v>
          </cell>
          <cell r="H65">
            <v>493.72</v>
          </cell>
          <cell r="I65">
            <v>33.299999999999997</v>
          </cell>
          <cell r="O65">
            <v>527.02</v>
          </cell>
          <cell r="P65">
            <v>1.6109999999999998</v>
          </cell>
          <cell r="R65">
            <v>493.72</v>
          </cell>
          <cell r="S65">
            <v>34.1</v>
          </cell>
          <cell r="AA65">
            <v>1042.74</v>
          </cell>
          <cell r="AB65">
            <v>105</v>
          </cell>
          <cell r="AF65">
            <v>14.79</v>
          </cell>
          <cell r="AH65">
            <v>10.74</v>
          </cell>
          <cell r="AJ65">
            <v>1139.08</v>
          </cell>
          <cell r="AK65">
            <v>123.2</v>
          </cell>
          <cell r="AS65">
            <v>1308.3400000000001</v>
          </cell>
          <cell r="AT65">
            <v>82.8</v>
          </cell>
          <cell r="BB65">
            <v>1336.21</v>
          </cell>
          <cell r="BC65">
            <v>147.4</v>
          </cell>
          <cell r="BI65">
            <v>5.7279999999999998</v>
          </cell>
          <cell r="BK65">
            <v>1443.74</v>
          </cell>
          <cell r="BL65">
            <v>97</v>
          </cell>
          <cell r="BT65">
            <v>1000.51</v>
          </cell>
          <cell r="BU65">
            <v>41.6</v>
          </cell>
          <cell r="CB65">
            <v>779.63580000000002</v>
          </cell>
          <cell r="CC65">
            <v>983.31</v>
          </cell>
          <cell r="CD65">
            <v>20.8</v>
          </cell>
          <cell r="CJ65">
            <v>41.545999999999999</v>
          </cell>
          <cell r="CK65">
            <v>828.22500000000002</v>
          </cell>
          <cell r="CL65">
            <v>983.31</v>
          </cell>
          <cell r="CM65">
            <v>59.1</v>
          </cell>
          <cell r="CS65">
            <v>31.225999999999999</v>
          </cell>
          <cell r="CT65">
            <v>866.87549999999999</v>
          </cell>
          <cell r="CU65">
            <v>983.31</v>
          </cell>
          <cell r="CV65">
            <v>81.599999999999994</v>
          </cell>
          <cell r="DB65">
            <v>18.437000000000001</v>
          </cell>
          <cell r="DC65">
            <v>885.6486000000001</v>
          </cell>
          <cell r="DD65">
            <v>1062.8399999999999</v>
          </cell>
          <cell r="DE65">
            <v>176.5</v>
          </cell>
          <cell r="DL65">
            <v>803.93040000000008</v>
          </cell>
          <cell r="DM65">
            <v>1394</v>
          </cell>
          <cell r="DN65">
            <v>14.2</v>
          </cell>
          <cell r="DU65">
            <v>337.91580000000005</v>
          </cell>
          <cell r="DV65">
            <v>1394</v>
          </cell>
          <cell r="DW65">
            <v>21.7</v>
          </cell>
          <cell r="DX65">
            <v>14.218</v>
          </cell>
          <cell r="EA65">
            <v>28.11</v>
          </cell>
          <cell r="ED65">
            <v>348.95880000000005</v>
          </cell>
          <cell r="EE65">
            <v>1095.17</v>
          </cell>
          <cell r="EF65">
            <v>48.3</v>
          </cell>
          <cell r="EG65">
            <v>14.218</v>
          </cell>
          <cell r="EM65">
            <v>154.602</v>
          </cell>
          <cell r="EN65">
            <v>991.36</v>
          </cell>
          <cell r="EP65">
            <v>16.395</v>
          </cell>
          <cell r="ES65">
            <v>9.02</v>
          </cell>
          <cell r="EV65">
            <v>377.67060000000004</v>
          </cell>
          <cell r="EW65">
            <v>991.36</v>
          </cell>
          <cell r="EX65">
            <v>12.1</v>
          </cell>
          <cell r="EY65">
            <v>38.115000000000002</v>
          </cell>
          <cell r="FD65">
            <v>10.202999999999999</v>
          </cell>
          <cell r="FE65">
            <v>538.89840000000004</v>
          </cell>
          <cell r="FF65">
            <v>991.36</v>
          </cell>
          <cell r="FG65">
            <v>47.5</v>
          </cell>
          <cell r="FM65">
            <v>5.5490000000000004</v>
          </cell>
          <cell r="FN65">
            <v>702.33480000000009</v>
          </cell>
          <cell r="FO65">
            <v>976.88</v>
          </cell>
          <cell r="FP65">
            <v>41.635714285714286</v>
          </cell>
          <cell r="FQ65">
            <v>16.940000000000001</v>
          </cell>
          <cell r="FV65">
            <v>20.047999999999998</v>
          </cell>
          <cell r="FW65">
            <v>753.13260000000014</v>
          </cell>
          <cell r="FX65">
            <v>976.88</v>
          </cell>
          <cell r="FY65">
            <v>16.654285714285713</v>
          </cell>
          <cell r="GE65">
            <v>5.5490000000000004</v>
          </cell>
          <cell r="GF65">
            <v>568.71450000000004</v>
          </cell>
          <cell r="GG65">
            <v>976.88</v>
          </cell>
          <cell r="GH65">
            <v>105.75471428571429</v>
          </cell>
          <cell r="GO65">
            <v>150.18480000000002</v>
          </cell>
          <cell r="GP65">
            <v>976.88</v>
          </cell>
          <cell r="GQ65">
            <v>59.95542857142857</v>
          </cell>
          <cell r="GU65">
            <v>19.760000000000002</v>
          </cell>
        </row>
        <row r="66">
          <cell r="A66">
            <v>57</v>
          </cell>
          <cell r="B66" t="str">
            <v>IPRM</v>
          </cell>
          <cell r="C66" t="str">
            <v>SM</v>
          </cell>
          <cell r="D66" t="str">
            <v>SMIX RESIDUE</v>
          </cell>
          <cell r="E66" t="str">
            <v>SMIX RESIDUE</v>
          </cell>
          <cell r="O66">
            <v>0</v>
          </cell>
          <cell r="BS66">
            <v>600.7392000000001</v>
          </cell>
          <cell r="DL66">
            <v>81.71820000000001</v>
          </cell>
          <cell r="DT66">
            <v>39.624000000000002</v>
          </cell>
          <cell r="DU66">
            <v>355.58460000000002</v>
          </cell>
          <cell r="EC66">
            <v>66.456000000000003</v>
          </cell>
          <cell r="ED66">
            <v>290.43090000000001</v>
          </cell>
          <cell r="EM66">
            <v>69.775200000000012</v>
          </cell>
          <cell r="GF66">
            <v>107.8344</v>
          </cell>
          <cell r="GO66">
            <v>325.089</v>
          </cell>
        </row>
        <row r="67">
          <cell r="A67">
            <v>58</v>
          </cell>
          <cell r="B67" t="str">
            <v>IPRM</v>
          </cell>
          <cell r="C67" t="str">
            <v>FM</v>
          </cell>
          <cell r="D67" t="str">
            <v>DMIX RESIDUE</v>
          </cell>
          <cell r="E67" t="str">
            <v>DMIX RESIDUE</v>
          </cell>
          <cell r="F67">
            <v>5.2495000000000003</v>
          </cell>
          <cell r="G67">
            <v>370</v>
          </cell>
          <cell r="I67">
            <v>260.7</v>
          </cell>
          <cell r="O67">
            <v>635.94949999999994</v>
          </cell>
          <cell r="P67">
            <v>24.47</v>
          </cell>
          <cell r="S67">
            <v>260.7</v>
          </cell>
          <cell r="Y67">
            <v>3.33</v>
          </cell>
          <cell r="Z67">
            <v>245</v>
          </cell>
          <cell r="AB67">
            <v>260.7</v>
          </cell>
          <cell r="AH67">
            <v>5.7350000000000003</v>
          </cell>
          <cell r="AI67">
            <v>267.5</v>
          </cell>
          <cell r="AK67">
            <v>260.7</v>
          </cell>
          <cell r="AQ67">
            <v>19</v>
          </cell>
          <cell r="AR67">
            <v>121.25</v>
          </cell>
          <cell r="AT67">
            <v>194</v>
          </cell>
          <cell r="BA67">
            <v>16.25</v>
          </cell>
          <cell r="BI67">
            <v>9.25</v>
          </cell>
          <cell r="BR67">
            <v>2.4049999999999998</v>
          </cell>
          <cell r="CJ67">
            <v>4.07</v>
          </cell>
          <cell r="CS67">
            <v>4.8099999999999996</v>
          </cell>
          <cell r="DB67">
            <v>1.48</v>
          </cell>
          <cell r="DK67">
            <v>3.5150000000000001</v>
          </cell>
          <cell r="DT67">
            <v>6.66</v>
          </cell>
          <cell r="DU67">
            <v>155</v>
          </cell>
          <cell r="EC67">
            <v>8.3249999999999993</v>
          </cell>
          <cell r="ED67">
            <v>297.5</v>
          </cell>
          <cell r="EF67">
            <v>119.5</v>
          </cell>
          <cell r="EL67">
            <v>7.4249999999999998</v>
          </cell>
          <cell r="EM67">
            <v>375</v>
          </cell>
          <cell r="EO67">
            <v>37.1</v>
          </cell>
          <cell r="ES67">
            <v>29.18</v>
          </cell>
          <cell r="EU67">
            <v>10.175000000000001</v>
          </cell>
          <cell r="EV67">
            <v>148.75</v>
          </cell>
          <cell r="EX67">
            <v>201.5</v>
          </cell>
          <cell r="FD67">
            <v>2.0350000000000001</v>
          </cell>
          <cell r="FE67">
            <v>148.75</v>
          </cell>
          <cell r="FG67">
            <v>200.1</v>
          </cell>
          <cell r="FM67">
            <v>3.7</v>
          </cell>
          <cell r="FN67">
            <v>147.5</v>
          </cell>
          <cell r="FP67">
            <v>200.1</v>
          </cell>
          <cell r="FV67">
            <v>11.1</v>
          </cell>
          <cell r="FW67">
            <v>150</v>
          </cell>
          <cell r="FY67">
            <v>200.1</v>
          </cell>
          <cell r="GE67">
            <v>26.92</v>
          </cell>
          <cell r="GF67">
            <v>187.5</v>
          </cell>
          <cell r="GH67">
            <v>193.14</v>
          </cell>
          <cell r="GN67">
            <v>8.14</v>
          </cell>
          <cell r="GO67">
            <v>225</v>
          </cell>
        </row>
        <row r="68">
          <cell r="A68">
            <v>59</v>
          </cell>
          <cell r="B68" t="str">
            <v>IPRM</v>
          </cell>
          <cell r="C68" t="str">
            <v>FM</v>
          </cell>
          <cell r="D68" t="str">
            <v>HYD D RFA</v>
          </cell>
          <cell r="E68" t="str">
            <v>HYD D RFA</v>
          </cell>
          <cell r="O68">
            <v>0</v>
          </cell>
          <cell r="AQ68">
            <v>2.5</v>
          </cell>
          <cell r="AT68">
            <v>17.899999999999999</v>
          </cell>
          <cell r="EO68">
            <v>53.9</v>
          </cell>
          <cell r="EX68">
            <v>8.5</v>
          </cell>
        </row>
        <row r="69">
          <cell r="A69">
            <v>60</v>
          </cell>
          <cell r="B69" t="str">
            <v>IPRM</v>
          </cell>
          <cell r="C69" t="str">
            <v>FM</v>
          </cell>
          <cell r="D69" t="str">
            <v>B/P SMUSTARD&gt;C18</v>
          </cell>
          <cell r="E69" t="str">
            <v>B/P SMUSTARD&gt;C18</v>
          </cell>
          <cell r="O69">
            <v>0</v>
          </cell>
        </row>
        <row r="70">
          <cell r="A70">
            <v>61</v>
          </cell>
          <cell r="B70" t="str">
            <v>IPRM</v>
          </cell>
          <cell r="C70" t="str">
            <v>FM</v>
          </cell>
          <cell r="D70" t="str">
            <v>B/P SMUSTARD&gt;C20</v>
          </cell>
          <cell r="E70" t="str">
            <v>B/P SMUSTARD&gt;C20</v>
          </cell>
          <cell r="G70">
            <v>120</v>
          </cell>
          <cell r="O70">
            <v>120</v>
          </cell>
          <cell r="Q70">
            <v>120</v>
          </cell>
          <cell r="Z70">
            <v>120</v>
          </cell>
          <cell r="AI70">
            <v>120</v>
          </cell>
          <cell r="AK70">
            <v>544.4</v>
          </cell>
          <cell r="AR70">
            <v>120</v>
          </cell>
          <cell r="BA70">
            <v>120</v>
          </cell>
          <cell r="BJ70">
            <v>120</v>
          </cell>
          <cell r="BL70">
            <v>147.4</v>
          </cell>
          <cell r="BS70">
            <v>120</v>
          </cell>
          <cell r="BU70">
            <v>147.4</v>
          </cell>
          <cell r="CB70">
            <v>120</v>
          </cell>
          <cell r="CD70">
            <v>147.4</v>
          </cell>
          <cell r="CK70">
            <v>120</v>
          </cell>
          <cell r="CM70">
            <v>118.8</v>
          </cell>
          <cell r="CT70">
            <v>120</v>
          </cell>
          <cell r="CV70">
            <v>197.3</v>
          </cell>
          <cell r="DC70">
            <v>120</v>
          </cell>
          <cell r="DE70">
            <v>206.5</v>
          </cell>
          <cell r="DL70">
            <v>120</v>
          </cell>
          <cell r="DN70">
            <v>84</v>
          </cell>
          <cell r="DU70">
            <v>120</v>
          </cell>
          <cell r="ED70">
            <v>120</v>
          </cell>
          <cell r="EF70">
            <v>257.60000000000002</v>
          </cell>
          <cell r="EM70">
            <v>120</v>
          </cell>
          <cell r="EO70">
            <v>237.5</v>
          </cell>
          <cell r="EV70">
            <v>120</v>
          </cell>
          <cell r="EX70">
            <v>400.5</v>
          </cell>
          <cell r="FE70">
            <v>120</v>
          </cell>
          <cell r="FG70">
            <v>204.6</v>
          </cell>
          <cell r="FN70">
            <v>120</v>
          </cell>
          <cell r="FW70">
            <v>120</v>
          </cell>
          <cell r="FY70">
            <v>65.77200000000002</v>
          </cell>
          <cell r="GF70">
            <v>120</v>
          </cell>
          <cell r="GO70">
            <v>120</v>
          </cell>
          <cell r="GQ70">
            <v>65.77200000000002</v>
          </cell>
        </row>
        <row r="71">
          <cell r="A71">
            <v>62</v>
          </cell>
          <cell r="B71" t="str">
            <v>IPRM</v>
          </cell>
          <cell r="C71" t="str">
            <v>SM</v>
          </cell>
          <cell r="D71" t="str">
            <v>DFA C18+22(20@50%)</v>
          </cell>
          <cell r="E71" t="str">
            <v>DFA C18+22(20@50%)</v>
          </cell>
          <cell r="O71">
            <v>0</v>
          </cell>
        </row>
        <row r="72">
          <cell r="A72">
            <v>63</v>
          </cell>
          <cell r="B72" t="str">
            <v>IPRM</v>
          </cell>
          <cell r="C72" t="str">
            <v>NM</v>
          </cell>
          <cell r="D72" t="str">
            <v>MUSTARD RESIDUE</v>
          </cell>
          <cell r="E72" t="str">
            <v>MUSTARD RESIDUE</v>
          </cell>
          <cell r="F72">
            <v>48.61</v>
          </cell>
          <cell r="H72">
            <v>589.66</v>
          </cell>
          <cell r="L72">
            <v>4.5</v>
          </cell>
          <cell r="O72">
            <v>642.77</v>
          </cell>
          <cell r="P72">
            <v>42.52</v>
          </cell>
          <cell r="R72">
            <v>693.52</v>
          </cell>
          <cell r="S72">
            <v>281.39999999999998</v>
          </cell>
          <cell r="V72">
            <v>4.5</v>
          </cell>
          <cell r="Y72">
            <v>42.52</v>
          </cell>
          <cell r="AA72">
            <v>693.52</v>
          </cell>
          <cell r="AB72">
            <v>142.30000000000001</v>
          </cell>
          <cell r="AE72">
            <v>4.5</v>
          </cell>
          <cell r="AH72">
            <v>42.52</v>
          </cell>
          <cell r="AJ72">
            <v>693.52</v>
          </cell>
          <cell r="AK72">
            <v>106.6</v>
          </cell>
          <cell r="AN72">
            <v>4.5</v>
          </cell>
          <cell r="AQ72">
            <v>42.52</v>
          </cell>
          <cell r="AS72">
            <v>775.72</v>
          </cell>
          <cell r="AT72">
            <v>142</v>
          </cell>
          <cell r="AW72">
            <v>4.5</v>
          </cell>
          <cell r="AZ72">
            <v>42.52</v>
          </cell>
          <cell r="BB72">
            <v>791.07</v>
          </cell>
          <cell r="BC72">
            <v>142</v>
          </cell>
          <cell r="BF72">
            <v>4.5</v>
          </cell>
          <cell r="BI72">
            <v>42.52</v>
          </cell>
          <cell r="BK72">
            <v>876.78</v>
          </cell>
          <cell r="BL72">
            <v>114.9</v>
          </cell>
          <cell r="BO72">
            <v>4.5</v>
          </cell>
          <cell r="BR72">
            <v>42.52</v>
          </cell>
          <cell r="BT72">
            <v>876.78</v>
          </cell>
          <cell r="BU72">
            <v>153.19999999999999</v>
          </cell>
          <cell r="BX72">
            <v>4.5</v>
          </cell>
          <cell r="CA72">
            <v>42.52</v>
          </cell>
          <cell r="CC72">
            <v>1057.8200000000002</v>
          </cell>
          <cell r="CD72">
            <v>122.4</v>
          </cell>
          <cell r="CF72">
            <v>4.5</v>
          </cell>
          <cell r="CJ72">
            <v>42.52</v>
          </cell>
          <cell r="CL72">
            <v>1057.8200000000002</v>
          </cell>
          <cell r="CM72">
            <v>143.19999999999999</v>
          </cell>
          <cell r="CP72">
            <v>4.5</v>
          </cell>
          <cell r="CS72">
            <v>42.52</v>
          </cell>
          <cell r="CU72">
            <v>1157.75</v>
          </cell>
          <cell r="CV72">
            <v>43.2</v>
          </cell>
          <cell r="CY72">
            <v>4.5</v>
          </cell>
          <cell r="DB72">
            <v>42.52</v>
          </cell>
          <cell r="DD72">
            <v>1173.21</v>
          </cell>
          <cell r="DE72">
            <v>102</v>
          </cell>
          <cell r="DH72">
            <v>4.5</v>
          </cell>
          <cell r="DK72">
            <v>42.52</v>
          </cell>
          <cell r="DM72">
            <v>1173.21</v>
          </cell>
          <cell r="DN72">
            <v>185.7</v>
          </cell>
          <cell r="DQ72">
            <v>4.5</v>
          </cell>
          <cell r="DT72">
            <v>42.52</v>
          </cell>
          <cell r="DU72">
            <v>106.24860000000001</v>
          </cell>
          <cell r="DV72">
            <v>1761.33</v>
          </cell>
          <cell r="DW72">
            <v>101.6</v>
          </cell>
          <cell r="DZ72">
            <v>4.5</v>
          </cell>
          <cell r="EC72">
            <v>42.52</v>
          </cell>
          <cell r="EE72">
            <v>1362.7</v>
          </cell>
          <cell r="EF72">
            <v>123.2</v>
          </cell>
          <cell r="EI72">
            <v>4.5</v>
          </cell>
          <cell r="EL72">
            <v>61.93</v>
          </cell>
          <cell r="EN72">
            <v>1662.41</v>
          </cell>
          <cell r="EO72">
            <v>53.7</v>
          </cell>
          <cell r="ER72">
            <v>4.5</v>
          </cell>
          <cell r="EU72">
            <v>41.99</v>
          </cell>
          <cell r="EW72">
            <v>1568.83</v>
          </cell>
          <cell r="EX72">
            <v>65</v>
          </cell>
          <cell r="FA72">
            <v>4.5</v>
          </cell>
          <cell r="FD72">
            <v>41.99</v>
          </cell>
          <cell r="FF72">
            <v>1568.83</v>
          </cell>
          <cell r="FG72">
            <v>161.5</v>
          </cell>
          <cell r="FJ72">
            <v>4.5</v>
          </cell>
          <cell r="FM72">
            <v>41.99</v>
          </cell>
          <cell r="FO72">
            <v>1568.83</v>
          </cell>
          <cell r="FP72">
            <v>179.86628571428574</v>
          </cell>
          <cell r="FV72">
            <v>41.99</v>
          </cell>
          <cell r="FX72">
            <v>1664.95</v>
          </cell>
          <cell r="FY72">
            <v>114.91457142857143</v>
          </cell>
          <cell r="GA72">
            <v>4.5</v>
          </cell>
          <cell r="GE72">
            <v>41.99</v>
          </cell>
          <cell r="GG72">
            <v>1832.63</v>
          </cell>
          <cell r="GH72">
            <v>33.724928571428578</v>
          </cell>
          <cell r="GK72">
            <v>4.5</v>
          </cell>
          <cell r="GN72">
            <v>40.9</v>
          </cell>
          <cell r="GP72">
            <v>1832.63</v>
          </cell>
          <cell r="GQ72">
            <v>37.472142857142856</v>
          </cell>
          <cell r="GT72">
            <v>4.5</v>
          </cell>
        </row>
        <row r="73">
          <cell r="A73">
            <v>64</v>
          </cell>
          <cell r="B73" t="str">
            <v>IPRM</v>
          </cell>
          <cell r="C73" t="str">
            <v>NM</v>
          </cell>
          <cell r="D73" t="str">
            <v>SMUSTARD RESIDUE</v>
          </cell>
          <cell r="E73" t="str">
            <v>SMUSTARD RESIDUE</v>
          </cell>
          <cell r="G73">
            <v>662.24340000000007</v>
          </cell>
          <cell r="H73">
            <v>1216.57</v>
          </cell>
          <cell r="O73">
            <v>1878.8134</v>
          </cell>
          <cell r="Q73">
            <v>763.38990000000001</v>
          </cell>
          <cell r="R73">
            <v>1216.57</v>
          </cell>
          <cell r="Z73">
            <v>764.45460000000003</v>
          </cell>
          <cell r="AA73">
            <v>1216.57</v>
          </cell>
          <cell r="AI73">
            <v>777.23099999999999</v>
          </cell>
          <cell r="AJ73">
            <v>1216.57</v>
          </cell>
          <cell r="AR73">
            <v>349.22159999999997</v>
          </cell>
          <cell r="AS73">
            <v>925.4</v>
          </cell>
          <cell r="BA73">
            <v>494.02080000000001</v>
          </cell>
          <cell r="BB73">
            <v>648.51</v>
          </cell>
          <cell r="BJ73">
            <v>487.63259999999997</v>
          </cell>
          <cell r="BK73">
            <v>648.51</v>
          </cell>
          <cell r="BS73">
            <v>485.50319999999999</v>
          </cell>
          <cell r="BT73">
            <v>648.51</v>
          </cell>
          <cell r="CB73">
            <v>506.79720000000003</v>
          </cell>
          <cell r="CC73">
            <v>648.51</v>
          </cell>
          <cell r="CK73">
            <v>523.83240000000001</v>
          </cell>
          <cell r="CL73">
            <v>648.51</v>
          </cell>
          <cell r="CT73">
            <v>523.83240000000001</v>
          </cell>
          <cell r="CU73">
            <v>648.51</v>
          </cell>
          <cell r="DC73">
            <v>532.35</v>
          </cell>
          <cell r="DD73">
            <v>648.51</v>
          </cell>
          <cell r="DL73">
            <v>530.22059999999999</v>
          </cell>
          <cell r="DM73">
            <v>648.51</v>
          </cell>
          <cell r="DU73">
            <v>530.22059999999999</v>
          </cell>
          <cell r="DV73">
            <v>141.79</v>
          </cell>
          <cell r="ED73">
            <v>538.73820000000001</v>
          </cell>
          <cell r="EE73">
            <v>648.51</v>
          </cell>
          <cell r="EM73">
            <v>555.77340000000004</v>
          </cell>
          <cell r="EN73">
            <v>506.72</v>
          </cell>
          <cell r="EV73">
            <v>692.05499999999995</v>
          </cell>
          <cell r="EW73">
            <v>498.73</v>
          </cell>
          <cell r="FE73">
            <v>685.66680000000008</v>
          </cell>
          <cell r="FF73">
            <v>498.73</v>
          </cell>
          <cell r="FN73">
            <v>685.66680000000008</v>
          </cell>
          <cell r="FO73">
            <v>498.73</v>
          </cell>
          <cell r="FW73">
            <v>685.66680000000008</v>
          </cell>
          <cell r="FX73">
            <v>498.73</v>
          </cell>
          <cell r="GF73">
            <v>708.02549999999997</v>
          </cell>
          <cell r="GG73">
            <v>498.73</v>
          </cell>
          <cell r="GO73">
            <v>704.83140000000003</v>
          </cell>
          <cell r="GP73">
            <v>498.73</v>
          </cell>
        </row>
        <row r="74">
          <cell r="A74">
            <v>65</v>
          </cell>
          <cell r="B74" t="str">
            <v>IPRM</v>
          </cell>
          <cell r="C74" t="str">
            <v>NM</v>
          </cell>
          <cell r="D74" t="str">
            <v>DMUSTARD RESIDUE</v>
          </cell>
          <cell r="E74" t="str">
            <v>DMUSTARD RESIDUE</v>
          </cell>
          <cell r="F74">
            <v>225.29999999999998</v>
          </cell>
          <cell r="I74">
            <v>29.2</v>
          </cell>
          <cell r="O74">
            <v>254.49999999999997</v>
          </cell>
          <cell r="P74">
            <v>196.82000000000002</v>
          </cell>
          <cell r="Q74">
            <v>254.38</v>
          </cell>
          <cell r="Y74">
            <v>24.11</v>
          </cell>
          <cell r="Z74">
            <v>32.116002400000006</v>
          </cell>
          <cell r="AH74">
            <v>15.683467999999998</v>
          </cell>
          <cell r="AI74">
            <v>32.116002400000006</v>
          </cell>
          <cell r="AQ74">
            <v>15.683467999999998</v>
          </cell>
          <cell r="AR74">
            <v>31.414982400000007</v>
          </cell>
          <cell r="AZ74">
            <v>15.683467999999998</v>
          </cell>
          <cell r="BA74">
            <v>31.414982400000007</v>
          </cell>
          <cell r="BI74">
            <v>22.68</v>
          </cell>
          <cell r="BJ74">
            <v>31.414982400000007</v>
          </cell>
          <cell r="BR74">
            <v>29.68</v>
          </cell>
          <cell r="BS74">
            <v>31.414982400000007</v>
          </cell>
          <cell r="CA74">
            <v>35.8645</v>
          </cell>
          <cell r="CB74">
            <v>31.414982400000007</v>
          </cell>
          <cell r="CK74">
            <v>31.765492400000007</v>
          </cell>
          <cell r="CT74">
            <v>31.765492400000007</v>
          </cell>
          <cell r="DC74">
            <v>31.765492400000007</v>
          </cell>
          <cell r="DL74">
            <v>31.765492400000007</v>
          </cell>
          <cell r="DU74">
            <v>31.765492400000007</v>
          </cell>
          <cell r="ED74">
            <v>31.765492400000007</v>
          </cell>
          <cell r="EM74">
            <v>31.765492400000007</v>
          </cell>
          <cell r="EV74">
            <v>31.765492400000007</v>
          </cell>
          <cell r="FE74">
            <v>31.765492400000007</v>
          </cell>
          <cell r="FN74">
            <v>31.765492400000007</v>
          </cell>
          <cell r="FW74">
            <v>33.518042400000006</v>
          </cell>
          <cell r="GF74">
            <v>33.518042400000006</v>
          </cell>
          <cell r="GO74">
            <v>33.518042400000006</v>
          </cell>
        </row>
        <row r="75">
          <cell r="A75">
            <v>66</v>
          </cell>
          <cell r="B75" t="str">
            <v>IPRM</v>
          </cell>
          <cell r="C75" t="str">
            <v>NM</v>
          </cell>
          <cell r="D75" t="str">
            <v>CONTAMINATED MUST</v>
          </cell>
          <cell r="E75" t="str">
            <v>CONTAMINATED MUST</v>
          </cell>
          <cell r="O75">
            <v>0</v>
          </cell>
        </row>
        <row r="76">
          <cell r="A76">
            <v>67</v>
          </cell>
          <cell r="B76" t="str">
            <v>IPRM</v>
          </cell>
          <cell r="C76" t="str">
            <v>NM</v>
          </cell>
          <cell r="D76" t="str">
            <v>HYD SPFAD</v>
          </cell>
          <cell r="E76" t="str">
            <v>HYD SPFAD</v>
          </cell>
          <cell r="I76">
            <v>207.3</v>
          </cell>
          <cell r="O76">
            <v>207.3</v>
          </cell>
          <cell r="S76">
            <v>47.5</v>
          </cell>
          <cell r="Y76">
            <v>7</v>
          </cell>
          <cell r="AB76">
            <v>36.200000000000003</v>
          </cell>
          <cell r="AH76">
            <v>30.195</v>
          </cell>
          <cell r="AK76">
            <v>228.8</v>
          </cell>
          <cell r="AT76">
            <v>117.7</v>
          </cell>
          <cell r="BC76">
            <v>256.2</v>
          </cell>
          <cell r="BL76">
            <v>406.5</v>
          </cell>
          <cell r="BU76">
            <v>185.5</v>
          </cell>
          <cell r="CD76">
            <v>419.6</v>
          </cell>
          <cell r="CM76">
            <v>525.20000000000005</v>
          </cell>
          <cell r="CS76">
            <v>33.97</v>
          </cell>
          <cell r="CV76">
            <v>701.7</v>
          </cell>
          <cell r="DE76">
            <v>255</v>
          </cell>
          <cell r="DN76">
            <v>419.3</v>
          </cell>
          <cell r="DW76">
            <v>35.1</v>
          </cell>
          <cell r="EF76">
            <v>4.8</v>
          </cell>
          <cell r="EJ76">
            <v>12.88</v>
          </cell>
          <cell r="EU76">
            <v>37.996000000000002</v>
          </cell>
          <cell r="FD76">
            <v>64.209000000000003</v>
          </cell>
          <cell r="FG76">
            <v>29.8</v>
          </cell>
          <cell r="FM76">
            <v>16.283999999999999</v>
          </cell>
          <cell r="FP76">
            <v>54.635999999999996</v>
          </cell>
          <cell r="FT76">
            <v>30.46</v>
          </cell>
          <cell r="FV76">
            <v>4.0709999999999997</v>
          </cell>
          <cell r="GN76">
            <v>48.155000000000001</v>
          </cell>
        </row>
        <row r="77">
          <cell r="A77">
            <v>68</v>
          </cell>
          <cell r="B77" t="str">
            <v>IPRM</v>
          </cell>
          <cell r="C77" t="str">
            <v>NM</v>
          </cell>
          <cell r="D77" t="str">
            <v>C16 RICH (FOR SB)</v>
          </cell>
          <cell r="E77" t="str">
            <v>C16 RICH (FOR SB)</v>
          </cell>
          <cell r="G77">
            <v>364.73399999999998</v>
          </cell>
          <cell r="O77">
            <v>364.73399999999998</v>
          </cell>
          <cell r="Q77">
            <v>198.22499999999999</v>
          </cell>
          <cell r="CA77">
            <v>326.61</v>
          </cell>
          <cell r="CJ77">
            <v>242.82</v>
          </cell>
          <cell r="CS77">
            <v>90.63</v>
          </cell>
          <cell r="DB77">
            <v>162.44999999999999</v>
          </cell>
          <cell r="EC77">
            <v>66</v>
          </cell>
          <cell r="FD77">
            <v>3.4649999999999999</v>
          </cell>
          <cell r="FM77">
            <v>280.8</v>
          </cell>
          <cell r="FV77">
            <v>320.39999999999998</v>
          </cell>
          <cell r="GE77">
            <v>342</v>
          </cell>
          <cell r="GN77">
            <v>126</v>
          </cell>
        </row>
        <row r="78">
          <cell r="A78">
            <v>69</v>
          </cell>
          <cell r="B78" t="str">
            <v>IPRM</v>
          </cell>
          <cell r="C78" t="str">
            <v>NM</v>
          </cell>
          <cell r="D78" t="str">
            <v>B/P PFAD (FOR C16/C18)</v>
          </cell>
          <cell r="E78" t="str">
            <v>B/P PFAD (FOR C16/C18)</v>
          </cell>
          <cell r="O78">
            <v>0</v>
          </cell>
        </row>
        <row r="79">
          <cell r="A79">
            <v>70</v>
          </cell>
          <cell r="B79" t="str">
            <v>IPRM</v>
          </cell>
          <cell r="C79" t="str">
            <v>NM</v>
          </cell>
          <cell r="D79" t="str">
            <v>DFA C8&gt;90%</v>
          </cell>
          <cell r="E79" t="str">
            <v>DFA C8&gt;90%</v>
          </cell>
          <cell r="O79">
            <v>0</v>
          </cell>
        </row>
        <row r="80">
          <cell r="A80">
            <v>71</v>
          </cell>
          <cell r="B80" t="str">
            <v>IPRM</v>
          </cell>
          <cell r="C80" t="str">
            <v>NM</v>
          </cell>
          <cell r="D80" t="str">
            <v>FEED FOR DTP-CT</v>
          </cell>
          <cell r="E80" t="str">
            <v>FEED FOR DTP-CT</v>
          </cell>
          <cell r="F80">
            <v>49.57</v>
          </cell>
          <cell r="O80">
            <v>49.57</v>
          </cell>
        </row>
        <row r="81">
          <cell r="A81">
            <v>72</v>
          </cell>
          <cell r="B81" t="str">
            <v>IPRM</v>
          </cell>
          <cell r="C81" t="str">
            <v>NM</v>
          </cell>
          <cell r="D81" t="str">
            <v>C16 RICH FROM PFAD</v>
          </cell>
          <cell r="E81" t="str">
            <v>C16 RICH FROM PFAD</v>
          </cell>
          <cell r="O81">
            <v>0</v>
          </cell>
          <cell r="BI81">
            <v>405.9</v>
          </cell>
          <cell r="BR81">
            <v>311.39999999999998</v>
          </cell>
        </row>
        <row r="82">
          <cell r="A82">
            <v>73</v>
          </cell>
          <cell r="B82" t="str">
            <v>IPRM</v>
          </cell>
          <cell r="C82" t="str">
            <v>NM</v>
          </cell>
          <cell r="D82" t="str">
            <v>FEED FOR P-12</v>
          </cell>
          <cell r="E82" t="str">
            <v>FEED FOR P-12</v>
          </cell>
          <cell r="O82">
            <v>0</v>
          </cell>
          <cell r="P82">
            <v>18</v>
          </cell>
          <cell r="BR82">
            <v>266.18018000000001</v>
          </cell>
          <cell r="CA82">
            <v>221</v>
          </cell>
          <cell r="CJ82">
            <v>189</v>
          </cell>
        </row>
        <row r="83">
          <cell r="A83">
            <v>74</v>
          </cell>
          <cell r="B83" t="str">
            <v>IPRM</v>
          </cell>
          <cell r="C83" t="str">
            <v>NM</v>
          </cell>
          <cell r="D83" t="str">
            <v>HYD P-12</v>
          </cell>
          <cell r="E83" t="str">
            <v>HYD P-12</v>
          </cell>
          <cell r="O83">
            <v>0</v>
          </cell>
          <cell r="P83">
            <v>7</v>
          </cell>
          <cell r="CA83">
            <v>14</v>
          </cell>
          <cell r="CS83">
            <v>30.6</v>
          </cell>
        </row>
        <row r="84">
          <cell r="A84">
            <v>75</v>
          </cell>
          <cell r="B84" t="str">
            <v>IPRM</v>
          </cell>
          <cell r="C84" t="str">
            <v>NM</v>
          </cell>
          <cell r="D84" t="str">
            <v>D HYD P-12</v>
          </cell>
          <cell r="E84" t="str">
            <v>D HYD P-12</v>
          </cell>
          <cell r="O84">
            <v>0</v>
          </cell>
        </row>
        <row r="85">
          <cell r="A85">
            <v>76</v>
          </cell>
          <cell r="B85" t="str">
            <v>IPRM</v>
          </cell>
          <cell r="C85" t="str">
            <v>NM</v>
          </cell>
          <cell r="D85" t="str">
            <v>DFA C16/18  FOR TRANSLUCENT</v>
          </cell>
          <cell r="E85" t="str">
            <v>DFA C16/18  FOR TRANSLUCENT</v>
          </cell>
          <cell r="G85">
            <v>285.44400000000002</v>
          </cell>
          <cell r="O85">
            <v>285.44400000000002</v>
          </cell>
          <cell r="Q85">
            <v>294.95880000000005</v>
          </cell>
          <cell r="Y85">
            <v>1.98</v>
          </cell>
          <cell r="Z85">
            <v>56.466000000000001</v>
          </cell>
          <cell r="BI85">
            <v>60.352779999999996</v>
          </cell>
          <cell r="BR85">
            <v>204.345</v>
          </cell>
          <cell r="DC85">
            <v>245.15460000000002</v>
          </cell>
          <cell r="DK85">
            <v>117.04253</v>
          </cell>
          <cell r="DT85">
            <v>20.233880000000003</v>
          </cell>
        </row>
        <row r="86">
          <cell r="A86">
            <v>77</v>
          </cell>
          <cell r="B86" t="str">
            <v>IPRM</v>
          </cell>
          <cell r="C86" t="str">
            <v>NM</v>
          </cell>
          <cell r="D86" t="str">
            <v>GLY RES</v>
          </cell>
          <cell r="E86" t="str">
            <v>GLY RES</v>
          </cell>
          <cell r="F86">
            <v>31.5</v>
          </cell>
          <cell r="O86">
            <v>31.5</v>
          </cell>
          <cell r="P86">
            <v>35</v>
          </cell>
          <cell r="Y86">
            <v>33.25</v>
          </cell>
          <cell r="AH86">
            <v>14.875</v>
          </cell>
          <cell r="AQ86">
            <v>8.75</v>
          </cell>
          <cell r="AZ86">
            <v>24.5</v>
          </cell>
          <cell r="BI86">
            <v>29.75</v>
          </cell>
          <cell r="BR86">
            <v>28.524999999999999</v>
          </cell>
          <cell r="CJ86">
            <v>5.25</v>
          </cell>
          <cell r="CS86">
            <v>7.52</v>
          </cell>
          <cell r="DB86">
            <v>14.57</v>
          </cell>
          <cell r="EL86">
            <v>38.5</v>
          </cell>
          <cell r="EU86">
            <v>38.5</v>
          </cell>
          <cell r="FD86">
            <v>38.5</v>
          </cell>
          <cell r="FM86">
            <v>38.5</v>
          </cell>
          <cell r="FV86">
            <v>38.5</v>
          </cell>
          <cell r="GE86">
            <v>38.5</v>
          </cell>
          <cell r="GN86">
            <v>38.5</v>
          </cell>
        </row>
        <row r="87">
          <cell r="A87">
            <v>78</v>
          </cell>
          <cell r="B87" t="str">
            <v>IPRM</v>
          </cell>
          <cell r="C87" t="str">
            <v>NM</v>
          </cell>
          <cell r="D87" t="str">
            <v>D B/P PKO</v>
          </cell>
          <cell r="E87" t="str">
            <v>D B/P PKO</v>
          </cell>
          <cell r="F87">
            <v>20</v>
          </cell>
          <cell r="G87">
            <v>125.63</v>
          </cell>
          <cell r="O87">
            <v>145.63</v>
          </cell>
          <cell r="Q87">
            <v>304.13</v>
          </cell>
          <cell r="EU87">
            <v>280.8</v>
          </cell>
          <cell r="FD87">
            <v>313.2</v>
          </cell>
          <cell r="FM87">
            <v>218.7</v>
          </cell>
          <cell r="FP87">
            <v>529.83000000000004</v>
          </cell>
          <cell r="FV87">
            <v>187.2</v>
          </cell>
          <cell r="FY87">
            <v>582.89700000000005</v>
          </cell>
          <cell r="GC87">
            <v>52.58</v>
          </cell>
          <cell r="GH87">
            <v>259.40999999999997</v>
          </cell>
        </row>
        <row r="88">
          <cell r="A88">
            <v>79</v>
          </cell>
          <cell r="B88" t="str">
            <v>IPRM</v>
          </cell>
          <cell r="C88" t="str">
            <v>NM</v>
          </cell>
          <cell r="D88" t="str">
            <v>FOR NEEM SOAP</v>
          </cell>
          <cell r="E88" t="str">
            <v>FOR NEEM SOAP</v>
          </cell>
          <cell r="J88">
            <v>31.86</v>
          </cell>
          <cell r="O88">
            <v>31.86</v>
          </cell>
          <cell r="T88">
            <v>122.91</v>
          </cell>
          <cell r="W88">
            <v>19.489999999999998</v>
          </cell>
          <cell r="AC88">
            <v>148.4</v>
          </cell>
          <cell r="AL88">
            <v>191.95800000000003</v>
          </cell>
          <cell r="AU88">
            <v>174.29400000000001</v>
          </cell>
          <cell r="BD88">
            <v>174.29400000000001</v>
          </cell>
          <cell r="BM88">
            <v>174.29400000000001</v>
          </cell>
          <cell r="BV88">
            <v>174.29400000000001</v>
          </cell>
          <cell r="CE88">
            <v>44.16</v>
          </cell>
          <cell r="CN88">
            <v>1.242</v>
          </cell>
          <cell r="CW88">
            <v>3.8319999999999999</v>
          </cell>
          <cell r="DT88">
            <v>67.08</v>
          </cell>
          <cell r="DX88">
            <v>58.591999999999999</v>
          </cell>
          <cell r="EG88">
            <v>1.9319999999999999</v>
          </cell>
          <cell r="EH88">
            <v>400.09</v>
          </cell>
          <cell r="EJ88">
            <v>37.450000000000003</v>
          </cell>
          <cell r="EP88">
            <v>42.78</v>
          </cell>
          <cell r="EY88">
            <v>59.201999999999998</v>
          </cell>
          <cell r="FG88">
            <v>59.201999999999998</v>
          </cell>
          <cell r="FQ88">
            <v>59.201999999999998</v>
          </cell>
          <cell r="FZ88">
            <v>59.201999999999998</v>
          </cell>
          <cell r="GI88">
            <v>59.201999999999998</v>
          </cell>
          <cell r="GR88">
            <v>114.092</v>
          </cell>
        </row>
        <row r="89">
          <cell r="A89">
            <v>239</v>
          </cell>
          <cell r="B89" t="str">
            <v>IPRM</v>
          </cell>
          <cell r="C89" t="str">
            <v>NM</v>
          </cell>
          <cell r="D89" t="str">
            <v>FEED FOR ITC</v>
          </cell>
          <cell r="E89" t="str">
            <v>FEED FOR ITC</v>
          </cell>
          <cell r="O89">
            <v>0</v>
          </cell>
          <cell r="Z89">
            <v>509.83</v>
          </cell>
          <cell r="AI89">
            <v>133.976</v>
          </cell>
          <cell r="CK89">
            <v>247.38480000000001</v>
          </cell>
        </row>
        <row r="90">
          <cell r="A90">
            <v>240</v>
          </cell>
          <cell r="B90" t="str">
            <v>IPRM</v>
          </cell>
          <cell r="C90" t="str">
            <v>NM</v>
          </cell>
          <cell r="D90" t="str">
            <v>MUSTARD-MCT</v>
          </cell>
          <cell r="E90" t="str">
            <v>MUSTARD-MCT</v>
          </cell>
          <cell r="O90">
            <v>0</v>
          </cell>
          <cell r="Y90">
            <v>172.34</v>
          </cell>
          <cell r="AH90">
            <v>182.13</v>
          </cell>
          <cell r="AQ90">
            <v>236.41</v>
          </cell>
          <cell r="AZ90">
            <v>201.9</v>
          </cell>
          <cell r="BI90">
            <v>201.9</v>
          </cell>
          <cell r="BJ90">
            <v>65.810700000000011</v>
          </cell>
          <cell r="BR90">
            <v>220.85</v>
          </cell>
          <cell r="BS90">
            <v>293.37299999999999</v>
          </cell>
          <cell r="CA90">
            <v>309.113</v>
          </cell>
          <cell r="CB90">
            <v>228.36</v>
          </cell>
          <cell r="CJ90">
            <v>199.01</v>
          </cell>
          <cell r="CK90">
            <v>352.84399999999999</v>
          </cell>
          <cell r="CS90">
            <v>351.5</v>
          </cell>
          <cell r="CT90">
            <v>235.28</v>
          </cell>
          <cell r="DB90">
            <v>137.1</v>
          </cell>
          <cell r="DC90">
            <v>523.31020000000001</v>
          </cell>
          <cell r="DK90">
            <v>29.8935</v>
          </cell>
          <cell r="DL90">
            <v>161.75200000000001</v>
          </cell>
          <cell r="DR90">
            <v>16.100000000000001</v>
          </cell>
          <cell r="DT90">
            <v>29.8935</v>
          </cell>
          <cell r="DU90">
            <v>102.315</v>
          </cell>
          <cell r="EC90">
            <v>29.8935</v>
          </cell>
          <cell r="ED90">
            <v>108.8202</v>
          </cell>
          <cell r="EL90">
            <v>29.8935</v>
          </cell>
          <cell r="EM90">
            <v>108.8202</v>
          </cell>
          <cell r="EU90">
            <v>29.8935</v>
          </cell>
          <cell r="EV90">
            <v>125.08319999999999</v>
          </cell>
          <cell r="FD90">
            <v>29.8935</v>
          </cell>
          <cell r="FE90">
            <v>120.2043</v>
          </cell>
          <cell r="FM90">
            <v>29.8935</v>
          </cell>
          <cell r="FN90">
            <v>120.2043</v>
          </cell>
          <cell r="FV90">
            <v>29.8935</v>
          </cell>
          <cell r="FW90">
            <v>126.70950000000001</v>
          </cell>
          <cell r="GE90">
            <v>29.8935</v>
          </cell>
          <cell r="GF90">
            <v>118.578</v>
          </cell>
          <cell r="GN90">
            <v>29.3825</v>
          </cell>
          <cell r="GO90">
            <v>118.578</v>
          </cell>
        </row>
        <row r="91">
          <cell r="A91">
            <v>242</v>
          </cell>
          <cell r="B91" t="str">
            <v>IPRM</v>
          </cell>
          <cell r="C91" t="str">
            <v>NM</v>
          </cell>
          <cell r="D91" t="str">
            <v>HYD STEARIC-90</v>
          </cell>
          <cell r="E91" t="str">
            <v>HYD STEARIC-90</v>
          </cell>
          <cell r="CJ91">
            <v>86.563000000000002</v>
          </cell>
          <cell r="CS91">
            <v>28.955380000000002</v>
          </cell>
        </row>
        <row r="92">
          <cell r="D92" t="str">
            <v>IPRM TOTAL</v>
          </cell>
          <cell r="F92">
            <v>492.17799999999994</v>
          </cell>
          <cell r="G92">
            <v>6079.0820000000012</v>
          </cell>
          <cell r="H92">
            <v>3252.7</v>
          </cell>
          <cell r="I92">
            <v>1064.6999999999998</v>
          </cell>
          <cell r="J92">
            <v>31.86</v>
          </cell>
          <cell r="K92">
            <v>0</v>
          </cell>
          <cell r="L92">
            <v>4.5</v>
          </cell>
          <cell r="M92">
            <v>0</v>
          </cell>
          <cell r="N92">
            <v>0</v>
          </cell>
          <cell r="O92">
            <v>10925.019999999999</v>
          </cell>
          <cell r="P92">
            <v>510.85247000000004</v>
          </cell>
          <cell r="Q92">
            <v>5829.029700000001</v>
          </cell>
          <cell r="R92">
            <v>3162.4300000000003</v>
          </cell>
          <cell r="S92">
            <v>1240.8000000000002</v>
          </cell>
          <cell r="T92">
            <v>122.91</v>
          </cell>
          <cell r="U92">
            <v>0</v>
          </cell>
          <cell r="V92">
            <v>4.5</v>
          </cell>
          <cell r="W92">
            <v>159.49</v>
          </cell>
          <cell r="X92">
            <v>0</v>
          </cell>
          <cell r="Y92">
            <v>452.62147000000004</v>
          </cell>
          <cell r="Z92">
            <v>6754.2563624000004</v>
          </cell>
          <cell r="AA92">
            <v>2999.54</v>
          </cell>
          <cell r="AB92">
            <v>1181.4000000000001</v>
          </cell>
          <cell r="AC92">
            <v>148.4</v>
          </cell>
          <cell r="AD92">
            <v>0</v>
          </cell>
          <cell r="AE92">
            <v>4.5</v>
          </cell>
          <cell r="AF92">
            <v>100.88999999999999</v>
          </cell>
          <cell r="AG92">
            <v>0</v>
          </cell>
          <cell r="AH92">
            <v>865.42363799999998</v>
          </cell>
          <cell r="AI92">
            <v>6816.5959023999994</v>
          </cell>
          <cell r="AJ92">
            <v>3095.88</v>
          </cell>
          <cell r="AK92">
            <v>1924.8999999999999</v>
          </cell>
          <cell r="AL92">
            <v>191.95800000000003</v>
          </cell>
          <cell r="AM92">
            <v>0</v>
          </cell>
          <cell r="AN92">
            <v>4.5</v>
          </cell>
          <cell r="AO92">
            <v>178.04999999999998</v>
          </cell>
          <cell r="AP92">
            <v>0</v>
          </cell>
          <cell r="AQ92">
            <v>765.44913799999995</v>
          </cell>
          <cell r="AR92">
            <v>6144.3272823999987</v>
          </cell>
          <cell r="AS92">
            <v>3146.3800000000006</v>
          </cell>
          <cell r="AT92">
            <v>1381.3</v>
          </cell>
          <cell r="AU92">
            <v>174.29400000000001</v>
          </cell>
          <cell r="AV92">
            <v>0</v>
          </cell>
          <cell r="AW92">
            <v>4.5</v>
          </cell>
          <cell r="AX92">
            <v>118.54</v>
          </cell>
          <cell r="AY92">
            <v>0</v>
          </cell>
          <cell r="AZ92">
            <v>944.56196799999987</v>
          </cell>
          <cell r="BA92">
            <v>6152.7574824000003</v>
          </cell>
          <cell r="BB92">
            <v>2965.49</v>
          </cell>
          <cell r="BC92">
            <v>1171.5999999999999</v>
          </cell>
          <cell r="BD92">
            <v>174.29400000000001</v>
          </cell>
          <cell r="BE92">
            <v>0</v>
          </cell>
          <cell r="BF92">
            <v>4.5</v>
          </cell>
          <cell r="BG92">
            <v>0</v>
          </cell>
          <cell r="BH92">
            <v>0</v>
          </cell>
          <cell r="BI92">
            <v>1460.8514499999999</v>
          </cell>
          <cell r="BJ92">
            <v>6255.9031823999985</v>
          </cell>
          <cell r="BK92">
            <v>3459.29</v>
          </cell>
          <cell r="BL92">
            <v>1344.1999999999998</v>
          </cell>
          <cell r="BM92">
            <v>174.29400000000001</v>
          </cell>
          <cell r="BN92">
            <v>0</v>
          </cell>
          <cell r="BO92">
            <v>4.5</v>
          </cell>
          <cell r="BP92">
            <v>0</v>
          </cell>
          <cell r="BQ92">
            <v>0</v>
          </cell>
          <cell r="BR92">
            <v>1745.34735</v>
          </cell>
          <cell r="BS92">
            <v>6766.7559423999992</v>
          </cell>
          <cell r="BT92">
            <v>3073.29</v>
          </cell>
          <cell r="BU92">
            <v>1296.7</v>
          </cell>
          <cell r="BV92">
            <v>174.29400000000001</v>
          </cell>
          <cell r="BW92">
            <v>0</v>
          </cell>
          <cell r="BX92">
            <v>4.5</v>
          </cell>
          <cell r="BY92">
            <v>101.64</v>
          </cell>
          <cell r="BZ92">
            <v>0</v>
          </cell>
          <cell r="CA92">
            <v>1498.1186700000001</v>
          </cell>
          <cell r="CB92">
            <v>7524.6003423999991</v>
          </cell>
          <cell r="CC92">
            <v>3262</v>
          </cell>
          <cell r="CD92">
            <v>1473.6999999999998</v>
          </cell>
          <cell r="CE92">
            <v>44.16</v>
          </cell>
          <cell r="CF92">
            <v>4.5</v>
          </cell>
          <cell r="CG92">
            <v>0</v>
          </cell>
          <cell r="CH92">
            <v>28.42</v>
          </cell>
          <cell r="CI92">
            <v>0</v>
          </cell>
          <cell r="CJ92">
            <v>1158.6601700000001</v>
          </cell>
          <cell r="CK92">
            <v>7471.723252400001</v>
          </cell>
          <cell r="CL92">
            <v>3594.3200000000006</v>
          </cell>
          <cell r="CM92">
            <v>1860</v>
          </cell>
          <cell r="CN92">
            <v>1.242</v>
          </cell>
          <cell r="CO92">
            <v>0</v>
          </cell>
          <cell r="CP92">
            <v>4.5</v>
          </cell>
          <cell r="CQ92">
            <v>0</v>
          </cell>
          <cell r="CR92">
            <v>0</v>
          </cell>
          <cell r="CS92">
            <v>829.66334800000004</v>
          </cell>
          <cell r="CT92">
            <v>6943.1349524000007</v>
          </cell>
          <cell r="CU92">
            <v>3840.88</v>
          </cell>
          <cell r="CV92">
            <v>2118.1999999999998</v>
          </cell>
          <cell r="CW92">
            <v>3.8319999999999999</v>
          </cell>
          <cell r="CX92">
            <v>0</v>
          </cell>
          <cell r="CY92">
            <v>4.5</v>
          </cell>
          <cell r="CZ92">
            <v>95.83</v>
          </cell>
          <cell r="DA92">
            <v>0</v>
          </cell>
          <cell r="DB92">
            <v>765.07406800000012</v>
          </cell>
          <cell r="DC92">
            <v>6805.6560524000015</v>
          </cell>
          <cell r="DD92">
            <v>4025.17</v>
          </cell>
          <cell r="DE92">
            <v>1079.5</v>
          </cell>
          <cell r="DF92">
            <v>0</v>
          </cell>
          <cell r="DG92">
            <v>0</v>
          </cell>
          <cell r="DH92">
            <v>4.5</v>
          </cell>
          <cell r="DI92">
            <v>0</v>
          </cell>
          <cell r="DJ92">
            <v>0</v>
          </cell>
          <cell r="DK92">
            <v>894.87852999999984</v>
          </cell>
          <cell r="DL92">
            <v>5994.0850524000007</v>
          </cell>
          <cell r="DM92">
            <v>4395.21</v>
          </cell>
          <cell r="DN92">
            <v>776.7</v>
          </cell>
          <cell r="DO92">
            <v>0</v>
          </cell>
          <cell r="DP92">
            <v>0</v>
          </cell>
          <cell r="DQ92">
            <v>4.5</v>
          </cell>
          <cell r="DR92">
            <v>16.100000000000001</v>
          </cell>
          <cell r="DS92">
            <v>0</v>
          </cell>
          <cell r="DT92">
            <v>722.17438000000004</v>
          </cell>
          <cell r="DU92">
            <v>5676.8534523999988</v>
          </cell>
          <cell r="DV92">
            <v>4625.7300000000005</v>
          </cell>
          <cell r="DW92">
            <v>554.4</v>
          </cell>
          <cell r="DX92">
            <v>72.81</v>
          </cell>
          <cell r="DY92">
            <v>0</v>
          </cell>
          <cell r="DZ92">
            <v>4.5</v>
          </cell>
          <cell r="EA92">
            <v>91.22999999999999</v>
          </cell>
          <cell r="EB92">
            <v>0</v>
          </cell>
          <cell r="EC92">
            <v>1068.38688</v>
          </cell>
          <cell r="ED92">
            <v>5324.3192523999996</v>
          </cell>
          <cell r="EE92">
            <v>4630.29</v>
          </cell>
          <cell r="EF92">
            <v>1152.5999999999999</v>
          </cell>
          <cell r="EG92">
            <v>16.149999999999999</v>
          </cell>
          <cell r="EH92">
            <v>400.09</v>
          </cell>
          <cell r="EI92">
            <v>4.5</v>
          </cell>
          <cell r="EJ92">
            <v>111.23</v>
          </cell>
          <cell r="EK92">
            <v>0</v>
          </cell>
          <cell r="EL92">
            <v>985.62799999999993</v>
          </cell>
          <cell r="EM92">
            <v>4698.1532523999995</v>
          </cell>
          <cell r="EN92">
            <v>4426.3600000000006</v>
          </cell>
          <cell r="EO92">
            <v>895.2</v>
          </cell>
          <cell r="EP92">
            <v>59.174999999999997</v>
          </cell>
          <cell r="EQ92">
            <v>0</v>
          </cell>
          <cell r="ER92">
            <v>4.5</v>
          </cell>
          <cell r="ES92">
            <v>98.490000000000009</v>
          </cell>
          <cell r="ET92">
            <v>0</v>
          </cell>
          <cell r="EU92">
            <v>1128.6744999999999</v>
          </cell>
          <cell r="EV92">
            <v>4493.5325049000003</v>
          </cell>
          <cell r="EW92">
            <v>4142.82</v>
          </cell>
          <cell r="EX92">
            <v>1330.3000000000002</v>
          </cell>
          <cell r="EY92">
            <v>97.317000000000007</v>
          </cell>
          <cell r="EZ92">
            <v>0</v>
          </cell>
          <cell r="FA92">
            <v>4.5</v>
          </cell>
          <cell r="FB92">
            <v>30.33</v>
          </cell>
          <cell r="FC92">
            <v>0</v>
          </cell>
          <cell r="FD92">
            <v>712.85050000000001</v>
          </cell>
          <cell r="FE92">
            <v>4831.3178524000004</v>
          </cell>
          <cell r="FF92">
            <v>3931.28</v>
          </cell>
          <cell r="FG92">
            <v>1468.3019999999999</v>
          </cell>
          <cell r="FH92">
            <v>0</v>
          </cell>
          <cell r="FI92">
            <v>0</v>
          </cell>
          <cell r="FJ92">
            <v>4.5</v>
          </cell>
          <cell r="FK92">
            <v>0</v>
          </cell>
          <cell r="FL92">
            <v>0</v>
          </cell>
          <cell r="FM92">
            <v>789.18649999999991</v>
          </cell>
          <cell r="FN92">
            <v>4934.3272049000007</v>
          </cell>
          <cell r="FO92">
            <v>3916.7999999999997</v>
          </cell>
          <cell r="FP92">
            <v>1394.9078999999999</v>
          </cell>
          <cell r="FQ92">
            <v>76.141999999999996</v>
          </cell>
          <cell r="FR92">
            <v>0</v>
          </cell>
          <cell r="FS92">
            <v>0</v>
          </cell>
          <cell r="FT92">
            <v>30.46</v>
          </cell>
          <cell r="FU92">
            <v>0</v>
          </cell>
          <cell r="FV92">
            <v>919.94857000000013</v>
          </cell>
          <cell r="FW92">
            <v>4600.1617048999997</v>
          </cell>
          <cell r="FX92">
            <v>4012.92</v>
          </cell>
          <cell r="FY92">
            <v>1560.4165714285716</v>
          </cell>
          <cell r="FZ92">
            <v>59.201999999999998</v>
          </cell>
          <cell r="GA92">
            <v>4.5</v>
          </cell>
          <cell r="GB92">
            <v>0</v>
          </cell>
          <cell r="GC92">
            <v>52.58</v>
          </cell>
          <cell r="GD92">
            <v>0</v>
          </cell>
          <cell r="GE92">
            <v>642.33596799999998</v>
          </cell>
          <cell r="GF92">
            <v>4473.643004900001</v>
          </cell>
          <cell r="GG92">
            <v>4180.6000000000004</v>
          </cell>
          <cell r="GH92">
            <v>990.44614285714272</v>
          </cell>
          <cell r="GI92">
            <v>59.201999999999998</v>
          </cell>
          <cell r="GJ92">
            <v>0</v>
          </cell>
          <cell r="GK92">
            <v>4.5</v>
          </cell>
          <cell r="GL92">
            <v>0</v>
          </cell>
          <cell r="GM92">
            <v>0</v>
          </cell>
          <cell r="GN92">
            <v>331.049688</v>
          </cell>
          <cell r="GO92">
            <v>4742.3798049000006</v>
          </cell>
          <cell r="GP92">
            <v>4073.53</v>
          </cell>
          <cell r="GQ92">
            <v>674.12136428571444</v>
          </cell>
          <cell r="GR92">
            <v>114.092</v>
          </cell>
          <cell r="GS92">
            <v>0</v>
          </cell>
          <cell r="GT92">
            <v>4.5</v>
          </cell>
          <cell r="GU92">
            <v>100.15</v>
          </cell>
          <cell r="GV92">
            <v>0</v>
          </cell>
        </row>
        <row r="93">
          <cell r="A93" t="str">
            <v>FATTY ACID FINISHED PRODUCTS</v>
          </cell>
        </row>
        <row r="94">
          <cell r="A94">
            <v>80</v>
          </cell>
          <cell r="B94" t="str">
            <v>FG</v>
          </cell>
          <cell r="C94" t="str">
            <v>FM</v>
          </cell>
          <cell r="D94" t="str">
            <v>CPKO/MUSTO/MIX II RESIDUE</v>
          </cell>
          <cell r="E94" t="str">
            <v>PITCH</v>
          </cell>
          <cell r="F94">
            <v>151.6275</v>
          </cell>
          <cell r="H94">
            <v>1381.27</v>
          </cell>
          <cell r="O94">
            <v>1532.8975</v>
          </cell>
          <cell r="P94">
            <v>152.946</v>
          </cell>
          <cell r="R94">
            <v>1365.27</v>
          </cell>
          <cell r="Y94">
            <v>152.946</v>
          </cell>
          <cell r="AA94">
            <v>1365.27</v>
          </cell>
          <cell r="AH94">
            <v>150.309</v>
          </cell>
          <cell r="AJ94">
            <v>1365.27</v>
          </cell>
          <cell r="AQ94">
            <v>208.32</v>
          </cell>
          <cell r="AS94">
            <v>1545.69</v>
          </cell>
          <cell r="AZ94">
            <v>222.82650000000001</v>
          </cell>
          <cell r="BB94">
            <v>1582.56</v>
          </cell>
          <cell r="BI94">
            <v>222.82650000000001</v>
          </cell>
          <cell r="BK94">
            <v>1404.9499999999998</v>
          </cell>
          <cell r="BR94">
            <v>210.96</v>
          </cell>
          <cell r="BT94">
            <v>1379.07</v>
          </cell>
          <cell r="CA94">
            <v>131.85</v>
          </cell>
          <cell r="CC94">
            <v>1140.2199999999998</v>
          </cell>
          <cell r="CJ94">
            <v>102.843</v>
          </cell>
          <cell r="CL94">
            <v>972.09999999999991</v>
          </cell>
          <cell r="CS94">
            <v>179.316</v>
          </cell>
          <cell r="CU94">
            <v>696.49</v>
          </cell>
          <cell r="DB94">
            <v>102.843</v>
          </cell>
          <cell r="DD94">
            <v>193.81200000000001</v>
          </cell>
          <cell r="DK94">
            <v>11.8665</v>
          </cell>
          <cell r="DT94">
            <v>163.494</v>
          </cell>
          <cell r="EC94">
            <v>255.149</v>
          </cell>
          <cell r="EL94">
            <v>280.92</v>
          </cell>
          <cell r="EU94">
            <v>224.14500000000001</v>
          </cell>
          <cell r="FD94">
            <v>192.501</v>
          </cell>
          <cell r="FM94">
            <v>179.316</v>
          </cell>
          <cell r="FV94">
            <v>177.9975</v>
          </cell>
          <cell r="GE94">
            <v>220.66</v>
          </cell>
          <cell r="GN94">
            <v>322.45999999999998</v>
          </cell>
        </row>
        <row r="95">
          <cell r="A95">
            <v>81</v>
          </cell>
          <cell r="B95" t="str">
            <v>FG</v>
          </cell>
          <cell r="C95" t="str">
            <v>FM</v>
          </cell>
          <cell r="D95" t="str">
            <v>JBS(80:20)</v>
          </cell>
          <cell r="E95" t="str">
            <v>JBS(80:20)</v>
          </cell>
          <cell r="O95">
            <v>0</v>
          </cell>
          <cell r="S95">
            <v>0</v>
          </cell>
          <cell r="AB95">
            <v>262.2</v>
          </cell>
          <cell r="AK95">
            <v>217.4</v>
          </cell>
          <cell r="BC95">
            <v>377.3</v>
          </cell>
          <cell r="BL95">
            <v>179</v>
          </cell>
          <cell r="BU95">
            <v>44.8</v>
          </cell>
          <cell r="CD95">
            <v>153.5</v>
          </cell>
          <cell r="CM95">
            <v>121.5</v>
          </cell>
          <cell r="CW95">
            <v>40</v>
          </cell>
          <cell r="DE95">
            <v>16</v>
          </cell>
          <cell r="DN95">
            <v>48.6</v>
          </cell>
          <cell r="DW95">
            <v>88.9</v>
          </cell>
          <cell r="EF95">
            <v>112.5</v>
          </cell>
          <cell r="EO95">
            <v>272.10000000000002</v>
          </cell>
          <cell r="EX95">
            <v>236</v>
          </cell>
          <cell r="FD95">
            <v>133.613</v>
          </cell>
          <cell r="FG95">
            <v>54.4</v>
          </cell>
          <cell r="FK95">
            <v>15</v>
          </cell>
          <cell r="FM95">
            <v>81.284379999999999</v>
          </cell>
          <cell r="FP95">
            <v>97.835849999999994</v>
          </cell>
          <cell r="FV95">
            <v>81.284379999999999</v>
          </cell>
          <cell r="FY95">
            <v>97.196399999999997</v>
          </cell>
          <cell r="GH95">
            <v>179.68545000000003</v>
          </cell>
        </row>
        <row r="96">
          <cell r="A96">
            <v>82</v>
          </cell>
          <cell r="B96" t="str">
            <v>FG</v>
          </cell>
          <cell r="C96" t="str">
            <v>FM</v>
          </cell>
          <cell r="D96" t="str">
            <v>TRANSLUCENT</v>
          </cell>
          <cell r="E96" t="str">
            <v>TRANSLUCENT</v>
          </cell>
          <cell r="J96">
            <v>51.58</v>
          </cell>
          <cell r="O96">
            <v>51.58</v>
          </cell>
          <cell r="T96">
            <v>2.198</v>
          </cell>
          <cell r="AC96">
            <v>1.02</v>
          </cell>
          <cell r="AI96">
            <v>98.965999999999994</v>
          </cell>
          <cell r="AL96">
            <v>96.29</v>
          </cell>
          <cell r="AR96">
            <v>206.661</v>
          </cell>
          <cell r="AU96">
            <v>96.29</v>
          </cell>
          <cell r="BA96">
            <v>117.241</v>
          </cell>
          <cell r="BD96">
            <v>75.959999999999994</v>
          </cell>
          <cell r="BJ96">
            <v>44.140999999999998</v>
          </cell>
          <cell r="BM96">
            <v>60.06</v>
          </cell>
          <cell r="BV96">
            <v>46.86</v>
          </cell>
          <cell r="CA96">
            <v>76.23</v>
          </cell>
          <cell r="CE96">
            <v>96.91</v>
          </cell>
          <cell r="CJ96">
            <v>28.71</v>
          </cell>
          <cell r="CN96">
            <v>96.91</v>
          </cell>
          <cell r="DX96">
            <v>5.22</v>
          </cell>
          <cell r="EG96">
            <v>5.22</v>
          </cell>
          <cell r="EP96">
            <v>5.22</v>
          </cell>
          <cell r="FG96">
            <v>12.72</v>
          </cell>
          <cell r="FQ96">
            <v>82.27</v>
          </cell>
          <cell r="FZ96">
            <v>82.27</v>
          </cell>
          <cell r="GI96">
            <v>82.27</v>
          </cell>
          <cell r="GN96">
            <v>45</v>
          </cell>
          <cell r="GR96">
            <v>6.96</v>
          </cell>
        </row>
        <row r="97">
          <cell r="A97">
            <v>83</v>
          </cell>
          <cell r="B97" t="str">
            <v>FG</v>
          </cell>
          <cell r="C97" t="str">
            <v>FM</v>
          </cell>
          <cell r="D97" t="str">
            <v>D.S.B</v>
          </cell>
          <cell r="E97" t="str">
            <v>DPFAD 70% + SDD PKO RES 30%</v>
          </cell>
          <cell r="I97">
            <v>21.8</v>
          </cell>
          <cell r="O97">
            <v>21.8</v>
          </cell>
          <cell r="S97">
            <v>35.200000000000003</v>
          </cell>
          <cell r="AB97">
            <v>44.8</v>
          </cell>
          <cell r="AI97">
            <v>97.266000000000005</v>
          </cell>
          <cell r="AT97">
            <v>168.8</v>
          </cell>
          <cell r="BC97">
            <v>7.7</v>
          </cell>
          <cell r="CD97">
            <v>63.9</v>
          </cell>
          <cell r="CM97">
            <v>153.5</v>
          </cell>
          <cell r="CV97">
            <v>166.3</v>
          </cell>
          <cell r="EF97">
            <v>262.2</v>
          </cell>
          <cell r="EO97">
            <v>281.39999999999998</v>
          </cell>
          <cell r="FG97">
            <v>44.8</v>
          </cell>
          <cell r="FK97">
            <v>60</v>
          </cell>
          <cell r="FM97">
            <v>94.545000000000002</v>
          </cell>
          <cell r="FP97">
            <v>338.9</v>
          </cell>
          <cell r="FT97">
            <v>30.99</v>
          </cell>
          <cell r="FV97">
            <v>76.23</v>
          </cell>
          <cell r="FY97">
            <v>402.9</v>
          </cell>
          <cell r="GC97">
            <v>64.88</v>
          </cell>
          <cell r="GE97">
            <v>36.134999999999998</v>
          </cell>
          <cell r="GH97">
            <v>274.96350000000001</v>
          </cell>
          <cell r="GL97">
            <v>34</v>
          </cell>
          <cell r="GQ97">
            <v>161.78085000000002</v>
          </cell>
        </row>
        <row r="98">
          <cell r="A98">
            <v>84</v>
          </cell>
          <cell r="B98" t="str">
            <v>FG</v>
          </cell>
          <cell r="C98" t="str">
            <v>FM</v>
          </cell>
          <cell r="D98" t="str">
            <v>JO BLEND</v>
          </cell>
          <cell r="E98" t="str">
            <v>JO BLEND</v>
          </cell>
          <cell r="J98">
            <v>143.51</v>
          </cell>
          <cell r="O98">
            <v>143.51</v>
          </cell>
          <cell r="T98">
            <v>3.992</v>
          </cell>
          <cell r="AC98">
            <v>118.97199999999999</v>
          </cell>
          <cell r="AF98">
            <v>115.07000000000001</v>
          </cell>
          <cell r="AL98">
            <v>2.198</v>
          </cell>
          <cell r="AU98">
            <v>92.304000000000002</v>
          </cell>
          <cell r="BD98">
            <v>37.119999999999997</v>
          </cell>
          <cell r="BG98">
            <v>14.54</v>
          </cell>
          <cell r="BI98">
            <v>71.28</v>
          </cell>
          <cell r="DK98">
            <v>34.155000000000001</v>
          </cell>
          <cell r="DN98">
            <v>172.7</v>
          </cell>
          <cell r="DR98">
            <v>49.78</v>
          </cell>
          <cell r="EX98">
            <v>249.4</v>
          </cell>
          <cell r="FG98">
            <v>409.2</v>
          </cell>
        </row>
        <row r="99">
          <cell r="A99">
            <v>85</v>
          </cell>
          <cell r="B99" t="str">
            <v>FG</v>
          </cell>
          <cell r="C99" t="str">
            <v>FM</v>
          </cell>
          <cell r="D99" t="str">
            <v>ITC</v>
          </cell>
          <cell r="E99" t="str">
            <v>DPFAD 70% + DCPS 30%</v>
          </cell>
          <cell r="O99">
            <v>0</v>
          </cell>
          <cell r="AK99">
            <v>40.299999999999997</v>
          </cell>
          <cell r="CV99">
            <v>1.3</v>
          </cell>
        </row>
        <row r="100">
          <cell r="A100">
            <v>86</v>
          </cell>
          <cell r="B100" t="str">
            <v>FG</v>
          </cell>
          <cell r="C100" t="str">
            <v>FM</v>
          </cell>
          <cell r="D100" t="str">
            <v>DDPKORESIDUEFA</v>
          </cell>
          <cell r="E100" t="str">
            <v>S DD PKO RES</v>
          </cell>
          <cell r="O100">
            <v>0</v>
          </cell>
        </row>
        <row r="101">
          <cell r="A101">
            <v>87</v>
          </cell>
          <cell r="B101" t="str">
            <v>FG</v>
          </cell>
          <cell r="C101" t="str">
            <v>FM</v>
          </cell>
          <cell r="D101" t="str">
            <v>DRBDPS FOR P-12</v>
          </cell>
          <cell r="E101" t="str">
            <v>DRBDPS/CPS 65%+B/P PKO 35%</v>
          </cell>
          <cell r="O101">
            <v>0</v>
          </cell>
        </row>
        <row r="102">
          <cell r="A102">
            <v>88</v>
          </cell>
          <cell r="B102" t="str">
            <v>FG</v>
          </cell>
          <cell r="C102" t="str">
            <v>FM</v>
          </cell>
          <cell r="D102" t="str">
            <v>DPKO</v>
          </cell>
          <cell r="E102" t="str">
            <v>D C12-C18</v>
          </cell>
          <cell r="I102">
            <v>100.4</v>
          </cell>
          <cell r="O102">
            <v>100.4</v>
          </cell>
          <cell r="Q102">
            <v>82.816000000000003</v>
          </cell>
          <cell r="S102">
            <v>99.8</v>
          </cell>
          <cell r="Z102">
            <v>61.566000000000003</v>
          </cell>
          <cell r="AB102">
            <v>99.8</v>
          </cell>
          <cell r="AI102">
            <v>93.866</v>
          </cell>
          <cell r="AK102">
            <v>166.3</v>
          </cell>
          <cell r="AR102">
            <v>24.591000000000001</v>
          </cell>
          <cell r="AT102">
            <v>9.6</v>
          </cell>
          <cell r="BA102">
            <v>119.366</v>
          </cell>
          <cell r="BC102">
            <v>150.9</v>
          </cell>
          <cell r="BJ102">
            <v>8.016</v>
          </cell>
          <cell r="BL102">
            <v>63.3</v>
          </cell>
          <cell r="BU102">
            <v>88.9</v>
          </cell>
          <cell r="CA102">
            <v>12.375</v>
          </cell>
          <cell r="CD102">
            <v>130.4</v>
          </cell>
          <cell r="CM102">
            <v>74.8</v>
          </cell>
          <cell r="CV102">
            <v>2.6</v>
          </cell>
          <cell r="DB102">
            <v>37.619999999999997</v>
          </cell>
          <cell r="DE102">
            <v>35.799999999999997</v>
          </cell>
          <cell r="DK102">
            <v>16.335000000000001</v>
          </cell>
          <cell r="DN102">
            <v>279.39999999999998</v>
          </cell>
          <cell r="DT102">
            <v>12.375</v>
          </cell>
          <cell r="DW102">
            <v>108.7</v>
          </cell>
          <cell r="EF102">
            <v>82.5</v>
          </cell>
          <cell r="EL102">
            <v>94.545000000000002</v>
          </cell>
          <cell r="EO102">
            <v>154.1</v>
          </cell>
          <cell r="EU102">
            <v>77.715000000000003</v>
          </cell>
          <cell r="EX102">
            <v>70.3</v>
          </cell>
          <cell r="FD102">
            <v>30.195</v>
          </cell>
          <cell r="FG102">
            <v>87</v>
          </cell>
          <cell r="FM102">
            <v>126.72</v>
          </cell>
          <cell r="FP102">
            <v>163.69919999999999</v>
          </cell>
          <cell r="FV102">
            <v>126.22499999999999</v>
          </cell>
          <cell r="FY102">
            <v>163.05975000000001</v>
          </cell>
          <cell r="GE102">
            <v>55.44</v>
          </cell>
          <cell r="GH102">
            <v>221.88915</v>
          </cell>
          <cell r="GN102">
            <v>10.89</v>
          </cell>
          <cell r="GQ102">
            <v>102.31200000000001</v>
          </cell>
        </row>
        <row r="103">
          <cell r="A103">
            <v>89</v>
          </cell>
          <cell r="B103" t="str">
            <v>FG</v>
          </cell>
          <cell r="C103" t="str">
            <v>FM</v>
          </cell>
          <cell r="D103" t="str">
            <v>DPFAD</v>
          </cell>
          <cell r="E103" t="str">
            <v>DPFAD</v>
          </cell>
          <cell r="O103">
            <v>0</v>
          </cell>
          <cell r="Z103">
            <v>23.741</v>
          </cell>
          <cell r="AK103">
            <v>230.2</v>
          </cell>
          <cell r="BA103">
            <v>50.405000000000001</v>
          </cell>
          <cell r="BC103">
            <v>38.4</v>
          </cell>
          <cell r="BG103">
            <v>14.53</v>
          </cell>
          <cell r="BL103">
            <v>377.3</v>
          </cell>
          <cell r="BU103">
            <v>227</v>
          </cell>
          <cell r="CD103">
            <v>7.7</v>
          </cell>
          <cell r="DB103">
            <v>119.295</v>
          </cell>
          <cell r="DE103">
            <v>12.8</v>
          </cell>
          <cell r="DI103">
            <v>146.30000000000001</v>
          </cell>
          <cell r="DN103">
            <v>441.2</v>
          </cell>
          <cell r="DW103">
            <v>63.9</v>
          </cell>
          <cell r="EP103">
            <v>37.206000000000003</v>
          </cell>
          <cell r="EY103">
            <v>113.328</v>
          </cell>
          <cell r="FG103">
            <v>145.005</v>
          </cell>
          <cell r="FQ103">
            <v>73.325999999999993</v>
          </cell>
          <cell r="FZ103">
            <v>91.906999999999996</v>
          </cell>
          <cell r="GI103">
            <v>108.52500000000001</v>
          </cell>
          <cell r="GR103">
            <v>140.52600000000001</v>
          </cell>
        </row>
        <row r="104">
          <cell r="A104">
            <v>90</v>
          </cell>
          <cell r="B104" t="str">
            <v>FG</v>
          </cell>
          <cell r="C104" t="str">
            <v>NM</v>
          </cell>
          <cell r="D104" t="str">
            <v>C6&gt;98%</v>
          </cell>
          <cell r="E104" t="str">
            <v>C6&gt;98%</v>
          </cell>
          <cell r="F104">
            <v>50.282000000000004</v>
          </cell>
          <cell r="O104">
            <v>50.282000000000004</v>
          </cell>
          <cell r="P104">
            <v>54.152000000000001</v>
          </cell>
          <cell r="Y104">
            <v>43.832000000000001</v>
          </cell>
          <cell r="AH104">
            <v>49.637</v>
          </cell>
          <cell r="AQ104">
            <v>67.697000000000003</v>
          </cell>
          <cell r="AZ104">
            <v>7.7119999999999997</v>
          </cell>
          <cell r="BI104">
            <v>9.0020000000000007</v>
          </cell>
          <cell r="BR104">
            <v>7.7119999999999997</v>
          </cell>
          <cell r="CA104">
            <v>16.742000000000001</v>
          </cell>
          <cell r="CJ104">
            <v>16.742000000000001</v>
          </cell>
          <cell r="CS104">
            <v>16.742000000000001</v>
          </cell>
          <cell r="DB104">
            <v>16.742000000000001</v>
          </cell>
          <cell r="DK104">
            <v>16.742000000000001</v>
          </cell>
          <cell r="DT104">
            <v>16.742000000000001</v>
          </cell>
          <cell r="EC104">
            <v>16.742000000000001</v>
          </cell>
          <cell r="EL104">
            <v>16.742000000000001</v>
          </cell>
          <cell r="EU104">
            <v>16.742000000000001</v>
          </cell>
          <cell r="FD104">
            <v>16.742000000000001</v>
          </cell>
          <cell r="FM104">
            <v>16.742000000000001</v>
          </cell>
          <cell r="FV104">
            <v>21.256999999999998</v>
          </cell>
          <cell r="GE104">
            <v>61.892000000000003</v>
          </cell>
          <cell r="GN104">
            <v>2.81</v>
          </cell>
        </row>
        <row r="105">
          <cell r="A105">
            <v>91</v>
          </cell>
          <cell r="B105" t="str">
            <v>FG</v>
          </cell>
          <cell r="C105" t="str">
            <v>FM</v>
          </cell>
          <cell r="D105" t="str">
            <v>C8&gt;98%</v>
          </cell>
          <cell r="E105" t="str">
            <v>C8&gt;98%</v>
          </cell>
          <cell r="F105">
            <v>145.53</v>
          </cell>
          <cell r="G105">
            <v>33.83</v>
          </cell>
          <cell r="O105">
            <v>179.36</v>
          </cell>
          <cell r="P105">
            <v>90.584999999999994</v>
          </cell>
          <cell r="Q105">
            <v>33.83</v>
          </cell>
          <cell r="Y105">
            <v>152.46</v>
          </cell>
          <cell r="Z105">
            <v>33.83</v>
          </cell>
          <cell r="AH105">
            <v>174.24</v>
          </cell>
          <cell r="AI105">
            <v>33.83</v>
          </cell>
          <cell r="AQ105">
            <v>141.57</v>
          </cell>
          <cell r="AR105">
            <v>34.68</v>
          </cell>
          <cell r="AZ105">
            <v>141.57</v>
          </cell>
          <cell r="BA105">
            <v>35.104999999999997</v>
          </cell>
          <cell r="BI105">
            <v>133.16</v>
          </cell>
          <cell r="BJ105">
            <v>85.68</v>
          </cell>
          <cell r="BR105">
            <v>109.395</v>
          </cell>
          <cell r="CA105">
            <v>106.425</v>
          </cell>
          <cell r="CJ105">
            <v>107.41500000000001</v>
          </cell>
          <cell r="CS105">
            <v>107.41500000000001</v>
          </cell>
          <cell r="DB105">
            <v>71.28</v>
          </cell>
          <cell r="DK105">
            <v>67.814999999999998</v>
          </cell>
          <cell r="DT105">
            <v>49.5</v>
          </cell>
          <cell r="EC105">
            <v>49.5</v>
          </cell>
          <cell r="EL105">
            <v>26.234999999999999</v>
          </cell>
          <cell r="EU105">
            <v>26.234999999999999</v>
          </cell>
          <cell r="FD105">
            <v>25.74</v>
          </cell>
          <cell r="FM105">
            <v>2.4750000000000001</v>
          </cell>
          <cell r="FV105">
            <v>13.365</v>
          </cell>
          <cell r="GE105">
            <v>104.44499999999999</v>
          </cell>
          <cell r="GN105">
            <v>92.564999999999998</v>
          </cell>
        </row>
        <row r="106">
          <cell r="A106">
            <v>92</v>
          </cell>
          <cell r="B106" t="str">
            <v>FG</v>
          </cell>
          <cell r="C106" t="str">
            <v>FM</v>
          </cell>
          <cell r="D106" t="str">
            <v>C10&gt;98%</v>
          </cell>
          <cell r="E106" t="str">
            <v>C10&gt;98%</v>
          </cell>
          <cell r="F106">
            <v>167.80500000000001</v>
          </cell>
          <cell r="O106">
            <v>167.80500000000001</v>
          </cell>
          <cell r="P106">
            <v>141.07499999999999</v>
          </cell>
          <cell r="Y106">
            <v>140.08500000000001</v>
          </cell>
          <cell r="AH106">
            <v>46.53</v>
          </cell>
          <cell r="AQ106">
            <v>38.61</v>
          </cell>
          <cell r="AZ106">
            <v>143.55000000000001</v>
          </cell>
          <cell r="BI106">
            <v>168.3</v>
          </cell>
          <cell r="BR106">
            <v>153.44999999999999</v>
          </cell>
          <cell r="BS106">
            <v>9.18</v>
          </cell>
          <cell r="CA106">
            <v>133.155</v>
          </cell>
          <cell r="CJ106">
            <v>114.345</v>
          </cell>
          <cell r="CS106">
            <v>114.345</v>
          </cell>
          <cell r="DB106">
            <v>71.775000000000006</v>
          </cell>
          <cell r="DK106">
            <v>116.325</v>
          </cell>
          <cell r="DT106">
            <v>52.47</v>
          </cell>
          <cell r="EC106">
            <v>52.47</v>
          </cell>
          <cell r="EL106">
            <v>31.68</v>
          </cell>
          <cell r="EU106">
            <v>74.745000000000005</v>
          </cell>
          <cell r="FD106">
            <v>73.754999999999995</v>
          </cell>
          <cell r="FM106">
            <v>58.905000000000001</v>
          </cell>
          <cell r="FV106">
            <v>58.905000000000001</v>
          </cell>
          <cell r="GE106">
            <v>11.385</v>
          </cell>
          <cell r="GN106">
            <v>5.4450000000000003</v>
          </cell>
        </row>
        <row r="107">
          <cell r="A107">
            <v>93</v>
          </cell>
          <cell r="B107" t="str">
            <v>FG</v>
          </cell>
          <cell r="C107" t="str">
            <v>FM</v>
          </cell>
          <cell r="D107" t="str">
            <v>C8+C10&gt;98%</v>
          </cell>
          <cell r="E107" t="str">
            <v>C8+C10&gt;98%</v>
          </cell>
          <cell r="F107">
            <v>129.34299999999999</v>
          </cell>
          <cell r="O107">
            <v>129.34299999999999</v>
          </cell>
          <cell r="P107">
            <v>112.76050000000001</v>
          </cell>
          <cell r="Y107">
            <v>99.494500000000002</v>
          </cell>
          <cell r="AH107">
            <v>78.932000000000002</v>
          </cell>
          <cell r="AQ107">
            <v>65.334549999999993</v>
          </cell>
          <cell r="AZ107">
            <v>126.0265</v>
          </cell>
          <cell r="BI107">
            <v>141.61404999999999</v>
          </cell>
          <cell r="BR107">
            <v>127.3531</v>
          </cell>
          <cell r="BS107">
            <v>190.23</v>
          </cell>
          <cell r="CA107">
            <v>127.3531</v>
          </cell>
          <cell r="CB107">
            <v>237.66000000000003</v>
          </cell>
          <cell r="CJ107">
            <v>122.0467</v>
          </cell>
          <cell r="CK107">
            <v>108.63</v>
          </cell>
          <cell r="CS107">
            <v>104.8009</v>
          </cell>
          <cell r="CT107">
            <v>108.63</v>
          </cell>
          <cell r="DB107">
            <v>103.80595</v>
          </cell>
          <cell r="DC107">
            <v>108.63</v>
          </cell>
          <cell r="DK107">
            <v>46.762150000000005</v>
          </cell>
          <cell r="DL107">
            <v>108.63</v>
          </cell>
          <cell r="DT107">
            <v>123.3733</v>
          </cell>
          <cell r="DU107">
            <v>108.63</v>
          </cell>
          <cell r="EC107">
            <v>123.04164999999999</v>
          </cell>
          <cell r="ED107">
            <v>111.00999999999999</v>
          </cell>
          <cell r="EL107">
            <v>122.37835</v>
          </cell>
          <cell r="EM107">
            <v>108.63</v>
          </cell>
          <cell r="EU107">
            <v>172.78915000000001</v>
          </cell>
          <cell r="EV107">
            <v>285.26</v>
          </cell>
          <cell r="FD107">
            <v>140.95075</v>
          </cell>
          <cell r="FE107">
            <v>325.20999999999998</v>
          </cell>
          <cell r="FF107">
            <v>48.16</v>
          </cell>
          <cell r="FM107">
            <v>122.37835</v>
          </cell>
          <cell r="FN107">
            <v>60.01</v>
          </cell>
          <cell r="FO107">
            <v>505.82</v>
          </cell>
          <cell r="FV107">
            <v>122.0467</v>
          </cell>
          <cell r="FW107">
            <v>60.86</v>
          </cell>
          <cell r="GE107">
            <v>123.1953</v>
          </cell>
          <cell r="GF107">
            <v>60.86</v>
          </cell>
          <cell r="GN107">
            <v>107.952</v>
          </cell>
          <cell r="GO107">
            <v>60.86</v>
          </cell>
        </row>
        <row r="108">
          <cell r="A108">
            <v>94</v>
          </cell>
          <cell r="B108" t="str">
            <v>FG</v>
          </cell>
          <cell r="C108" t="str">
            <v>FM</v>
          </cell>
          <cell r="D108" t="str">
            <v>C12&gt;99%</v>
          </cell>
          <cell r="E108" t="str">
            <v>C12&gt;99%</v>
          </cell>
          <cell r="I108">
            <v>465.4</v>
          </cell>
          <cell r="O108">
            <v>465.4</v>
          </cell>
          <cell r="S108">
            <v>465.4</v>
          </cell>
          <cell r="AB108">
            <v>465.4</v>
          </cell>
          <cell r="AK108">
            <v>465.4</v>
          </cell>
          <cell r="AT108">
            <v>465.4</v>
          </cell>
          <cell r="BC108">
            <v>465.4</v>
          </cell>
          <cell r="BL108">
            <v>465.4</v>
          </cell>
          <cell r="BU108">
            <v>465.4</v>
          </cell>
          <cell r="CD108">
            <v>465.4</v>
          </cell>
          <cell r="CM108">
            <v>465.4</v>
          </cell>
          <cell r="CV108">
            <v>465.4</v>
          </cell>
          <cell r="DE108">
            <v>445.1</v>
          </cell>
          <cell r="DN108">
            <v>430.4</v>
          </cell>
          <cell r="DW108">
            <v>430.4</v>
          </cell>
          <cell r="EF108">
            <v>425</v>
          </cell>
          <cell r="EG108">
            <v>13.12</v>
          </cell>
          <cell r="EN108">
            <v>997.39</v>
          </cell>
          <cell r="EO108">
            <v>425</v>
          </cell>
          <cell r="EP108">
            <v>13.12</v>
          </cell>
          <cell r="EW108">
            <v>997.39</v>
          </cell>
          <cell r="EX108">
            <v>414</v>
          </cell>
          <cell r="FF108">
            <v>858.09</v>
          </cell>
          <cell r="FG108">
            <v>413.9</v>
          </cell>
          <cell r="FO108">
            <v>1.28</v>
          </cell>
          <cell r="FP108">
            <v>399.15599999999995</v>
          </cell>
          <cell r="FX108">
            <v>1.28</v>
          </cell>
          <cell r="FY108">
            <v>384.44057142857139</v>
          </cell>
          <cell r="GG108">
            <v>1.2799999999999159</v>
          </cell>
          <cell r="GH108">
            <v>367.88571428571424</v>
          </cell>
          <cell r="GL108">
            <v>15.87</v>
          </cell>
          <cell r="GP108">
            <v>1500.49</v>
          </cell>
          <cell r="GQ108">
            <v>367.88571428571424</v>
          </cell>
        </row>
        <row r="109">
          <cell r="A109">
            <v>95</v>
          </cell>
          <cell r="B109" t="str">
            <v>FG</v>
          </cell>
          <cell r="C109" t="str">
            <v>FM</v>
          </cell>
          <cell r="D109" t="str">
            <v>C14&gt;99%</v>
          </cell>
          <cell r="E109" t="str">
            <v>C14&gt;99%</v>
          </cell>
          <cell r="O109">
            <v>0</v>
          </cell>
        </row>
        <row r="110">
          <cell r="A110">
            <v>96</v>
          </cell>
          <cell r="B110" t="str">
            <v>FG</v>
          </cell>
          <cell r="C110" t="str">
            <v>FM</v>
          </cell>
          <cell r="D110" t="str">
            <v>C12+14&gt;99</v>
          </cell>
          <cell r="E110" t="str">
            <v>C12-C14</v>
          </cell>
          <cell r="I110">
            <v>208.3</v>
          </cell>
          <cell r="O110">
            <v>208.3</v>
          </cell>
          <cell r="S110">
            <v>509.7</v>
          </cell>
          <cell r="Y110">
            <v>28.8</v>
          </cell>
          <cell r="AB110">
            <v>254</v>
          </cell>
          <cell r="AF110">
            <v>19.72</v>
          </cell>
          <cell r="AH110">
            <v>36.9</v>
          </cell>
          <cell r="AK110">
            <v>268.60000000000002</v>
          </cell>
          <cell r="AO110">
            <v>52.89</v>
          </cell>
          <cell r="AT110">
            <v>36.5</v>
          </cell>
          <cell r="BC110">
            <v>174.3</v>
          </cell>
          <cell r="BL110">
            <v>18.3</v>
          </cell>
          <cell r="BU110">
            <v>54.8</v>
          </cell>
          <cell r="CD110">
            <v>79</v>
          </cell>
          <cell r="CM110">
            <v>190</v>
          </cell>
          <cell r="CV110">
            <v>11.3</v>
          </cell>
          <cell r="DE110">
            <v>97</v>
          </cell>
          <cell r="DN110">
            <v>75.900000000000006</v>
          </cell>
          <cell r="DW110">
            <v>228.4</v>
          </cell>
          <cell r="EF110">
            <v>923.2</v>
          </cell>
          <cell r="EO110">
            <v>1096.8</v>
          </cell>
          <cell r="EX110">
            <v>951.9</v>
          </cell>
          <cell r="FG110">
            <v>297.8</v>
          </cell>
          <cell r="FP110">
            <v>129.71700000000001</v>
          </cell>
          <cell r="FY110">
            <v>129.71700000000001</v>
          </cell>
          <cell r="GH110">
            <v>529.79999999999995</v>
          </cell>
          <cell r="GQ110">
            <v>627.53300000000002</v>
          </cell>
        </row>
        <row r="111">
          <cell r="A111">
            <v>248</v>
          </cell>
          <cell r="B111" t="str">
            <v>FG</v>
          </cell>
          <cell r="C111" t="str">
            <v>FM</v>
          </cell>
          <cell r="D111" t="str">
            <v>C12+14&gt;99 (IMP)</v>
          </cell>
          <cell r="E111" t="str">
            <v>C12-C14 (IMP)</v>
          </cell>
          <cell r="EE111">
            <v>997.39</v>
          </cell>
        </row>
        <row r="112">
          <cell r="A112">
            <v>97</v>
          </cell>
          <cell r="B112" t="str">
            <v>FG</v>
          </cell>
          <cell r="C112" t="str">
            <v>FM</v>
          </cell>
          <cell r="D112" t="str">
            <v>C12+C14+C16&gt;99</v>
          </cell>
          <cell r="E112" t="str">
            <v>C12-C16</v>
          </cell>
          <cell r="O112">
            <v>0</v>
          </cell>
          <cell r="AQ112">
            <v>259.2</v>
          </cell>
          <cell r="AZ112">
            <v>386.1</v>
          </cell>
          <cell r="BC112">
            <v>38.4</v>
          </cell>
          <cell r="FP112">
            <v>204.624</v>
          </cell>
          <cell r="FY112">
            <v>23.750999999999948</v>
          </cell>
          <cell r="GH112">
            <v>582.79999999999995</v>
          </cell>
          <cell r="GQ112">
            <v>1178.4000000000001</v>
          </cell>
        </row>
        <row r="113">
          <cell r="A113">
            <v>98</v>
          </cell>
          <cell r="B113" t="str">
            <v>FG</v>
          </cell>
          <cell r="C113" t="str">
            <v>FM</v>
          </cell>
          <cell r="D113" t="str">
            <v>C16&gt;90%</v>
          </cell>
          <cell r="E113" t="str">
            <v>C16&gt;90%</v>
          </cell>
          <cell r="O113">
            <v>0</v>
          </cell>
        </row>
        <row r="114">
          <cell r="A114">
            <v>99</v>
          </cell>
          <cell r="B114" t="str">
            <v>FG</v>
          </cell>
          <cell r="C114" t="str">
            <v>FM</v>
          </cell>
          <cell r="D114" t="str">
            <v>C16&gt;99%</v>
          </cell>
          <cell r="E114" t="str">
            <v>C16&gt;99%</v>
          </cell>
          <cell r="O114">
            <v>0</v>
          </cell>
          <cell r="CD114">
            <v>246.5</v>
          </cell>
          <cell r="CM114">
            <v>413.9</v>
          </cell>
          <cell r="CQ114">
            <v>120.66</v>
          </cell>
          <cell r="CV114">
            <v>516.9</v>
          </cell>
          <cell r="GL114">
            <v>19.79</v>
          </cell>
          <cell r="GQ114">
            <v>178.669725</v>
          </cell>
          <cell r="GU114">
            <v>158.6</v>
          </cell>
        </row>
        <row r="115">
          <cell r="A115">
            <v>100</v>
          </cell>
          <cell r="B115" t="str">
            <v>FG</v>
          </cell>
          <cell r="C115" t="str">
            <v>FM</v>
          </cell>
          <cell r="D115" t="str">
            <v>DFA C16/C18</v>
          </cell>
          <cell r="E115" t="str">
            <v>DFA C16/C18</v>
          </cell>
          <cell r="O115">
            <v>0</v>
          </cell>
          <cell r="CH115">
            <v>526.30999999999995</v>
          </cell>
          <cell r="CQ115">
            <v>264.77999999999997</v>
          </cell>
          <cell r="CZ115">
            <v>264.77999999999997</v>
          </cell>
          <cell r="DE115">
            <v>524.29999999999995</v>
          </cell>
          <cell r="DN115">
            <v>20.100000000000001</v>
          </cell>
        </row>
        <row r="116">
          <cell r="A116">
            <v>101</v>
          </cell>
          <cell r="B116" t="str">
            <v>FG</v>
          </cell>
          <cell r="C116" t="str">
            <v>FM</v>
          </cell>
          <cell r="D116" t="str">
            <v>C18&gt;95%</v>
          </cell>
          <cell r="E116" t="str">
            <v>C18&gt;95%</v>
          </cell>
          <cell r="I116">
            <v>242</v>
          </cell>
          <cell r="O116">
            <v>242</v>
          </cell>
          <cell r="S116">
            <v>241</v>
          </cell>
          <cell r="AB116">
            <v>241</v>
          </cell>
          <cell r="AK116">
            <v>241</v>
          </cell>
          <cell r="AT116">
            <v>241</v>
          </cell>
          <cell r="BC116">
            <v>241</v>
          </cell>
          <cell r="BL116">
            <v>241</v>
          </cell>
          <cell r="BT116">
            <v>771.77</v>
          </cell>
          <cell r="BU116">
            <v>241</v>
          </cell>
          <cell r="BY116">
            <v>46.68</v>
          </cell>
          <cell r="CC116">
            <v>905.61</v>
          </cell>
          <cell r="CD116">
            <v>223.2</v>
          </cell>
          <cell r="CL116">
            <v>905.61</v>
          </cell>
          <cell r="CM116">
            <v>126.4</v>
          </cell>
          <cell r="CU116">
            <v>905.61</v>
          </cell>
          <cell r="CV116">
            <v>153.5</v>
          </cell>
          <cell r="DD116">
            <v>1028.9000000000001</v>
          </cell>
          <cell r="DM116">
            <v>1028.9000000000001</v>
          </cell>
          <cell r="DV116">
            <v>1028.9000000000001</v>
          </cell>
          <cell r="EE116">
            <v>1028.9000000000001</v>
          </cell>
          <cell r="EN116">
            <v>1028.9000000000001</v>
          </cell>
          <cell r="GP116">
            <v>771.26</v>
          </cell>
        </row>
        <row r="117">
          <cell r="A117">
            <v>102</v>
          </cell>
          <cell r="B117" t="str">
            <v>FG</v>
          </cell>
          <cell r="C117" t="str">
            <v>FM</v>
          </cell>
          <cell r="D117" t="str">
            <v>OLEIC-K</v>
          </cell>
          <cell r="E117" t="str">
            <v>OLEIC-K</v>
          </cell>
          <cell r="F117">
            <v>188.32</v>
          </cell>
          <cell r="O117">
            <v>188.32</v>
          </cell>
          <cell r="P117">
            <v>119.84</v>
          </cell>
          <cell r="Y117">
            <v>74.900000000000006</v>
          </cell>
          <cell r="AH117">
            <v>34.24</v>
          </cell>
          <cell r="AQ117">
            <v>99.51</v>
          </cell>
          <cell r="AZ117">
            <v>11.77</v>
          </cell>
          <cell r="BC117">
            <v>546.1</v>
          </cell>
          <cell r="BI117">
            <v>179.76</v>
          </cell>
          <cell r="BR117">
            <v>119.84</v>
          </cell>
          <cell r="BY117">
            <v>15</v>
          </cell>
          <cell r="CA117">
            <v>67.41</v>
          </cell>
          <cell r="CJ117">
            <v>65.36</v>
          </cell>
          <cell r="CS117">
            <v>70.62</v>
          </cell>
          <cell r="DB117">
            <v>215.07</v>
          </cell>
          <cell r="DK117">
            <v>68.48</v>
          </cell>
          <cell r="DT117">
            <v>180.83</v>
          </cell>
          <cell r="EC117">
            <v>272.85000000000002</v>
          </cell>
          <cell r="EL117">
            <v>413.02</v>
          </cell>
          <cell r="EU117">
            <v>291.04000000000002</v>
          </cell>
          <cell r="FD117">
            <v>240.75</v>
          </cell>
          <cell r="FM117">
            <v>383.06</v>
          </cell>
          <cell r="FV117">
            <v>418.37</v>
          </cell>
          <cell r="GE117">
            <v>222.56</v>
          </cell>
          <cell r="GN117">
            <v>70.62</v>
          </cell>
          <cell r="GQ117">
            <v>468.99</v>
          </cell>
        </row>
        <row r="118">
          <cell r="A118">
            <v>103</v>
          </cell>
          <cell r="B118" t="str">
            <v>FG</v>
          </cell>
          <cell r="C118" t="str">
            <v>FM</v>
          </cell>
          <cell r="D118" t="str">
            <v>C16+C18(30:70)TA</v>
          </cell>
          <cell r="E118" t="str">
            <v>C16-C18</v>
          </cell>
          <cell r="O118">
            <v>0</v>
          </cell>
          <cell r="BJ118">
            <v>290</v>
          </cell>
          <cell r="BS118">
            <v>752.5</v>
          </cell>
          <cell r="CB118">
            <v>750</v>
          </cell>
          <cell r="CK118">
            <v>747.5</v>
          </cell>
          <cell r="CT118">
            <v>747.5</v>
          </cell>
          <cell r="DC118">
            <v>165</v>
          </cell>
          <cell r="DE118">
            <v>326.10000000000002</v>
          </cell>
        </row>
        <row r="119">
          <cell r="A119">
            <v>104</v>
          </cell>
          <cell r="B119" t="str">
            <v>FG</v>
          </cell>
          <cell r="C119" t="str">
            <v>FM</v>
          </cell>
          <cell r="D119" t="str">
            <v>HYD.RBDPS-G3</v>
          </cell>
          <cell r="E119" t="str">
            <v>HYD.RBDPS</v>
          </cell>
          <cell r="I119">
            <v>63.9</v>
          </cell>
          <cell r="O119">
            <v>63.9</v>
          </cell>
          <cell r="S119">
            <v>33</v>
          </cell>
          <cell r="AB119">
            <v>402.1</v>
          </cell>
          <cell r="AK119">
            <v>393.90000000000003</v>
          </cell>
          <cell r="AT119">
            <v>306.39999999999998</v>
          </cell>
          <cell r="BC119">
            <v>283.7</v>
          </cell>
          <cell r="BL119">
            <v>283.3</v>
          </cell>
          <cell r="BU119">
            <v>283.3</v>
          </cell>
          <cell r="CD119">
            <v>283.3</v>
          </cell>
          <cell r="CM119">
            <v>283.3</v>
          </cell>
          <cell r="CV119">
            <v>283.3</v>
          </cell>
          <cell r="DE119">
            <v>283.3</v>
          </cell>
          <cell r="DN119">
            <v>283.3</v>
          </cell>
          <cell r="DW119">
            <v>283.3</v>
          </cell>
          <cell r="EF119">
            <v>285.3</v>
          </cell>
          <cell r="EO119">
            <v>156</v>
          </cell>
          <cell r="EX119">
            <v>78.199999999999989</v>
          </cell>
          <cell r="FG119">
            <v>71.7</v>
          </cell>
          <cell r="FP119">
            <v>37.323</v>
          </cell>
          <cell r="FY119">
            <v>37.323</v>
          </cell>
          <cell r="GH119">
            <v>37.323</v>
          </cell>
          <cell r="GQ119">
            <v>38.799999999999997</v>
          </cell>
        </row>
        <row r="120">
          <cell r="A120">
            <v>105</v>
          </cell>
          <cell r="B120" t="str">
            <v>FG</v>
          </cell>
          <cell r="C120" t="str">
            <v>SM</v>
          </cell>
          <cell r="D120" t="str">
            <v>L/E MUSTARD C1820</v>
          </cell>
          <cell r="E120" t="str">
            <v>DFA C18C20 MFA</v>
          </cell>
          <cell r="G120">
            <v>116.816</v>
          </cell>
          <cell r="O120">
            <v>116.816</v>
          </cell>
          <cell r="Q120">
            <v>53.915999999999997</v>
          </cell>
          <cell r="S120">
            <v>229.1</v>
          </cell>
          <cell r="Z120">
            <v>40.741</v>
          </cell>
          <cell r="AB120">
            <v>289.3</v>
          </cell>
          <cell r="AI120">
            <v>31.815999999999999</v>
          </cell>
          <cell r="AK120">
            <v>678</v>
          </cell>
          <cell r="AR120">
            <v>13.116</v>
          </cell>
          <cell r="AT120">
            <v>705.2</v>
          </cell>
          <cell r="BA120">
            <v>12.266</v>
          </cell>
          <cell r="BL120">
            <v>190</v>
          </cell>
          <cell r="BU120">
            <v>414.7</v>
          </cell>
          <cell r="CD120">
            <v>7.3</v>
          </cell>
          <cell r="CM120">
            <v>98.1</v>
          </cell>
          <cell r="CV120">
            <v>187.3</v>
          </cell>
          <cell r="DE120">
            <v>320.2</v>
          </cell>
          <cell r="DN120">
            <v>142.80000000000001</v>
          </cell>
          <cell r="DW120">
            <v>352.3</v>
          </cell>
          <cell r="EX120">
            <v>1126.8</v>
          </cell>
          <cell r="FG120">
            <v>1180.5</v>
          </cell>
          <cell r="FP120">
            <v>1195</v>
          </cell>
          <cell r="FY120">
            <v>1175.8</v>
          </cell>
          <cell r="GH120">
            <v>1163.2</v>
          </cell>
          <cell r="GP120">
            <v>921.19</v>
          </cell>
          <cell r="GQ120">
            <v>169.01490000000001</v>
          </cell>
        </row>
        <row r="121">
          <cell r="A121">
            <v>106</v>
          </cell>
          <cell r="B121" t="str">
            <v>FG</v>
          </cell>
          <cell r="C121" t="str">
            <v>SM</v>
          </cell>
          <cell r="D121" t="str">
            <v>L/E MUSTARD UPTO C18 (OLEIC 15)</v>
          </cell>
          <cell r="E121" t="str">
            <v>DFA C18 PURE MFA (OLEIC 15)</v>
          </cell>
          <cell r="O121">
            <v>0</v>
          </cell>
          <cell r="BL121">
            <v>757.1</v>
          </cell>
          <cell r="BU121">
            <v>72</v>
          </cell>
          <cell r="CD121">
            <v>119.9</v>
          </cell>
          <cell r="CM121">
            <v>119.9</v>
          </cell>
          <cell r="CV121">
            <v>119.9</v>
          </cell>
          <cell r="DN121">
            <v>233.9</v>
          </cell>
          <cell r="EF121">
            <v>589.20000000000005</v>
          </cell>
          <cell r="EO121">
            <v>725</v>
          </cell>
          <cell r="EW121">
            <v>1028.9000000000001</v>
          </cell>
          <cell r="FF121">
            <v>1028.9000000000001</v>
          </cell>
          <cell r="FO121">
            <v>1028.9000000000001</v>
          </cell>
          <cell r="FX121">
            <v>1028.9000000000001</v>
          </cell>
          <cell r="GG121">
            <v>997.05</v>
          </cell>
          <cell r="GL121">
            <v>8.58</v>
          </cell>
        </row>
        <row r="122">
          <cell r="A122">
            <v>107</v>
          </cell>
          <cell r="B122" t="str">
            <v>FG</v>
          </cell>
          <cell r="C122" t="str">
            <v>SM</v>
          </cell>
          <cell r="D122" t="str">
            <v>DC20+22&gt;98%</v>
          </cell>
          <cell r="E122" t="str">
            <v>C20-C22</v>
          </cell>
          <cell r="G122">
            <v>6.8792824000000037</v>
          </cell>
          <cell r="O122">
            <v>6.8792824000000037</v>
          </cell>
          <cell r="BC122">
            <v>145.19999999999999</v>
          </cell>
          <cell r="BL122">
            <v>186.2</v>
          </cell>
          <cell r="BU122">
            <v>324.60000000000002</v>
          </cell>
          <cell r="CD122">
            <v>744.2</v>
          </cell>
          <cell r="CM122">
            <v>861.5</v>
          </cell>
          <cell r="CV122">
            <v>861.5</v>
          </cell>
          <cell r="DE122">
            <v>861.5</v>
          </cell>
          <cell r="DN122">
            <v>724.3</v>
          </cell>
          <cell r="DW122">
            <v>147</v>
          </cell>
          <cell r="EX122">
            <v>173</v>
          </cell>
          <cell r="FP122">
            <v>65.77200000000002</v>
          </cell>
          <cell r="GH122">
            <v>65.77200000000002</v>
          </cell>
        </row>
        <row r="123">
          <cell r="A123">
            <v>108</v>
          </cell>
          <cell r="B123" t="str">
            <v>FG</v>
          </cell>
          <cell r="C123" t="str">
            <v>FM</v>
          </cell>
          <cell r="D123" t="str">
            <v>DC22:1&gt;90%</v>
          </cell>
          <cell r="E123" t="str">
            <v>ERUCIC</v>
          </cell>
          <cell r="G123">
            <v>108.682</v>
          </cell>
          <cell r="O123">
            <v>108.682</v>
          </cell>
          <cell r="Q123">
            <v>18.216000000000001</v>
          </cell>
          <cell r="S123">
            <v>173.1</v>
          </cell>
          <cell r="Z123">
            <v>16.515999999999998</v>
          </cell>
          <cell r="AB123">
            <v>242.6</v>
          </cell>
          <cell r="AI123">
            <v>18.216000000000001</v>
          </cell>
          <cell r="AK123">
            <v>128.9</v>
          </cell>
          <cell r="AR123">
            <v>18.216000000000001</v>
          </cell>
          <cell r="AT123">
            <v>350.6</v>
          </cell>
          <cell r="BA123">
            <v>17.366</v>
          </cell>
          <cell r="BC123">
            <v>251.6</v>
          </cell>
          <cell r="BL123">
            <v>139.4</v>
          </cell>
          <cell r="BU123">
            <v>81.8</v>
          </cell>
          <cell r="CD123">
            <v>58.9</v>
          </cell>
          <cell r="CM123">
            <v>42.6</v>
          </cell>
          <cell r="CV123">
            <v>76.400000000000006</v>
          </cell>
          <cell r="DE123">
            <v>220.9</v>
          </cell>
          <cell r="DN123">
            <v>259.10000000000002</v>
          </cell>
          <cell r="DW123">
            <v>233.6</v>
          </cell>
          <cell r="EF123">
            <v>167.1</v>
          </cell>
          <cell r="EO123">
            <v>261</v>
          </cell>
          <cell r="EX123">
            <v>200.5</v>
          </cell>
          <cell r="FG123">
            <v>341.4</v>
          </cell>
          <cell r="FP123">
            <v>372.6</v>
          </cell>
          <cell r="FY123">
            <v>350.6</v>
          </cell>
          <cell r="GC123">
            <v>8</v>
          </cell>
          <cell r="GH123">
            <v>288.83999999999997</v>
          </cell>
          <cell r="GQ123">
            <v>248.82</v>
          </cell>
        </row>
        <row r="124">
          <cell r="A124">
            <v>109</v>
          </cell>
          <cell r="B124" t="str">
            <v>FG</v>
          </cell>
          <cell r="C124" t="str">
            <v>FM</v>
          </cell>
          <cell r="D124" t="str">
            <v>D C18/C22 - R</v>
          </cell>
          <cell r="E124" t="str">
            <v>D C18/C22 - R</v>
          </cell>
          <cell r="G124">
            <v>949.63040000000001</v>
          </cell>
          <cell r="I124">
            <v>97.8</v>
          </cell>
          <cell r="O124">
            <v>1047.4304</v>
          </cell>
          <cell r="Q124">
            <v>800.43740000000003</v>
          </cell>
          <cell r="Z124">
            <v>797.72479999999996</v>
          </cell>
          <cell r="AI124">
            <v>797.72479999999996</v>
          </cell>
          <cell r="AR124">
            <v>1258.8668</v>
          </cell>
          <cell r="BA124">
            <v>1345.67</v>
          </cell>
          <cell r="BJ124">
            <v>1258.8668</v>
          </cell>
          <cell r="BS124">
            <v>965.90599999999995</v>
          </cell>
          <cell r="CB124">
            <v>938.78</v>
          </cell>
          <cell r="CK124">
            <v>908.94140000000004</v>
          </cell>
          <cell r="CT124">
            <v>936.06740000000002</v>
          </cell>
          <cell r="DC124">
            <v>927.92959999999994</v>
          </cell>
          <cell r="DL124">
            <v>900.80359999999996</v>
          </cell>
          <cell r="DU124">
            <v>889.95319999999992</v>
          </cell>
          <cell r="ED124">
            <v>895.37840000000006</v>
          </cell>
          <cell r="EM124">
            <v>898.09100000000001</v>
          </cell>
          <cell r="EV124">
            <v>898.09100000000001</v>
          </cell>
          <cell r="FE124">
            <v>911.654</v>
          </cell>
          <cell r="FN124">
            <v>884.52800000000002</v>
          </cell>
          <cell r="FW124">
            <v>895.37840000000006</v>
          </cell>
          <cell r="GF124">
            <v>895.37840000000006</v>
          </cell>
          <cell r="GO124">
            <v>895.37840000000006</v>
          </cell>
        </row>
        <row r="125">
          <cell r="A125">
            <v>110</v>
          </cell>
          <cell r="B125" t="str">
            <v>FG</v>
          </cell>
          <cell r="C125" t="str">
            <v>FM</v>
          </cell>
          <cell r="D125" t="str">
            <v>BEHENIC-90</v>
          </cell>
          <cell r="E125" t="str">
            <v>BEHENIC-90</v>
          </cell>
          <cell r="O125">
            <v>0</v>
          </cell>
          <cell r="EX125">
            <v>31.3</v>
          </cell>
          <cell r="FP125">
            <v>240.8</v>
          </cell>
          <cell r="FY125">
            <v>136.99</v>
          </cell>
          <cell r="GC125">
            <v>90</v>
          </cell>
          <cell r="GH125">
            <v>239.8</v>
          </cell>
          <cell r="GQ125">
            <v>248.58199999999999</v>
          </cell>
        </row>
        <row r="126">
          <cell r="A126">
            <v>111</v>
          </cell>
          <cell r="B126" t="str">
            <v>FG</v>
          </cell>
          <cell r="C126" t="str">
            <v>FM</v>
          </cell>
          <cell r="D126" t="str">
            <v>BEHENIC-75</v>
          </cell>
          <cell r="E126" t="str">
            <v>BEHENIC-75</v>
          </cell>
          <cell r="O126">
            <v>0</v>
          </cell>
        </row>
        <row r="127">
          <cell r="A127">
            <v>112</v>
          </cell>
          <cell r="B127" t="str">
            <v>FG</v>
          </cell>
          <cell r="C127" t="str">
            <v>FM</v>
          </cell>
          <cell r="D127" t="str">
            <v>BEHENIC-85</v>
          </cell>
          <cell r="E127" t="str">
            <v>BEHENIC-85</v>
          </cell>
          <cell r="O127">
            <v>0</v>
          </cell>
        </row>
        <row r="128">
          <cell r="A128">
            <v>113</v>
          </cell>
          <cell r="B128" t="str">
            <v>FG</v>
          </cell>
          <cell r="C128" t="str">
            <v>FM</v>
          </cell>
          <cell r="D128" t="str">
            <v>UTSR</v>
          </cell>
          <cell r="E128" t="str">
            <v>UTSR</v>
          </cell>
          <cell r="F128">
            <v>91.08</v>
          </cell>
          <cell r="O128">
            <v>91.08</v>
          </cell>
          <cell r="P128">
            <v>158.52000000000001</v>
          </cell>
          <cell r="W128">
            <v>43.75</v>
          </cell>
          <cell r="AQ128">
            <v>27.225000000000001</v>
          </cell>
          <cell r="AZ128">
            <v>84.644999999999996</v>
          </cell>
          <cell r="BI128">
            <v>0.99</v>
          </cell>
          <cell r="DB128">
            <v>22.5</v>
          </cell>
          <cell r="DK128">
            <v>21.334</v>
          </cell>
          <cell r="DT128">
            <v>11.786</v>
          </cell>
          <cell r="DW128">
            <v>1.7</v>
          </cell>
          <cell r="EC128">
            <v>13.491</v>
          </cell>
          <cell r="EL128">
            <v>14.173</v>
          </cell>
          <cell r="EU128">
            <v>99</v>
          </cell>
          <cell r="GE128">
            <v>14.855</v>
          </cell>
          <cell r="GN128">
            <v>9.0579999999999998</v>
          </cell>
          <cell r="GQ128">
            <v>18.7</v>
          </cell>
        </row>
        <row r="129">
          <cell r="A129">
            <v>114</v>
          </cell>
          <cell r="B129" t="str">
            <v>FG</v>
          </cell>
          <cell r="C129" t="str">
            <v>FM</v>
          </cell>
          <cell r="D129" t="str">
            <v>P-12</v>
          </cell>
          <cell r="E129" t="str">
            <v>P-12</v>
          </cell>
          <cell r="O129">
            <v>0</v>
          </cell>
          <cell r="Y129">
            <v>139.59</v>
          </cell>
          <cell r="AO129">
            <v>23.27</v>
          </cell>
          <cell r="CJ129">
            <v>30.69</v>
          </cell>
          <cell r="CS129">
            <v>36.630000000000003</v>
          </cell>
          <cell r="CZ129">
            <v>14.77</v>
          </cell>
        </row>
        <row r="130">
          <cell r="A130">
            <v>115</v>
          </cell>
          <cell r="B130" t="str">
            <v>FG</v>
          </cell>
          <cell r="C130" t="str">
            <v>FM</v>
          </cell>
          <cell r="D130" t="str">
            <v>DTP-7</v>
          </cell>
          <cell r="E130" t="str">
            <v>DTP-7</v>
          </cell>
          <cell r="I130">
            <v>103.6</v>
          </cell>
          <cell r="O130">
            <v>103.6</v>
          </cell>
          <cell r="S130">
            <v>16.3</v>
          </cell>
          <cell r="AK130">
            <v>17.8</v>
          </cell>
          <cell r="AT130">
            <v>45.9</v>
          </cell>
          <cell r="BC130">
            <v>43.8</v>
          </cell>
          <cell r="BU130">
            <v>198.6</v>
          </cell>
          <cell r="BY130">
            <v>15.42</v>
          </cell>
          <cell r="DE130">
            <v>324.5</v>
          </cell>
          <cell r="DN130">
            <v>41.8</v>
          </cell>
          <cell r="DW130">
            <v>265.39999999999998</v>
          </cell>
          <cell r="EF130">
            <v>105.5</v>
          </cell>
          <cell r="EO130">
            <v>54.8</v>
          </cell>
          <cell r="EX130">
            <v>23.1</v>
          </cell>
          <cell r="FP130">
            <v>65.597999999999999</v>
          </cell>
          <cell r="FY130">
            <v>29.58</v>
          </cell>
        </row>
        <row r="131">
          <cell r="A131">
            <v>116</v>
          </cell>
          <cell r="B131" t="str">
            <v>FG</v>
          </cell>
          <cell r="C131" t="str">
            <v>FM</v>
          </cell>
          <cell r="D131" t="str">
            <v>DTP-CT</v>
          </cell>
          <cell r="E131" t="str">
            <v>DTP-CT</v>
          </cell>
          <cell r="O131">
            <v>0</v>
          </cell>
          <cell r="P131">
            <v>26.73</v>
          </cell>
        </row>
        <row r="132">
          <cell r="A132">
            <v>117</v>
          </cell>
          <cell r="B132" t="str">
            <v>FG</v>
          </cell>
          <cell r="C132" t="str">
            <v>FM</v>
          </cell>
          <cell r="D132" t="str">
            <v>REFINED GLYCERINE-CP</v>
          </cell>
          <cell r="E132" t="str">
            <v>REFINED GLYCERINE-CP</v>
          </cell>
          <cell r="F132">
            <v>3.5249999999999999</v>
          </cell>
          <cell r="J132">
            <v>37.061999999999998</v>
          </cell>
          <cell r="K132">
            <v>139.41999999999999</v>
          </cell>
          <cell r="O132">
            <v>180.00699999999998</v>
          </cell>
          <cell r="T132">
            <v>96.918000000000006</v>
          </cell>
          <cell r="U132">
            <v>213.53</v>
          </cell>
          <cell r="Y132">
            <v>7.99</v>
          </cell>
          <cell r="AC132">
            <v>64.262</v>
          </cell>
          <cell r="AD132">
            <v>200.03</v>
          </cell>
          <cell r="AH132">
            <v>8.23</v>
          </cell>
          <cell r="AL132">
            <v>88.218000000000004</v>
          </cell>
          <cell r="AM132">
            <v>200.03</v>
          </cell>
          <cell r="AU132">
            <v>70.8</v>
          </cell>
          <cell r="AV132">
            <v>164.10900000000001</v>
          </cell>
          <cell r="AZ132">
            <v>17.39</v>
          </cell>
          <cell r="BD132">
            <v>90.305999999999997</v>
          </cell>
          <cell r="BE132">
            <v>164.10900000000001</v>
          </cell>
          <cell r="BI132">
            <v>17.155000000000001</v>
          </cell>
          <cell r="BM132">
            <v>94.963999999999999</v>
          </cell>
          <cell r="BN132">
            <v>117.35899999999999</v>
          </cell>
          <cell r="BR132">
            <v>32.9</v>
          </cell>
          <cell r="BV132">
            <v>85.781999999999996</v>
          </cell>
          <cell r="BW132">
            <v>149.429</v>
          </cell>
          <cell r="CE132">
            <v>58.29</v>
          </cell>
          <cell r="CF132">
            <v>149.429</v>
          </cell>
          <cell r="CJ132">
            <v>2.35</v>
          </cell>
          <cell r="CN132">
            <v>85.26</v>
          </cell>
          <cell r="CO132">
            <v>103.809</v>
          </cell>
          <cell r="CW132">
            <v>40.26</v>
          </cell>
          <cell r="CX132">
            <v>88.179000000000002</v>
          </cell>
          <cell r="DF132">
            <v>25.577999999999999</v>
          </cell>
          <cell r="DG132">
            <v>25.989000000000001</v>
          </cell>
          <cell r="DK132">
            <v>11.75</v>
          </cell>
          <cell r="DO132">
            <v>25.16</v>
          </cell>
          <cell r="DP132">
            <v>25.989000000000001</v>
          </cell>
          <cell r="DY132">
            <v>25.988999999999997</v>
          </cell>
          <cell r="EH132">
            <v>25.989000000000001</v>
          </cell>
          <cell r="EL132">
            <v>3.9950000000000001</v>
          </cell>
          <cell r="EP132">
            <v>57.988999999999997</v>
          </cell>
          <cell r="EQ132">
            <v>25.989000000000001</v>
          </cell>
          <cell r="EU132">
            <v>12.925000000000001</v>
          </cell>
          <cell r="EY132">
            <v>58.167999999999999</v>
          </cell>
          <cell r="EZ132">
            <v>25.989000000000001</v>
          </cell>
          <cell r="FD132">
            <v>12.93</v>
          </cell>
          <cell r="FH132">
            <v>116.52200000000001</v>
          </cell>
          <cell r="FM132">
            <v>12.925000000000001</v>
          </cell>
          <cell r="FQ132">
            <v>51.417000000000002</v>
          </cell>
          <cell r="FV132">
            <v>12.925000000000001</v>
          </cell>
          <cell r="FZ132">
            <v>103.258</v>
          </cell>
          <cell r="GE132">
            <v>12.925000000000001</v>
          </cell>
          <cell r="GI132">
            <v>40.999000000000002</v>
          </cell>
          <cell r="GN132">
            <v>12.925000000000001</v>
          </cell>
          <cell r="GR132">
            <v>45.100999999999999</v>
          </cell>
        </row>
        <row r="133">
          <cell r="A133">
            <v>118</v>
          </cell>
          <cell r="B133" t="str">
            <v>FG</v>
          </cell>
          <cell r="C133" t="str">
            <v>FM</v>
          </cell>
          <cell r="D133" t="str">
            <v>REFINED GLYCERINE-IP</v>
          </cell>
          <cell r="E133" t="str">
            <v>REFINED GLYCERINE-IP</v>
          </cell>
          <cell r="J133">
            <v>59.296999999999997</v>
          </cell>
          <cell r="O133">
            <v>59.296999999999997</v>
          </cell>
          <cell r="T133">
            <v>42.813000000000002</v>
          </cell>
          <cell r="AC133">
            <v>41.935000000000002</v>
          </cell>
          <cell r="AL133">
            <v>48.667000000000002</v>
          </cell>
          <cell r="AU133">
            <v>106.236</v>
          </cell>
          <cell r="BD133">
            <v>63.805</v>
          </cell>
          <cell r="BM133">
            <v>105.842</v>
          </cell>
          <cell r="BV133">
            <v>99.641999999999996</v>
          </cell>
          <cell r="CE133">
            <v>33.125</v>
          </cell>
          <cell r="CN133">
            <v>3.125</v>
          </cell>
          <cell r="CW133">
            <v>18.16</v>
          </cell>
          <cell r="DF133">
            <v>86.23</v>
          </cell>
          <cell r="DO133">
            <v>45.853999999999999</v>
          </cell>
          <cell r="EP133">
            <v>42.863</v>
          </cell>
          <cell r="EY133">
            <v>12.646000000000001</v>
          </cell>
          <cell r="FH133">
            <v>32.323</v>
          </cell>
          <cell r="FQ133">
            <v>31.100999999999999</v>
          </cell>
          <cell r="FZ133">
            <v>26.100999999999999</v>
          </cell>
          <cell r="GI133">
            <v>114.31699999999999</v>
          </cell>
          <cell r="GR133">
            <v>76.763000000000005</v>
          </cell>
        </row>
        <row r="134">
          <cell r="A134">
            <v>119</v>
          </cell>
          <cell r="B134" t="str">
            <v>FG</v>
          </cell>
          <cell r="C134" t="str">
            <v>FM</v>
          </cell>
          <cell r="D134" t="str">
            <v>REFINED GLYCERINE-USP</v>
          </cell>
          <cell r="E134" t="str">
            <v>REFINED GLYCERINE-USP</v>
          </cell>
          <cell r="F134">
            <v>133.96</v>
          </cell>
          <cell r="O134">
            <v>133.96</v>
          </cell>
          <cell r="P134">
            <v>170.49</v>
          </cell>
          <cell r="Y134">
            <v>218.21</v>
          </cell>
          <cell r="AH134">
            <v>157.74</v>
          </cell>
          <cell r="AQ134">
            <v>197.42</v>
          </cell>
          <cell r="AZ134">
            <v>247.64</v>
          </cell>
          <cell r="BI134">
            <v>182.81</v>
          </cell>
          <cell r="BR134">
            <v>141.81</v>
          </cell>
          <cell r="CA134">
            <v>169.46</v>
          </cell>
          <cell r="CJ134">
            <v>168.46</v>
          </cell>
          <cell r="CS134">
            <v>168.98</v>
          </cell>
          <cell r="DB134">
            <v>124.88</v>
          </cell>
          <cell r="DK134">
            <v>26.54</v>
          </cell>
          <cell r="DT134">
            <v>21.16</v>
          </cell>
          <cell r="EC134">
            <v>18.2</v>
          </cell>
          <cell r="EL134">
            <v>37</v>
          </cell>
          <cell r="EU134">
            <v>45.07</v>
          </cell>
          <cell r="FD134">
            <v>35.5</v>
          </cell>
          <cell r="FM134">
            <v>63.82</v>
          </cell>
          <cell r="FV134">
            <v>86.16</v>
          </cell>
          <cell r="GE134">
            <v>43.33</v>
          </cell>
          <cell r="GN134">
            <v>101.47</v>
          </cell>
        </row>
        <row r="135">
          <cell r="A135">
            <v>120</v>
          </cell>
          <cell r="B135" t="str">
            <v>FG</v>
          </cell>
          <cell r="C135" t="str">
            <v>FM</v>
          </cell>
          <cell r="D135" t="str">
            <v>REFINED GLYCERINE-JP</v>
          </cell>
          <cell r="E135" t="str">
            <v>REFINED GLYCERINE-JP</v>
          </cell>
          <cell r="F135">
            <v>28</v>
          </cell>
          <cell r="O135">
            <v>28</v>
          </cell>
          <cell r="P135">
            <v>26</v>
          </cell>
          <cell r="Y135">
            <v>8</v>
          </cell>
          <cell r="AH135">
            <v>54</v>
          </cell>
          <cell r="AQ135">
            <v>25</v>
          </cell>
          <cell r="AZ135">
            <v>26</v>
          </cell>
          <cell r="BI135">
            <v>25</v>
          </cell>
          <cell r="BR135">
            <v>27</v>
          </cell>
          <cell r="CA135">
            <v>28</v>
          </cell>
          <cell r="CJ135">
            <v>26</v>
          </cell>
          <cell r="CS135">
            <v>26</v>
          </cell>
          <cell r="DB135">
            <v>27</v>
          </cell>
          <cell r="DK135">
            <v>26</v>
          </cell>
          <cell r="DT135">
            <v>6</v>
          </cell>
          <cell r="EC135">
            <v>6</v>
          </cell>
          <cell r="EL135">
            <v>5</v>
          </cell>
          <cell r="EU135">
            <v>6</v>
          </cell>
          <cell r="FD135">
            <v>6</v>
          </cell>
          <cell r="FM135">
            <v>6</v>
          </cell>
          <cell r="FV135">
            <v>7</v>
          </cell>
          <cell r="GE135">
            <v>7</v>
          </cell>
          <cell r="GN135">
            <v>6</v>
          </cell>
        </row>
        <row r="136">
          <cell r="A136">
            <v>238</v>
          </cell>
          <cell r="B136" t="str">
            <v>FG</v>
          </cell>
          <cell r="C136" t="str">
            <v>FM</v>
          </cell>
          <cell r="D136" t="str">
            <v>DFA C18/C22 C22:1</v>
          </cell>
          <cell r="E136" t="str">
            <v>DFA C18/C22 C22:1</v>
          </cell>
          <cell r="O136">
            <v>0</v>
          </cell>
        </row>
        <row r="137">
          <cell r="A137">
            <v>243</v>
          </cell>
          <cell r="B137" t="str">
            <v>FG</v>
          </cell>
          <cell r="C137" t="str">
            <v>FM</v>
          </cell>
          <cell r="D137" t="str">
            <v>STEARIC-90</v>
          </cell>
          <cell r="E137" t="str">
            <v>STEARIC-90</v>
          </cell>
          <cell r="CS137">
            <v>51.975000000000001</v>
          </cell>
        </row>
        <row r="138">
          <cell r="A138">
            <v>245</v>
          </cell>
          <cell r="B138" t="str">
            <v>FG</v>
          </cell>
          <cell r="C138" t="str">
            <v>FM</v>
          </cell>
          <cell r="D138" t="str">
            <v>HPS</v>
          </cell>
          <cell r="E138" t="str">
            <v>HPS</v>
          </cell>
        </row>
        <row r="139">
          <cell r="A139">
            <v>249</v>
          </cell>
          <cell r="B139" t="str">
            <v>FG</v>
          </cell>
          <cell r="C139" t="str">
            <v>FM</v>
          </cell>
          <cell r="D139" t="str">
            <v>OLEIC - IG</v>
          </cell>
          <cell r="E139" t="str">
            <v>OLEIC - IG</v>
          </cell>
          <cell r="FY139">
            <v>17.5</v>
          </cell>
        </row>
        <row r="140">
          <cell r="F140">
            <v>1089.4725000000001</v>
          </cell>
          <cell r="G140">
            <v>1215.8376823999999</v>
          </cell>
          <cell r="H140">
            <v>1381.27</v>
          </cell>
          <cell r="I140">
            <v>1303.2</v>
          </cell>
          <cell r="J140">
            <v>291.44899999999996</v>
          </cell>
          <cell r="K140">
            <v>139.41999999999999</v>
          </cell>
          <cell r="L140">
            <v>0</v>
          </cell>
          <cell r="M140">
            <v>0</v>
          </cell>
          <cell r="N140">
            <v>0</v>
          </cell>
          <cell r="O140">
            <v>5420.6491823999995</v>
          </cell>
          <cell r="P140">
            <v>1053.0985000000001</v>
          </cell>
          <cell r="Q140">
            <v>989.21540000000005</v>
          </cell>
          <cell r="R140">
            <v>1365.27</v>
          </cell>
          <cell r="S140">
            <v>1802.5999999999997</v>
          </cell>
          <cell r="T140">
            <v>145.92099999999999</v>
          </cell>
          <cell r="U140">
            <v>213.53</v>
          </cell>
          <cell r="V140">
            <v>0</v>
          </cell>
          <cell r="W140">
            <v>43.75</v>
          </cell>
          <cell r="X140">
            <v>0</v>
          </cell>
          <cell r="Y140">
            <v>1066.3074999999999</v>
          </cell>
          <cell r="Z140">
            <v>974.11879999999996</v>
          </cell>
          <cell r="AA140">
            <v>1365.27</v>
          </cell>
          <cell r="AB140">
            <v>2301.2000000000003</v>
          </cell>
          <cell r="AC140">
            <v>226.18899999999999</v>
          </cell>
          <cell r="AD140">
            <v>200.03</v>
          </cell>
          <cell r="AE140">
            <v>0</v>
          </cell>
          <cell r="AF140">
            <v>134.79000000000002</v>
          </cell>
          <cell r="AG140">
            <v>0</v>
          </cell>
          <cell r="AH140">
            <v>790.75800000000004</v>
          </cell>
          <cell r="AI140">
            <v>1171.6848</v>
          </cell>
          <cell r="AJ140">
            <v>1365.27</v>
          </cell>
          <cell r="AK140">
            <v>2847.8</v>
          </cell>
          <cell r="AL140">
            <v>235.37300000000002</v>
          </cell>
          <cell r="AM140">
            <v>200.03</v>
          </cell>
          <cell r="AN140">
            <v>0</v>
          </cell>
          <cell r="AO140">
            <v>76.16</v>
          </cell>
          <cell r="AP140">
            <v>0</v>
          </cell>
          <cell r="AQ140">
            <v>1129.8865499999999</v>
          </cell>
          <cell r="AR140">
            <v>1556.1307999999999</v>
          </cell>
          <cell r="AS140">
            <v>1545.69</v>
          </cell>
          <cell r="AT140">
            <v>2329.4</v>
          </cell>
          <cell r="AU140">
            <v>365.63</v>
          </cell>
          <cell r="AV140">
            <v>164.10900000000001</v>
          </cell>
          <cell r="AW140">
            <v>0</v>
          </cell>
          <cell r="AX140">
            <v>0</v>
          </cell>
          <cell r="AY140">
            <v>0</v>
          </cell>
          <cell r="AZ140">
            <v>1415.23</v>
          </cell>
          <cell r="BA140">
            <v>1697.4190000000001</v>
          </cell>
          <cell r="BB140">
            <v>1582.56</v>
          </cell>
          <cell r="BC140">
            <v>2763.7999999999997</v>
          </cell>
          <cell r="BD140">
            <v>267.19099999999997</v>
          </cell>
          <cell r="BE140">
            <v>164.10900000000001</v>
          </cell>
          <cell r="BF140">
            <v>0</v>
          </cell>
          <cell r="BG140">
            <v>29.07</v>
          </cell>
          <cell r="BH140">
            <v>0</v>
          </cell>
          <cell r="BI140">
            <v>1151.8975500000001</v>
          </cell>
          <cell r="BJ140">
            <v>1686.7038</v>
          </cell>
          <cell r="BK140">
            <v>1404.9499999999998</v>
          </cell>
          <cell r="BL140">
            <v>2900.2999999999997</v>
          </cell>
          <cell r="BM140">
            <v>260.86599999999999</v>
          </cell>
          <cell r="BN140">
            <v>117.35899999999999</v>
          </cell>
          <cell r="BO140">
            <v>0</v>
          </cell>
          <cell r="BP140">
            <v>0</v>
          </cell>
          <cell r="BQ140">
            <v>0</v>
          </cell>
          <cell r="BR140">
            <v>930.42010000000005</v>
          </cell>
          <cell r="BS140">
            <v>1917.8159999999998</v>
          </cell>
          <cell r="BT140">
            <v>2150.84</v>
          </cell>
          <cell r="BU140">
            <v>2496.9</v>
          </cell>
          <cell r="BV140">
            <v>232.28399999999999</v>
          </cell>
          <cell r="BW140">
            <v>149.429</v>
          </cell>
          <cell r="BX140">
            <v>0</v>
          </cell>
          <cell r="BY140">
            <v>77.099999999999994</v>
          </cell>
          <cell r="BZ140">
            <v>0</v>
          </cell>
          <cell r="CA140">
            <v>869.00009999999997</v>
          </cell>
          <cell r="CB140">
            <v>1926.44</v>
          </cell>
          <cell r="CC140">
            <v>2045.83</v>
          </cell>
          <cell r="CD140">
            <v>2583.2000000000003</v>
          </cell>
          <cell r="CE140">
            <v>188.32499999999999</v>
          </cell>
          <cell r="CF140">
            <v>149.429</v>
          </cell>
          <cell r="CG140">
            <v>0</v>
          </cell>
          <cell r="CH140">
            <v>526.30999999999995</v>
          </cell>
          <cell r="CI140">
            <v>0</v>
          </cell>
          <cell r="CJ140">
            <v>784.96170000000006</v>
          </cell>
          <cell r="CK140">
            <v>1765.0714</v>
          </cell>
          <cell r="CL140">
            <v>1877.71</v>
          </cell>
          <cell r="CM140">
            <v>2950.9</v>
          </cell>
          <cell r="CN140">
            <v>185.29500000000002</v>
          </cell>
          <cell r="CO140">
            <v>103.809</v>
          </cell>
          <cell r="CP140">
            <v>0</v>
          </cell>
          <cell r="CQ140">
            <v>385.43999999999994</v>
          </cell>
          <cell r="CR140">
            <v>0</v>
          </cell>
          <cell r="CS140">
            <v>876.82389999999998</v>
          </cell>
          <cell r="CT140">
            <v>1792.1974</v>
          </cell>
          <cell r="CU140">
            <v>1602.1</v>
          </cell>
          <cell r="CV140">
            <v>2845.7000000000003</v>
          </cell>
          <cell r="CW140">
            <v>98.419999999999987</v>
          </cell>
          <cell r="CX140">
            <v>88.179000000000002</v>
          </cell>
          <cell r="CY140">
            <v>0</v>
          </cell>
          <cell r="CZ140">
            <v>279.54999999999995</v>
          </cell>
          <cell r="DA140">
            <v>0</v>
          </cell>
          <cell r="DB140">
            <v>912.81094999999993</v>
          </cell>
          <cell r="DC140">
            <v>1201.5596</v>
          </cell>
          <cell r="DD140">
            <v>1222.712</v>
          </cell>
          <cell r="DE140">
            <v>3467.5</v>
          </cell>
          <cell r="DF140">
            <v>111.80800000000001</v>
          </cell>
          <cell r="DG140">
            <v>25.989000000000001</v>
          </cell>
          <cell r="DH140">
            <v>0</v>
          </cell>
          <cell r="DI140">
            <v>146.30000000000001</v>
          </cell>
          <cell r="DJ140">
            <v>0</v>
          </cell>
          <cell r="DK140">
            <v>464.10465000000005</v>
          </cell>
          <cell r="DL140">
            <v>1009.4336</v>
          </cell>
          <cell r="DM140">
            <v>1028.9000000000001</v>
          </cell>
          <cell r="DN140">
            <v>3153.4999999999995</v>
          </cell>
          <cell r="DO140">
            <v>71.013999999999996</v>
          </cell>
          <cell r="DP140">
            <v>25.989000000000001</v>
          </cell>
          <cell r="DQ140">
            <v>0</v>
          </cell>
          <cell r="DR140">
            <v>49.78</v>
          </cell>
          <cell r="DS140">
            <v>0</v>
          </cell>
          <cell r="DT140">
            <v>637.73029999999994</v>
          </cell>
          <cell r="DU140">
            <v>998.58319999999992</v>
          </cell>
          <cell r="DV140">
            <v>1028.9000000000001</v>
          </cell>
          <cell r="DW140">
            <v>2203.6</v>
          </cell>
          <cell r="DX140">
            <v>5.22</v>
          </cell>
          <cell r="DY140">
            <v>25.988999999999997</v>
          </cell>
          <cell r="DZ140">
            <v>0</v>
          </cell>
          <cell r="EA140">
            <v>0</v>
          </cell>
          <cell r="EB140">
            <v>0</v>
          </cell>
          <cell r="EC140">
            <v>807.44365000000005</v>
          </cell>
          <cell r="ED140">
            <v>1006.3884</v>
          </cell>
          <cell r="EE140">
            <v>2026.29</v>
          </cell>
          <cell r="EF140">
            <v>2952.5000000000005</v>
          </cell>
          <cell r="EG140">
            <v>18.34</v>
          </cell>
          <cell r="EH140">
            <v>25.989000000000001</v>
          </cell>
          <cell r="EI140">
            <v>0</v>
          </cell>
          <cell r="EJ140">
            <v>0</v>
          </cell>
          <cell r="EK140">
            <v>0</v>
          </cell>
          <cell r="EL140">
            <v>1045.6883499999999</v>
          </cell>
          <cell r="EM140">
            <v>1006.721</v>
          </cell>
          <cell r="EN140">
            <v>2026.29</v>
          </cell>
          <cell r="EO140">
            <v>3426.2</v>
          </cell>
          <cell r="EP140">
            <v>156.398</v>
          </cell>
          <cell r="EQ140">
            <v>25.989000000000001</v>
          </cell>
          <cell r="ER140">
            <v>0</v>
          </cell>
          <cell r="ES140">
            <v>0</v>
          </cell>
          <cell r="ET140">
            <v>0</v>
          </cell>
          <cell r="EU140">
            <v>1046.40615</v>
          </cell>
          <cell r="EV140">
            <v>1183.3510000000001</v>
          </cell>
          <cell r="EW140">
            <v>2026.29</v>
          </cell>
          <cell r="EX140">
            <v>3554.5</v>
          </cell>
          <cell r="EY140">
            <v>184.142</v>
          </cell>
          <cell r="EZ140">
            <v>25.989000000000001</v>
          </cell>
          <cell r="FA140">
            <v>0</v>
          </cell>
          <cell r="FB140">
            <v>0</v>
          </cell>
          <cell r="FC140">
            <v>0</v>
          </cell>
          <cell r="FD140">
            <v>908.67674999999997</v>
          </cell>
          <cell r="FE140">
            <v>1236.864</v>
          </cell>
          <cell r="FF140">
            <v>1935.15</v>
          </cell>
          <cell r="FG140">
            <v>3058.4250000000002</v>
          </cell>
          <cell r="FH140">
            <v>148.845</v>
          </cell>
          <cell r="FI140">
            <v>0</v>
          </cell>
          <cell r="FJ140">
            <v>0</v>
          </cell>
          <cell r="FK140">
            <v>75</v>
          </cell>
          <cell r="FL140">
            <v>0</v>
          </cell>
          <cell r="FM140">
            <v>1148.1707299999998</v>
          </cell>
          <cell r="FN140">
            <v>944.53800000000001</v>
          </cell>
          <cell r="FO140">
            <v>1536</v>
          </cell>
          <cell r="FP140">
            <v>3311.0250499999997</v>
          </cell>
          <cell r="FQ140">
            <v>238.114</v>
          </cell>
          <cell r="FR140">
            <v>0</v>
          </cell>
          <cell r="FS140">
            <v>0</v>
          </cell>
          <cell r="FT140">
            <v>30.99</v>
          </cell>
          <cell r="FU140">
            <v>0</v>
          </cell>
          <cell r="FV140">
            <v>1201.7655800000002</v>
          </cell>
          <cell r="FW140">
            <v>956.23840000000007</v>
          </cell>
          <cell r="FX140">
            <v>1030.18</v>
          </cell>
          <cell r="FY140">
            <v>2948.8577214285715</v>
          </cell>
          <cell r="FZ140">
            <v>303.536</v>
          </cell>
          <cell r="GA140">
            <v>0</v>
          </cell>
          <cell r="GB140">
            <v>0</v>
          </cell>
          <cell r="GC140">
            <v>162.88</v>
          </cell>
          <cell r="GD140">
            <v>0</v>
          </cell>
          <cell r="GE140">
            <v>913.82229999999993</v>
          </cell>
          <cell r="GF140">
            <v>956.23840000000007</v>
          </cell>
          <cell r="GG140">
            <v>998.32999999999993</v>
          </cell>
          <cell r="GH140">
            <v>3951.9588142857147</v>
          </cell>
          <cell r="GI140">
            <v>346.11099999999999</v>
          </cell>
          <cell r="GJ140">
            <v>0</v>
          </cell>
          <cell r="GK140">
            <v>0</v>
          </cell>
          <cell r="GL140">
            <v>78.239999999999995</v>
          </cell>
          <cell r="GM140">
            <v>0</v>
          </cell>
          <cell r="GN140">
            <v>787.19499999999994</v>
          </cell>
          <cell r="GO140">
            <v>956.23840000000007</v>
          </cell>
          <cell r="GP140">
            <v>3192.94</v>
          </cell>
          <cell r="GQ140">
            <v>3809.4881892857147</v>
          </cell>
          <cell r="GR140">
            <v>269.35000000000002</v>
          </cell>
          <cell r="GS140">
            <v>0</v>
          </cell>
          <cell r="GT140">
            <v>0</v>
          </cell>
          <cell r="GU140">
            <v>158.6</v>
          </cell>
          <cell r="GV140">
            <v>0</v>
          </cell>
        </row>
        <row r="141">
          <cell r="A141" t="str">
            <v>DRUMS</v>
          </cell>
        </row>
        <row r="142">
          <cell r="A142">
            <v>121</v>
          </cell>
          <cell r="B142" t="str">
            <v>FG</v>
          </cell>
          <cell r="C142" t="str">
            <v>FM</v>
          </cell>
          <cell r="D142" t="str">
            <v>REFINED GLYCERINE-CP</v>
          </cell>
          <cell r="F142">
            <v>3</v>
          </cell>
          <cell r="H142">
            <v>0.09</v>
          </cell>
          <cell r="J142">
            <v>15</v>
          </cell>
          <cell r="O142">
            <v>18.09</v>
          </cell>
          <cell r="P142">
            <v>6.75</v>
          </cell>
          <cell r="R142">
            <v>0.33999999999999997</v>
          </cell>
          <cell r="T142">
            <v>17</v>
          </cell>
          <cell r="Y142">
            <v>5.25</v>
          </cell>
          <cell r="AA142">
            <v>0.33999999999999997</v>
          </cell>
          <cell r="AC142">
            <v>55</v>
          </cell>
          <cell r="AH142">
            <v>4</v>
          </cell>
          <cell r="AJ142">
            <v>0.33999999999999997</v>
          </cell>
          <cell r="AL142">
            <v>62</v>
          </cell>
          <cell r="AQ142">
            <v>1.25</v>
          </cell>
          <cell r="AS142">
            <v>0.33999999999999997</v>
          </cell>
          <cell r="AU142">
            <v>21.5</v>
          </cell>
          <cell r="AZ142">
            <v>1.25</v>
          </cell>
          <cell r="BB142">
            <v>0.33999999999999997</v>
          </cell>
          <cell r="BD142">
            <v>44.5</v>
          </cell>
          <cell r="BI142">
            <v>6.25</v>
          </cell>
          <cell r="BK142">
            <v>0.34</v>
          </cell>
          <cell r="BM142">
            <v>40.75</v>
          </cell>
          <cell r="BR142">
            <v>5.25</v>
          </cell>
          <cell r="BT142">
            <v>0.33999999999999997</v>
          </cell>
          <cell r="BV142">
            <v>59.25</v>
          </cell>
          <cell r="CA142">
            <v>13.25</v>
          </cell>
          <cell r="CC142">
            <v>0.33999999999999997</v>
          </cell>
          <cell r="CE142">
            <v>35</v>
          </cell>
          <cell r="CJ142">
            <v>9.75</v>
          </cell>
          <cell r="CL142">
            <v>0.33999999999999997</v>
          </cell>
          <cell r="CN142">
            <v>32.75</v>
          </cell>
          <cell r="CS142">
            <v>9.75</v>
          </cell>
          <cell r="CU142">
            <v>0.33999999999999997</v>
          </cell>
          <cell r="CW142">
            <v>34.75</v>
          </cell>
          <cell r="DB142">
            <v>13.75</v>
          </cell>
          <cell r="DD142">
            <v>0.33999999999999997</v>
          </cell>
          <cell r="DF142">
            <v>38.25</v>
          </cell>
          <cell r="DK142">
            <v>3</v>
          </cell>
          <cell r="DM142">
            <v>0.33999999999999997</v>
          </cell>
          <cell r="DO142">
            <v>37</v>
          </cell>
          <cell r="DT142">
            <v>6</v>
          </cell>
          <cell r="DV142">
            <v>0.33999999999999997</v>
          </cell>
          <cell r="EC142">
            <v>3</v>
          </cell>
          <cell r="EE142">
            <v>0.33999999999999997</v>
          </cell>
          <cell r="EL142">
            <v>2</v>
          </cell>
          <cell r="EN142">
            <v>0.33999999999999997</v>
          </cell>
          <cell r="EP142">
            <v>23.25</v>
          </cell>
          <cell r="EU142">
            <v>3.5</v>
          </cell>
          <cell r="EW142">
            <v>0.34</v>
          </cell>
          <cell r="EY142">
            <v>30.75</v>
          </cell>
          <cell r="FF142">
            <v>0.34</v>
          </cell>
          <cell r="FH142">
            <v>35.75</v>
          </cell>
          <cell r="FM142">
            <v>1</v>
          </cell>
          <cell r="FO142">
            <v>0.34</v>
          </cell>
          <cell r="FQ142">
            <v>24.5</v>
          </cell>
          <cell r="FV142">
            <v>13.5</v>
          </cell>
          <cell r="FX142">
            <v>0.34</v>
          </cell>
          <cell r="FZ142">
            <v>29</v>
          </cell>
          <cell r="GE142">
            <v>4.5</v>
          </cell>
          <cell r="GG142">
            <v>0.34</v>
          </cell>
          <cell r="GI142">
            <v>43</v>
          </cell>
          <cell r="GN142">
            <v>3.5</v>
          </cell>
          <cell r="GP142">
            <v>0.34</v>
          </cell>
          <cell r="GR142">
            <v>26.5</v>
          </cell>
        </row>
        <row r="143">
          <cell r="A143">
            <v>122</v>
          </cell>
          <cell r="B143" t="str">
            <v>FG</v>
          </cell>
          <cell r="C143" t="str">
            <v>FM</v>
          </cell>
          <cell r="D143" t="str">
            <v>REFINED GLYCERINE-IP</v>
          </cell>
          <cell r="F143">
            <v>10.5</v>
          </cell>
          <cell r="J143">
            <v>18.25</v>
          </cell>
          <cell r="O143">
            <v>28.75</v>
          </cell>
          <cell r="P143">
            <v>10.5</v>
          </cell>
          <cell r="T143">
            <v>5.25</v>
          </cell>
          <cell r="Y143">
            <v>10.25</v>
          </cell>
          <cell r="AC143">
            <v>37.25</v>
          </cell>
          <cell r="AH143">
            <v>7.25</v>
          </cell>
          <cell r="AL143">
            <v>87.5</v>
          </cell>
          <cell r="AQ143">
            <v>9</v>
          </cell>
          <cell r="AU143">
            <v>11.75</v>
          </cell>
          <cell r="AZ143">
            <v>7.5</v>
          </cell>
          <cell r="BD143">
            <v>62.75</v>
          </cell>
          <cell r="BI143">
            <v>1</v>
          </cell>
          <cell r="BM143">
            <v>19.5</v>
          </cell>
          <cell r="BR143">
            <v>9</v>
          </cell>
          <cell r="BV143">
            <v>23.5</v>
          </cell>
          <cell r="CA143">
            <v>9</v>
          </cell>
          <cell r="CE143">
            <v>44</v>
          </cell>
          <cell r="CJ143">
            <v>9</v>
          </cell>
          <cell r="CN143">
            <v>48.75</v>
          </cell>
          <cell r="CS143">
            <v>9</v>
          </cell>
          <cell r="CW143">
            <v>8.75</v>
          </cell>
          <cell r="DB143">
            <v>5.75</v>
          </cell>
          <cell r="DF143">
            <v>31.25</v>
          </cell>
          <cell r="DK143">
            <v>1.5</v>
          </cell>
          <cell r="DO143">
            <v>12</v>
          </cell>
          <cell r="DT143">
            <v>2.5</v>
          </cell>
          <cell r="EC143">
            <v>2.5</v>
          </cell>
          <cell r="EL143">
            <v>5</v>
          </cell>
          <cell r="EP143">
            <v>16</v>
          </cell>
          <cell r="EU143">
            <v>4</v>
          </cell>
          <cell r="FD143">
            <v>0.5</v>
          </cell>
          <cell r="FH143">
            <v>36.75</v>
          </cell>
          <cell r="FM143">
            <v>0.5</v>
          </cell>
          <cell r="FQ143">
            <v>42.75</v>
          </cell>
          <cell r="FV143">
            <v>0.5</v>
          </cell>
          <cell r="FZ143">
            <v>32.75</v>
          </cell>
          <cell r="GE143">
            <v>0.5</v>
          </cell>
          <cell r="GI143">
            <v>0.25</v>
          </cell>
          <cell r="GN143">
            <v>4</v>
          </cell>
          <cell r="GR143">
            <v>17.75</v>
          </cell>
        </row>
        <row r="144">
          <cell r="A144">
            <v>123</v>
          </cell>
          <cell r="B144" t="str">
            <v>FG</v>
          </cell>
          <cell r="C144" t="str">
            <v>FM</v>
          </cell>
          <cell r="D144" t="str">
            <v>REFINED GLYCERINE-USP</v>
          </cell>
          <cell r="O144">
            <v>0</v>
          </cell>
          <cell r="Y144">
            <v>20</v>
          </cell>
          <cell r="AQ144">
            <v>18</v>
          </cell>
          <cell r="AZ144">
            <v>18</v>
          </cell>
          <cell r="BI144">
            <v>18</v>
          </cell>
          <cell r="BR144">
            <v>38</v>
          </cell>
          <cell r="CA144">
            <v>19</v>
          </cell>
          <cell r="CJ144">
            <v>19</v>
          </cell>
          <cell r="CS144">
            <v>19</v>
          </cell>
          <cell r="DB144">
            <v>19</v>
          </cell>
          <cell r="DK144">
            <v>21</v>
          </cell>
          <cell r="DT144">
            <v>20</v>
          </cell>
          <cell r="EL144">
            <v>18</v>
          </cell>
          <cell r="GE144">
            <v>18</v>
          </cell>
        </row>
        <row r="145">
          <cell r="A145">
            <v>124</v>
          </cell>
          <cell r="B145" t="str">
            <v>FG</v>
          </cell>
          <cell r="C145" t="str">
            <v>FM</v>
          </cell>
          <cell r="D145" t="str">
            <v>REFINED GLYCERINE-JP</v>
          </cell>
          <cell r="O145">
            <v>0</v>
          </cell>
        </row>
        <row r="146">
          <cell r="A146">
            <v>125</v>
          </cell>
          <cell r="B146" t="str">
            <v>FG</v>
          </cell>
          <cell r="C146" t="str">
            <v>FM</v>
          </cell>
          <cell r="D146" t="str">
            <v>DPKO</v>
          </cell>
          <cell r="F146">
            <v>14.67</v>
          </cell>
          <cell r="O146">
            <v>14.67</v>
          </cell>
          <cell r="P146">
            <v>20.07</v>
          </cell>
          <cell r="Y146">
            <v>6.48</v>
          </cell>
          <cell r="AH146">
            <v>1.98</v>
          </cell>
          <cell r="AQ146">
            <v>11.88</v>
          </cell>
          <cell r="AZ146">
            <v>17.37</v>
          </cell>
          <cell r="BI146">
            <v>1.98</v>
          </cell>
          <cell r="BR146">
            <v>0.72</v>
          </cell>
          <cell r="CA146">
            <v>1.17</v>
          </cell>
          <cell r="CJ146">
            <v>1.17</v>
          </cell>
          <cell r="CS146">
            <v>1.17</v>
          </cell>
          <cell r="DB146">
            <v>0.72</v>
          </cell>
          <cell r="EC146">
            <v>4.95</v>
          </cell>
          <cell r="EL146">
            <v>10.8</v>
          </cell>
          <cell r="EU146">
            <v>5.22</v>
          </cell>
          <cell r="FD146">
            <v>9.4499999999999993</v>
          </cell>
          <cell r="FM146">
            <v>8.01</v>
          </cell>
          <cell r="FV146">
            <v>7.1099999999999994</v>
          </cell>
          <cell r="GN146">
            <v>5.22</v>
          </cell>
        </row>
        <row r="147">
          <cell r="A147">
            <v>126</v>
          </cell>
          <cell r="B147" t="str">
            <v>FG</v>
          </cell>
          <cell r="C147" t="str">
            <v>FM</v>
          </cell>
          <cell r="D147" t="str">
            <v>C6&gt;98%</v>
          </cell>
          <cell r="F147">
            <v>0.18</v>
          </cell>
          <cell r="H147">
            <v>0.89999999999999991</v>
          </cell>
          <cell r="O147">
            <v>1.0799999999999998</v>
          </cell>
          <cell r="P147">
            <v>0.18</v>
          </cell>
          <cell r="R147">
            <v>0.89999999999999991</v>
          </cell>
          <cell r="Y147">
            <v>57.78</v>
          </cell>
          <cell r="AA147">
            <v>0.89999999999999991</v>
          </cell>
          <cell r="AH147">
            <v>0.18</v>
          </cell>
          <cell r="AJ147">
            <v>0.89999999999999991</v>
          </cell>
          <cell r="AQ147">
            <v>0.18</v>
          </cell>
          <cell r="AS147">
            <v>0.89999999999999991</v>
          </cell>
          <cell r="AZ147">
            <v>57.78</v>
          </cell>
          <cell r="BB147">
            <v>0.89999999999999991</v>
          </cell>
          <cell r="BI147">
            <v>0.18</v>
          </cell>
          <cell r="BK147">
            <v>0.9</v>
          </cell>
          <cell r="BR147">
            <v>0.18</v>
          </cell>
          <cell r="BT147">
            <v>0.89999999999999991</v>
          </cell>
          <cell r="CA147">
            <v>0.18</v>
          </cell>
          <cell r="CC147">
            <v>0.89999999999999991</v>
          </cell>
          <cell r="CL147">
            <v>0.89999999999999991</v>
          </cell>
          <cell r="CS147">
            <v>0.18</v>
          </cell>
          <cell r="CU147">
            <v>0.89999999999999991</v>
          </cell>
          <cell r="DD147">
            <v>0.89999999999999991</v>
          </cell>
          <cell r="DK147">
            <v>0.18</v>
          </cell>
          <cell r="DM147">
            <v>0.89999999999999991</v>
          </cell>
          <cell r="DT147">
            <v>0.18</v>
          </cell>
          <cell r="DV147">
            <v>1.0799999999999998</v>
          </cell>
          <cell r="EC147">
            <v>0.18</v>
          </cell>
          <cell r="EE147">
            <v>0.89999999999999991</v>
          </cell>
          <cell r="EL147">
            <v>0.18</v>
          </cell>
          <cell r="EN147">
            <v>0.89999999999999991</v>
          </cell>
          <cell r="EU147">
            <v>0.18</v>
          </cell>
          <cell r="EW147">
            <v>0.9</v>
          </cell>
          <cell r="FD147">
            <v>0.18</v>
          </cell>
          <cell r="FF147">
            <v>0.9</v>
          </cell>
          <cell r="FM147">
            <v>0.18</v>
          </cell>
          <cell r="FO147">
            <v>0.9</v>
          </cell>
          <cell r="FV147">
            <v>0.18</v>
          </cell>
          <cell r="FX147">
            <v>0.9</v>
          </cell>
          <cell r="GE147">
            <v>0.18</v>
          </cell>
          <cell r="GG147">
            <v>0.9</v>
          </cell>
          <cell r="GN147">
            <v>57.78</v>
          </cell>
          <cell r="GP147">
            <v>0.9</v>
          </cell>
        </row>
        <row r="148">
          <cell r="A148">
            <v>127</v>
          </cell>
          <cell r="B148" t="str">
            <v>FG</v>
          </cell>
          <cell r="C148" t="str">
            <v>FM</v>
          </cell>
          <cell r="D148" t="str">
            <v>C8&gt;98%</v>
          </cell>
          <cell r="F148">
            <v>20.88</v>
          </cell>
          <cell r="H148">
            <v>7.2</v>
          </cell>
          <cell r="O148">
            <v>28.08</v>
          </cell>
          <cell r="P148">
            <v>21.24</v>
          </cell>
          <cell r="R148">
            <v>7.2</v>
          </cell>
          <cell r="Y148">
            <v>21.24</v>
          </cell>
          <cell r="AA148">
            <v>7.2</v>
          </cell>
          <cell r="AH148">
            <v>20.88</v>
          </cell>
          <cell r="AJ148">
            <v>7.02</v>
          </cell>
          <cell r="AQ148">
            <v>18.899999999999999</v>
          </cell>
          <cell r="AS148">
            <v>7.02</v>
          </cell>
          <cell r="AZ148">
            <v>18.899999999999999</v>
          </cell>
          <cell r="BB148">
            <v>7.02</v>
          </cell>
          <cell r="BI148">
            <v>18.72</v>
          </cell>
          <cell r="BK148">
            <v>7.02</v>
          </cell>
          <cell r="BR148">
            <v>18.54</v>
          </cell>
          <cell r="BT148">
            <v>7.02</v>
          </cell>
          <cell r="CA148">
            <v>6.66</v>
          </cell>
          <cell r="CC148">
            <v>7.02</v>
          </cell>
          <cell r="CJ148">
            <v>18.36</v>
          </cell>
          <cell r="CL148">
            <v>7.02</v>
          </cell>
          <cell r="CS148">
            <v>18.36</v>
          </cell>
          <cell r="DB148">
            <v>18</v>
          </cell>
          <cell r="DD148">
            <v>7.02</v>
          </cell>
          <cell r="DK148">
            <v>16.38</v>
          </cell>
          <cell r="DM148">
            <v>7.02</v>
          </cell>
          <cell r="DT148">
            <v>16.2</v>
          </cell>
          <cell r="DV148">
            <v>7.02</v>
          </cell>
          <cell r="EC148">
            <v>16.02</v>
          </cell>
          <cell r="EE148">
            <v>7.02</v>
          </cell>
          <cell r="EL148">
            <v>16.02</v>
          </cell>
          <cell r="EN148">
            <v>7.02</v>
          </cell>
          <cell r="EW148">
            <v>7.02</v>
          </cell>
          <cell r="FD148">
            <v>3.96</v>
          </cell>
          <cell r="FF148">
            <v>7.02</v>
          </cell>
          <cell r="FM148">
            <v>3.42</v>
          </cell>
          <cell r="FO148">
            <v>7.02</v>
          </cell>
          <cell r="FV148">
            <v>3.42</v>
          </cell>
          <cell r="FX148">
            <v>7.02</v>
          </cell>
          <cell r="GE148">
            <v>3.42</v>
          </cell>
          <cell r="GG148">
            <v>7.02</v>
          </cell>
          <cell r="GN148">
            <v>2.88</v>
          </cell>
          <cell r="GP148">
            <v>7.02</v>
          </cell>
        </row>
        <row r="149">
          <cell r="A149">
            <v>128</v>
          </cell>
          <cell r="B149" t="str">
            <v>FG</v>
          </cell>
          <cell r="C149" t="str">
            <v>FM</v>
          </cell>
          <cell r="D149" t="str">
            <v>C10&gt;98%</v>
          </cell>
          <cell r="F149">
            <v>1.44</v>
          </cell>
          <cell r="H149">
            <v>0.18</v>
          </cell>
          <cell r="O149">
            <v>1.6199999999999999</v>
          </cell>
          <cell r="P149">
            <v>1.44</v>
          </cell>
          <cell r="R149">
            <v>0.18</v>
          </cell>
          <cell r="Y149">
            <v>1.44</v>
          </cell>
          <cell r="AA149">
            <v>0.18</v>
          </cell>
          <cell r="AH149">
            <v>1.44</v>
          </cell>
          <cell r="AJ149">
            <v>0.18</v>
          </cell>
          <cell r="AQ149">
            <v>0.36</v>
          </cell>
          <cell r="AS149">
            <v>0.18</v>
          </cell>
          <cell r="AZ149">
            <v>0.36</v>
          </cell>
          <cell r="BB149">
            <v>0.18</v>
          </cell>
          <cell r="BI149">
            <v>0.36</v>
          </cell>
          <cell r="BK149">
            <v>0.18</v>
          </cell>
          <cell r="BR149">
            <v>0.36</v>
          </cell>
          <cell r="BT149">
            <v>0.18</v>
          </cell>
          <cell r="CA149">
            <v>0.36</v>
          </cell>
          <cell r="CC149">
            <v>0.18</v>
          </cell>
          <cell r="CJ149">
            <v>0.36</v>
          </cell>
          <cell r="CL149">
            <v>0.18</v>
          </cell>
          <cell r="CS149">
            <v>0.36</v>
          </cell>
          <cell r="CU149">
            <v>0.18</v>
          </cell>
          <cell r="DB149">
            <v>0.18</v>
          </cell>
          <cell r="DD149">
            <v>0.18</v>
          </cell>
          <cell r="DK149">
            <v>0.18</v>
          </cell>
          <cell r="DM149">
            <v>0.18</v>
          </cell>
          <cell r="DT149">
            <v>0.18</v>
          </cell>
          <cell r="EC149">
            <v>0.18</v>
          </cell>
          <cell r="EE149">
            <v>0.18</v>
          </cell>
          <cell r="EL149">
            <v>0.18</v>
          </cell>
          <cell r="EN149">
            <v>0.18</v>
          </cell>
          <cell r="EW149">
            <v>0.18</v>
          </cell>
          <cell r="FF149">
            <v>0.18</v>
          </cell>
          <cell r="FO149">
            <v>0.18</v>
          </cell>
          <cell r="FX149">
            <v>0.18</v>
          </cell>
          <cell r="GG149">
            <v>0.18</v>
          </cell>
          <cell r="GP149">
            <v>0.18</v>
          </cell>
        </row>
        <row r="150">
          <cell r="A150">
            <v>129</v>
          </cell>
          <cell r="B150" t="str">
            <v>FG</v>
          </cell>
          <cell r="C150" t="str">
            <v>FM</v>
          </cell>
          <cell r="D150" t="str">
            <v>C8+C10&gt;98%</v>
          </cell>
          <cell r="F150">
            <v>4.5</v>
          </cell>
          <cell r="H150">
            <v>3.78</v>
          </cell>
          <cell r="O150">
            <v>8.2799999999999994</v>
          </cell>
          <cell r="P150">
            <v>4.5</v>
          </cell>
          <cell r="R150">
            <v>4.7050000000000001</v>
          </cell>
          <cell r="Y150">
            <v>4.5</v>
          </cell>
          <cell r="AA150">
            <v>4.7050000000000001</v>
          </cell>
          <cell r="AH150">
            <v>5.4</v>
          </cell>
          <cell r="AJ150">
            <v>4.7050000000000001</v>
          </cell>
          <cell r="AQ150">
            <v>5.4</v>
          </cell>
          <cell r="AS150">
            <v>4.7050000000000001</v>
          </cell>
          <cell r="AZ150">
            <v>5.4</v>
          </cell>
          <cell r="BB150">
            <v>4.7050000000000001</v>
          </cell>
          <cell r="BI150">
            <v>5.4</v>
          </cell>
          <cell r="BK150">
            <v>4.7050000000000001</v>
          </cell>
          <cell r="BR150">
            <v>4.5</v>
          </cell>
          <cell r="BT150">
            <v>4.7050000000000001</v>
          </cell>
          <cell r="CA150">
            <v>4.5</v>
          </cell>
          <cell r="CC150">
            <v>4.7050000000000001</v>
          </cell>
          <cell r="CJ150">
            <v>4.5</v>
          </cell>
          <cell r="CL150">
            <v>4.7050000000000001</v>
          </cell>
          <cell r="CS150">
            <v>4.5</v>
          </cell>
          <cell r="CU150">
            <v>11.725</v>
          </cell>
          <cell r="DB150">
            <v>4.5</v>
          </cell>
          <cell r="DD150">
            <v>4.7050000000000001</v>
          </cell>
          <cell r="DK150">
            <v>4.5</v>
          </cell>
          <cell r="DM150">
            <v>4.7050000000000001</v>
          </cell>
          <cell r="DT150">
            <v>4.5</v>
          </cell>
          <cell r="DV150">
            <v>4.7050000000000001</v>
          </cell>
          <cell r="EC150">
            <v>4.5</v>
          </cell>
          <cell r="EE150">
            <v>4.7050000000000001</v>
          </cell>
          <cell r="EL150">
            <v>4.5</v>
          </cell>
          <cell r="EN150">
            <v>4.7050000000000001</v>
          </cell>
          <cell r="EU150">
            <v>1.62</v>
          </cell>
          <cell r="EW150">
            <v>4.7050000000000001</v>
          </cell>
          <cell r="FD150">
            <v>2.7</v>
          </cell>
          <cell r="FF150">
            <v>4.7050000000000001</v>
          </cell>
          <cell r="FM150">
            <v>2.7</v>
          </cell>
          <cell r="FO150">
            <v>3.7749999999999999</v>
          </cell>
          <cell r="FV150">
            <v>2.6999999999999997</v>
          </cell>
          <cell r="FX150">
            <v>3.7749999999999999</v>
          </cell>
          <cell r="GE150">
            <v>2.52</v>
          </cell>
          <cell r="GG150">
            <v>4.7050000000000001</v>
          </cell>
          <cell r="GN150">
            <v>1.62</v>
          </cell>
          <cell r="GP150">
            <v>3.7749999999999999</v>
          </cell>
        </row>
        <row r="151">
          <cell r="A151">
            <v>130</v>
          </cell>
          <cell r="B151" t="str">
            <v>FG</v>
          </cell>
          <cell r="C151" t="str">
            <v>FM</v>
          </cell>
          <cell r="D151" t="str">
            <v>OLEIC-15</v>
          </cell>
          <cell r="F151">
            <v>7.74</v>
          </cell>
          <cell r="H151">
            <v>0.185</v>
          </cell>
          <cell r="O151">
            <v>7.9249999999999998</v>
          </cell>
          <cell r="R151">
            <v>0.45999999999999996</v>
          </cell>
          <cell r="AA151">
            <v>0.64500000000000002</v>
          </cell>
          <cell r="AH151">
            <v>8.01</v>
          </cell>
          <cell r="AJ151">
            <v>0.45999999999999996</v>
          </cell>
          <cell r="AQ151">
            <v>8.01</v>
          </cell>
          <cell r="AS151">
            <v>0.45999999999999996</v>
          </cell>
          <cell r="AZ151">
            <v>8.01</v>
          </cell>
          <cell r="BB151">
            <v>0.45999999999999996</v>
          </cell>
          <cell r="BI151">
            <v>17.37</v>
          </cell>
          <cell r="BK151">
            <v>0.46</v>
          </cell>
          <cell r="BR151">
            <v>11.79</v>
          </cell>
          <cell r="BT151">
            <v>0.45999999999999996</v>
          </cell>
          <cell r="CA151">
            <v>7.83</v>
          </cell>
          <cell r="CC151">
            <v>0.45999999999999996</v>
          </cell>
          <cell r="CJ151">
            <v>6.75</v>
          </cell>
          <cell r="CL151">
            <v>0.45999999999999996</v>
          </cell>
          <cell r="CS151">
            <v>5.31</v>
          </cell>
          <cell r="CU151">
            <v>0.45999999999999996</v>
          </cell>
          <cell r="DB151">
            <v>2.16</v>
          </cell>
          <cell r="DD151">
            <v>0.45999999999999996</v>
          </cell>
          <cell r="DK151">
            <v>0.45</v>
          </cell>
          <cell r="DM151">
            <v>0.45999999999999996</v>
          </cell>
          <cell r="DV151">
            <v>0.45999999999999996</v>
          </cell>
          <cell r="EE151">
            <v>0.45999999999999996</v>
          </cell>
          <cell r="EN151">
            <v>0.45999999999999996</v>
          </cell>
          <cell r="EO151">
            <v>2.79</v>
          </cell>
          <cell r="EW151">
            <v>0.46</v>
          </cell>
          <cell r="FF151">
            <v>0.46</v>
          </cell>
          <cell r="FG151">
            <v>1.53</v>
          </cell>
          <cell r="FO151">
            <v>0.185</v>
          </cell>
          <cell r="FP151">
            <v>0.54</v>
          </cell>
          <cell r="FX151">
            <v>0.185</v>
          </cell>
          <cell r="FY151">
            <v>9.9</v>
          </cell>
          <cell r="GG151">
            <v>0.45999999999999996</v>
          </cell>
          <cell r="GH151">
            <v>8.64</v>
          </cell>
          <cell r="GP151">
            <v>0.185</v>
          </cell>
          <cell r="GQ151">
            <v>123.57</v>
          </cell>
        </row>
        <row r="152">
          <cell r="A152">
            <v>131</v>
          </cell>
          <cell r="B152" t="str">
            <v>FG</v>
          </cell>
          <cell r="C152" t="str">
            <v>NM</v>
          </cell>
          <cell r="D152" t="str">
            <v>OLEIC-20</v>
          </cell>
          <cell r="H152">
            <v>0.09</v>
          </cell>
          <cell r="O152">
            <v>0.09</v>
          </cell>
          <cell r="R152">
            <v>0.09</v>
          </cell>
          <cell r="AA152">
            <v>0.09</v>
          </cell>
          <cell r="AJ152">
            <v>0.09</v>
          </cell>
          <cell r="AS152">
            <v>0.09</v>
          </cell>
          <cell r="BB152">
            <v>0.09</v>
          </cell>
          <cell r="BK152">
            <v>0.09</v>
          </cell>
          <cell r="BT152">
            <v>0.09</v>
          </cell>
          <cell r="CC152">
            <v>0.09</v>
          </cell>
          <cell r="CL152">
            <v>0.09</v>
          </cell>
          <cell r="CU152">
            <v>0.09</v>
          </cell>
          <cell r="DD152">
            <v>0.09</v>
          </cell>
          <cell r="DM152">
            <v>0.09</v>
          </cell>
          <cell r="DV152">
            <v>0.09</v>
          </cell>
          <cell r="EE152">
            <v>0.09</v>
          </cell>
          <cell r="EN152">
            <v>0.09</v>
          </cell>
          <cell r="EW152">
            <v>0.09</v>
          </cell>
          <cell r="FF152">
            <v>0.09</v>
          </cell>
          <cell r="FO152">
            <v>0.09</v>
          </cell>
          <cell r="FX152">
            <v>0.09</v>
          </cell>
          <cell r="GG152">
            <v>0.09</v>
          </cell>
          <cell r="GP152">
            <v>0.09</v>
          </cell>
        </row>
        <row r="153">
          <cell r="A153">
            <v>132</v>
          </cell>
          <cell r="B153" t="str">
            <v>FG</v>
          </cell>
          <cell r="C153" t="str">
            <v>NM</v>
          </cell>
          <cell r="D153" t="str">
            <v>OLEIC-26</v>
          </cell>
          <cell r="H153">
            <v>0.63</v>
          </cell>
          <cell r="O153">
            <v>0.63</v>
          </cell>
          <cell r="FO153">
            <v>0.63</v>
          </cell>
          <cell r="GP153">
            <v>0.63</v>
          </cell>
        </row>
        <row r="154">
          <cell r="A154">
            <v>133</v>
          </cell>
          <cell r="B154" t="str">
            <v>FG</v>
          </cell>
          <cell r="C154" t="str">
            <v>NM</v>
          </cell>
          <cell r="D154" t="str">
            <v>OLEIC-29</v>
          </cell>
          <cell r="H154">
            <v>0.18</v>
          </cell>
          <cell r="O154">
            <v>0.18</v>
          </cell>
          <cell r="R154">
            <v>0.2</v>
          </cell>
          <cell r="AA154">
            <v>0.2</v>
          </cell>
          <cell r="AJ154">
            <v>0.2</v>
          </cell>
          <cell r="AS154">
            <v>0.2</v>
          </cell>
          <cell r="BB154">
            <v>0.2</v>
          </cell>
          <cell r="BK154">
            <v>0.2</v>
          </cell>
          <cell r="BT154">
            <v>0.2</v>
          </cell>
          <cell r="CC154">
            <v>0.2</v>
          </cell>
          <cell r="CL154">
            <v>0.2</v>
          </cell>
          <cell r="CU154">
            <v>0.2</v>
          </cell>
          <cell r="DD154">
            <v>0.2</v>
          </cell>
          <cell r="DM154">
            <v>0.2</v>
          </cell>
          <cell r="DV154">
            <v>0.2</v>
          </cell>
          <cell r="EE154">
            <v>0.2</v>
          </cell>
          <cell r="EN154">
            <v>0.2</v>
          </cell>
          <cell r="EW154">
            <v>0.2</v>
          </cell>
          <cell r="FF154">
            <v>0.2</v>
          </cell>
          <cell r="FO154">
            <v>0.18</v>
          </cell>
          <cell r="FX154">
            <v>0.18</v>
          </cell>
          <cell r="GG154">
            <v>0.2</v>
          </cell>
          <cell r="GP154">
            <v>0.18</v>
          </cell>
        </row>
        <row r="155">
          <cell r="A155">
            <v>134</v>
          </cell>
          <cell r="B155" t="str">
            <v>FG</v>
          </cell>
          <cell r="C155" t="str">
            <v>FM</v>
          </cell>
          <cell r="D155" t="str">
            <v>OLEIC-K</v>
          </cell>
          <cell r="F155">
            <v>1.98</v>
          </cell>
          <cell r="H155">
            <v>4.335</v>
          </cell>
          <cell r="O155">
            <v>6.3149999999999995</v>
          </cell>
          <cell r="P155">
            <v>3.78</v>
          </cell>
          <cell r="R155">
            <v>4.6899999999999995</v>
          </cell>
          <cell r="Y155">
            <v>5.76</v>
          </cell>
          <cell r="AA155">
            <v>4.5999999999999996</v>
          </cell>
          <cell r="AH155">
            <v>5.76</v>
          </cell>
          <cell r="AJ155">
            <v>4.6050000000000004</v>
          </cell>
          <cell r="AQ155">
            <v>4.8600000000000003</v>
          </cell>
          <cell r="AS155">
            <v>5.7750000000000004</v>
          </cell>
          <cell r="AZ155">
            <v>4.8600000000000003</v>
          </cell>
          <cell r="BB155">
            <v>4.6050000000000004</v>
          </cell>
          <cell r="BI155">
            <v>4.8600000000000003</v>
          </cell>
          <cell r="BK155">
            <v>4.6050000000000004</v>
          </cell>
          <cell r="BR155">
            <v>4.8600000000000003</v>
          </cell>
          <cell r="BT155">
            <v>4.6050000000000004</v>
          </cell>
          <cell r="CA155">
            <v>4.8600000000000003</v>
          </cell>
          <cell r="CC155">
            <v>4.6050000000000004</v>
          </cell>
          <cell r="CJ155">
            <v>4.8600000000000003</v>
          </cell>
          <cell r="CL155">
            <v>4.6050000000000004</v>
          </cell>
          <cell r="CS155">
            <v>4.8600000000000003</v>
          </cell>
          <cell r="CU155">
            <v>4.6050000000000004</v>
          </cell>
          <cell r="DB155">
            <v>12.06</v>
          </cell>
          <cell r="DD155">
            <v>4.6050000000000004</v>
          </cell>
          <cell r="DK155">
            <v>7.2</v>
          </cell>
          <cell r="DM155">
            <v>4.6050000000000004</v>
          </cell>
          <cell r="DT155">
            <v>4.8600000000000003</v>
          </cell>
          <cell r="DV155">
            <v>4.6050000000000004</v>
          </cell>
          <cell r="EC155">
            <v>4.32</v>
          </cell>
          <cell r="EE155">
            <v>4.6050000000000004</v>
          </cell>
          <cell r="EL155">
            <v>3.24</v>
          </cell>
          <cell r="EN155">
            <v>4.6050000000000004</v>
          </cell>
          <cell r="EU155">
            <v>2.34</v>
          </cell>
          <cell r="EW155">
            <v>4.6050000000000004</v>
          </cell>
          <cell r="FD155">
            <v>2.52</v>
          </cell>
          <cell r="FF155">
            <v>4.6050000000000004</v>
          </cell>
          <cell r="FM155">
            <v>1.62</v>
          </cell>
          <cell r="FO155">
            <v>4.0650000000000004</v>
          </cell>
          <cell r="FV155">
            <v>1.6199999999999999</v>
          </cell>
          <cell r="FX155">
            <v>4.0650000000000004</v>
          </cell>
          <cell r="GE155">
            <v>2.52</v>
          </cell>
          <cell r="GG155">
            <v>4.6050000000000004</v>
          </cell>
          <cell r="GN155">
            <v>2.16</v>
          </cell>
          <cell r="GP155">
            <v>4.0650000000000004</v>
          </cell>
        </row>
        <row r="156">
          <cell r="A156">
            <v>135</v>
          </cell>
          <cell r="B156" t="str">
            <v>FG</v>
          </cell>
          <cell r="C156" t="str">
            <v>NM</v>
          </cell>
          <cell r="D156" t="str">
            <v>OLEIC-70</v>
          </cell>
          <cell r="H156">
            <v>0.185</v>
          </cell>
          <cell r="O156">
            <v>0.185</v>
          </cell>
          <cell r="R156">
            <v>0.185</v>
          </cell>
          <cell r="AJ156">
            <v>0.185</v>
          </cell>
          <cell r="AS156">
            <v>0.185</v>
          </cell>
          <cell r="BB156">
            <v>0.185</v>
          </cell>
          <cell r="BK156">
            <v>0.185</v>
          </cell>
          <cell r="BT156">
            <v>0.185</v>
          </cell>
          <cell r="CC156">
            <v>0.185</v>
          </cell>
          <cell r="CL156">
            <v>0.185</v>
          </cell>
          <cell r="CU156">
            <v>0.185</v>
          </cell>
          <cell r="DD156">
            <v>0.185</v>
          </cell>
          <cell r="DM156">
            <v>0.185</v>
          </cell>
          <cell r="DV156">
            <v>0.185</v>
          </cell>
          <cell r="EE156">
            <v>0.185</v>
          </cell>
          <cell r="EN156">
            <v>0.185</v>
          </cell>
          <cell r="EW156">
            <v>0.185</v>
          </cell>
          <cell r="FF156">
            <v>0.185</v>
          </cell>
          <cell r="FO156">
            <v>0.185</v>
          </cell>
          <cell r="FX156">
            <v>0.185</v>
          </cell>
          <cell r="GG156">
            <v>0.185</v>
          </cell>
          <cell r="GP156">
            <v>0.185</v>
          </cell>
        </row>
        <row r="157">
          <cell r="A157">
            <v>136</v>
          </cell>
          <cell r="B157" t="str">
            <v>FG</v>
          </cell>
          <cell r="C157" t="str">
            <v>FM</v>
          </cell>
          <cell r="D157" t="str">
            <v>C22:1&gt;90</v>
          </cell>
          <cell r="F157">
            <v>0.18</v>
          </cell>
          <cell r="O157">
            <v>0.18</v>
          </cell>
          <cell r="P157">
            <v>0.18</v>
          </cell>
          <cell r="Y157">
            <v>0.36</v>
          </cell>
          <cell r="AH157">
            <v>0.36</v>
          </cell>
          <cell r="AQ157">
            <v>0.36</v>
          </cell>
          <cell r="AZ157">
            <v>0.36</v>
          </cell>
          <cell r="BI157">
            <v>0.18</v>
          </cell>
          <cell r="BR157">
            <v>0.18</v>
          </cell>
          <cell r="CA157">
            <v>0.18</v>
          </cell>
          <cell r="CJ157">
            <v>0.18</v>
          </cell>
          <cell r="CS157">
            <v>0.18</v>
          </cell>
          <cell r="DB157">
            <v>0.18</v>
          </cell>
          <cell r="DK157">
            <v>0.18</v>
          </cell>
          <cell r="DT157">
            <v>0.18</v>
          </cell>
          <cell r="EC157">
            <v>0.18</v>
          </cell>
          <cell r="EF157">
            <v>6.48</v>
          </cell>
          <cell r="EL157">
            <v>0.18</v>
          </cell>
          <cell r="EU157">
            <v>0.18</v>
          </cell>
          <cell r="FD157">
            <v>0.36</v>
          </cell>
          <cell r="FM157">
            <v>0.18</v>
          </cell>
          <cell r="FP157">
            <v>22.68</v>
          </cell>
          <cell r="FV157">
            <v>0.18</v>
          </cell>
          <cell r="FY157">
            <v>8.2799999999999994</v>
          </cell>
          <cell r="GE157">
            <v>0.18</v>
          </cell>
          <cell r="GH157">
            <v>8.2799999999999994</v>
          </cell>
          <cell r="GN157">
            <v>0.18</v>
          </cell>
          <cell r="GQ157">
            <v>8.2799999999999994</v>
          </cell>
        </row>
        <row r="158">
          <cell r="A158">
            <v>137</v>
          </cell>
          <cell r="B158" t="str">
            <v>FG</v>
          </cell>
          <cell r="C158" t="str">
            <v>NM</v>
          </cell>
          <cell r="D158" t="str">
            <v>DCPS</v>
          </cell>
          <cell r="O158">
            <v>0</v>
          </cell>
        </row>
        <row r="159">
          <cell r="A159">
            <v>138</v>
          </cell>
          <cell r="B159" t="str">
            <v>FG</v>
          </cell>
          <cell r="C159" t="str">
            <v>NM</v>
          </cell>
          <cell r="D159" t="str">
            <v>DFA C12/C14</v>
          </cell>
          <cell r="O159">
            <v>0</v>
          </cell>
        </row>
        <row r="160">
          <cell r="A160">
            <v>139</v>
          </cell>
          <cell r="B160" t="str">
            <v>FG</v>
          </cell>
          <cell r="C160" t="str">
            <v>NM</v>
          </cell>
          <cell r="D160" t="str">
            <v>OLEIC-IG</v>
          </cell>
          <cell r="F160">
            <v>7.56</v>
          </cell>
          <cell r="O160">
            <v>7.56</v>
          </cell>
          <cell r="P160">
            <v>7.56</v>
          </cell>
          <cell r="Y160">
            <v>7.56</v>
          </cell>
          <cell r="AH160">
            <v>7.56</v>
          </cell>
          <cell r="AQ160">
            <v>9</v>
          </cell>
          <cell r="AZ160">
            <v>9</v>
          </cell>
          <cell r="BI160">
            <v>9</v>
          </cell>
          <cell r="BR160">
            <v>9</v>
          </cell>
          <cell r="CA160">
            <v>9</v>
          </cell>
          <cell r="CJ160">
            <v>9</v>
          </cell>
          <cell r="CS160">
            <v>9</v>
          </cell>
          <cell r="GH160">
            <v>8.19</v>
          </cell>
          <cell r="GQ160">
            <v>8.19</v>
          </cell>
        </row>
        <row r="161">
          <cell r="A161">
            <v>140</v>
          </cell>
          <cell r="B161" t="str">
            <v>FG</v>
          </cell>
          <cell r="C161" t="str">
            <v>NM</v>
          </cell>
          <cell r="D161" t="str">
            <v>Vegarol 1214</v>
          </cell>
          <cell r="O161">
            <v>0</v>
          </cell>
          <cell r="AT161">
            <v>1.53</v>
          </cell>
          <cell r="BC161">
            <v>1.53</v>
          </cell>
          <cell r="BU161">
            <v>1.36</v>
          </cell>
          <cell r="CD161">
            <v>1.02</v>
          </cell>
          <cell r="CM161">
            <v>1.02</v>
          </cell>
          <cell r="CV161">
            <v>0.68</v>
          </cell>
          <cell r="DE161">
            <v>14.96</v>
          </cell>
          <cell r="DN161">
            <v>14.96</v>
          </cell>
          <cell r="DW161">
            <v>13.6</v>
          </cell>
          <cell r="EF161">
            <v>13.6</v>
          </cell>
          <cell r="EO161">
            <v>11.22</v>
          </cell>
          <cell r="FG161">
            <v>5.95</v>
          </cell>
          <cell r="FP161">
            <v>22.1</v>
          </cell>
          <cell r="FY161">
            <v>22.1</v>
          </cell>
          <cell r="GH161">
            <v>30.6</v>
          </cell>
          <cell r="GQ161">
            <v>15.81</v>
          </cell>
        </row>
        <row r="162">
          <cell r="A162">
            <v>255</v>
          </cell>
          <cell r="B162" t="str">
            <v>FG</v>
          </cell>
          <cell r="C162" t="str">
            <v>NM</v>
          </cell>
          <cell r="D162" t="str">
            <v>Vegarol 10</v>
          </cell>
          <cell r="GH162">
            <v>14.28</v>
          </cell>
          <cell r="GQ162">
            <v>14.28</v>
          </cell>
        </row>
        <row r="163">
          <cell r="F163">
            <v>72.63000000000001</v>
          </cell>
          <cell r="G163">
            <v>0</v>
          </cell>
          <cell r="H163">
            <v>17.754999999999999</v>
          </cell>
          <cell r="I163">
            <v>0</v>
          </cell>
          <cell r="J163">
            <v>33.25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123.63500000000002</v>
          </cell>
          <cell r="P163">
            <v>76.2</v>
          </cell>
          <cell r="Q163">
            <v>0</v>
          </cell>
          <cell r="R163">
            <v>18.95</v>
          </cell>
          <cell r="S163">
            <v>0</v>
          </cell>
          <cell r="T163">
            <v>22.25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140.62</v>
          </cell>
          <cell r="Z163">
            <v>0</v>
          </cell>
          <cell r="AA163">
            <v>18.86</v>
          </cell>
          <cell r="AB163">
            <v>0</v>
          </cell>
          <cell r="AC163">
            <v>92.25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62.819999999999993</v>
          </cell>
          <cell r="AI163">
            <v>0</v>
          </cell>
          <cell r="AJ163">
            <v>18.684999999999999</v>
          </cell>
          <cell r="AK163">
            <v>0</v>
          </cell>
          <cell r="AL163">
            <v>149.5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87.2</v>
          </cell>
          <cell r="AR163">
            <v>0</v>
          </cell>
          <cell r="AS163">
            <v>19.855</v>
          </cell>
          <cell r="AT163">
            <v>1.53</v>
          </cell>
          <cell r="AU163">
            <v>33.25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148.79000000000005</v>
          </cell>
          <cell r="BA163">
            <v>0</v>
          </cell>
          <cell r="BB163">
            <v>18.684999999999999</v>
          </cell>
          <cell r="BC163">
            <v>1.53</v>
          </cell>
          <cell r="BD163">
            <v>107.25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83.3</v>
          </cell>
          <cell r="BJ163">
            <v>0</v>
          </cell>
          <cell r="BK163">
            <v>18.684999999999999</v>
          </cell>
          <cell r="BL163">
            <v>0</v>
          </cell>
          <cell r="BM163">
            <v>60.25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102.38000000000001</v>
          </cell>
          <cell r="BS163">
            <v>0</v>
          </cell>
          <cell r="BT163">
            <v>18.684999999999999</v>
          </cell>
          <cell r="BU163">
            <v>1.36</v>
          </cell>
          <cell r="BV163">
            <v>82.75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75.990000000000009</v>
          </cell>
          <cell r="CB163">
            <v>0</v>
          </cell>
          <cell r="CC163">
            <v>18.684999999999999</v>
          </cell>
          <cell r="CD163">
            <v>1.02</v>
          </cell>
          <cell r="CE163">
            <v>79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82.93</v>
          </cell>
          <cell r="CK163">
            <v>0</v>
          </cell>
          <cell r="CL163">
            <v>18.684999999999999</v>
          </cell>
          <cell r="CM163">
            <v>1.02</v>
          </cell>
          <cell r="CN163">
            <v>81.5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81.67</v>
          </cell>
          <cell r="CT163">
            <v>0</v>
          </cell>
          <cell r="CU163">
            <v>18.684999999999999</v>
          </cell>
          <cell r="CV163">
            <v>0.68</v>
          </cell>
          <cell r="CW163">
            <v>43.5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76.300000000000011</v>
          </cell>
          <cell r="DC163">
            <v>0</v>
          </cell>
          <cell r="DD163">
            <v>18.684999999999999</v>
          </cell>
          <cell r="DE163">
            <v>14.96</v>
          </cell>
          <cell r="DF163">
            <v>69.5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54.570000000000007</v>
          </cell>
          <cell r="DL163">
            <v>0</v>
          </cell>
          <cell r="DM163">
            <v>18.684999999999999</v>
          </cell>
          <cell r="DN163">
            <v>14.96</v>
          </cell>
          <cell r="DO163">
            <v>49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54.599999999999994</v>
          </cell>
          <cell r="DU163">
            <v>0</v>
          </cell>
          <cell r="DV163">
            <v>18.684999999999999</v>
          </cell>
          <cell r="DW163">
            <v>13.6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35.83</v>
          </cell>
          <cell r="ED163">
            <v>0</v>
          </cell>
          <cell r="EE163">
            <v>18.684999999999999</v>
          </cell>
          <cell r="EF163">
            <v>20.079999999999998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60.1</v>
          </cell>
          <cell r="EM163">
            <v>0</v>
          </cell>
          <cell r="EN163">
            <v>18.684999999999999</v>
          </cell>
          <cell r="EO163">
            <v>14.010000000000002</v>
          </cell>
          <cell r="EP163">
            <v>39.25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17.04</v>
          </cell>
          <cell r="EV163">
            <v>0</v>
          </cell>
          <cell r="EW163">
            <v>18.684999999999999</v>
          </cell>
          <cell r="EX163">
            <v>0</v>
          </cell>
          <cell r="EY163">
            <v>30.75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19.669999999999998</v>
          </cell>
          <cell r="FE163">
            <v>0</v>
          </cell>
          <cell r="FF163">
            <v>18.684999999999999</v>
          </cell>
          <cell r="FG163">
            <v>7.48</v>
          </cell>
          <cell r="FH163">
            <v>72.5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17.61</v>
          </cell>
          <cell r="FN163">
            <v>0</v>
          </cell>
          <cell r="FO163">
            <v>17.55</v>
          </cell>
          <cell r="FP163">
            <v>45.32</v>
          </cell>
          <cell r="FQ163">
            <v>67.25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29.21</v>
          </cell>
          <cell r="FW163">
            <v>0</v>
          </cell>
          <cell r="FX163">
            <v>16.919999999999998</v>
          </cell>
          <cell r="FY163">
            <v>40.28</v>
          </cell>
          <cell r="FZ163">
            <v>61.75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31.82</v>
          </cell>
          <cell r="GF163">
            <v>0</v>
          </cell>
          <cell r="GG163">
            <v>18.684999999999999</v>
          </cell>
          <cell r="GH163">
            <v>69.989999999999995</v>
          </cell>
          <cell r="GI163">
            <v>43.25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77.34</v>
          </cell>
          <cell r="GO163">
            <v>0</v>
          </cell>
          <cell r="GP163">
            <v>17.55</v>
          </cell>
          <cell r="GQ163">
            <v>170.13</v>
          </cell>
          <cell r="GR163">
            <v>44.25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</row>
        <row r="164">
          <cell r="A164" t="str">
            <v>FATTY ACID FLAKES</v>
          </cell>
        </row>
        <row r="165">
          <cell r="A165">
            <v>141</v>
          </cell>
          <cell r="B165" t="str">
            <v>FG</v>
          </cell>
          <cell r="C165" t="str">
            <v>FM</v>
          </cell>
          <cell r="D165" t="str">
            <v>C14&gt;99%</v>
          </cell>
          <cell r="I165">
            <v>32.875</v>
          </cell>
          <cell r="O165">
            <v>32.875</v>
          </cell>
          <cell r="S165">
            <v>32.875</v>
          </cell>
          <cell r="AB165">
            <v>32.875</v>
          </cell>
          <cell r="AK165">
            <v>32.875</v>
          </cell>
          <cell r="AT165">
            <v>32.875</v>
          </cell>
          <cell r="BC165">
            <v>32.875</v>
          </cell>
          <cell r="BL165">
            <v>32.875</v>
          </cell>
          <cell r="BU165">
            <v>32.875</v>
          </cell>
          <cell r="CD165">
            <v>32.875</v>
          </cell>
          <cell r="CM165">
            <v>32.875</v>
          </cell>
          <cell r="CV165">
            <v>32.875</v>
          </cell>
          <cell r="DE165">
            <v>32.875</v>
          </cell>
          <cell r="DN165">
            <v>32.875</v>
          </cell>
          <cell r="DW165">
            <v>32.875</v>
          </cell>
          <cell r="EF165">
            <v>32.875</v>
          </cell>
          <cell r="EO165">
            <v>32.875</v>
          </cell>
          <cell r="FG165">
            <v>32.875</v>
          </cell>
          <cell r="FP165">
            <v>32.875</v>
          </cell>
          <cell r="FY165">
            <v>32.875</v>
          </cell>
          <cell r="GH165">
            <v>32.875</v>
          </cell>
          <cell r="GQ165">
            <v>32.875</v>
          </cell>
        </row>
        <row r="166">
          <cell r="A166">
            <v>142</v>
          </cell>
          <cell r="B166" t="str">
            <v>FG</v>
          </cell>
          <cell r="C166" t="str">
            <v>FM</v>
          </cell>
          <cell r="D166" t="str">
            <v>C16 85%</v>
          </cell>
          <cell r="I166">
            <v>0</v>
          </cell>
          <cell r="O166">
            <v>0</v>
          </cell>
          <cell r="S166">
            <v>0</v>
          </cell>
          <cell r="AB166">
            <v>0</v>
          </cell>
          <cell r="AK166">
            <v>0</v>
          </cell>
          <cell r="BL166">
            <v>0</v>
          </cell>
        </row>
        <row r="167">
          <cell r="A167">
            <v>143</v>
          </cell>
          <cell r="B167" t="str">
            <v>FG</v>
          </cell>
          <cell r="C167" t="str">
            <v>FM</v>
          </cell>
          <cell r="D167" t="str">
            <v>UTSR</v>
          </cell>
          <cell r="F167">
            <v>195.8</v>
          </cell>
          <cell r="H167">
            <v>52.35</v>
          </cell>
          <cell r="I167">
            <v>293.16000000000003</v>
          </cell>
          <cell r="O167">
            <v>541.31000000000006</v>
          </cell>
          <cell r="P167">
            <v>85.3</v>
          </cell>
          <cell r="R167">
            <v>113.35</v>
          </cell>
          <cell r="S167">
            <v>191.16</v>
          </cell>
          <cell r="Y167">
            <v>92.55</v>
          </cell>
          <cell r="AA167">
            <v>137.35</v>
          </cell>
          <cell r="AB167">
            <v>243.535</v>
          </cell>
          <cell r="AH167">
            <v>54.55</v>
          </cell>
          <cell r="AJ167">
            <v>112.35</v>
          </cell>
          <cell r="AK167">
            <v>277.53500000000003</v>
          </cell>
          <cell r="AQ167">
            <v>71.05</v>
          </cell>
          <cell r="AS167">
            <v>104.85</v>
          </cell>
          <cell r="AT167">
            <v>200.76</v>
          </cell>
          <cell r="AZ167">
            <v>124.05</v>
          </cell>
          <cell r="BB167">
            <v>145.85</v>
          </cell>
          <cell r="BC167">
            <v>327.11</v>
          </cell>
          <cell r="BI167">
            <v>128.30000000000001</v>
          </cell>
          <cell r="BK167">
            <v>175.85</v>
          </cell>
          <cell r="BL167">
            <v>438.26</v>
          </cell>
          <cell r="BR167">
            <v>87.05</v>
          </cell>
          <cell r="BT167">
            <v>194.85</v>
          </cell>
          <cell r="BU167">
            <v>205.45</v>
          </cell>
          <cell r="CA167">
            <v>71.05</v>
          </cell>
          <cell r="CC167">
            <v>141.85</v>
          </cell>
          <cell r="CD167">
            <v>302.58</v>
          </cell>
          <cell r="CJ167">
            <v>71.05</v>
          </cell>
          <cell r="CL167">
            <v>107.85</v>
          </cell>
          <cell r="CM167">
            <v>378.91</v>
          </cell>
          <cell r="CS167">
            <v>71.05</v>
          </cell>
          <cell r="CU167">
            <v>89.85</v>
          </cell>
          <cell r="CV167">
            <v>311.41000000000003</v>
          </cell>
          <cell r="DB167">
            <v>85.05</v>
          </cell>
          <cell r="DD167">
            <v>23.85</v>
          </cell>
          <cell r="DE167">
            <v>277.16000000000003</v>
          </cell>
          <cell r="DK167">
            <v>66.150000000000006</v>
          </cell>
          <cell r="DM167">
            <v>41.85</v>
          </cell>
          <cell r="DN167">
            <v>143.16</v>
          </cell>
          <cell r="DT167">
            <v>84.95</v>
          </cell>
          <cell r="DV167">
            <v>41.85</v>
          </cell>
          <cell r="DW167">
            <v>144.41</v>
          </cell>
          <cell r="EC167">
            <v>84.95</v>
          </cell>
          <cell r="EE167">
            <v>57.35</v>
          </cell>
          <cell r="EF167">
            <v>151.16</v>
          </cell>
          <cell r="EL167">
            <v>95.3</v>
          </cell>
          <cell r="EN167">
            <v>7.35</v>
          </cell>
          <cell r="EO167">
            <v>351.78500000000003</v>
          </cell>
          <cell r="EU167">
            <v>42.3</v>
          </cell>
          <cell r="EW167">
            <v>16.350000000000001</v>
          </cell>
          <cell r="FF167">
            <v>45.35</v>
          </cell>
          <cell r="FG167">
            <v>205.71</v>
          </cell>
          <cell r="FM167">
            <v>30</v>
          </cell>
          <cell r="FO167">
            <v>45.35</v>
          </cell>
          <cell r="FP167">
            <v>89.21</v>
          </cell>
          <cell r="FV167">
            <v>14</v>
          </cell>
          <cell r="FX167">
            <v>45.35</v>
          </cell>
          <cell r="FY167">
            <v>46.21</v>
          </cell>
          <cell r="GE167">
            <v>5</v>
          </cell>
          <cell r="GG167">
            <v>4.3499999999999996</v>
          </cell>
          <cell r="GH167">
            <v>23.21</v>
          </cell>
          <cell r="GP167">
            <v>45.35</v>
          </cell>
          <cell r="GQ167">
            <v>172.91</v>
          </cell>
        </row>
        <row r="168">
          <cell r="A168">
            <v>144</v>
          </cell>
          <cell r="B168" t="str">
            <v>FG</v>
          </cell>
          <cell r="C168" t="str">
            <v>FM</v>
          </cell>
          <cell r="D168" t="str">
            <v>UTSR SPECIAL</v>
          </cell>
          <cell r="I168">
            <v>0.45</v>
          </cell>
          <cell r="O168">
            <v>0.45</v>
          </cell>
          <cell r="S168">
            <v>0.45</v>
          </cell>
          <cell r="AB168">
            <v>0.45</v>
          </cell>
          <cell r="AK168">
            <v>0.45</v>
          </cell>
          <cell r="AT168">
            <v>0.45</v>
          </cell>
          <cell r="BC168">
            <v>0.45</v>
          </cell>
          <cell r="BL168">
            <v>0</v>
          </cell>
          <cell r="BU168">
            <v>215.31</v>
          </cell>
        </row>
        <row r="169">
          <cell r="A169">
            <v>145</v>
          </cell>
          <cell r="B169" t="str">
            <v>FG</v>
          </cell>
          <cell r="C169" t="str">
            <v>FM</v>
          </cell>
          <cell r="D169" t="str">
            <v>DTP-7</v>
          </cell>
          <cell r="F169">
            <v>1.8</v>
          </cell>
          <cell r="H169">
            <v>36.200000000000003</v>
          </cell>
          <cell r="I169">
            <v>53.05</v>
          </cell>
          <cell r="O169">
            <v>91.05</v>
          </cell>
          <cell r="P169">
            <v>1.8</v>
          </cell>
          <cell r="R169">
            <v>27.2</v>
          </cell>
          <cell r="S169">
            <v>281.10000000000002</v>
          </cell>
          <cell r="Y169">
            <v>0.1</v>
          </cell>
          <cell r="AA169">
            <v>2.2000000000000002</v>
          </cell>
          <cell r="AB169">
            <v>177.6</v>
          </cell>
          <cell r="AJ169">
            <v>0.9</v>
          </cell>
          <cell r="AK169">
            <v>59.6</v>
          </cell>
          <cell r="AS169">
            <v>0.9</v>
          </cell>
          <cell r="AT169">
            <v>223.65</v>
          </cell>
          <cell r="BB169">
            <v>0.9</v>
          </cell>
          <cell r="BC169">
            <v>186.65</v>
          </cell>
          <cell r="BK169">
            <v>0.9</v>
          </cell>
          <cell r="BL169">
            <v>8.65</v>
          </cell>
          <cell r="BT169">
            <v>0.9</v>
          </cell>
          <cell r="BU169">
            <v>88.6</v>
          </cell>
          <cell r="CC169">
            <v>0.9</v>
          </cell>
          <cell r="CD169">
            <v>123.5</v>
          </cell>
          <cell r="CL169">
            <v>0.9</v>
          </cell>
          <cell r="CM169">
            <v>102</v>
          </cell>
          <cell r="CU169">
            <v>0.9</v>
          </cell>
          <cell r="CV169">
            <v>59.5</v>
          </cell>
          <cell r="DD169">
            <v>30.574999999999999</v>
          </cell>
          <cell r="DE169">
            <v>117.65</v>
          </cell>
          <cell r="DM169">
            <v>0.9</v>
          </cell>
          <cell r="DN169">
            <v>289.8</v>
          </cell>
          <cell r="DV169">
            <v>0.9</v>
          </cell>
          <cell r="DW169">
            <v>432.65</v>
          </cell>
          <cell r="EE169">
            <v>0.9</v>
          </cell>
          <cell r="EF169">
            <v>316.14999999999998</v>
          </cell>
          <cell r="EN169">
            <v>0.9</v>
          </cell>
          <cell r="EO169">
            <v>164.05</v>
          </cell>
          <cell r="EW169">
            <v>0.9</v>
          </cell>
          <cell r="FF169">
            <v>0.9</v>
          </cell>
          <cell r="FG169">
            <v>162.69999999999999</v>
          </cell>
          <cell r="FO169">
            <v>0.9000000000000028</v>
          </cell>
          <cell r="FP169">
            <v>97.7</v>
          </cell>
          <cell r="FV169">
            <v>0.35</v>
          </cell>
          <cell r="FX169">
            <v>0.9</v>
          </cell>
          <cell r="FY169">
            <v>159.4</v>
          </cell>
          <cell r="GE169">
            <v>0.35</v>
          </cell>
          <cell r="GG169">
            <v>0.9</v>
          </cell>
          <cell r="GH169">
            <v>62.65</v>
          </cell>
          <cell r="GP169">
            <v>0.9</v>
          </cell>
          <cell r="GQ169">
            <v>3.65</v>
          </cell>
        </row>
        <row r="170">
          <cell r="A170">
            <v>146</v>
          </cell>
          <cell r="B170" t="str">
            <v>FG</v>
          </cell>
          <cell r="C170" t="str">
            <v>FM</v>
          </cell>
          <cell r="D170" t="str">
            <v>DTP-CT</v>
          </cell>
          <cell r="F170">
            <v>4.6500000000000004</v>
          </cell>
          <cell r="H170">
            <v>20</v>
          </cell>
          <cell r="I170">
            <v>0</v>
          </cell>
          <cell r="O170">
            <v>24.65</v>
          </cell>
          <cell r="P170">
            <v>77.650000000000006</v>
          </cell>
          <cell r="R170">
            <v>80</v>
          </cell>
          <cell r="S170">
            <v>0</v>
          </cell>
          <cell r="Y170">
            <v>79.650000000000006</v>
          </cell>
          <cell r="AA170">
            <v>95</v>
          </cell>
          <cell r="AB170">
            <v>0</v>
          </cell>
          <cell r="AH170">
            <v>79.650000000000006</v>
          </cell>
          <cell r="AJ170">
            <v>95</v>
          </cell>
          <cell r="AK170">
            <v>0</v>
          </cell>
          <cell r="AQ170">
            <v>61.45</v>
          </cell>
          <cell r="AS170">
            <v>85</v>
          </cell>
          <cell r="AZ170">
            <v>59.45</v>
          </cell>
          <cell r="BB170">
            <v>85</v>
          </cell>
          <cell r="BI170">
            <v>56.45</v>
          </cell>
          <cell r="BK170">
            <v>85</v>
          </cell>
          <cell r="BL170">
            <v>0</v>
          </cell>
          <cell r="BR170">
            <v>29.45</v>
          </cell>
          <cell r="BT170">
            <v>85</v>
          </cell>
          <cell r="CA170">
            <v>14.45</v>
          </cell>
          <cell r="CC170">
            <v>69</v>
          </cell>
          <cell r="CJ170">
            <v>14.45</v>
          </cell>
          <cell r="CL170">
            <v>69</v>
          </cell>
          <cell r="CS170">
            <v>14.45</v>
          </cell>
          <cell r="CU170">
            <v>69</v>
          </cell>
          <cell r="DB170">
            <v>7.95</v>
          </cell>
          <cell r="DD170">
            <v>69</v>
          </cell>
          <cell r="DK170">
            <v>4.95</v>
          </cell>
          <cell r="DM170">
            <v>69</v>
          </cell>
          <cell r="DT170">
            <v>4.8499999999999996</v>
          </cell>
          <cell r="DV170">
            <v>69</v>
          </cell>
          <cell r="EC170">
            <v>4.8499999999999996</v>
          </cell>
          <cell r="EE170">
            <v>69</v>
          </cell>
          <cell r="EL170">
            <v>2.35</v>
          </cell>
          <cell r="EN170">
            <v>60.35</v>
          </cell>
          <cell r="EU170">
            <v>2.35</v>
          </cell>
          <cell r="EW170">
            <v>50.35</v>
          </cell>
          <cell r="FF170">
            <v>8.35</v>
          </cell>
          <cell r="FM170">
            <v>0.35</v>
          </cell>
          <cell r="FO170">
            <v>1.35</v>
          </cell>
          <cell r="FX170">
            <v>1.35</v>
          </cell>
          <cell r="GG170">
            <v>1.35</v>
          </cell>
          <cell r="GN170">
            <v>0.15</v>
          </cell>
          <cell r="GP170">
            <v>1.35</v>
          </cell>
        </row>
        <row r="171">
          <cell r="A171">
            <v>147</v>
          </cell>
          <cell r="B171" t="str">
            <v>FG</v>
          </cell>
          <cell r="C171" t="str">
            <v>FM</v>
          </cell>
          <cell r="D171" t="str">
            <v>P-12</v>
          </cell>
          <cell r="F171">
            <v>0.4</v>
          </cell>
          <cell r="H171">
            <v>18</v>
          </cell>
          <cell r="I171">
            <v>40.4</v>
          </cell>
          <cell r="O171">
            <v>58.8</v>
          </cell>
          <cell r="P171">
            <v>0.4</v>
          </cell>
          <cell r="R171">
            <v>2.5499999999999998</v>
          </cell>
          <cell r="S171">
            <v>32.75</v>
          </cell>
          <cell r="Y171">
            <v>28.3</v>
          </cell>
          <cell r="AA171">
            <v>30.55</v>
          </cell>
          <cell r="AB171">
            <v>81.25</v>
          </cell>
          <cell r="AH171">
            <v>33.799999999999997</v>
          </cell>
          <cell r="AJ171">
            <v>76.224999999999994</v>
          </cell>
          <cell r="AK171">
            <v>93.4</v>
          </cell>
          <cell r="AQ171">
            <v>33.799999999999997</v>
          </cell>
          <cell r="AS171">
            <v>76.224999999999994</v>
          </cell>
          <cell r="AT171">
            <v>82.4</v>
          </cell>
          <cell r="AZ171">
            <v>17.8</v>
          </cell>
          <cell r="BB171">
            <v>76.224999999999994</v>
          </cell>
          <cell r="BC171">
            <v>82.4</v>
          </cell>
          <cell r="BI171">
            <v>1.8</v>
          </cell>
          <cell r="BK171">
            <v>77.224999999999994</v>
          </cell>
          <cell r="BL171">
            <v>58.4</v>
          </cell>
          <cell r="BR171">
            <v>17.8</v>
          </cell>
          <cell r="BT171">
            <v>76.224999999999994</v>
          </cell>
          <cell r="BU171">
            <v>58.4</v>
          </cell>
          <cell r="CA171">
            <v>17.8</v>
          </cell>
          <cell r="CC171">
            <v>60.225000000000001</v>
          </cell>
          <cell r="CD171">
            <v>43.4</v>
          </cell>
          <cell r="CJ171">
            <v>1.8</v>
          </cell>
          <cell r="CL171">
            <v>60.225000000000001</v>
          </cell>
          <cell r="CM171">
            <v>42.4</v>
          </cell>
          <cell r="CS171">
            <v>76.8</v>
          </cell>
          <cell r="CU171">
            <v>60.225000000000001</v>
          </cell>
          <cell r="CV171">
            <v>97.3</v>
          </cell>
          <cell r="DB171">
            <v>76.8</v>
          </cell>
          <cell r="DD171">
            <v>30.55</v>
          </cell>
          <cell r="DE171">
            <v>135.69999999999999</v>
          </cell>
          <cell r="DK171">
            <v>57.8</v>
          </cell>
          <cell r="DM171">
            <v>79.224999999999994</v>
          </cell>
          <cell r="DN171">
            <v>115.7</v>
          </cell>
          <cell r="DT171">
            <v>60.3</v>
          </cell>
          <cell r="DV171">
            <v>79.224999999999994</v>
          </cell>
          <cell r="DW171">
            <v>109.4</v>
          </cell>
          <cell r="EC171">
            <v>60.3</v>
          </cell>
          <cell r="EE171">
            <v>79.224999999999994</v>
          </cell>
          <cell r="EF171">
            <v>82.4</v>
          </cell>
          <cell r="EL171">
            <v>60.3</v>
          </cell>
          <cell r="EN171">
            <v>79.224999999999994</v>
          </cell>
          <cell r="EO171">
            <v>26.9</v>
          </cell>
          <cell r="EU171">
            <v>60.3</v>
          </cell>
          <cell r="EW171">
            <v>79.224999999999994</v>
          </cell>
          <cell r="FF171">
            <v>79.224999999999994</v>
          </cell>
          <cell r="FG171">
            <v>2.1</v>
          </cell>
          <cell r="FM171">
            <v>29.1</v>
          </cell>
          <cell r="FO171">
            <v>79.174999999999997</v>
          </cell>
          <cell r="FP171">
            <v>0.1</v>
          </cell>
          <cell r="FV171">
            <v>24.1</v>
          </cell>
          <cell r="FX171">
            <v>79.174999999999997</v>
          </cell>
          <cell r="FY171">
            <v>0.1</v>
          </cell>
          <cell r="GE171">
            <v>6.1</v>
          </cell>
          <cell r="GG171">
            <v>53.225000000000001</v>
          </cell>
          <cell r="GH171">
            <v>0.1</v>
          </cell>
          <cell r="GN171">
            <v>3.8</v>
          </cell>
          <cell r="GP171">
            <v>37.174999999999997</v>
          </cell>
        </row>
        <row r="172">
          <cell r="A172">
            <v>148</v>
          </cell>
          <cell r="B172" t="str">
            <v>FG</v>
          </cell>
          <cell r="C172" t="str">
            <v>FM</v>
          </cell>
          <cell r="D172" t="str">
            <v>P-12 SPECIAL</v>
          </cell>
          <cell r="I172">
            <v>25</v>
          </cell>
          <cell r="O172">
            <v>25</v>
          </cell>
          <cell r="S172">
            <v>21</v>
          </cell>
          <cell r="AB172">
            <v>21</v>
          </cell>
          <cell r="AK172">
            <v>21</v>
          </cell>
          <cell r="BL172">
            <v>18.5</v>
          </cell>
        </row>
        <row r="173">
          <cell r="A173">
            <v>149</v>
          </cell>
          <cell r="B173" t="str">
            <v>FG</v>
          </cell>
          <cell r="C173" t="str">
            <v>NM</v>
          </cell>
          <cell r="D173" t="str">
            <v>BEHENIC-75</v>
          </cell>
          <cell r="I173">
            <v>0</v>
          </cell>
          <cell r="O173">
            <v>0</v>
          </cell>
          <cell r="S173">
            <v>0</v>
          </cell>
          <cell r="AB173">
            <v>0</v>
          </cell>
          <cell r="AK173">
            <v>0</v>
          </cell>
          <cell r="BL173">
            <v>0</v>
          </cell>
        </row>
        <row r="174">
          <cell r="A174">
            <v>150</v>
          </cell>
          <cell r="B174" t="str">
            <v>FG</v>
          </cell>
          <cell r="C174" t="str">
            <v>NM</v>
          </cell>
          <cell r="D174" t="str">
            <v>BEHENIC-85</v>
          </cell>
          <cell r="I174">
            <v>0</v>
          </cell>
          <cell r="O174">
            <v>0</v>
          </cell>
          <cell r="S174">
            <v>0</v>
          </cell>
          <cell r="AB174">
            <v>0</v>
          </cell>
          <cell r="AK174">
            <v>0</v>
          </cell>
          <cell r="BL174">
            <v>0</v>
          </cell>
        </row>
        <row r="175">
          <cell r="A175">
            <v>151</v>
          </cell>
          <cell r="B175" t="str">
            <v>FG</v>
          </cell>
          <cell r="C175" t="str">
            <v>FM</v>
          </cell>
          <cell r="D175" t="str">
            <v>BEHENIC-90</v>
          </cell>
          <cell r="F175">
            <v>77.7</v>
          </cell>
          <cell r="I175">
            <v>0</v>
          </cell>
          <cell r="O175">
            <v>77.7</v>
          </cell>
          <cell r="P175">
            <v>77.7</v>
          </cell>
          <cell r="S175">
            <v>0</v>
          </cell>
          <cell r="Y175">
            <v>77.7</v>
          </cell>
          <cell r="AB175">
            <v>0</v>
          </cell>
          <cell r="AH175">
            <v>77.7</v>
          </cell>
          <cell r="AK175">
            <v>0</v>
          </cell>
          <cell r="AQ175">
            <v>77.7</v>
          </cell>
          <cell r="AZ175">
            <v>72.8</v>
          </cell>
          <cell r="BI175">
            <v>70</v>
          </cell>
          <cell r="BL175">
            <v>0</v>
          </cell>
          <cell r="BR175">
            <v>72.8</v>
          </cell>
          <cell r="CA175">
            <v>52.8</v>
          </cell>
          <cell r="CJ175">
            <v>52.8</v>
          </cell>
          <cell r="CS175">
            <v>32.799999999999997</v>
          </cell>
          <cell r="DK175">
            <v>5</v>
          </cell>
          <cell r="DT175">
            <v>3.5</v>
          </cell>
          <cell r="EC175">
            <v>3.5</v>
          </cell>
          <cell r="EL175">
            <v>3.5</v>
          </cell>
          <cell r="EU175">
            <v>3.5</v>
          </cell>
          <cell r="FM175">
            <v>3.5</v>
          </cell>
          <cell r="FV175">
            <v>3.5</v>
          </cell>
          <cell r="GE175">
            <v>3.5</v>
          </cell>
        </row>
        <row r="176">
          <cell r="A176">
            <v>152</v>
          </cell>
          <cell r="B176" t="str">
            <v>FG</v>
          </cell>
          <cell r="C176" t="str">
            <v>FM</v>
          </cell>
          <cell r="D176" t="str">
            <v>G3 STEARIC</v>
          </cell>
          <cell r="H176">
            <v>1.75</v>
          </cell>
          <cell r="I176">
            <v>0</v>
          </cell>
          <cell r="O176">
            <v>1.75</v>
          </cell>
          <cell r="R176">
            <v>1.75</v>
          </cell>
          <cell r="S176">
            <v>0</v>
          </cell>
          <cell r="AA176">
            <v>1.75</v>
          </cell>
          <cell r="AB176">
            <v>0</v>
          </cell>
          <cell r="AJ176">
            <v>1.75</v>
          </cell>
          <cell r="AK176">
            <v>0</v>
          </cell>
          <cell r="AS176">
            <v>1.75</v>
          </cell>
          <cell r="BB176">
            <v>1.75</v>
          </cell>
          <cell r="BK176">
            <v>1.75</v>
          </cell>
          <cell r="BL176">
            <v>0</v>
          </cell>
          <cell r="BT176">
            <v>1.75</v>
          </cell>
          <cell r="CC176">
            <v>1.75</v>
          </cell>
          <cell r="CL176">
            <v>1.75</v>
          </cell>
          <cell r="CU176">
            <v>1.75</v>
          </cell>
          <cell r="DD176">
            <v>1.75</v>
          </cell>
          <cell r="DM176">
            <v>1.75</v>
          </cell>
          <cell r="DV176">
            <v>1.75</v>
          </cell>
          <cell r="EE176">
            <v>1.75</v>
          </cell>
          <cell r="EN176">
            <v>1.75</v>
          </cell>
          <cell r="EW176">
            <v>1.75</v>
          </cell>
          <cell r="FF176">
            <v>1.75</v>
          </cell>
          <cell r="FO176">
            <v>3.9</v>
          </cell>
          <cell r="FX176">
            <v>3.9</v>
          </cell>
          <cell r="GG176">
            <v>1.75</v>
          </cell>
          <cell r="GP176">
            <v>3.9</v>
          </cell>
        </row>
        <row r="177">
          <cell r="A177">
            <v>153</v>
          </cell>
          <cell r="B177" t="str">
            <v>FG</v>
          </cell>
          <cell r="C177" t="str">
            <v>NM</v>
          </cell>
          <cell r="D177" t="str">
            <v>HYD.CASTOR OIL</v>
          </cell>
          <cell r="I177">
            <v>0</v>
          </cell>
          <cell r="O177">
            <v>0</v>
          </cell>
          <cell r="S177">
            <v>0</v>
          </cell>
          <cell r="AB177">
            <v>0</v>
          </cell>
          <cell r="AK177">
            <v>0</v>
          </cell>
          <cell r="BL177">
            <v>0</v>
          </cell>
        </row>
        <row r="178">
          <cell r="A178">
            <v>154</v>
          </cell>
          <cell r="B178" t="str">
            <v>FG</v>
          </cell>
          <cell r="C178" t="str">
            <v>FM</v>
          </cell>
          <cell r="D178" t="str">
            <v>C16  W/E</v>
          </cell>
          <cell r="I178">
            <v>25.98</v>
          </cell>
          <cell r="O178">
            <v>25.98</v>
          </cell>
          <cell r="S178">
            <v>40.229999999999997</v>
          </cell>
          <cell r="AB178">
            <v>40.229999999999997</v>
          </cell>
          <cell r="AK178">
            <v>40.229999999999997</v>
          </cell>
          <cell r="AT178">
            <v>40.229999999999997</v>
          </cell>
          <cell r="BC178">
            <v>40.229999999999997</v>
          </cell>
          <cell r="BL178">
            <v>40.229999999999997</v>
          </cell>
          <cell r="BU178">
            <v>40.229999999999997</v>
          </cell>
          <cell r="CD178">
            <v>40.229999999999997</v>
          </cell>
          <cell r="CM178">
            <v>40.229999999999997</v>
          </cell>
          <cell r="CV178">
            <v>40.229999999999997</v>
          </cell>
          <cell r="DE178">
            <v>40.229999999999997</v>
          </cell>
          <cell r="DN178">
            <v>40.229999999999997</v>
          </cell>
          <cell r="DW178">
            <v>41.03</v>
          </cell>
          <cell r="EF178">
            <v>41.03</v>
          </cell>
          <cell r="EO178">
            <v>41.03</v>
          </cell>
          <cell r="FG178">
            <v>41.03</v>
          </cell>
          <cell r="FP178">
            <v>41.03</v>
          </cell>
          <cell r="FY178">
            <v>41.03</v>
          </cell>
          <cell r="GH178">
            <v>41.03</v>
          </cell>
          <cell r="GQ178">
            <v>41.03</v>
          </cell>
        </row>
        <row r="179">
          <cell r="A179">
            <v>155</v>
          </cell>
          <cell r="B179" t="str">
            <v>FG</v>
          </cell>
          <cell r="C179" t="str">
            <v>FM</v>
          </cell>
          <cell r="D179" t="str">
            <v>C18  W/E</v>
          </cell>
          <cell r="I179">
            <v>15.64</v>
          </cell>
          <cell r="O179">
            <v>15.64</v>
          </cell>
          <cell r="S179">
            <v>15.64</v>
          </cell>
          <cell r="AB179">
            <v>15.64</v>
          </cell>
          <cell r="AK179">
            <v>15.64</v>
          </cell>
          <cell r="AT179">
            <v>15.64</v>
          </cell>
          <cell r="BC179">
            <v>15.64</v>
          </cell>
          <cell r="BL179">
            <v>15.64</v>
          </cell>
          <cell r="BU179">
            <v>15.64</v>
          </cell>
          <cell r="CD179">
            <v>15.64</v>
          </cell>
          <cell r="CM179">
            <v>15.64</v>
          </cell>
          <cell r="CV179">
            <v>15.64</v>
          </cell>
          <cell r="DE179">
            <v>15.64</v>
          </cell>
          <cell r="DN179">
            <v>15.64</v>
          </cell>
          <cell r="DW179">
            <v>15.64</v>
          </cell>
          <cell r="EF179">
            <v>15.64</v>
          </cell>
          <cell r="EO179">
            <v>15.64</v>
          </cell>
          <cell r="FG179">
            <v>15.64</v>
          </cell>
          <cell r="FP179">
            <v>15.64</v>
          </cell>
          <cell r="FY179">
            <v>15.64</v>
          </cell>
          <cell r="GH179">
            <v>15.64</v>
          </cell>
          <cell r="GQ179">
            <v>15.64</v>
          </cell>
        </row>
        <row r="180">
          <cell r="A180">
            <v>156</v>
          </cell>
          <cell r="B180" t="str">
            <v>FG</v>
          </cell>
          <cell r="C180" t="str">
            <v>FM</v>
          </cell>
          <cell r="D180" t="str">
            <v>C1618  W/E</v>
          </cell>
          <cell r="I180">
            <v>15.46</v>
          </cell>
          <cell r="O180">
            <v>15.46</v>
          </cell>
          <cell r="S180">
            <v>15.46</v>
          </cell>
          <cell r="AB180">
            <v>15.46</v>
          </cell>
          <cell r="AK180">
            <v>15.46</v>
          </cell>
          <cell r="AT180">
            <v>15.46</v>
          </cell>
          <cell r="BC180">
            <v>15.46</v>
          </cell>
          <cell r="BL180">
            <v>15.46</v>
          </cell>
          <cell r="BU180">
            <v>15.46</v>
          </cell>
          <cell r="CD180">
            <v>15.46</v>
          </cell>
          <cell r="CM180">
            <v>15.46</v>
          </cell>
          <cell r="CV180">
            <v>15.46</v>
          </cell>
          <cell r="DE180">
            <v>15.46</v>
          </cell>
          <cell r="DN180">
            <v>31.21</v>
          </cell>
          <cell r="DW180">
            <v>31.21</v>
          </cell>
          <cell r="EF180">
            <v>31.21</v>
          </cell>
          <cell r="EO180">
            <v>31.21</v>
          </cell>
          <cell r="FG180">
            <v>31.21</v>
          </cell>
          <cell r="FP180">
            <v>31.21</v>
          </cell>
          <cell r="FY180">
            <v>31.21</v>
          </cell>
          <cell r="GH180">
            <v>31.21</v>
          </cell>
          <cell r="GQ180">
            <v>31.21</v>
          </cell>
        </row>
        <row r="181">
          <cell r="A181">
            <v>157</v>
          </cell>
          <cell r="B181" t="str">
            <v>FG</v>
          </cell>
          <cell r="C181" t="str">
            <v>NM</v>
          </cell>
          <cell r="D181" t="str">
            <v>CONTAMINATED FATTY ACID</v>
          </cell>
          <cell r="I181">
            <v>37</v>
          </cell>
          <cell r="O181">
            <v>37</v>
          </cell>
          <cell r="S181">
            <v>37</v>
          </cell>
          <cell r="AB181">
            <v>38</v>
          </cell>
          <cell r="AK181">
            <v>38</v>
          </cell>
          <cell r="AT181">
            <v>40</v>
          </cell>
          <cell r="BC181">
            <v>40</v>
          </cell>
          <cell r="BL181">
            <v>41</v>
          </cell>
          <cell r="BU181">
            <v>31</v>
          </cell>
          <cell r="CD181">
            <v>31</v>
          </cell>
          <cell r="CM181">
            <v>31</v>
          </cell>
          <cell r="CV181">
            <v>31</v>
          </cell>
          <cell r="DE181">
            <v>31</v>
          </cell>
          <cell r="DN181">
            <v>31</v>
          </cell>
          <cell r="DW181">
            <v>31</v>
          </cell>
          <cell r="EF181">
            <v>31</v>
          </cell>
          <cell r="EO181">
            <v>31</v>
          </cell>
          <cell r="FG181">
            <v>25</v>
          </cell>
          <cell r="FP181">
            <v>25</v>
          </cell>
          <cell r="FY181">
            <v>25</v>
          </cell>
          <cell r="GH181">
            <v>25</v>
          </cell>
          <cell r="GQ181">
            <v>25</v>
          </cell>
        </row>
        <row r="182">
          <cell r="A182">
            <v>158</v>
          </cell>
          <cell r="B182" t="str">
            <v>FG</v>
          </cell>
          <cell r="C182" t="str">
            <v>NM</v>
          </cell>
          <cell r="D182" t="str">
            <v>STEARIC ACID - SPECIAL</v>
          </cell>
          <cell r="F182">
            <v>1.35</v>
          </cell>
          <cell r="H182">
            <v>1.05</v>
          </cell>
          <cell r="I182">
            <v>0</v>
          </cell>
          <cell r="O182">
            <v>2.4000000000000004</v>
          </cell>
          <cell r="P182">
            <v>1.35</v>
          </cell>
          <cell r="R182">
            <v>1.05</v>
          </cell>
          <cell r="S182">
            <v>0</v>
          </cell>
          <cell r="Y182">
            <v>1.35</v>
          </cell>
          <cell r="AA182">
            <v>1.05</v>
          </cell>
          <cell r="AB182">
            <v>0</v>
          </cell>
          <cell r="AH182">
            <v>1.35</v>
          </cell>
          <cell r="AJ182">
            <v>1.05</v>
          </cell>
          <cell r="AK182">
            <v>0</v>
          </cell>
          <cell r="AQ182">
            <v>1.35</v>
          </cell>
          <cell r="AS182">
            <v>1.05</v>
          </cell>
          <cell r="AZ182">
            <v>1.35</v>
          </cell>
          <cell r="BB182">
            <v>1.05</v>
          </cell>
          <cell r="BI182">
            <v>1.35</v>
          </cell>
          <cell r="BK182">
            <v>1.05</v>
          </cell>
          <cell r="BL182">
            <v>0</v>
          </cell>
          <cell r="BR182">
            <v>1.35</v>
          </cell>
          <cell r="BT182">
            <v>1.05</v>
          </cell>
          <cell r="CA182">
            <v>1.35</v>
          </cell>
          <cell r="CC182">
            <v>1.05</v>
          </cell>
          <cell r="CJ182">
            <v>1.35</v>
          </cell>
          <cell r="CL182">
            <v>1.05</v>
          </cell>
          <cell r="CS182">
            <v>1.35</v>
          </cell>
          <cell r="CU182">
            <v>1.05</v>
          </cell>
          <cell r="DB182">
            <v>1.35</v>
          </cell>
          <cell r="DD182">
            <v>1.05</v>
          </cell>
          <cell r="DK182">
            <v>1.35</v>
          </cell>
          <cell r="DM182">
            <v>1.05</v>
          </cell>
          <cell r="DT182">
            <v>1.35</v>
          </cell>
          <cell r="DV182">
            <v>1.05</v>
          </cell>
          <cell r="EC182">
            <v>1.35</v>
          </cell>
          <cell r="EE182">
            <v>1.05</v>
          </cell>
          <cell r="EL182">
            <v>1.35</v>
          </cell>
          <cell r="EN182">
            <v>1.05</v>
          </cell>
          <cell r="EU182">
            <v>1.35</v>
          </cell>
          <cell r="EW182">
            <v>1.05</v>
          </cell>
          <cell r="FF182">
            <v>1.05</v>
          </cell>
          <cell r="FM182">
            <v>1.35</v>
          </cell>
          <cell r="FO182">
            <v>1.05</v>
          </cell>
          <cell r="FV182">
            <v>1.35</v>
          </cell>
          <cell r="FX182">
            <v>1.05</v>
          </cell>
          <cell r="GE182">
            <v>1.35</v>
          </cell>
          <cell r="GG182">
            <v>1.05</v>
          </cell>
          <cell r="GN182">
            <v>1.35</v>
          </cell>
          <cell r="GP182">
            <v>1.05</v>
          </cell>
        </row>
        <row r="183">
          <cell r="A183">
            <v>159</v>
          </cell>
          <cell r="B183" t="str">
            <v>FG</v>
          </cell>
          <cell r="C183" t="str">
            <v>NM</v>
          </cell>
          <cell r="D183" t="str">
            <v>DFA-C18/22</v>
          </cell>
          <cell r="F183">
            <v>15.2</v>
          </cell>
          <cell r="O183">
            <v>15.2</v>
          </cell>
          <cell r="P183">
            <v>15.2</v>
          </cell>
          <cell r="Y183">
            <v>15.2</v>
          </cell>
          <cell r="AH183">
            <v>15.2</v>
          </cell>
          <cell r="AQ183">
            <v>15.2</v>
          </cell>
          <cell r="AZ183">
            <v>15.2</v>
          </cell>
          <cell r="BR183">
            <v>15.2</v>
          </cell>
          <cell r="CA183">
            <v>15.2</v>
          </cell>
          <cell r="CJ183">
            <v>15.2</v>
          </cell>
          <cell r="CS183">
            <v>15.2</v>
          </cell>
          <cell r="DK183">
            <v>15.2</v>
          </cell>
        </row>
        <row r="184">
          <cell r="A184">
            <v>160</v>
          </cell>
          <cell r="B184" t="str">
            <v>FG</v>
          </cell>
          <cell r="C184" t="str">
            <v>NM</v>
          </cell>
          <cell r="D184" t="str">
            <v>C10 Alc (14 * 170 kgs)</v>
          </cell>
          <cell r="O184">
            <v>0</v>
          </cell>
        </row>
        <row r="185">
          <cell r="A185">
            <v>241</v>
          </cell>
          <cell r="B185" t="str">
            <v>FG</v>
          </cell>
          <cell r="C185" t="str">
            <v>NM</v>
          </cell>
          <cell r="D185" t="str">
            <v>C12</v>
          </cell>
          <cell r="BC185">
            <v>18.5</v>
          </cell>
          <cell r="BU185">
            <v>18.5</v>
          </cell>
          <cell r="CD185">
            <v>18.5</v>
          </cell>
          <cell r="CM185">
            <v>18.5</v>
          </cell>
          <cell r="CV185">
            <v>18.5</v>
          </cell>
          <cell r="DE185">
            <v>18.5</v>
          </cell>
          <cell r="DN185">
            <v>16.5</v>
          </cell>
          <cell r="DW185">
            <v>13.5</v>
          </cell>
          <cell r="EF185">
            <v>11.5</v>
          </cell>
          <cell r="EO185">
            <v>10</v>
          </cell>
          <cell r="FG185">
            <v>10</v>
          </cell>
          <cell r="FP185">
            <v>8</v>
          </cell>
          <cell r="FY185">
            <v>8</v>
          </cell>
          <cell r="GH185">
            <v>8</v>
          </cell>
          <cell r="GQ185">
            <v>8</v>
          </cell>
        </row>
        <row r="186">
          <cell r="A186">
            <v>244</v>
          </cell>
          <cell r="B186" t="str">
            <v>FG</v>
          </cell>
          <cell r="C186" t="str">
            <v>NM</v>
          </cell>
          <cell r="D186" t="str">
            <v>STEARIC-90</v>
          </cell>
          <cell r="E186" t="str">
            <v>STEARIC-90</v>
          </cell>
          <cell r="DB186">
            <v>81.900000000000006</v>
          </cell>
          <cell r="DK186">
            <v>81.900000000000006</v>
          </cell>
          <cell r="DT186">
            <v>81.900000000000006</v>
          </cell>
          <cell r="EC186">
            <v>81.900000000000006</v>
          </cell>
          <cell r="EL186">
            <v>81.8</v>
          </cell>
          <cell r="EU186">
            <v>81.8</v>
          </cell>
          <cell r="FM186">
            <v>81.8</v>
          </cell>
          <cell r="FV186">
            <v>81.8</v>
          </cell>
          <cell r="GE186">
            <v>81.8</v>
          </cell>
          <cell r="GN186">
            <v>81.8</v>
          </cell>
        </row>
        <row r="187">
          <cell r="A187">
            <v>246</v>
          </cell>
          <cell r="B187" t="str">
            <v>FG</v>
          </cell>
          <cell r="C187" t="str">
            <v>NM</v>
          </cell>
          <cell r="D187" t="str">
            <v>HPS 25 KGS</v>
          </cell>
          <cell r="FG187">
            <v>15.95</v>
          </cell>
          <cell r="FP187">
            <v>15.95</v>
          </cell>
        </row>
        <row r="188">
          <cell r="F188">
            <v>296.90000000000003</v>
          </cell>
          <cell r="G188">
            <v>0</v>
          </cell>
          <cell r="H188">
            <v>129.35000000000002</v>
          </cell>
          <cell r="I188">
            <v>539.01499999999999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965.2650000000001</v>
          </cell>
          <cell r="P188">
            <v>259.40000000000003</v>
          </cell>
          <cell r="Q188">
            <v>0</v>
          </cell>
          <cell r="R188">
            <v>225.9</v>
          </cell>
          <cell r="S188">
            <v>667.66500000000008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294.85000000000002</v>
          </cell>
          <cell r="Z188">
            <v>0</v>
          </cell>
          <cell r="AA188">
            <v>267.89999999999998</v>
          </cell>
          <cell r="AB188">
            <v>666.04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262.25</v>
          </cell>
          <cell r="AI188">
            <v>0</v>
          </cell>
          <cell r="AJ188">
            <v>287.27500000000003</v>
          </cell>
          <cell r="AK188">
            <v>594.19000000000005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260.55</v>
          </cell>
          <cell r="AR188">
            <v>0</v>
          </cell>
          <cell r="AS188">
            <v>269.77500000000003</v>
          </cell>
          <cell r="AT188">
            <v>651.46500000000003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290.65000000000003</v>
          </cell>
          <cell r="BA188">
            <v>0</v>
          </cell>
          <cell r="BB188">
            <v>310.77500000000003</v>
          </cell>
          <cell r="BC188">
            <v>759.31500000000005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257.90000000000003</v>
          </cell>
          <cell r="BJ188">
            <v>0</v>
          </cell>
          <cell r="BK188">
            <v>341.77500000000003</v>
          </cell>
          <cell r="BL188">
            <v>669.01499999999999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223.65</v>
          </cell>
          <cell r="BS188">
            <v>0</v>
          </cell>
          <cell r="BT188">
            <v>359.77500000000003</v>
          </cell>
          <cell r="BU188">
            <v>721.46500000000003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172.64999999999998</v>
          </cell>
          <cell r="CB188">
            <v>0</v>
          </cell>
          <cell r="CC188">
            <v>274.77500000000003</v>
          </cell>
          <cell r="CD188">
            <v>623.18499999999995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156.64999999999998</v>
          </cell>
          <cell r="CK188">
            <v>0</v>
          </cell>
          <cell r="CL188">
            <v>240.77500000000001</v>
          </cell>
          <cell r="CM188">
            <v>677.0150000000001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211.65</v>
          </cell>
          <cell r="CT188">
            <v>0</v>
          </cell>
          <cell r="CU188">
            <v>222.77500000000001</v>
          </cell>
          <cell r="CV188">
            <v>621.91500000000008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171.15</v>
          </cell>
          <cell r="DC188">
            <v>0</v>
          </cell>
          <cell r="DD188">
            <v>156.77500000000001</v>
          </cell>
          <cell r="DE188">
            <v>684.21500000000003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150.44999999999999</v>
          </cell>
          <cell r="DL188">
            <v>0</v>
          </cell>
          <cell r="DM188">
            <v>193.77500000000001</v>
          </cell>
          <cell r="DN188">
            <v>716.11500000000012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236.85</v>
          </cell>
          <cell r="DU188">
            <v>0</v>
          </cell>
          <cell r="DV188">
            <v>193.77500000000001</v>
          </cell>
          <cell r="DW188">
            <v>851.71499999999992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236.85</v>
          </cell>
          <cell r="ED188">
            <v>0</v>
          </cell>
          <cell r="EE188">
            <v>209.27500000000001</v>
          </cell>
          <cell r="EF188">
            <v>712.96499999999992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244.59999999999997</v>
          </cell>
          <cell r="EM188">
            <v>0</v>
          </cell>
          <cell r="EN188">
            <v>150.625</v>
          </cell>
          <cell r="EO188">
            <v>704.49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191.59999999999997</v>
          </cell>
          <cell r="EV188">
            <v>0</v>
          </cell>
          <cell r="EW188">
            <v>149.625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136.625</v>
          </cell>
          <cell r="FG188">
            <v>542.21499999999992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146.1</v>
          </cell>
          <cell r="FN188">
            <v>0</v>
          </cell>
          <cell r="FO188">
            <v>131.72500000000002</v>
          </cell>
          <cell r="FP188">
            <v>356.71499999999992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125.1</v>
          </cell>
          <cell r="FW188">
            <v>0</v>
          </cell>
          <cell r="FX188">
            <v>131.72500000000002</v>
          </cell>
          <cell r="FY188">
            <v>359.46499999999997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98.1</v>
          </cell>
          <cell r="GF188">
            <v>0</v>
          </cell>
          <cell r="GG188">
            <v>62.625</v>
          </cell>
          <cell r="GH188">
            <v>239.715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87.1</v>
          </cell>
          <cell r="GO188">
            <v>0</v>
          </cell>
          <cell r="GP188">
            <v>89.725000000000009</v>
          </cell>
          <cell r="GQ188">
            <v>330.315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</row>
        <row r="189">
          <cell r="A189" t="str">
            <v>FATTY ALCOHOLS</v>
          </cell>
        </row>
        <row r="190">
          <cell r="A190">
            <v>257</v>
          </cell>
          <cell r="B190" t="str">
            <v>FG</v>
          </cell>
          <cell r="C190" t="str">
            <v>FM</v>
          </cell>
          <cell r="D190" t="str">
            <v>VEGROL10</v>
          </cell>
          <cell r="EW190">
            <v>45.28</v>
          </cell>
          <cell r="EX190">
            <v>456.69</v>
          </cell>
          <cell r="FB190">
            <v>33.03</v>
          </cell>
          <cell r="FF190">
            <v>504.07</v>
          </cell>
          <cell r="FG190">
            <v>115</v>
          </cell>
          <cell r="FK190">
            <v>30.85</v>
          </cell>
          <cell r="FO190">
            <v>0.67000000000007276</v>
          </cell>
          <cell r="FP190">
            <v>949</v>
          </cell>
          <cell r="FT190">
            <v>30.84</v>
          </cell>
          <cell r="FY190">
            <v>15</v>
          </cell>
        </row>
        <row r="191">
          <cell r="A191">
            <v>161</v>
          </cell>
          <cell r="B191" t="str">
            <v>FG</v>
          </cell>
          <cell r="C191" t="str">
            <v>FM</v>
          </cell>
          <cell r="D191" t="str">
            <v>VEGROL1214</v>
          </cell>
          <cell r="I191">
            <v>926.94</v>
          </cell>
          <cell r="M191">
            <v>45.5</v>
          </cell>
          <cell r="O191">
            <v>972.44</v>
          </cell>
          <cell r="S191">
            <v>136.36000000000001</v>
          </cell>
          <cell r="AB191">
            <v>605.91999999999996</v>
          </cell>
          <cell r="AF191">
            <v>4.99</v>
          </cell>
          <cell r="AJ191">
            <v>885.06</v>
          </cell>
          <cell r="AK191">
            <v>448.98</v>
          </cell>
          <cell r="AO191">
            <v>112.43</v>
          </cell>
          <cell r="AS191">
            <v>1263.27</v>
          </cell>
          <cell r="AT191">
            <v>302.31</v>
          </cell>
          <cell r="AX191">
            <v>39.25</v>
          </cell>
          <cell r="BB191">
            <v>1263.27</v>
          </cell>
          <cell r="BC191">
            <v>733.95</v>
          </cell>
          <cell r="BG191">
            <v>210.37</v>
          </cell>
          <cell r="BL191">
            <v>92.24</v>
          </cell>
          <cell r="BP191">
            <v>69.87</v>
          </cell>
          <cell r="BU191">
            <v>488.1</v>
          </cell>
          <cell r="BY191">
            <v>55.36</v>
          </cell>
          <cell r="CD191">
            <v>1051.8399999999999</v>
          </cell>
          <cell r="CH191">
            <v>54.13</v>
          </cell>
          <cell r="CM191">
            <v>1462.93</v>
          </cell>
          <cell r="CQ191">
            <v>24.82</v>
          </cell>
          <cell r="CU191">
            <v>383.36</v>
          </cell>
          <cell r="CV191">
            <v>1278.58</v>
          </cell>
          <cell r="CZ191">
            <v>89.28</v>
          </cell>
          <cell r="DE191">
            <v>530.54</v>
          </cell>
          <cell r="DI191">
            <v>15.24</v>
          </cell>
          <cell r="DN191">
            <v>300.58999999999997</v>
          </cell>
          <cell r="DR191">
            <v>14.69</v>
          </cell>
          <cell r="DW191">
            <v>251.63</v>
          </cell>
          <cell r="EA191">
            <v>31.05</v>
          </cell>
          <cell r="EF191">
            <v>0.91</v>
          </cell>
          <cell r="EO191">
            <v>173.36</v>
          </cell>
          <cell r="ES191">
            <v>66.69</v>
          </cell>
          <cell r="EX191">
            <v>450.82</v>
          </cell>
          <cell r="FB191">
            <v>91.37</v>
          </cell>
          <cell r="FF191">
            <v>292.54000000000002</v>
          </cell>
          <cell r="FG191">
            <v>1006</v>
          </cell>
          <cell r="FK191">
            <v>29.48</v>
          </cell>
          <cell r="FO191">
            <v>979.85</v>
          </cell>
          <cell r="FP191">
            <v>425</v>
          </cell>
          <cell r="FX191">
            <v>0.67</v>
          </cell>
          <cell r="FY191">
            <v>819</v>
          </cell>
          <cell r="GC191">
            <v>65.459999999999994</v>
          </cell>
          <cell r="GG191">
            <v>0.67000000000007276</v>
          </cell>
          <cell r="GH191">
            <v>571</v>
          </cell>
          <cell r="GL191">
            <v>50.76</v>
          </cell>
        </row>
        <row r="192">
          <cell r="A192">
            <v>162</v>
          </cell>
          <cell r="B192" t="str">
            <v>FG</v>
          </cell>
          <cell r="C192" t="str">
            <v>FM</v>
          </cell>
          <cell r="D192" t="str">
            <v>VEGROL1216</v>
          </cell>
          <cell r="H192">
            <v>1098.72</v>
          </cell>
          <cell r="I192">
            <v>391.51</v>
          </cell>
          <cell r="O192">
            <v>1490.23</v>
          </cell>
          <cell r="R192">
            <v>90.66</v>
          </cell>
          <cell r="S192">
            <v>47</v>
          </cell>
          <cell r="AA192">
            <v>90.66</v>
          </cell>
          <cell r="AB192">
            <v>129.76</v>
          </cell>
          <cell r="AF192">
            <v>29.55</v>
          </cell>
          <cell r="AJ192">
            <v>90.66</v>
          </cell>
          <cell r="AK192">
            <v>21.57</v>
          </cell>
          <cell r="AO192">
            <v>59.52</v>
          </cell>
          <cell r="AS192">
            <v>1010.51</v>
          </cell>
          <cell r="AX192">
            <v>6.55</v>
          </cell>
          <cell r="BB192">
            <v>1010.51</v>
          </cell>
          <cell r="BC192">
            <v>202.68</v>
          </cell>
          <cell r="BK192">
            <v>45.28</v>
          </cell>
          <cell r="BL192">
            <v>920.86</v>
          </cell>
          <cell r="BT192">
            <v>45.28</v>
          </cell>
          <cell r="BU192">
            <v>1006.19</v>
          </cell>
          <cell r="CC192">
            <v>45.28</v>
          </cell>
          <cell r="CD192">
            <v>928.92</v>
          </cell>
          <cell r="CL192">
            <v>45.28</v>
          </cell>
          <cell r="CM192">
            <v>890.63</v>
          </cell>
          <cell r="CQ192">
            <v>30.48</v>
          </cell>
          <cell r="CU192">
            <v>45.28</v>
          </cell>
          <cell r="CV192">
            <v>974.95</v>
          </cell>
          <cell r="CZ192">
            <v>46.09</v>
          </cell>
          <cell r="DD192">
            <v>45.28</v>
          </cell>
          <cell r="DE192">
            <v>966.53</v>
          </cell>
          <cell r="DI192">
            <v>44.72</v>
          </cell>
          <cell r="DM192">
            <v>45.28</v>
          </cell>
          <cell r="DN192">
            <v>797.4</v>
          </cell>
          <cell r="DV192">
            <v>45.28</v>
          </cell>
          <cell r="DW192">
            <v>637.63</v>
          </cell>
          <cell r="EE192">
            <v>45.28</v>
          </cell>
          <cell r="EF192">
            <v>637.24</v>
          </cell>
          <cell r="EN192">
            <v>45.28</v>
          </cell>
          <cell r="EO192">
            <v>637.29999999999995</v>
          </cell>
          <cell r="ES192">
            <v>46.38</v>
          </cell>
          <cell r="EX192">
            <v>640.62</v>
          </cell>
          <cell r="FG192">
            <v>531</v>
          </cell>
          <cell r="FK192">
            <v>30.15</v>
          </cell>
          <cell r="FP192">
            <v>599.87</v>
          </cell>
          <cell r="FX192">
            <v>460.72</v>
          </cell>
          <cell r="FY192">
            <v>944</v>
          </cell>
          <cell r="GG192">
            <v>29.839999999999861</v>
          </cell>
          <cell r="GH192">
            <v>1043</v>
          </cell>
          <cell r="GP192">
            <v>30.510000000000073</v>
          </cell>
          <cell r="GQ192">
            <v>1026</v>
          </cell>
          <cell r="GU192">
            <v>30.62</v>
          </cell>
        </row>
        <row r="193">
          <cell r="A193">
            <v>163</v>
          </cell>
          <cell r="B193" t="str">
            <v>FG</v>
          </cell>
          <cell r="C193" t="str">
            <v>FM</v>
          </cell>
          <cell r="D193" t="str">
            <v>VEGROL 1218</v>
          </cell>
          <cell r="I193">
            <v>491.79</v>
          </cell>
          <cell r="O193">
            <v>491.79</v>
          </cell>
          <cell r="S193">
            <v>608.51</v>
          </cell>
          <cell r="AB193">
            <v>606.6</v>
          </cell>
          <cell r="AK193">
            <v>512.75</v>
          </cell>
          <cell r="AT193">
            <v>620.49</v>
          </cell>
          <cell r="BC193">
            <v>731.18</v>
          </cell>
          <cell r="BL193">
            <v>711.75</v>
          </cell>
          <cell r="BP193">
            <v>14.86</v>
          </cell>
          <cell r="BU193">
            <v>697.58</v>
          </cell>
          <cell r="CD193">
            <v>656.19</v>
          </cell>
          <cell r="CM193">
            <v>699.5</v>
          </cell>
          <cell r="CQ193">
            <v>14.15</v>
          </cell>
          <cell r="CV193">
            <v>665.44</v>
          </cell>
          <cell r="DE193">
            <v>628.4</v>
          </cell>
          <cell r="DN193">
            <v>584.38</v>
          </cell>
          <cell r="DW193">
            <v>584.38</v>
          </cell>
          <cell r="EF193">
            <v>578.94000000000005</v>
          </cell>
          <cell r="EO193">
            <v>570.9</v>
          </cell>
          <cell r="EX193">
            <v>886.33</v>
          </cell>
          <cell r="FY193">
            <v>694</v>
          </cell>
          <cell r="GH193">
            <v>600.17999999999995</v>
          </cell>
          <cell r="GL193">
            <v>16.059999999999999</v>
          </cell>
          <cell r="GQ193">
            <v>622</v>
          </cell>
        </row>
        <row r="194">
          <cell r="A194">
            <v>164</v>
          </cell>
          <cell r="B194" t="str">
            <v>FG</v>
          </cell>
          <cell r="C194" t="str">
            <v>FM</v>
          </cell>
          <cell r="D194" t="str">
            <v>VEGROL C1618TA</v>
          </cell>
          <cell r="I194">
            <v>1509.1</v>
          </cell>
          <cell r="O194">
            <v>1509.1</v>
          </cell>
          <cell r="S194">
            <v>1450</v>
          </cell>
          <cell r="AB194">
            <v>1370.1</v>
          </cell>
          <cell r="AK194">
            <v>1272</v>
          </cell>
          <cell r="AT194">
            <v>1176.5</v>
          </cell>
          <cell r="BC194">
            <v>1061.5999999999999</v>
          </cell>
          <cell r="BL194">
            <v>755.14</v>
          </cell>
          <cell r="BU194">
            <v>538.15</v>
          </cell>
          <cell r="CD194">
            <v>491.71</v>
          </cell>
          <cell r="CM194">
            <v>312.85000000000002</v>
          </cell>
          <cell r="CQ194">
            <v>18.899999999999999</v>
          </cell>
          <cell r="CV194">
            <v>200.37</v>
          </cell>
          <cell r="DE194">
            <v>125.3</v>
          </cell>
          <cell r="DN194">
            <v>1474.3</v>
          </cell>
          <cell r="DW194">
            <v>1123.3</v>
          </cell>
          <cell r="EF194">
            <v>983.7</v>
          </cell>
          <cell r="EO194">
            <v>897.4</v>
          </cell>
          <cell r="EX194">
            <v>49.21</v>
          </cell>
          <cell r="FG194">
            <v>37</v>
          </cell>
          <cell r="GH194">
            <v>839</v>
          </cell>
          <cell r="GQ194">
            <v>826</v>
          </cell>
        </row>
        <row r="195">
          <cell r="A195">
            <v>165</v>
          </cell>
          <cell r="B195" t="str">
            <v>FG</v>
          </cell>
          <cell r="C195" t="str">
            <v>FM</v>
          </cell>
          <cell r="D195" t="str">
            <v>VEGROL C1618(50:50)</v>
          </cell>
          <cell r="I195">
            <v>243.66</v>
          </cell>
          <cell r="O195">
            <v>243.66</v>
          </cell>
          <cell r="S195">
            <v>243.73</v>
          </cell>
          <cell r="AB195">
            <v>200.6</v>
          </cell>
          <cell r="AK195">
            <v>133.66999999999999</v>
          </cell>
          <cell r="AT195">
            <v>81.06</v>
          </cell>
          <cell r="BC195">
            <v>81.06</v>
          </cell>
          <cell r="BL195">
            <v>64.67</v>
          </cell>
          <cell r="BU195">
            <v>44.86</v>
          </cell>
          <cell r="CD195">
            <v>3.65</v>
          </cell>
          <cell r="CM195">
            <v>1.94</v>
          </cell>
          <cell r="CV195">
            <v>1.94</v>
          </cell>
          <cell r="DE195">
            <v>1.49</v>
          </cell>
          <cell r="DN195">
            <v>337.2</v>
          </cell>
          <cell r="DW195">
            <v>279.39</v>
          </cell>
          <cell r="EF195">
            <v>228.41</v>
          </cell>
          <cell r="EO195">
            <v>162.93</v>
          </cell>
        </row>
        <row r="196">
          <cell r="A196">
            <v>166</v>
          </cell>
          <cell r="B196" t="str">
            <v>FG</v>
          </cell>
          <cell r="C196" t="str">
            <v>FM</v>
          </cell>
          <cell r="D196" t="str">
            <v>VEGROL C1618PS</v>
          </cell>
          <cell r="O196">
            <v>0</v>
          </cell>
          <cell r="EX196">
            <v>190.04</v>
          </cell>
        </row>
        <row r="197">
          <cell r="A197">
            <v>167</v>
          </cell>
          <cell r="B197" t="str">
            <v>FG</v>
          </cell>
          <cell r="C197" t="str">
            <v>FM</v>
          </cell>
          <cell r="D197" t="str">
            <v>VEGROL C1698</v>
          </cell>
          <cell r="I197">
            <v>550.64</v>
          </cell>
          <cell r="O197">
            <v>550.64</v>
          </cell>
          <cell r="S197">
            <v>375.31</v>
          </cell>
          <cell r="AB197">
            <v>315.7</v>
          </cell>
          <cell r="AK197">
            <v>315.72000000000003</v>
          </cell>
          <cell r="AT197">
            <v>252.05</v>
          </cell>
          <cell r="BC197">
            <v>242.41</v>
          </cell>
          <cell r="BL197">
            <v>242.41</v>
          </cell>
          <cell r="BU197">
            <v>205.71</v>
          </cell>
          <cell r="CD197">
            <v>136.49</v>
          </cell>
          <cell r="CM197">
            <v>136.49</v>
          </cell>
          <cell r="CV197">
            <v>136.49</v>
          </cell>
          <cell r="DE197">
            <v>520.04999999999995</v>
          </cell>
          <cell r="DN197">
            <v>316.86</v>
          </cell>
          <cell r="DW197">
            <v>303.37</v>
          </cell>
          <cell r="EF197">
            <v>303.27</v>
          </cell>
          <cell r="EO197">
            <v>280.04000000000002</v>
          </cell>
        </row>
        <row r="198">
          <cell r="A198">
            <v>168</v>
          </cell>
          <cell r="B198" t="str">
            <v>FG</v>
          </cell>
          <cell r="C198" t="str">
            <v>FM</v>
          </cell>
          <cell r="D198" t="str">
            <v>VEGROL C1895</v>
          </cell>
          <cell r="O198">
            <v>0</v>
          </cell>
          <cell r="EX198">
            <v>102.19</v>
          </cell>
        </row>
        <row r="199">
          <cell r="A199">
            <v>169</v>
          </cell>
          <cell r="B199" t="str">
            <v>FG</v>
          </cell>
          <cell r="C199" t="str">
            <v>FM</v>
          </cell>
          <cell r="D199" t="str">
            <v>VEGROL C1898</v>
          </cell>
          <cell r="I199">
            <v>433.54</v>
          </cell>
          <cell r="O199">
            <v>433.54</v>
          </cell>
          <cell r="S199">
            <v>532</v>
          </cell>
          <cell r="AB199">
            <v>471.2</v>
          </cell>
          <cell r="AK199">
            <v>409.1</v>
          </cell>
          <cell r="AT199">
            <v>360.5</v>
          </cell>
          <cell r="BC199">
            <v>357.75</v>
          </cell>
          <cell r="BL199">
            <v>355.94</v>
          </cell>
          <cell r="BU199">
            <v>320.05</v>
          </cell>
          <cell r="CD199">
            <v>259.08</v>
          </cell>
          <cell r="CM199">
            <v>258.39999999999998</v>
          </cell>
          <cell r="CV199">
            <v>261.74</v>
          </cell>
          <cell r="DE199">
            <v>208.28</v>
          </cell>
          <cell r="DN199">
            <v>202.38</v>
          </cell>
          <cell r="DW199">
            <v>183.82</v>
          </cell>
          <cell r="EF199">
            <v>178.76</v>
          </cell>
          <cell r="EO199">
            <v>149.80000000000001</v>
          </cell>
          <cell r="EX199">
            <v>369.56</v>
          </cell>
          <cell r="FG199">
            <v>97</v>
          </cell>
          <cell r="FP199">
            <v>60</v>
          </cell>
        </row>
        <row r="200">
          <cell r="A200">
            <v>170</v>
          </cell>
          <cell r="B200" t="str">
            <v>FG</v>
          </cell>
          <cell r="C200" t="str">
            <v>FM</v>
          </cell>
          <cell r="D200" t="str">
            <v>VEGROL C1822 (seed alc)</v>
          </cell>
          <cell r="I200">
            <v>254.62</v>
          </cell>
          <cell r="O200">
            <v>254.62</v>
          </cell>
          <cell r="S200">
            <v>254.38</v>
          </cell>
          <cell r="AB200">
            <v>254.33</v>
          </cell>
          <cell r="AK200">
            <v>254.5</v>
          </cell>
          <cell r="AT200">
            <v>254.5</v>
          </cell>
          <cell r="BC200">
            <v>236.79</v>
          </cell>
          <cell r="BG200">
            <v>19.29</v>
          </cell>
          <cell r="BL200">
            <v>236.79</v>
          </cell>
          <cell r="BU200">
            <v>272.05</v>
          </cell>
          <cell r="CD200">
            <v>157.08000000000001</v>
          </cell>
          <cell r="CM200">
            <v>203.84</v>
          </cell>
          <cell r="CV200">
            <v>203.84</v>
          </cell>
          <cell r="DE200">
            <v>98.62</v>
          </cell>
          <cell r="DN200">
            <v>98.37</v>
          </cell>
          <cell r="DW200">
            <v>513.79999999999995</v>
          </cell>
          <cell r="EF200">
            <v>404.84</v>
          </cell>
          <cell r="EO200">
            <v>405.22</v>
          </cell>
        </row>
        <row r="201">
          <cell r="A201">
            <v>171</v>
          </cell>
          <cell r="B201" t="str">
            <v>FG</v>
          </cell>
          <cell r="C201" t="str">
            <v>SM</v>
          </cell>
          <cell r="D201" t="str">
            <v>VEGROL C20:2250:50</v>
          </cell>
          <cell r="O201">
            <v>0</v>
          </cell>
          <cell r="EX201">
            <v>601.75</v>
          </cell>
          <cell r="FG201">
            <v>448</v>
          </cell>
          <cell r="FP201">
            <v>202</v>
          </cell>
          <cell r="GQ201">
            <v>556</v>
          </cell>
        </row>
        <row r="202">
          <cell r="A202">
            <v>172</v>
          </cell>
          <cell r="B202" t="str">
            <v>FG</v>
          </cell>
          <cell r="C202" t="str">
            <v>SM</v>
          </cell>
          <cell r="D202" t="str">
            <v>VEGROL C2280</v>
          </cell>
          <cell r="I202">
            <v>258.73</v>
          </cell>
          <cell r="O202">
            <v>258.73</v>
          </cell>
          <cell r="S202">
            <v>349.6</v>
          </cell>
          <cell r="AB202">
            <v>259.68</v>
          </cell>
          <cell r="AK202">
            <v>205</v>
          </cell>
          <cell r="AT202">
            <v>205</v>
          </cell>
          <cell r="BC202">
            <v>205</v>
          </cell>
          <cell r="BL202">
            <v>205</v>
          </cell>
          <cell r="BU202">
            <v>205.6</v>
          </cell>
          <cell r="CD202">
            <v>205.6</v>
          </cell>
          <cell r="CM202">
            <v>158.6</v>
          </cell>
          <cell r="CV202">
            <v>158.6</v>
          </cell>
          <cell r="DE202">
            <v>158.6</v>
          </cell>
          <cell r="DW202">
            <v>390.24</v>
          </cell>
          <cell r="EF202">
            <v>666.2</v>
          </cell>
          <cell r="EO202">
            <v>629.72</v>
          </cell>
          <cell r="FY202">
            <v>143</v>
          </cell>
          <cell r="GH202">
            <v>97</v>
          </cell>
          <cell r="GQ202">
            <v>97</v>
          </cell>
        </row>
        <row r="203">
          <cell r="A203">
            <v>173</v>
          </cell>
          <cell r="B203" t="str">
            <v>FG</v>
          </cell>
          <cell r="C203" t="str">
            <v>SM</v>
          </cell>
          <cell r="D203" t="str">
            <v>VEGROL1216 CONCENTRATED</v>
          </cell>
          <cell r="I203">
            <v>960.5</v>
          </cell>
          <cell r="O203">
            <v>960.5</v>
          </cell>
          <cell r="S203">
            <v>920.8</v>
          </cell>
          <cell r="AB203">
            <v>743</v>
          </cell>
          <cell r="AK203">
            <v>642</v>
          </cell>
          <cell r="AT203">
            <v>356.1</v>
          </cell>
          <cell r="BC203">
            <v>133.6</v>
          </cell>
          <cell r="BL203">
            <v>133.6</v>
          </cell>
          <cell r="BU203">
            <v>133.6</v>
          </cell>
          <cell r="CD203">
            <v>133.6</v>
          </cell>
          <cell r="CM203">
            <v>112.2</v>
          </cell>
          <cell r="CV203">
            <v>234.1</v>
          </cell>
          <cell r="DE203">
            <v>234.1</v>
          </cell>
          <cell r="FG203">
            <v>271</v>
          </cell>
          <cell r="FP203">
            <v>285</v>
          </cell>
        </row>
        <row r="204">
          <cell r="A204">
            <v>250</v>
          </cell>
          <cell r="B204" t="str">
            <v>FG</v>
          </cell>
          <cell r="C204" t="str">
            <v>SM</v>
          </cell>
          <cell r="D204" t="str">
            <v>VEGROL C2270</v>
          </cell>
          <cell r="FY204">
            <v>280</v>
          </cell>
          <cell r="GH204">
            <v>236</v>
          </cell>
          <cell r="GQ204">
            <v>236</v>
          </cell>
        </row>
        <row r="205">
          <cell r="F205">
            <v>0</v>
          </cell>
          <cell r="G205">
            <v>0</v>
          </cell>
          <cell r="H205">
            <v>1098.72</v>
          </cell>
          <cell r="I205">
            <v>6021.0300000000007</v>
          </cell>
          <cell r="J205">
            <v>0</v>
          </cell>
          <cell r="K205">
            <v>0</v>
          </cell>
          <cell r="L205">
            <v>0</v>
          </cell>
          <cell r="M205">
            <v>45.5</v>
          </cell>
          <cell r="N205">
            <v>0</v>
          </cell>
          <cell r="O205">
            <v>7165.25</v>
          </cell>
          <cell r="P205">
            <v>0</v>
          </cell>
          <cell r="Q205">
            <v>0</v>
          </cell>
          <cell r="R205">
            <v>90.66</v>
          </cell>
          <cell r="S205">
            <v>4917.6899999999996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90.66</v>
          </cell>
          <cell r="AB205">
            <v>4956.8899999999994</v>
          </cell>
          <cell r="AC205">
            <v>0</v>
          </cell>
          <cell r="AD205">
            <v>0</v>
          </cell>
          <cell r="AE205">
            <v>0</v>
          </cell>
          <cell r="AF205">
            <v>34.54</v>
          </cell>
          <cell r="AG205">
            <v>0</v>
          </cell>
          <cell r="AH205">
            <v>0</v>
          </cell>
          <cell r="AI205">
            <v>0</v>
          </cell>
          <cell r="AJ205">
            <v>975.71999999999991</v>
          </cell>
          <cell r="AK205">
            <v>4215.2900000000009</v>
          </cell>
          <cell r="AL205">
            <v>0</v>
          </cell>
          <cell r="AM205">
            <v>0</v>
          </cell>
          <cell r="AN205">
            <v>0</v>
          </cell>
          <cell r="AO205">
            <v>171.95000000000002</v>
          </cell>
          <cell r="AP205">
            <v>0</v>
          </cell>
          <cell r="AQ205">
            <v>0</v>
          </cell>
          <cell r="AR205">
            <v>0</v>
          </cell>
          <cell r="AS205">
            <v>2273.7799999999997</v>
          </cell>
          <cell r="AT205">
            <v>3608.51</v>
          </cell>
          <cell r="AU205">
            <v>0</v>
          </cell>
          <cell r="AV205">
            <v>0</v>
          </cell>
          <cell r="AW205">
            <v>0</v>
          </cell>
          <cell r="AX205">
            <v>45.8</v>
          </cell>
          <cell r="AY205">
            <v>0</v>
          </cell>
          <cell r="AZ205">
            <v>0</v>
          </cell>
          <cell r="BA205">
            <v>0</v>
          </cell>
          <cell r="BB205">
            <v>2273.7799999999997</v>
          </cell>
          <cell r="BC205">
            <v>3986.0199999999995</v>
          </cell>
          <cell r="BD205">
            <v>0</v>
          </cell>
          <cell r="BE205">
            <v>0</v>
          </cell>
          <cell r="BF205">
            <v>0</v>
          </cell>
          <cell r="BG205">
            <v>229.66</v>
          </cell>
          <cell r="BH205">
            <v>0</v>
          </cell>
          <cell r="BI205">
            <v>0</v>
          </cell>
          <cell r="BJ205">
            <v>0</v>
          </cell>
          <cell r="BK205">
            <v>45.28</v>
          </cell>
          <cell r="BL205">
            <v>3718.3999999999996</v>
          </cell>
          <cell r="BM205">
            <v>0</v>
          </cell>
          <cell r="BN205">
            <v>0</v>
          </cell>
          <cell r="BO205">
            <v>0</v>
          </cell>
          <cell r="BP205">
            <v>84.73</v>
          </cell>
          <cell r="BQ205">
            <v>0</v>
          </cell>
          <cell r="BR205">
            <v>0</v>
          </cell>
          <cell r="BS205">
            <v>0</v>
          </cell>
          <cell r="BT205">
            <v>45.28</v>
          </cell>
          <cell r="BU205">
            <v>3911.8900000000003</v>
          </cell>
          <cell r="BV205">
            <v>0</v>
          </cell>
          <cell r="BW205">
            <v>0</v>
          </cell>
          <cell r="BX205">
            <v>0</v>
          </cell>
          <cell r="BY205">
            <v>55.36</v>
          </cell>
          <cell r="BZ205">
            <v>0</v>
          </cell>
          <cell r="CA205">
            <v>0</v>
          </cell>
          <cell r="CB205">
            <v>0</v>
          </cell>
          <cell r="CC205">
            <v>45.28</v>
          </cell>
          <cell r="CD205">
            <v>4024.16</v>
          </cell>
          <cell r="CE205">
            <v>0</v>
          </cell>
          <cell r="CF205">
            <v>0</v>
          </cell>
          <cell r="CG205">
            <v>0</v>
          </cell>
          <cell r="CH205">
            <v>54.13</v>
          </cell>
          <cell r="CI205">
            <v>0</v>
          </cell>
          <cell r="CJ205">
            <v>0</v>
          </cell>
          <cell r="CK205">
            <v>0</v>
          </cell>
          <cell r="CL205">
            <v>45.28</v>
          </cell>
          <cell r="CM205">
            <v>4237.38</v>
          </cell>
          <cell r="CN205">
            <v>0</v>
          </cell>
          <cell r="CO205">
            <v>0</v>
          </cell>
          <cell r="CP205">
            <v>0</v>
          </cell>
          <cell r="CQ205">
            <v>88.35</v>
          </cell>
          <cell r="CR205">
            <v>0</v>
          </cell>
          <cell r="CS205">
            <v>0</v>
          </cell>
          <cell r="CT205">
            <v>0</v>
          </cell>
          <cell r="CU205">
            <v>428.64</v>
          </cell>
          <cell r="CV205">
            <v>4116.0499999999993</v>
          </cell>
          <cell r="CW205">
            <v>0</v>
          </cell>
          <cell r="CX205">
            <v>0</v>
          </cell>
          <cell r="CY205">
            <v>0</v>
          </cell>
          <cell r="CZ205">
            <v>135.37</v>
          </cell>
          <cell r="DA205">
            <v>0</v>
          </cell>
          <cell r="DB205">
            <v>0</v>
          </cell>
          <cell r="DC205">
            <v>0</v>
          </cell>
          <cell r="DD205">
            <v>45.28</v>
          </cell>
          <cell r="DE205">
            <v>3471.9099999999994</v>
          </cell>
          <cell r="DF205">
            <v>0</v>
          </cell>
          <cell r="DG205">
            <v>0</v>
          </cell>
          <cell r="DH205">
            <v>0</v>
          </cell>
          <cell r="DI205">
            <v>59.96</v>
          </cell>
          <cell r="DJ205">
            <v>0</v>
          </cell>
          <cell r="DK205">
            <v>0</v>
          </cell>
          <cell r="DL205">
            <v>0</v>
          </cell>
          <cell r="DM205">
            <v>45.28</v>
          </cell>
          <cell r="DN205">
            <v>4111.4800000000005</v>
          </cell>
          <cell r="DO205">
            <v>0</v>
          </cell>
          <cell r="DP205">
            <v>0</v>
          </cell>
          <cell r="DQ205">
            <v>0</v>
          </cell>
          <cell r="DR205">
            <v>14.69</v>
          </cell>
          <cell r="DS205">
            <v>0</v>
          </cell>
          <cell r="DT205">
            <v>0</v>
          </cell>
          <cell r="DU205">
            <v>0</v>
          </cell>
          <cell r="DV205">
            <v>45.28</v>
          </cell>
          <cell r="DW205">
            <v>4267.5599999999995</v>
          </cell>
          <cell r="DX205">
            <v>0</v>
          </cell>
          <cell r="DY205">
            <v>0</v>
          </cell>
          <cell r="DZ205">
            <v>0</v>
          </cell>
          <cell r="EA205">
            <v>31.05</v>
          </cell>
          <cell r="EB205">
            <v>0</v>
          </cell>
          <cell r="EC205">
            <v>0</v>
          </cell>
          <cell r="ED205">
            <v>0</v>
          </cell>
          <cell r="EE205">
            <v>45.28</v>
          </cell>
          <cell r="EF205">
            <v>3982.2699999999995</v>
          </cell>
          <cell r="EG205">
            <v>0</v>
          </cell>
          <cell r="EH205">
            <v>0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45.28</v>
          </cell>
          <cell r="EO205">
            <v>3906.67</v>
          </cell>
          <cell r="EP205">
            <v>0</v>
          </cell>
          <cell r="EQ205">
            <v>0</v>
          </cell>
          <cell r="ER205">
            <v>0</v>
          </cell>
          <cell r="ES205">
            <v>113.07</v>
          </cell>
          <cell r="ET205">
            <v>0</v>
          </cell>
          <cell r="EU205">
            <v>0</v>
          </cell>
          <cell r="EV205">
            <v>0</v>
          </cell>
          <cell r="EW205">
            <v>45.28</v>
          </cell>
          <cell r="EX205">
            <v>3747.21</v>
          </cell>
          <cell r="EY205">
            <v>0</v>
          </cell>
          <cell r="EZ205">
            <v>0</v>
          </cell>
          <cell r="FA205">
            <v>0</v>
          </cell>
          <cell r="FB205">
            <v>124.4</v>
          </cell>
          <cell r="FC205">
            <v>0</v>
          </cell>
          <cell r="FD205">
            <v>0</v>
          </cell>
          <cell r="FE205">
            <v>0</v>
          </cell>
          <cell r="FF205">
            <v>796.61</v>
          </cell>
          <cell r="FG205">
            <v>2505</v>
          </cell>
          <cell r="FH205">
            <v>0</v>
          </cell>
          <cell r="FI205">
            <v>0</v>
          </cell>
          <cell r="FJ205">
            <v>0</v>
          </cell>
          <cell r="FK205">
            <v>90.47999999999999</v>
          </cell>
          <cell r="FL205">
            <v>0</v>
          </cell>
          <cell r="FM205">
            <v>0</v>
          </cell>
          <cell r="FN205">
            <v>0</v>
          </cell>
          <cell r="FO205">
            <v>980.5200000000001</v>
          </cell>
          <cell r="FP205">
            <v>2520.87</v>
          </cell>
          <cell r="FQ205">
            <v>0</v>
          </cell>
          <cell r="FR205">
            <v>0</v>
          </cell>
          <cell r="FS205">
            <v>0</v>
          </cell>
          <cell r="FT205">
            <v>30.84</v>
          </cell>
          <cell r="FU205">
            <v>0</v>
          </cell>
          <cell r="FV205">
            <v>0</v>
          </cell>
          <cell r="FW205">
            <v>0</v>
          </cell>
          <cell r="FX205">
            <v>461.39000000000004</v>
          </cell>
          <cell r="FY205">
            <v>2895</v>
          </cell>
          <cell r="FZ205">
            <v>0</v>
          </cell>
          <cell r="GA205">
            <v>0</v>
          </cell>
          <cell r="GB205">
            <v>0</v>
          </cell>
          <cell r="GC205">
            <v>65.459999999999994</v>
          </cell>
          <cell r="GD205">
            <v>0</v>
          </cell>
          <cell r="GE205">
            <v>0</v>
          </cell>
          <cell r="GF205">
            <v>0</v>
          </cell>
          <cell r="GG205">
            <v>30.509999999999934</v>
          </cell>
          <cell r="GH205">
            <v>3386.18</v>
          </cell>
          <cell r="GI205">
            <v>0</v>
          </cell>
          <cell r="GJ205">
            <v>0</v>
          </cell>
          <cell r="GK205">
            <v>0</v>
          </cell>
          <cell r="GL205">
            <v>66.819999999999993</v>
          </cell>
          <cell r="GM205">
            <v>0</v>
          </cell>
          <cell r="GN205">
            <v>0</v>
          </cell>
          <cell r="GO205">
            <v>0</v>
          </cell>
          <cell r="GP205">
            <v>30.510000000000073</v>
          </cell>
          <cell r="GQ205">
            <v>3363</v>
          </cell>
          <cell r="GR205">
            <v>0</v>
          </cell>
          <cell r="GS205">
            <v>0</v>
          </cell>
          <cell r="GT205">
            <v>0</v>
          </cell>
          <cell r="GU205">
            <v>30.62</v>
          </cell>
          <cell r="GV205">
            <v>0</v>
          </cell>
        </row>
        <row r="206">
          <cell r="A206" t="str">
            <v>PASTILLES</v>
          </cell>
        </row>
        <row r="207">
          <cell r="A207">
            <v>174</v>
          </cell>
          <cell r="B207" t="str">
            <v>FG</v>
          </cell>
          <cell r="C207" t="str">
            <v>FM</v>
          </cell>
          <cell r="D207" t="str">
            <v>VEGROL C1618TA</v>
          </cell>
          <cell r="I207">
            <v>266.995</v>
          </cell>
          <cell r="O207">
            <v>266.995</v>
          </cell>
          <cell r="S207">
            <v>239.64500000000001</v>
          </cell>
          <cell r="AB207">
            <v>190.851</v>
          </cell>
          <cell r="AK207">
            <v>232.351</v>
          </cell>
          <cell r="AT207">
            <v>218.70099999999999</v>
          </cell>
          <cell r="BC207">
            <v>294.45100000000002</v>
          </cell>
          <cell r="BL207">
            <v>180.751</v>
          </cell>
          <cell r="BU207">
            <v>222.251</v>
          </cell>
          <cell r="CD207">
            <v>145.95099999999999</v>
          </cell>
          <cell r="CM207">
            <v>231.001</v>
          </cell>
          <cell r="CV207">
            <v>166.495</v>
          </cell>
          <cell r="DE207">
            <v>103.26</v>
          </cell>
          <cell r="DN207">
            <v>138.249</v>
          </cell>
          <cell r="DW207">
            <v>70.656999999999996</v>
          </cell>
          <cell r="EF207">
            <v>62.543999999999997</v>
          </cell>
          <cell r="EO207">
            <v>94.66</v>
          </cell>
          <cell r="FG207">
            <v>24.213000000000001</v>
          </cell>
          <cell r="FP207">
            <v>74.212999999999994</v>
          </cell>
          <cell r="FY207">
            <v>71.712999999999994</v>
          </cell>
          <cell r="GH207">
            <v>45.713000000000001</v>
          </cell>
          <cell r="GQ207">
            <v>76.363</v>
          </cell>
        </row>
        <row r="208">
          <cell r="A208">
            <v>175</v>
          </cell>
          <cell r="B208" t="str">
            <v>FG</v>
          </cell>
          <cell r="C208" t="str">
            <v>FM</v>
          </cell>
          <cell r="D208" t="str">
            <v>VEGROL C1618(50:50)</v>
          </cell>
          <cell r="I208">
            <v>117.77</v>
          </cell>
          <cell r="O208">
            <v>117.77</v>
          </cell>
          <cell r="S208">
            <v>108.52</v>
          </cell>
          <cell r="AB208">
            <v>120.52</v>
          </cell>
          <cell r="AK208">
            <v>136.88999999999999</v>
          </cell>
          <cell r="AT208">
            <v>86.6</v>
          </cell>
          <cell r="BC208">
            <v>66.400000000000006</v>
          </cell>
          <cell r="BL208">
            <v>49.4</v>
          </cell>
          <cell r="BU208">
            <v>39.375</v>
          </cell>
          <cell r="CD208">
            <v>63.5</v>
          </cell>
          <cell r="CM208">
            <v>33.5</v>
          </cell>
          <cell r="CV208">
            <v>23.5</v>
          </cell>
          <cell r="DE208">
            <v>2.2000000000000002</v>
          </cell>
          <cell r="DN208">
            <v>33.049999999999997</v>
          </cell>
          <cell r="DW208">
            <v>52.774999999999999</v>
          </cell>
          <cell r="EF208">
            <v>39.549999999999997</v>
          </cell>
          <cell r="EO208">
            <v>52.774999999999999</v>
          </cell>
          <cell r="FG208">
            <v>63.85</v>
          </cell>
          <cell r="FP208">
            <v>88.825000000000003</v>
          </cell>
          <cell r="FY208">
            <v>70.224999999999994</v>
          </cell>
          <cell r="GH208">
            <v>38.024999999999999</v>
          </cell>
          <cell r="GQ208">
            <v>38</v>
          </cell>
        </row>
        <row r="209">
          <cell r="A209">
            <v>176</v>
          </cell>
          <cell r="B209" t="str">
            <v>FG</v>
          </cell>
          <cell r="C209" t="str">
            <v>FM</v>
          </cell>
          <cell r="D209" t="str">
            <v>VEGROL C1618PS</v>
          </cell>
          <cell r="I209">
            <v>11.08</v>
          </cell>
          <cell r="O209">
            <v>11.08</v>
          </cell>
          <cell r="S209">
            <v>11.08</v>
          </cell>
          <cell r="AB209">
            <v>11.08</v>
          </cell>
          <cell r="AK209">
            <v>11.08</v>
          </cell>
          <cell r="BL209">
            <v>0</v>
          </cell>
        </row>
        <row r="210">
          <cell r="A210">
            <v>177</v>
          </cell>
          <cell r="B210" t="str">
            <v>FG</v>
          </cell>
          <cell r="C210" t="str">
            <v>FM</v>
          </cell>
          <cell r="D210" t="str">
            <v>VEGROL C1698</v>
          </cell>
          <cell r="I210">
            <v>96.15</v>
          </cell>
          <cell r="O210">
            <v>96.15</v>
          </cell>
          <cell r="S210">
            <v>116.62</v>
          </cell>
          <cell r="AB210">
            <v>71.739000000000004</v>
          </cell>
          <cell r="AK210">
            <v>65.963999999999999</v>
          </cell>
          <cell r="AT210">
            <v>86.828999999999994</v>
          </cell>
          <cell r="BC210">
            <v>91.578999999999994</v>
          </cell>
          <cell r="BL210">
            <v>85.2</v>
          </cell>
          <cell r="BU210">
            <v>26.065000000000001</v>
          </cell>
          <cell r="CD210">
            <v>22.225000000000001</v>
          </cell>
          <cell r="CM210">
            <v>17.225000000000001</v>
          </cell>
          <cell r="CV210">
            <v>13.225</v>
          </cell>
          <cell r="DE210">
            <v>199.68100000000001</v>
          </cell>
          <cell r="DN210">
            <v>191.501</v>
          </cell>
          <cell r="DW210">
            <v>129.40100000000001</v>
          </cell>
          <cell r="EF210">
            <v>124.051</v>
          </cell>
          <cell r="EO210">
            <v>56.911000000000001</v>
          </cell>
          <cell r="FG210">
            <v>48.341999999999999</v>
          </cell>
          <cell r="FP210">
            <v>60.945999999999998</v>
          </cell>
          <cell r="FY210">
            <v>94.403000000000006</v>
          </cell>
          <cell r="GH210">
            <v>19.763000000000002</v>
          </cell>
          <cell r="GQ210">
            <v>13.513</v>
          </cell>
        </row>
        <row r="211">
          <cell r="A211">
            <v>178</v>
          </cell>
          <cell r="B211" t="str">
            <v>FG</v>
          </cell>
          <cell r="C211" t="str">
            <v>FM</v>
          </cell>
          <cell r="D211" t="str">
            <v>VEGROL C1895</v>
          </cell>
          <cell r="I211">
            <v>0</v>
          </cell>
          <cell r="O211">
            <v>0</v>
          </cell>
          <cell r="S211">
            <v>0</v>
          </cell>
          <cell r="AB211">
            <v>0</v>
          </cell>
          <cell r="AK211">
            <v>0</v>
          </cell>
          <cell r="BL211">
            <v>0</v>
          </cell>
        </row>
        <row r="212">
          <cell r="A212">
            <v>179</v>
          </cell>
          <cell r="B212" t="str">
            <v>FG</v>
          </cell>
          <cell r="C212" t="str">
            <v>FM</v>
          </cell>
          <cell r="D212" t="str">
            <v>VEGROL C1898</v>
          </cell>
          <cell r="I212">
            <v>93.15</v>
          </cell>
          <cell r="O212">
            <v>93.15</v>
          </cell>
          <cell r="S212">
            <v>77.150000000000006</v>
          </cell>
          <cell r="AB212">
            <v>120.372</v>
          </cell>
          <cell r="AK212">
            <v>83.58</v>
          </cell>
          <cell r="AT212">
            <v>113.735</v>
          </cell>
          <cell r="BC212">
            <v>113.58499999999999</v>
          </cell>
          <cell r="BL212">
            <v>108.58499999999999</v>
          </cell>
          <cell r="BU212">
            <v>102.61</v>
          </cell>
          <cell r="CD212">
            <v>118.61</v>
          </cell>
          <cell r="CM212">
            <v>116.61</v>
          </cell>
          <cell r="CV212">
            <v>93.61</v>
          </cell>
          <cell r="DE212">
            <v>127.73</v>
          </cell>
          <cell r="DN212">
            <v>114.73</v>
          </cell>
          <cell r="DW212">
            <v>82.75</v>
          </cell>
          <cell r="EF212">
            <v>65.75</v>
          </cell>
          <cell r="EO212">
            <v>21.38</v>
          </cell>
          <cell r="FG212">
            <v>3.22</v>
          </cell>
          <cell r="FP212">
            <v>0.23</v>
          </cell>
          <cell r="FY212">
            <v>0.23</v>
          </cell>
          <cell r="GH212">
            <v>8.23</v>
          </cell>
          <cell r="GQ212">
            <v>0.23</v>
          </cell>
        </row>
        <row r="213">
          <cell r="A213">
            <v>180</v>
          </cell>
          <cell r="B213" t="str">
            <v>FG</v>
          </cell>
          <cell r="C213" t="str">
            <v>FM</v>
          </cell>
          <cell r="D213" t="str">
            <v>VEGROL C1822</v>
          </cell>
          <cell r="I213">
            <v>71.2</v>
          </cell>
          <cell r="O213">
            <v>71.2</v>
          </cell>
          <cell r="S213">
            <v>62.95</v>
          </cell>
          <cell r="AB213">
            <v>62.95</v>
          </cell>
          <cell r="AK213">
            <v>62.95</v>
          </cell>
          <cell r="AT213">
            <v>59.55</v>
          </cell>
          <cell r="BC213">
            <v>59.4</v>
          </cell>
          <cell r="BL213">
            <v>63.725000000000001</v>
          </cell>
          <cell r="BU213">
            <v>39.625</v>
          </cell>
          <cell r="CD213">
            <v>72.875</v>
          </cell>
          <cell r="CM213">
            <v>72.875</v>
          </cell>
          <cell r="CV213">
            <v>57.875</v>
          </cell>
          <cell r="DE213">
            <v>56.875</v>
          </cell>
          <cell r="DN213">
            <v>56.875</v>
          </cell>
          <cell r="DW213">
            <v>41.875</v>
          </cell>
          <cell r="EF213">
            <v>41.875</v>
          </cell>
          <cell r="EO213">
            <v>36.174999999999997</v>
          </cell>
          <cell r="FG213">
            <v>33.25</v>
          </cell>
          <cell r="FP213">
            <v>36.875</v>
          </cell>
          <cell r="FY213">
            <v>30.5</v>
          </cell>
          <cell r="GH213">
            <v>80.75</v>
          </cell>
          <cell r="GQ213">
            <v>50.75</v>
          </cell>
        </row>
        <row r="214">
          <cell r="A214">
            <v>181</v>
          </cell>
          <cell r="B214" t="str">
            <v>FG</v>
          </cell>
          <cell r="C214" t="str">
            <v>FM</v>
          </cell>
          <cell r="D214" t="str">
            <v>VEGROL C22</v>
          </cell>
          <cell r="I214">
            <v>64.572000000000003</v>
          </cell>
          <cell r="O214">
            <v>64.572000000000003</v>
          </cell>
          <cell r="S214">
            <v>32.572000000000003</v>
          </cell>
          <cell r="AB214">
            <v>123.47199999999999</v>
          </cell>
          <cell r="AK214">
            <v>126.697</v>
          </cell>
          <cell r="AT214">
            <v>112.197</v>
          </cell>
          <cell r="BC214">
            <v>87.5</v>
          </cell>
          <cell r="BL214">
            <v>25.5</v>
          </cell>
          <cell r="BU214">
            <v>20.5</v>
          </cell>
          <cell r="CD214">
            <v>0.5</v>
          </cell>
          <cell r="CM214">
            <v>0.5</v>
          </cell>
          <cell r="CV214">
            <v>0.5</v>
          </cell>
          <cell r="DE214">
            <v>71.25</v>
          </cell>
          <cell r="DN214">
            <v>70.75</v>
          </cell>
          <cell r="DW214">
            <v>70.75</v>
          </cell>
          <cell r="EF214">
            <v>143.5</v>
          </cell>
          <cell r="EO214">
            <v>151.69999999999999</v>
          </cell>
          <cell r="FG214">
            <v>54.033999999999999</v>
          </cell>
          <cell r="FP214">
            <v>173.53399999999999</v>
          </cell>
          <cell r="FY214">
            <v>149.53399999999999</v>
          </cell>
          <cell r="GH214">
            <v>190.53399999999999</v>
          </cell>
          <cell r="GQ214">
            <v>184.53399999999999</v>
          </cell>
        </row>
        <row r="215">
          <cell r="A215">
            <v>182</v>
          </cell>
          <cell r="B215" t="str">
            <v>FG</v>
          </cell>
          <cell r="C215" t="str">
            <v>FM</v>
          </cell>
          <cell r="D215" t="str">
            <v>VEGROL C2280</v>
          </cell>
          <cell r="I215">
            <v>2.75</v>
          </cell>
          <cell r="O215">
            <v>2.75</v>
          </cell>
          <cell r="S215">
            <v>16.75</v>
          </cell>
          <cell r="AB215">
            <v>16.75</v>
          </cell>
          <cell r="AK215">
            <v>16.75</v>
          </cell>
          <cell r="AT215">
            <v>16.75</v>
          </cell>
          <cell r="BC215">
            <v>16.75</v>
          </cell>
          <cell r="BL215">
            <v>16.75</v>
          </cell>
          <cell r="BU215">
            <v>16.75</v>
          </cell>
          <cell r="CD215">
            <v>16.75</v>
          </cell>
          <cell r="CM215">
            <v>16.75</v>
          </cell>
          <cell r="CV215">
            <v>16.75</v>
          </cell>
          <cell r="DE215">
            <v>16.75</v>
          </cell>
          <cell r="DN215">
            <v>16.75</v>
          </cell>
          <cell r="DW215">
            <v>16.75</v>
          </cell>
          <cell r="EF215">
            <v>16.75</v>
          </cell>
          <cell r="EO215">
            <v>16.75</v>
          </cell>
          <cell r="FG215">
            <v>52.25</v>
          </cell>
          <cell r="FP215">
            <v>17.25</v>
          </cell>
          <cell r="FY215">
            <v>75.599999999999994</v>
          </cell>
          <cell r="GH215">
            <v>122.25</v>
          </cell>
          <cell r="GQ215">
            <v>17.25</v>
          </cell>
        </row>
        <row r="216">
          <cell r="A216">
            <v>183</v>
          </cell>
          <cell r="B216" t="str">
            <v>FG</v>
          </cell>
          <cell r="C216" t="str">
            <v>FM</v>
          </cell>
          <cell r="D216" t="str">
            <v>OFF GRADE PASTILLES</v>
          </cell>
          <cell r="I216">
            <v>202</v>
          </cell>
          <cell r="O216">
            <v>202</v>
          </cell>
          <cell r="S216">
            <v>202</v>
          </cell>
          <cell r="AB216">
            <v>203</v>
          </cell>
          <cell r="AK216">
            <v>203</v>
          </cell>
          <cell r="AT216">
            <v>204</v>
          </cell>
          <cell r="BC216">
            <v>205</v>
          </cell>
          <cell r="BL216">
            <v>205</v>
          </cell>
          <cell r="BU216">
            <v>205</v>
          </cell>
          <cell r="CD216">
            <v>205</v>
          </cell>
          <cell r="CM216">
            <v>205</v>
          </cell>
          <cell r="CV216">
            <v>205</v>
          </cell>
          <cell r="DE216">
            <v>205</v>
          </cell>
          <cell r="DN216">
            <v>205</v>
          </cell>
          <cell r="DW216">
            <v>205</v>
          </cell>
          <cell r="EF216">
            <v>205</v>
          </cell>
          <cell r="EO216">
            <v>205</v>
          </cell>
          <cell r="FG216">
            <v>205</v>
          </cell>
          <cell r="FP216">
            <v>205</v>
          </cell>
          <cell r="FY216">
            <v>205</v>
          </cell>
          <cell r="GH216">
            <v>205</v>
          </cell>
          <cell r="GQ216">
            <v>205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925.66700000000003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925.66700000000003</v>
          </cell>
          <cell r="P217">
            <v>0</v>
          </cell>
          <cell r="Q217">
            <v>0</v>
          </cell>
          <cell r="R217">
            <v>0</v>
          </cell>
          <cell r="S217">
            <v>867.28700000000003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920.73399999999992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939.26200000000006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898.36199999999997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934.66499999999996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734.91100000000006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672.17599999999993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645.41100000000006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693.46100000000001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576.95499999999993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782.74600000000009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826.90499999999997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669.95799999999997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699.02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635.351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484.15899999999999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656.87300000000005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  <cell r="FY217">
            <v>697.20500000000004</v>
          </cell>
          <cell r="FZ217">
            <v>0</v>
          </cell>
          <cell r="GA217">
            <v>0</v>
          </cell>
          <cell r="GB217">
            <v>0</v>
          </cell>
          <cell r="GC217">
            <v>0</v>
          </cell>
          <cell r="GD217">
            <v>0</v>
          </cell>
          <cell r="GE217">
            <v>0</v>
          </cell>
          <cell r="GF217">
            <v>0</v>
          </cell>
          <cell r="GG217">
            <v>0</v>
          </cell>
          <cell r="GH217">
            <v>710.26499999999999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585.64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</row>
        <row r="218">
          <cell r="A218" t="str">
            <v xml:space="preserve">ALCOHOL-INTERMEDIATES </v>
          </cell>
        </row>
        <row r="219">
          <cell r="A219">
            <v>184</v>
          </cell>
          <cell r="B219" t="str">
            <v>IPRM</v>
          </cell>
          <cell r="C219" t="str">
            <v>NM</v>
          </cell>
          <cell r="D219" t="str">
            <v>ALCOHOL-L/E-C-12 88%</v>
          </cell>
          <cell r="O219">
            <v>0</v>
          </cell>
        </row>
        <row r="220">
          <cell r="A220">
            <v>185</v>
          </cell>
          <cell r="B220" t="str">
            <v>IPRM</v>
          </cell>
          <cell r="C220" t="str">
            <v>NM</v>
          </cell>
          <cell r="D220" t="str">
            <v>ALCOHOL-L/E-1(1214)</v>
          </cell>
          <cell r="I220">
            <v>2.4</v>
          </cell>
          <cell r="O220">
            <v>2.4</v>
          </cell>
          <cell r="S220">
            <v>7</v>
          </cell>
          <cell r="AB220">
            <v>11.9</v>
          </cell>
          <cell r="AK220">
            <v>18.2</v>
          </cell>
          <cell r="AT220">
            <v>33.799999999999997</v>
          </cell>
          <cell r="BC220">
            <v>105.4</v>
          </cell>
          <cell r="BL220">
            <v>139.30000000000001</v>
          </cell>
          <cell r="BU220">
            <v>146.9</v>
          </cell>
          <cell r="CD220">
            <v>154.6</v>
          </cell>
          <cell r="CM220">
            <v>169.1</v>
          </cell>
          <cell r="CV220">
            <v>178.8</v>
          </cell>
          <cell r="DE220">
            <v>184.5</v>
          </cell>
          <cell r="DN220">
            <v>184.5</v>
          </cell>
          <cell r="DW220">
            <v>184.5</v>
          </cell>
          <cell r="EF220">
            <v>184.5</v>
          </cell>
          <cell r="EO220">
            <v>201.4</v>
          </cell>
          <cell r="EX220">
            <v>232.6</v>
          </cell>
          <cell r="FG220">
            <v>240</v>
          </cell>
          <cell r="FP220">
            <v>234.6</v>
          </cell>
          <cell r="FY220">
            <v>237.7</v>
          </cell>
          <cell r="GH220">
            <v>225.7</v>
          </cell>
          <cell r="GQ220">
            <v>235.32899999999998</v>
          </cell>
        </row>
        <row r="221">
          <cell r="A221">
            <v>186</v>
          </cell>
          <cell r="B221" t="str">
            <v>IPRM</v>
          </cell>
          <cell r="C221" t="str">
            <v>NM</v>
          </cell>
          <cell r="D221" t="str">
            <v>ALCOHOL-L/E-2(C12C16)</v>
          </cell>
          <cell r="O221">
            <v>0</v>
          </cell>
          <cell r="FG221">
            <v>440.79999999999995</v>
          </cell>
          <cell r="FP221">
            <v>442.3</v>
          </cell>
        </row>
        <row r="222">
          <cell r="A222">
            <v>187</v>
          </cell>
          <cell r="B222" t="str">
            <v>IPRM</v>
          </cell>
          <cell r="C222" t="str">
            <v>NM</v>
          </cell>
          <cell r="D222" t="str">
            <v>ALCOHOL-L/E-C1618,22</v>
          </cell>
          <cell r="I222">
            <v>550.6</v>
          </cell>
          <cell r="O222">
            <v>550.6</v>
          </cell>
          <cell r="S222">
            <v>550.6</v>
          </cell>
          <cell r="AK222">
            <v>174.5</v>
          </cell>
          <cell r="AT222">
            <v>174.5</v>
          </cell>
          <cell r="BC222">
            <v>174.5</v>
          </cell>
          <cell r="BL222">
            <v>174.5</v>
          </cell>
          <cell r="BU222">
            <v>174.5</v>
          </cell>
          <cell r="CD222">
            <v>174.5</v>
          </cell>
          <cell r="CM222">
            <v>174.5</v>
          </cell>
          <cell r="CV222">
            <v>174.5</v>
          </cell>
          <cell r="DE222">
            <v>230.1</v>
          </cell>
          <cell r="DN222">
            <v>231.3</v>
          </cell>
          <cell r="DW222">
            <v>437.5</v>
          </cell>
          <cell r="EF222">
            <v>475.3</v>
          </cell>
          <cell r="EO222">
            <v>475.3</v>
          </cell>
          <cell r="EX222">
            <v>475.3</v>
          </cell>
          <cell r="FG222">
            <v>244</v>
          </cell>
          <cell r="FY222">
            <v>470.59</v>
          </cell>
          <cell r="GH222">
            <v>244.04687999999999</v>
          </cell>
        </row>
        <row r="223">
          <cell r="A223">
            <v>188</v>
          </cell>
          <cell r="B223" t="str">
            <v>IPRM</v>
          </cell>
          <cell r="C223" t="str">
            <v>NM</v>
          </cell>
          <cell r="D223" t="str">
            <v>ALCOHOL-L/E-2(C12C18)</v>
          </cell>
          <cell r="I223">
            <v>201</v>
          </cell>
          <cell r="O223">
            <v>201</v>
          </cell>
        </row>
        <row r="224">
          <cell r="A224">
            <v>189</v>
          </cell>
          <cell r="B224" t="str">
            <v>IPRM</v>
          </cell>
          <cell r="C224" t="str">
            <v>NM</v>
          </cell>
          <cell r="D224" t="str">
            <v>ALCOHOL-C16RICH</v>
          </cell>
          <cell r="O224">
            <v>0</v>
          </cell>
          <cell r="FG224">
            <v>231.3</v>
          </cell>
        </row>
        <row r="225">
          <cell r="A225">
            <v>190</v>
          </cell>
          <cell r="B225" t="str">
            <v>IPRM</v>
          </cell>
          <cell r="C225" t="str">
            <v>NM</v>
          </cell>
          <cell r="D225" t="str">
            <v>ALCOHOL-CRUDE / L/E'S</v>
          </cell>
          <cell r="O225">
            <v>0</v>
          </cell>
          <cell r="DN225">
            <v>88.9</v>
          </cell>
        </row>
        <row r="226">
          <cell r="A226">
            <v>191</v>
          </cell>
          <cell r="B226" t="str">
            <v>IPRM</v>
          </cell>
          <cell r="C226" t="str">
            <v>NM</v>
          </cell>
          <cell r="D226" t="str">
            <v>L/E of ALC . 18</v>
          </cell>
          <cell r="O226">
            <v>0</v>
          </cell>
        </row>
        <row r="227">
          <cell r="A227">
            <v>192</v>
          </cell>
          <cell r="B227" t="str">
            <v>IPRM</v>
          </cell>
          <cell r="C227" t="str">
            <v>NM</v>
          </cell>
          <cell r="D227" t="str">
            <v>L.E.of C 1822</v>
          </cell>
          <cell r="O227">
            <v>0</v>
          </cell>
          <cell r="AB227">
            <v>550.6</v>
          </cell>
          <cell r="AK227">
            <v>376.1</v>
          </cell>
          <cell r="AT227">
            <v>376.1</v>
          </cell>
          <cell r="BC227">
            <v>376.1</v>
          </cell>
          <cell r="BL227">
            <v>376.1</v>
          </cell>
          <cell r="BU227">
            <v>376.1</v>
          </cell>
          <cell r="CD227">
            <v>376.1</v>
          </cell>
          <cell r="CM227">
            <v>376.1</v>
          </cell>
          <cell r="CV227">
            <v>376.1</v>
          </cell>
          <cell r="DE227">
            <v>376.1</v>
          </cell>
          <cell r="DN227">
            <v>376.1</v>
          </cell>
          <cell r="DW227">
            <v>375.2</v>
          </cell>
          <cell r="EF227">
            <v>380.1</v>
          </cell>
          <cell r="EO227">
            <v>380.1</v>
          </cell>
          <cell r="EX227">
            <v>380.1</v>
          </cell>
          <cell r="FG227">
            <v>533.29999999999995</v>
          </cell>
          <cell r="FP227">
            <v>533.31600000000003</v>
          </cell>
          <cell r="FY227">
            <v>533.29</v>
          </cell>
          <cell r="GH227">
            <v>533.31600000000003</v>
          </cell>
          <cell r="GQ227">
            <v>533.31600000000003</v>
          </cell>
        </row>
        <row r="228">
          <cell r="A228">
            <v>251</v>
          </cell>
          <cell r="B228" t="str">
            <v>IPRM</v>
          </cell>
          <cell r="C228" t="str">
            <v>NM</v>
          </cell>
          <cell r="D228" t="str">
            <v>ALCOHOL-C12/C14 (seed alc)</v>
          </cell>
          <cell r="FG228">
            <v>170</v>
          </cell>
          <cell r="FP228">
            <v>170</v>
          </cell>
          <cell r="FY228">
            <v>170</v>
          </cell>
          <cell r="GH228">
            <v>170</v>
          </cell>
        </row>
        <row r="229">
          <cell r="A229">
            <v>252</v>
          </cell>
          <cell r="B229" t="str">
            <v>IPRM</v>
          </cell>
          <cell r="C229" t="str">
            <v>NM</v>
          </cell>
          <cell r="D229" t="str">
            <v>ALCOHOL-C16 98 (seed alc)</v>
          </cell>
          <cell r="FG229">
            <v>170</v>
          </cell>
          <cell r="FP229">
            <v>163</v>
          </cell>
          <cell r="FY229">
            <v>128</v>
          </cell>
          <cell r="GH229">
            <v>128</v>
          </cell>
          <cell r="GQ229">
            <v>128</v>
          </cell>
        </row>
        <row r="230">
          <cell r="A230">
            <v>253</v>
          </cell>
          <cell r="B230" t="str">
            <v>IPRM</v>
          </cell>
          <cell r="C230" t="str">
            <v>NM</v>
          </cell>
          <cell r="D230" t="str">
            <v>ALCOHOL-C18 98 (seed alc)</v>
          </cell>
          <cell r="FG230">
            <v>102</v>
          </cell>
          <cell r="FP230">
            <v>102</v>
          </cell>
          <cell r="FY230">
            <v>99</v>
          </cell>
          <cell r="GH230">
            <v>91</v>
          </cell>
          <cell r="GQ230">
            <v>137</v>
          </cell>
        </row>
        <row r="231">
          <cell r="A231">
            <v>254</v>
          </cell>
          <cell r="B231" t="str">
            <v>IPRM</v>
          </cell>
          <cell r="C231" t="str">
            <v>NM</v>
          </cell>
          <cell r="D231" t="str">
            <v>ALCOHOL-C16/C18 TA (seed alc)</v>
          </cell>
          <cell r="FG231">
            <v>148</v>
          </cell>
          <cell r="FP231">
            <v>149</v>
          </cell>
          <cell r="FY231">
            <v>149</v>
          </cell>
          <cell r="GH231">
            <v>170</v>
          </cell>
          <cell r="GQ231">
            <v>170</v>
          </cell>
        </row>
        <row r="232">
          <cell r="A232">
            <v>193</v>
          </cell>
          <cell r="B232" t="str">
            <v>IPRM</v>
          </cell>
          <cell r="C232" t="str">
            <v>NM</v>
          </cell>
          <cell r="D232" t="str">
            <v>ALCOHOL-C16/C18 (seed alc)</v>
          </cell>
          <cell r="I232">
            <v>395.8</v>
          </cell>
          <cell r="O232">
            <v>395.8</v>
          </cell>
        </row>
        <row r="233">
          <cell r="A233">
            <v>194</v>
          </cell>
          <cell r="B233" t="str">
            <v>IPRM</v>
          </cell>
          <cell r="C233" t="str">
            <v>NM</v>
          </cell>
          <cell r="D233" t="str">
            <v>ALCOHOL-C18/C22 (seed alc)</v>
          </cell>
          <cell r="I233">
            <v>49.9</v>
          </cell>
          <cell r="O233">
            <v>49.9</v>
          </cell>
          <cell r="AB233">
            <v>431.96</v>
          </cell>
          <cell r="AK233">
            <v>439.75</v>
          </cell>
          <cell r="AT233">
            <v>439.75</v>
          </cell>
          <cell r="BC233">
            <v>439.75</v>
          </cell>
          <cell r="BL233">
            <v>437.27</v>
          </cell>
          <cell r="BU233">
            <v>440.24</v>
          </cell>
          <cell r="CD233">
            <v>440.24</v>
          </cell>
          <cell r="CM233">
            <v>438.89</v>
          </cell>
          <cell r="CV233">
            <v>439.64</v>
          </cell>
          <cell r="DE233">
            <v>439.64</v>
          </cell>
          <cell r="EF233">
            <v>144</v>
          </cell>
          <cell r="EO233">
            <v>168.8</v>
          </cell>
          <cell r="EX233">
            <v>153.30000000000001</v>
          </cell>
          <cell r="FY233">
            <v>60</v>
          </cell>
        </row>
        <row r="234">
          <cell r="A234">
            <v>256</v>
          </cell>
          <cell r="B234" t="str">
            <v>IPRM</v>
          </cell>
          <cell r="C234" t="str">
            <v>NM</v>
          </cell>
          <cell r="D234" t="str">
            <v>ALCOHOL-C22 70 (seed alc)</v>
          </cell>
          <cell r="FG234">
            <v>170</v>
          </cell>
          <cell r="FP234">
            <v>170</v>
          </cell>
          <cell r="FY234">
            <v>170</v>
          </cell>
          <cell r="GH234">
            <v>170</v>
          </cell>
          <cell r="GQ234">
            <v>170</v>
          </cell>
        </row>
        <row r="235">
          <cell r="A235">
            <v>195</v>
          </cell>
          <cell r="B235" t="str">
            <v>IPRM</v>
          </cell>
          <cell r="C235" t="str">
            <v>NM</v>
          </cell>
          <cell r="D235" t="str">
            <v>Int. Alc.20-22</v>
          </cell>
          <cell r="O235">
            <v>0</v>
          </cell>
          <cell r="S235">
            <v>435.75</v>
          </cell>
        </row>
        <row r="236">
          <cell r="A236">
            <v>196</v>
          </cell>
          <cell r="B236" t="str">
            <v>IPRM</v>
          </cell>
          <cell r="C236" t="str">
            <v>NM</v>
          </cell>
          <cell r="D236" t="str">
            <v>ALCOHOL-RESIDUE</v>
          </cell>
          <cell r="I236">
            <v>100.8</v>
          </cell>
          <cell r="M236">
            <v>5.39</v>
          </cell>
          <cell r="O236">
            <v>106.19</v>
          </cell>
          <cell r="S236">
            <v>107.8</v>
          </cell>
          <cell r="AB236">
            <v>116.7</v>
          </cell>
          <cell r="AK236">
            <v>120.2</v>
          </cell>
          <cell r="AT236">
            <v>126.7</v>
          </cell>
          <cell r="BC236">
            <v>127.9</v>
          </cell>
          <cell r="BL236">
            <v>133.30000000000001</v>
          </cell>
          <cell r="BU236">
            <v>141.1</v>
          </cell>
          <cell r="CD236">
            <v>141.9</v>
          </cell>
          <cell r="CM236">
            <v>145.80000000000001</v>
          </cell>
          <cell r="CV236">
            <v>145.80000000000001</v>
          </cell>
          <cell r="DE236">
            <v>153.5</v>
          </cell>
          <cell r="DN236">
            <v>240.3</v>
          </cell>
          <cell r="DW236">
            <v>496.3</v>
          </cell>
          <cell r="EF236">
            <v>391.7</v>
          </cell>
          <cell r="EO236">
            <v>347</v>
          </cell>
          <cell r="EX236">
            <v>246.4</v>
          </cell>
          <cell r="FG236">
            <v>231.05</v>
          </cell>
          <cell r="FP236">
            <v>189.2</v>
          </cell>
          <cell r="FY236">
            <v>189.2</v>
          </cell>
          <cell r="GH236">
            <v>188.31</v>
          </cell>
          <cell r="GQ236">
            <v>217.98</v>
          </cell>
        </row>
        <row r="237">
          <cell r="A237">
            <v>197</v>
          </cell>
          <cell r="B237" t="str">
            <v>IPRM</v>
          </cell>
          <cell r="C237" t="str">
            <v>NM</v>
          </cell>
          <cell r="D237" t="str">
            <v>ALCOHOL-HYDROCARBON</v>
          </cell>
          <cell r="O237">
            <v>0</v>
          </cell>
        </row>
        <row r="238">
          <cell r="A238">
            <v>198</v>
          </cell>
          <cell r="B238" t="str">
            <v>IPRM</v>
          </cell>
          <cell r="C238" t="str">
            <v>NM</v>
          </cell>
          <cell r="D238" t="str">
            <v>Int. Alc. V1218</v>
          </cell>
          <cell r="O238">
            <v>0</v>
          </cell>
          <cell r="DW238">
            <v>31.1</v>
          </cell>
        </row>
        <row r="239">
          <cell r="A239">
            <v>199</v>
          </cell>
          <cell r="B239" t="str">
            <v>IPRM</v>
          </cell>
          <cell r="C239" t="str">
            <v>NM</v>
          </cell>
          <cell r="D239" t="str">
            <v>Int. Alc. V1216</v>
          </cell>
          <cell r="O239">
            <v>0</v>
          </cell>
          <cell r="S239">
            <v>201</v>
          </cell>
          <cell r="AB239">
            <v>201</v>
          </cell>
          <cell r="AK239">
            <v>201</v>
          </cell>
          <cell r="AT239">
            <v>201</v>
          </cell>
          <cell r="BC239">
            <v>201</v>
          </cell>
          <cell r="BL239">
            <v>201</v>
          </cell>
          <cell r="BU239">
            <v>201</v>
          </cell>
          <cell r="CD239">
            <v>201</v>
          </cell>
          <cell r="CM239">
            <v>201</v>
          </cell>
          <cell r="CV239">
            <v>85.7</v>
          </cell>
          <cell r="DE239">
            <v>85</v>
          </cell>
          <cell r="DN239">
            <v>387</v>
          </cell>
          <cell r="DW239">
            <v>389.5</v>
          </cell>
          <cell r="EF239">
            <v>366.2</v>
          </cell>
          <cell r="EO239">
            <v>436.8</v>
          </cell>
          <cell r="EX239">
            <v>439.1</v>
          </cell>
          <cell r="FY239">
            <v>442.3</v>
          </cell>
          <cell r="GH239">
            <v>444.7</v>
          </cell>
          <cell r="GQ239">
            <v>424.9</v>
          </cell>
        </row>
        <row r="240">
          <cell r="A240">
            <v>200</v>
          </cell>
          <cell r="B240" t="str">
            <v>IPRM</v>
          </cell>
          <cell r="C240" t="str">
            <v>NM</v>
          </cell>
          <cell r="D240" t="str">
            <v>Int. Alc. V1618</v>
          </cell>
          <cell r="O240">
            <v>0</v>
          </cell>
          <cell r="S240">
            <v>412.4</v>
          </cell>
          <cell r="AB240">
            <v>412.5</v>
          </cell>
          <cell r="AK240">
            <v>412.5</v>
          </cell>
          <cell r="AT240">
            <v>422.5</v>
          </cell>
          <cell r="BC240">
            <v>424.2</v>
          </cell>
          <cell r="BL240">
            <v>435.8</v>
          </cell>
          <cell r="BU240">
            <v>435.8</v>
          </cell>
          <cell r="CD240">
            <v>435.8</v>
          </cell>
          <cell r="CM240">
            <v>435.8</v>
          </cell>
          <cell r="CV240">
            <v>435.8</v>
          </cell>
          <cell r="DE240">
            <v>422.5</v>
          </cell>
          <cell r="DN240">
            <v>75.099999999999994</v>
          </cell>
          <cell r="FG240">
            <v>1077.19</v>
          </cell>
          <cell r="FP240">
            <v>1550.1499999999999</v>
          </cell>
          <cell r="FY240">
            <v>1309.9000000000001</v>
          </cell>
          <cell r="GH240">
            <v>1303.5999999999999</v>
          </cell>
          <cell r="GQ240">
            <v>1678.4</v>
          </cell>
        </row>
        <row r="241">
          <cell r="A241">
            <v>201</v>
          </cell>
          <cell r="B241" t="str">
            <v>IPRM</v>
          </cell>
          <cell r="C241" t="str">
            <v>NM</v>
          </cell>
          <cell r="D241" t="str">
            <v>Wax ester 1214/1618</v>
          </cell>
          <cell r="I241">
            <v>23.8</v>
          </cell>
          <cell r="O241">
            <v>23.8</v>
          </cell>
          <cell r="S241">
            <v>21</v>
          </cell>
          <cell r="AB241">
            <v>21</v>
          </cell>
          <cell r="AK241">
            <v>21</v>
          </cell>
          <cell r="AT241">
            <v>21</v>
          </cell>
          <cell r="BC241">
            <v>21</v>
          </cell>
          <cell r="BL241">
            <v>21</v>
          </cell>
          <cell r="BU241">
            <v>21</v>
          </cell>
          <cell r="CD241">
            <v>21</v>
          </cell>
          <cell r="CM241">
            <v>21</v>
          </cell>
          <cell r="CV241">
            <v>21</v>
          </cell>
          <cell r="DE241">
            <v>21</v>
          </cell>
        </row>
        <row r="242">
          <cell r="A242">
            <v>202</v>
          </cell>
          <cell r="B242" t="str">
            <v>IPRM</v>
          </cell>
          <cell r="C242" t="str">
            <v>NM</v>
          </cell>
          <cell r="D242" t="str">
            <v>Wax ester 1216/1218</v>
          </cell>
          <cell r="O242">
            <v>0</v>
          </cell>
        </row>
        <row r="243">
          <cell r="A243">
            <v>203</v>
          </cell>
          <cell r="B243" t="str">
            <v>IPRM</v>
          </cell>
          <cell r="C243" t="str">
            <v>SM</v>
          </cell>
          <cell r="D243" t="str">
            <v>ALCOHOL Residue 1618</v>
          </cell>
          <cell r="O243">
            <v>0</v>
          </cell>
          <cell r="AB243">
            <v>610.1</v>
          </cell>
          <cell r="AK243">
            <v>611.4</v>
          </cell>
          <cell r="AT243">
            <v>609.79999999999995</v>
          </cell>
          <cell r="BC243">
            <v>609.79999999999995</v>
          </cell>
          <cell r="BL243">
            <v>647.1</v>
          </cell>
          <cell r="BU243">
            <v>647.1</v>
          </cell>
          <cell r="CD243">
            <v>648.29999999999995</v>
          </cell>
          <cell r="CM243">
            <v>700.6</v>
          </cell>
          <cell r="CV243">
            <v>700.6</v>
          </cell>
          <cell r="DE243">
            <v>729.3</v>
          </cell>
          <cell r="DN243">
            <v>579.6</v>
          </cell>
          <cell r="DW243">
            <v>353.2</v>
          </cell>
          <cell r="EF243">
            <v>390.4</v>
          </cell>
          <cell r="EO243">
            <v>390.4</v>
          </cell>
          <cell r="EX243">
            <v>390.4</v>
          </cell>
        </row>
        <row r="244">
          <cell r="A244">
            <v>204</v>
          </cell>
          <cell r="B244" t="str">
            <v>IPRM</v>
          </cell>
          <cell r="C244" t="str">
            <v>SM</v>
          </cell>
          <cell r="D244" t="str">
            <v>ALCOHOL Residue 1822</v>
          </cell>
          <cell r="O244">
            <v>0</v>
          </cell>
          <cell r="S244">
            <v>108.77</v>
          </cell>
        </row>
        <row r="245">
          <cell r="A245">
            <v>205</v>
          </cell>
          <cell r="B245" t="str">
            <v>IPRM</v>
          </cell>
          <cell r="C245" t="str">
            <v>SM</v>
          </cell>
          <cell r="D245" t="str">
            <v>ALCOHOL Residue 2022</v>
          </cell>
          <cell r="I245">
            <v>51</v>
          </cell>
          <cell r="O245">
            <v>51</v>
          </cell>
          <cell r="AB245">
            <v>108.75</v>
          </cell>
          <cell r="AK245">
            <v>108.75</v>
          </cell>
          <cell r="AT245">
            <v>108.75</v>
          </cell>
          <cell r="BC245">
            <v>108.75</v>
          </cell>
          <cell r="BL245">
            <v>108.75</v>
          </cell>
          <cell r="BU245">
            <v>108.75</v>
          </cell>
          <cell r="CD245">
            <v>108.75</v>
          </cell>
          <cell r="CM245">
            <v>108.75</v>
          </cell>
          <cell r="CV245">
            <v>108.75</v>
          </cell>
          <cell r="DE245">
            <v>108.75</v>
          </cell>
          <cell r="DN245">
            <v>108.75</v>
          </cell>
          <cell r="EF245">
            <v>74.510000000000005</v>
          </cell>
          <cell r="EO245">
            <v>73.319999999999993</v>
          </cell>
          <cell r="EX245">
            <v>73.319999999999993</v>
          </cell>
        </row>
        <row r="246">
          <cell r="A246">
            <v>206</v>
          </cell>
          <cell r="B246" t="str">
            <v>IPRM</v>
          </cell>
          <cell r="C246" t="str">
            <v>SM</v>
          </cell>
          <cell r="D246" t="str">
            <v>ALCOHOL B/P&gt;C18</v>
          </cell>
          <cell r="I246">
            <v>607</v>
          </cell>
          <cell r="O246">
            <v>607</v>
          </cell>
          <cell r="S246">
            <v>610.1</v>
          </cell>
        </row>
        <row r="247">
          <cell r="A247">
            <v>207</v>
          </cell>
          <cell r="B247" t="str">
            <v>IPRM</v>
          </cell>
          <cell r="C247" t="str">
            <v>SM</v>
          </cell>
          <cell r="D247" t="str">
            <v>Crude Alc. 1216</v>
          </cell>
          <cell r="O247">
            <v>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1982.3</v>
          </cell>
          <cell r="J248">
            <v>0</v>
          </cell>
          <cell r="K248">
            <v>0</v>
          </cell>
          <cell r="L248">
            <v>0</v>
          </cell>
          <cell r="M248">
            <v>5.39</v>
          </cell>
          <cell r="N248">
            <v>0</v>
          </cell>
          <cell r="O248">
            <v>1987.69</v>
          </cell>
          <cell r="P248">
            <v>0</v>
          </cell>
          <cell r="Q248">
            <v>0</v>
          </cell>
          <cell r="R248">
            <v>0</v>
          </cell>
          <cell r="S248">
            <v>2454.42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2464.5100000000002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2483.4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2513.9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2588.4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2674.12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2692.49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2702.19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2771.54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  <cell r="CT248">
            <v>0</v>
          </cell>
          <cell r="CU248">
            <v>0</v>
          </cell>
          <cell r="CV248">
            <v>2666.69</v>
          </cell>
          <cell r="CW248">
            <v>0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2750.3900000000003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2271.5500000000002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2267.2999999999997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2406.7100000000005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2473.1200000000003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2390.5200000000004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3757.64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3703.5659999999998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3958.98</v>
          </cell>
          <cell r="FZ248">
            <v>0</v>
          </cell>
          <cell r="GA248">
            <v>0</v>
          </cell>
          <cell r="GB248">
            <v>0</v>
          </cell>
          <cell r="GC248">
            <v>0</v>
          </cell>
          <cell r="GD248">
            <v>0</v>
          </cell>
          <cell r="GE248">
            <v>0</v>
          </cell>
          <cell r="GF248">
            <v>0</v>
          </cell>
          <cell r="GG248">
            <v>0</v>
          </cell>
          <cell r="GH248">
            <v>3668.6728799999996</v>
          </cell>
          <cell r="GI248">
            <v>0</v>
          </cell>
          <cell r="GJ248">
            <v>0</v>
          </cell>
          <cell r="GK248">
            <v>0</v>
          </cell>
          <cell r="GL248">
            <v>0</v>
          </cell>
          <cell r="GM248">
            <v>0</v>
          </cell>
          <cell r="GN248">
            <v>0</v>
          </cell>
          <cell r="GO248">
            <v>0</v>
          </cell>
          <cell r="GP248">
            <v>0</v>
          </cell>
          <cell r="GQ248">
            <v>3694.9250000000002</v>
          </cell>
          <cell r="GR248">
            <v>0</v>
          </cell>
          <cell r="GS248">
            <v>0</v>
          </cell>
          <cell r="GT248">
            <v>0</v>
          </cell>
          <cell r="GU248">
            <v>0</v>
          </cell>
          <cell r="GV248">
            <v>0</v>
          </cell>
        </row>
        <row r="249">
          <cell r="A249" t="str">
            <v>SOAP NOODLES</v>
          </cell>
        </row>
        <row r="250">
          <cell r="A250">
            <v>208</v>
          </cell>
          <cell r="B250" t="str">
            <v>FG</v>
          </cell>
          <cell r="C250" t="str">
            <v>FM</v>
          </cell>
          <cell r="D250" t="str">
            <v>DETTOL</v>
          </cell>
          <cell r="E250" t="str">
            <v>AL</v>
          </cell>
          <cell r="I250">
            <v>69.25</v>
          </cell>
          <cell r="J250">
            <v>1.7250000000000001</v>
          </cell>
          <cell r="N250">
            <v>103.3</v>
          </cell>
          <cell r="O250">
            <v>174.27499999999998</v>
          </cell>
          <cell r="S250">
            <v>126.75</v>
          </cell>
          <cell r="T250">
            <v>1.7250000000000001</v>
          </cell>
          <cell r="X250">
            <v>60.55</v>
          </cell>
          <cell r="AB250">
            <v>64</v>
          </cell>
          <cell r="AC250">
            <v>1.7250000000000001</v>
          </cell>
          <cell r="AG250">
            <v>57.55</v>
          </cell>
          <cell r="AK250">
            <v>4</v>
          </cell>
          <cell r="AL250">
            <v>1.7250000000000001</v>
          </cell>
          <cell r="AP250">
            <v>57.55</v>
          </cell>
          <cell r="AT250">
            <v>51.5</v>
          </cell>
          <cell r="AY250">
            <v>86.68</v>
          </cell>
          <cell r="BC250">
            <v>144</v>
          </cell>
          <cell r="BD250">
            <v>1.7250000000000001</v>
          </cell>
          <cell r="BG250">
            <v>32</v>
          </cell>
          <cell r="BH250">
            <v>86.674999999999997</v>
          </cell>
          <cell r="BL250">
            <v>16</v>
          </cell>
          <cell r="BM250">
            <v>1.7250000000000001</v>
          </cell>
          <cell r="BQ250">
            <v>100.3</v>
          </cell>
          <cell r="BU250">
            <v>16</v>
          </cell>
          <cell r="BV250">
            <v>1.7250000000000001</v>
          </cell>
          <cell r="BZ250">
            <v>63.15</v>
          </cell>
          <cell r="CD250">
            <v>94.5</v>
          </cell>
          <cell r="CI250">
            <v>36.89</v>
          </cell>
          <cell r="CM250">
            <v>134</v>
          </cell>
          <cell r="CN250">
            <v>1.7250000000000001</v>
          </cell>
          <cell r="CR250">
            <v>36.89</v>
          </cell>
          <cell r="CV250">
            <v>53.5</v>
          </cell>
          <cell r="CW250">
            <v>1.7250000000000001</v>
          </cell>
          <cell r="CZ250">
            <v>60</v>
          </cell>
          <cell r="DA250">
            <v>36.89</v>
          </cell>
          <cell r="DE250">
            <v>0</v>
          </cell>
          <cell r="DF250">
            <v>1.7250000000000001</v>
          </cell>
          <cell r="DJ250">
            <v>100.49</v>
          </cell>
          <cell r="DN250">
            <v>6.6</v>
          </cell>
          <cell r="DO250">
            <v>1.7250000000000001</v>
          </cell>
          <cell r="DR250">
            <v>48.4</v>
          </cell>
          <cell r="DS250">
            <v>38.24</v>
          </cell>
          <cell r="DW250">
            <v>104.2</v>
          </cell>
          <cell r="DX250">
            <v>1.7250000000000001</v>
          </cell>
          <cell r="EA250">
            <v>8.4</v>
          </cell>
          <cell r="EB250">
            <v>42.02</v>
          </cell>
          <cell r="EF250">
            <v>6</v>
          </cell>
          <cell r="EJ250">
            <v>7.2</v>
          </cell>
          <cell r="EK250">
            <v>50.42</v>
          </cell>
          <cell r="EO250">
            <v>0</v>
          </cell>
          <cell r="ET250">
            <v>56.17</v>
          </cell>
          <cell r="FC250">
            <v>8.9149999999999991</v>
          </cell>
          <cell r="FG250">
            <v>5</v>
          </cell>
          <cell r="FL250">
            <v>8.92</v>
          </cell>
          <cell r="FP250">
            <v>142.5</v>
          </cell>
          <cell r="FU250">
            <v>8.92</v>
          </cell>
          <cell r="FY250">
            <v>61.5</v>
          </cell>
          <cell r="GD250">
            <v>8.92</v>
          </cell>
          <cell r="GH250">
            <v>117.1</v>
          </cell>
          <cell r="GL250">
            <v>64.400000000000006</v>
          </cell>
          <cell r="GM250">
            <v>24.92</v>
          </cell>
          <cell r="GQ250">
            <v>27.1</v>
          </cell>
          <cell r="GV250">
            <v>109.32</v>
          </cell>
        </row>
        <row r="251">
          <cell r="A251">
            <v>209</v>
          </cell>
          <cell r="B251" t="str">
            <v>FG</v>
          </cell>
          <cell r="C251" t="str">
            <v>FM</v>
          </cell>
          <cell r="D251" t="str">
            <v>DETTOL SKINCARE</v>
          </cell>
          <cell r="I251">
            <v>119.8</v>
          </cell>
          <cell r="N251">
            <v>7.5</v>
          </cell>
          <cell r="O251">
            <v>127.3</v>
          </cell>
          <cell r="S251">
            <v>119.8</v>
          </cell>
          <cell r="X251">
            <v>7.5</v>
          </cell>
          <cell r="AB251">
            <v>114</v>
          </cell>
          <cell r="AG251">
            <v>7.5</v>
          </cell>
          <cell r="AK251">
            <v>93</v>
          </cell>
          <cell r="AP251">
            <v>7.5</v>
          </cell>
          <cell r="AT251">
            <v>93</v>
          </cell>
          <cell r="AY251">
            <v>7.5</v>
          </cell>
          <cell r="BC251">
            <v>93</v>
          </cell>
          <cell r="BH251">
            <v>7.5</v>
          </cell>
          <cell r="BL251">
            <v>93</v>
          </cell>
          <cell r="BQ251">
            <v>7.5</v>
          </cell>
          <cell r="BU251">
            <v>93</v>
          </cell>
          <cell r="BZ251">
            <v>7.5</v>
          </cell>
          <cell r="CD251">
            <v>93</v>
          </cell>
          <cell r="CI251">
            <v>7.5</v>
          </cell>
          <cell r="CM251">
            <v>93</v>
          </cell>
          <cell r="CR251">
            <v>7.5</v>
          </cell>
          <cell r="CV251">
            <v>93</v>
          </cell>
          <cell r="DA251">
            <v>7.5</v>
          </cell>
          <cell r="DE251">
            <v>93</v>
          </cell>
          <cell r="DJ251">
            <v>7.5</v>
          </cell>
          <cell r="DN251">
            <v>80.7</v>
          </cell>
          <cell r="DS251">
            <v>7.5</v>
          </cell>
          <cell r="DW251">
            <v>80.400000000000006</v>
          </cell>
          <cell r="EB251">
            <v>7.5</v>
          </cell>
          <cell r="EF251">
            <v>64.680000000000007</v>
          </cell>
          <cell r="EK251">
            <v>7.5</v>
          </cell>
          <cell r="EO251">
            <v>86</v>
          </cell>
          <cell r="ET251">
            <v>7.5</v>
          </cell>
          <cell r="FC251">
            <v>7.5</v>
          </cell>
          <cell r="FG251">
            <v>36</v>
          </cell>
          <cell r="FL251">
            <v>7.5</v>
          </cell>
          <cell r="FP251">
            <v>0</v>
          </cell>
          <cell r="FU251">
            <v>7.5</v>
          </cell>
          <cell r="FY251">
            <v>0</v>
          </cell>
          <cell r="GD251">
            <v>7.5</v>
          </cell>
          <cell r="GH251">
            <v>0</v>
          </cell>
          <cell r="GM251">
            <v>7.5</v>
          </cell>
          <cell r="GQ251">
            <v>0</v>
          </cell>
          <cell r="GV251">
            <v>7.5</v>
          </cell>
        </row>
        <row r="252">
          <cell r="A252">
            <v>210</v>
          </cell>
          <cell r="B252" t="str">
            <v>FG</v>
          </cell>
          <cell r="C252" t="str">
            <v>FM</v>
          </cell>
          <cell r="D252" t="str">
            <v>JBMS 40:60</v>
          </cell>
          <cell r="E252" t="str">
            <v>W</v>
          </cell>
          <cell r="I252">
            <v>6</v>
          </cell>
          <cell r="M252">
            <v>448</v>
          </cell>
          <cell r="N252">
            <v>396.1</v>
          </cell>
          <cell r="O252">
            <v>850.1</v>
          </cell>
          <cell r="S252">
            <v>6</v>
          </cell>
          <cell r="X252">
            <v>584.9</v>
          </cell>
          <cell r="AB252">
            <v>6</v>
          </cell>
          <cell r="AG252">
            <v>382.9</v>
          </cell>
          <cell r="AK252">
            <v>0</v>
          </cell>
          <cell r="AP252">
            <v>174.5</v>
          </cell>
          <cell r="AT252">
            <v>3.5999999999999943</v>
          </cell>
          <cell r="AX252">
            <v>152</v>
          </cell>
          <cell r="AY252">
            <v>82.9</v>
          </cell>
          <cell r="BC252">
            <v>3.5999999999999943</v>
          </cell>
          <cell r="BH252">
            <v>136.5</v>
          </cell>
          <cell r="BL252">
            <v>0</v>
          </cell>
          <cell r="BP252">
            <v>92.8</v>
          </cell>
          <cell r="BQ252">
            <v>226.9</v>
          </cell>
          <cell r="BU252">
            <v>4.2</v>
          </cell>
          <cell r="BZ252">
            <v>201.3</v>
          </cell>
          <cell r="CD252">
            <v>95</v>
          </cell>
          <cell r="CH252">
            <v>90</v>
          </cell>
          <cell r="CM252">
            <v>89.6</v>
          </cell>
          <cell r="CQ252">
            <v>140.4</v>
          </cell>
          <cell r="CV252">
            <v>1.5999999999999943</v>
          </cell>
          <cell r="CZ252">
            <v>104.4</v>
          </cell>
          <cell r="DE252">
            <v>0</v>
          </cell>
          <cell r="DI252">
            <v>209.2</v>
          </cell>
          <cell r="DJ252">
            <v>84.4</v>
          </cell>
          <cell r="DN252">
            <v>5.4000000000000057</v>
          </cell>
          <cell r="DR252">
            <v>227.6</v>
          </cell>
          <cell r="DS252">
            <v>135.6</v>
          </cell>
          <cell r="DW252">
            <v>41</v>
          </cell>
          <cell r="DX252">
            <v>32</v>
          </cell>
          <cell r="EB252">
            <v>208.4</v>
          </cell>
          <cell r="EF252">
            <v>45.8</v>
          </cell>
          <cell r="EG252">
            <v>32</v>
          </cell>
          <cell r="EJ252">
            <v>97.2</v>
          </cell>
          <cell r="EK252">
            <v>237.6</v>
          </cell>
          <cell r="EO252">
            <v>34</v>
          </cell>
          <cell r="EP252">
            <v>40.4</v>
          </cell>
          <cell r="ES252">
            <v>264</v>
          </cell>
          <cell r="ET252">
            <v>167.6</v>
          </cell>
          <cell r="EY252">
            <v>48</v>
          </cell>
          <cell r="FC252">
            <v>278.8</v>
          </cell>
          <cell r="FG252">
            <v>17</v>
          </cell>
          <cell r="FH252">
            <v>48</v>
          </cell>
          <cell r="FL252">
            <v>235.6</v>
          </cell>
          <cell r="FP252">
            <v>0</v>
          </cell>
          <cell r="FQ252">
            <v>48</v>
          </cell>
          <cell r="FT252">
            <v>86</v>
          </cell>
          <cell r="FU252">
            <v>326.8</v>
          </cell>
          <cell r="FY252">
            <v>0</v>
          </cell>
          <cell r="FZ252">
            <v>48</v>
          </cell>
          <cell r="GC252">
            <v>36.4</v>
          </cell>
          <cell r="GD252">
            <v>293.60000000000002</v>
          </cell>
          <cell r="GH252">
            <v>0</v>
          </cell>
          <cell r="GI252">
            <v>34.799999999999997</v>
          </cell>
          <cell r="GM252">
            <v>181.2</v>
          </cell>
          <cell r="GQ252">
            <v>0</v>
          </cell>
          <cell r="GR252">
            <v>6.4</v>
          </cell>
          <cell r="GU252">
            <v>64</v>
          </cell>
          <cell r="GV252">
            <v>89.6</v>
          </cell>
        </row>
        <row r="253">
          <cell r="A253">
            <v>211</v>
          </cell>
          <cell r="B253" t="str">
            <v>FG</v>
          </cell>
          <cell r="C253" t="str">
            <v>FM</v>
          </cell>
          <cell r="D253" t="str">
            <v>JNC 99</v>
          </cell>
          <cell r="E253">
            <v>99</v>
          </cell>
          <cell r="I253">
            <v>0</v>
          </cell>
          <cell r="J253">
            <v>6.0119999999999854</v>
          </cell>
          <cell r="N253">
            <v>167.81</v>
          </cell>
          <cell r="O253">
            <v>173.82199999999997</v>
          </cell>
          <cell r="S253">
            <v>0</v>
          </cell>
          <cell r="T253">
            <v>6.0119999999999854</v>
          </cell>
          <cell r="X253">
            <v>167.81</v>
          </cell>
          <cell r="AB253">
            <v>0</v>
          </cell>
          <cell r="AC253">
            <v>6.0119999999999854</v>
          </cell>
          <cell r="AG253">
            <v>147.01</v>
          </cell>
          <cell r="AK253">
            <v>0</v>
          </cell>
          <cell r="AL253">
            <v>54.011999999999986</v>
          </cell>
          <cell r="AO253">
            <v>8</v>
          </cell>
          <cell r="AP253">
            <v>96.61</v>
          </cell>
          <cell r="AT253">
            <v>2.2000000000000002</v>
          </cell>
          <cell r="AU253">
            <v>54.011999999999986</v>
          </cell>
          <cell r="AX253">
            <v>80.8</v>
          </cell>
          <cell r="AY253">
            <v>103.81</v>
          </cell>
          <cell r="BC253">
            <v>2.2000000000000002</v>
          </cell>
          <cell r="BD253">
            <v>54.011999999999986</v>
          </cell>
          <cell r="BH253">
            <v>106.01</v>
          </cell>
          <cell r="BL253">
            <v>20</v>
          </cell>
          <cell r="BM253">
            <v>20.01199999999999</v>
          </cell>
          <cell r="BQ253">
            <v>34.409999999999997</v>
          </cell>
          <cell r="BU253">
            <v>0</v>
          </cell>
          <cell r="BV253">
            <v>7.9999999999999893</v>
          </cell>
          <cell r="BZ253">
            <v>34.409999999999997</v>
          </cell>
          <cell r="CD253">
            <v>82</v>
          </cell>
          <cell r="CE253">
            <v>7.9999999999999893</v>
          </cell>
          <cell r="CI253">
            <v>34.409999999999997</v>
          </cell>
          <cell r="CM253">
            <v>21</v>
          </cell>
          <cell r="CN253">
            <v>7.9999999999999893</v>
          </cell>
          <cell r="CQ253">
            <v>82.4</v>
          </cell>
          <cell r="CR253">
            <v>34.409999999999997</v>
          </cell>
          <cell r="CV253">
            <v>14</v>
          </cell>
          <cell r="CW253">
            <v>7.9999999999999893</v>
          </cell>
          <cell r="DA253">
            <v>116.81</v>
          </cell>
          <cell r="DE253">
            <v>10.8</v>
          </cell>
          <cell r="DF253">
            <v>59.2</v>
          </cell>
          <cell r="DJ253">
            <v>106.41</v>
          </cell>
          <cell r="DN253">
            <v>88.85</v>
          </cell>
          <cell r="DO253">
            <v>23.3</v>
          </cell>
          <cell r="DS253">
            <v>115.21</v>
          </cell>
          <cell r="DW253">
            <v>11.95</v>
          </cell>
          <cell r="DX253">
            <v>68.5</v>
          </cell>
          <cell r="EB253">
            <v>106.41</v>
          </cell>
          <cell r="EF253">
            <v>2</v>
          </cell>
          <cell r="EG253">
            <v>26.1</v>
          </cell>
          <cell r="EK253">
            <v>100.01</v>
          </cell>
          <cell r="EO253">
            <v>2</v>
          </cell>
          <cell r="EP253">
            <v>24.9</v>
          </cell>
          <cell r="ET253">
            <v>68.41</v>
          </cell>
          <cell r="EY253">
            <v>5.3</v>
          </cell>
          <cell r="FC253">
            <v>35.61</v>
          </cell>
          <cell r="FG253">
            <v>10.6</v>
          </cell>
          <cell r="FH253">
            <v>5.3</v>
          </cell>
          <cell r="FL253">
            <v>140.01</v>
          </cell>
          <cell r="FP253">
            <v>2</v>
          </cell>
          <cell r="FQ253">
            <v>5.3</v>
          </cell>
          <cell r="FU253">
            <v>87.61</v>
          </cell>
          <cell r="FY253">
            <v>2</v>
          </cell>
          <cell r="GD253">
            <v>87.61</v>
          </cell>
          <cell r="GH253">
            <v>2</v>
          </cell>
          <cell r="GI253">
            <v>5.3</v>
          </cell>
          <cell r="GM253">
            <v>60.01</v>
          </cell>
          <cell r="GQ253">
            <v>0</v>
          </cell>
          <cell r="GR253">
            <v>5.3</v>
          </cell>
          <cell r="GU253">
            <v>16</v>
          </cell>
          <cell r="GV253">
            <v>93.61</v>
          </cell>
        </row>
        <row r="254">
          <cell r="A254">
            <v>212</v>
          </cell>
          <cell r="B254" t="str">
            <v>FG</v>
          </cell>
          <cell r="C254" t="str">
            <v>FM</v>
          </cell>
          <cell r="D254" t="str">
            <v>JO TF 70%</v>
          </cell>
          <cell r="E254" t="str">
            <v>TF</v>
          </cell>
          <cell r="I254">
            <v>0</v>
          </cell>
          <cell r="J254">
            <v>51.363999999999997</v>
          </cell>
          <cell r="M254">
            <v>96.6</v>
          </cell>
          <cell r="N254">
            <v>79.37</v>
          </cell>
          <cell r="O254">
            <v>227.334</v>
          </cell>
          <cell r="S254">
            <v>69.400000000000006</v>
          </cell>
          <cell r="T254">
            <v>449.98899999999998</v>
          </cell>
          <cell r="W254">
            <v>129.6</v>
          </cell>
          <cell r="X254">
            <v>50.99</v>
          </cell>
          <cell r="AB254">
            <v>0</v>
          </cell>
          <cell r="AC254">
            <v>306.68899999999996</v>
          </cell>
          <cell r="AF254">
            <v>16.5</v>
          </cell>
          <cell r="AG254">
            <v>306.58999999999997</v>
          </cell>
          <cell r="AK254">
            <v>1.5999999999999943</v>
          </cell>
          <cell r="AL254">
            <v>170.68900000000002</v>
          </cell>
          <cell r="AO254">
            <v>262.39999999999998</v>
          </cell>
          <cell r="AP254">
            <v>95</v>
          </cell>
          <cell r="AT254">
            <v>48.2</v>
          </cell>
          <cell r="AU254">
            <v>228.41400000000002</v>
          </cell>
          <cell r="AX254">
            <v>8.8000000000000007</v>
          </cell>
          <cell r="AY254">
            <v>299.8</v>
          </cell>
          <cell r="BC254">
            <v>30.8</v>
          </cell>
          <cell r="BD254">
            <v>249.43899999999999</v>
          </cell>
          <cell r="BG254">
            <v>275.2</v>
          </cell>
          <cell r="BH254">
            <v>170.19499999999999</v>
          </cell>
          <cell r="BL254">
            <v>0</v>
          </cell>
          <cell r="BM254">
            <v>516.03899999999999</v>
          </cell>
          <cell r="BQ254">
            <v>227.8</v>
          </cell>
          <cell r="BU254">
            <v>0</v>
          </cell>
          <cell r="BV254">
            <v>405.63900000000001</v>
          </cell>
          <cell r="BZ254">
            <v>176.2</v>
          </cell>
          <cell r="CD254">
            <v>47</v>
          </cell>
          <cell r="CE254">
            <v>376.43899999999996</v>
          </cell>
          <cell r="CH254">
            <v>32</v>
          </cell>
          <cell r="CI254">
            <v>78.194999999999993</v>
          </cell>
          <cell r="CM254">
            <v>0</v>
          </cell>
          <cell r="CN254">
            <v>334.839</v>
          </cell>
          <cell r="CQ254">
            <v>21.2</v>
          </cell>
          <cell r="CR254">
            <v>20.6</v>
          </cell>
          <cell r="CV254">
            <v>0</v>
          </cell>
          <cell r="CW254">
            <v>294.63900000000001</v>
          </cell>
          <cell r="DE254">
            <v>127</v>
          </cell>
          <cell r="DF254">
            <v>196.239</v>
          </cell>
          <cell r="DI254">
            <v>194</v>
          </cell>
          <cell r="DN254">
            <v>0</v>
          </cell>
          <cell r="DO254">
            <v>178.239</v>
          </cell>
          <cell r="DS254">
            <v>229.6</v>
          </cell>
          <cell r="DW254">
            <v>0</v>
          </cell>
          <cell r="DX254">
            <v>113.43899999999999</v>
          </cell>
          <cell r="EA254">
            <v>80</v>
          </cell>
          <cell r="EB254">
            <v>88.4</v>
          </cell>
          <cell r="EF254">
            <v>14</v>
          </cell>
          <cell r="EG254">
            <v>48.963999999999999</v>
          </cell>
          <cell r="EK254">
            <v>42</v>
          </cell>
          <cell r="EO254">
            <v>0</v>
          </cell>
          <cell r="EP254">
            <v>112.964</v>
          </cell>
          <cell r="ES254">
            <v>242.4</v>
          </cell>
          <cell r="ET254">
            <v>63.2</v>
          </cell>
          <cell r="EY254">
            <v>244.26400000000001</v>
          </cell>
          <cell r="FC254">
            <v>35.6</v>
          </cell>
          <cell r="FG254">
            <v>153.19999999999999</v>
          </cell>
          <cell r="FH254">
            <v>215.864</v>
          </cell>
          <cell r="FK254">
            <v>16</v>
          </cell>
          <cell r="FL254">
            <v>227.6</v>
          </cell>
          <cell r="FP254">
            <v>16</v>
          </cell>
          <cell r="FQ254">
            <v>179.16399999999999</v>
          </cell>
          <cell r="FT254">
            <v>86</v>
          </cell>
          <cell r="FU254">
            <v>150.80000000000001</v>
          </cell>
          <cell r="FY254">
            <v>132</v>
          </cell>
          <cell r="FZ254">
            <v>165.76400000000001</v>
          </cell>
          <cell r="GC254">
            <v>5.2</v>
          </cell>
          <cell r="GD254">
            <v>154</v>
          </cell>
          <cell r="GH254">
            <v>19.2</v>
          </cell>
          <cell r="GI254">
            <v>274.81399999999996</v>
          </cell>
          <cell r="GL254">
            <v>261.60000000000002</v>
          </cell>
          <cell r="GM254">
            <v>94</v>
          </cell>
          <cell r="GQ254">
            <v>0</v>
          </cell>
          <cell r="GR254">
            <v>284.21099999999996</v>
          </cell>
          <cell r="GV254">
            <v>142.4</v>
          </cell>
        </row>
        <row r="255">
          <cell r="A255">
            <v>213</v>
          </cell>
          <cell r="B255" t="str">
            <v>FG</v>
          </cell>
          <cell r="C255" t="str">
            <v>FM</v>
          </cell>
          <cell r="D255" t="str">
            <v>DR TF 70%</v>
          </cell>
          <cell r="E255" t="str">
            <v>TF D</v>
          </cell>
          <cell r="I255">
            <v>0</v>
          </cell>
          <cell r="M255">
            <v>196.8</v>
          </cell>
          <cell r="N255">
            <v>429</v>
          </cell>
          <cell r="O255">
            <v>625.79999999999995</v>
          </cell>
          <cell r="S255">
            <v>0</v>
          </cell>
          <cell r="X255">
            <v>302.60000000000002</v>
          </cell>
          <cell r="AB255">
            <v>88.2</v>
          </cell>
          <cell r="AG255">
            <v>152.19999999999999</v>
          </cell>
          <cell r="AK255">
            <v>0</v>
          </cell>
          <cell r="AO255">
            <v>120.8</v>
          </cell>
          <cell r="AP255">
            <v>208.2</v>
          </cell>
          <cell r="AT255">
            <v>0</v>
          </cell>
          <cell r="AU255">
            <v>1.7250000000000001</v>
          </cell>
          <cell r="AY255">
            <v>169.8</v>
          </cell>
          <cell r="BC255">
            <v>3</v>
          </cell>
          <cell r="BG255">
            <v>177.6</v>
          </cell>
          <cell r="BH255">
            <v>101.8</v>
          </cell>
          <cell r="BL255">
            <v>0</v>
          </cell>
          <cell r="BQ255">
            <v>141</v>
          </cell>
          <cell r="BU255">
            <v>15.4</v>
          </cell>
          <cell r="BY255">
            <v>64.400000000000006</v>
          </cell>
          <cell r="BZ255">
            <v>86.6</v>
          </cell>
          <cell r="CD255">
            <v>0</v>
          </cell>
          <cell r="CE255">
            <v>1.7250000000000001</v>
          </cell>
          <cell r="CI255">
            <v>273.8</v>
          </cell>
          <cell r="CM255">
            <v>0</v>
          </cell>
          <cell r="CR255">
            <v>259</v>
          </cell>
          <cell r="CV255">
            <v>0</v>
          </cell>
          <cell r="DA255">
            <v>91.4</v>
          </cell>
          <cell r="DE255">
            <v>0</v>
          </cell>
          <cell r="DI255">
            <v>64</v>
          </cell>
          <cell r="DJ255">
            <v>86</v>
          </cell>
          <cell r="DN255">
            <v>0</v>
          </cell>
          <cell r="DR255">
            <v>16.8</v>
          </cell>
          <cell r="DS255">
            <v>167.2</v>
          </cell>
          <cell r="DW255">
            <v>0</v>
          </cell>
          <cell r="EA255">
            <v>90.4</v>
          </cell>
          <cell r="EB255">
            <v>38.799999999999997</v>
          </cell>
          <cell r="EF255">
            <v>0</v>
          </cell>
          <cell r="EJ255">
            <v>33.6</v>
          </cell>
          <cell r="EK255">
            <v>18.8</v>
          </cell>
          <cell r="EO255">
            <v>0</v>
          </cell>
          <cell r="FG255">
            <v>0</v>
          </cell>
          <cell r="FL255">
            <v>102.8</v>
          </cell>
          <cell r="FP255">
            <v>67.599999999999994</v>
          </cell>
          <cell r="FT255">
            <v>111.2</v>
          </cell>
          <cell r="FU255">
            <v>15.2</v>
          </cell>
          <cell r="FY255">
            <v>51.8</v>
          </cell>
          <cell r="GC255">
            <v>62.4</v>
          </cell>
          <cell r="GD255">
            <v>42</v>
          </cell>
          <cell r="GH255">
            <v>5.8000000000000114</v>
          </cell>
          <cell r="GL255">
            <v>312</v>
          </cell>
          <cell r="GM255">
            <v>110.8</v>
          </cell>
          <cell r="GQ255">
            <v>0</v>
          </cell>
          <cell r="GU255">
            <v>127.6</v>
          </cell>
          <cell r="GV255">
            <v>227.6</v>
          </cell>
        </row>
        <row r="256">
          <cell r="A256">
            <v>214</v>
          </cell>
          <cell r="B256" t="str">
            <v>FG</v>
          </cell>
          <cell r="C256" t="str">
            <v>FM</v>
          </cell>
          <cell r="D256" t="str">
            <v>JO ALMOND W TF 70%</v>
          </cell>
          <cell r="E256" t="str">
            <v>VITAVON W TF</v>
          </cell>
          <cell r="I256">
            <v>0</v>
          </cell>
          <cell r="J256">
            <v>389.22500000000002</v>
          </cell>
          <cell r="N256">
            <v>211.2</v>
          </cell>
          <cell r="O256">
            <v>600.42499999999995</v>
          </cell>
          <cell r="S256">
            <v>0</v>
          </cell>
          <cell r="X256">
            <v>181.2</v>
          </cell>
          <cell r="AB256">
            <v>0</v>
          </cell>
          <cell r="AG256">
            <v>78.400000000000006</v>
          </cell>
          <cell r="AK256">
            <v>6.8000000000000114</v>
          </cell>
          <cell r="AL256">
            <v>96</v>
          </cell>
          <cell r="AO256">
            <v>79.2</v>
          </cell>
          <cell r="AP256">
            <v>208</v>
          </cell>
          <cell r="AT256">
            <v>6.8000000000000114</v>
          </cell>
          <cell r="AU256">
            <v>128</v>
          </cell>
          <cell r="BC256">
            <v>6.8000000000000114</v>
          </cell>
          <cell r="BD256">
            <v>128</v>
          </cell>
          <cell r="BL256">
            <v>0</v>
          </cell>
          <cell r="BM256">
            <v>128</v>
          </cell>
          <cell r="BU256">
            <v>9.3999999999999773</v>
          </cell>
          <cell r="BV256">
            <v>128</v>
          </cell>
          <cell r="CD256">
            <v>6.1999999999999771</v>
          </cell>
          <cell r="CE256">
            <v>128</v>
          </cell>
          <cell r="CI256">
            <v>192</v>
          </cell>
          <cell r="CM256">
            <v>6.1999999999999771</v>
          </cell>
          <cell r="CN256">
            <v>128</v>
          </cell>
          <cell r="CR256">
            <v>143.6</v>
          </cell>
          <cell r="CV256">
            <v>0</v>
          </cell>
          <cell r="CW256">
            <v>91.2</v>
          </cell>
          <cell r="DA256">
            <v>122.4</v>
          </cell>
          <cell r="DE256">
            <v>0</v>
          </cell>
          <cell r="DJ256">
            <v>34.799999999999997</v>
          </cell>
          <cell r="DN256">
            <v>0</v>
          </cell>
          <cell r="DS256">
            <v>10</v>
          </cell>
          <cell r="DW256">
            <v>0</v>
          </cell>
          <cell r="DX256">
            <v>193.6</v>
          </cell>
          <cell r="EA256">
            <v>81.2</v>
          </cell>
          <cell r="EB256">
            <v>152.80000000000001</v>
          </cell>
          <cell r="EF256">
            <v>0</v>
          </cell>
          <cell r="EG256">
            <v>156.80000000000001</v>
          </cell>
          <cell r="EK256">
            <v>189.6</v>
          </cell>
          <cell r="EO256">
            <v>0</v>
          </cell>
          <cell r="EP256">
            <v>64.8</v>
          </cell>
          <cell r="ET256">
            <v>136</v>
          </cell>
          <cell r="EY256">
            <v>62</v>
          </cell>
          <cell r="FC256">
            <v>48.8</v>
          </cell>
          <cell r="FG256">
            <v>0</v>
          </cell>
          <cell r="FH256">
            <v>99.2</v>
          </cell>
          <cell r="FK256">
            <v>48.8</v>
          </cell>
          <cell r="FL256">
            <v>73.599999999999994</v>
          </cell>
          <cell r="FP256">
            <v>0</v>
          </cell>
          <cell r="FQ256">
            <v>63.6</v>
          </cell>
          <cell r="FU256">
            <v>141.19999999999999</v>
          </cell>
          <cell r="FY256">
            <v>0</v>
          </cell>
          <cell r="FZ256">
            <v>63.6</v>
          </cell>
          <cell r="GD256">
            <v>78.8</v>
          </cell>
          <cell r="GH256">
            <v>0</v>
          </cell>
          <cell r="GI256">
            <v>16</v>
          </cell>
          <cell r="GM256">
            <v>3.2</v>
          </cell>
          <cell r="GQ256">
            <v>99.2</v>
          </cell>
          <cell r="GU256">
            <v>35.200000000000003</v>
          </cell>
          <cell r="GV256">
            <v>3.2</v>
          </cell>
        </row>
        <row r="257">
          <cell r="A257">
            <v>215</v>
          </cell>
          <cell r="B257" t="str">
            <v>FG</v>
          </cell>
          <cell r="C257" t="str">
            <v>FM</v>
          </cell>
          <cell r="D257" t="str">
            <v>AMWAY</v>
          </cell>
          <cell r="I257">
            <v>0</v>
          </cell>
          <cell r="N257">
            <v>132.19999999999999</v>
          </cell>
          <cell r="O257">
            <v>132.19999999999999</v>
          </cell>
          <cell r="S257">
            <v>0</v>
          </cell>
          <cell r="X257">
            <v>103</v>
          </cell>
          <cell r="AB257">
            <v>0</v>
          </cell>
          <cell r="AG257">
            <v>43</v>
          </cell>
          <cell r="AK257">
            <v>0</v>
          </cell>
          <cell r="AP257">
            <v>43</v>
          </cell>
          <cell r="AT257">
            <v>0</v>
          </cell>
          <cell r="AY257">
            <v>43</v>
          </cell>
          <cell r="BC257">
            <v>0</v>
          </cell>
          <cell r="BH257">
            <v>43</v>
          </cell>
          <cell r="BL257">
            <v>8.5999999999999943</v>
          </cell>
          <cell r="BP257">
            <v>102.4</v>
          </cell>
          <cell r="BQ257">
            <v>43</v>
          </cell>
          <cell r="BU257">
            <v>0</v>
          </cell>
          <cell r="BZ257">
            <v>142.6</v>
          </cell>
          <cell r="CD257">
            <v>0</v>
          </cell>
          <cell r="CI257">
            <v>61</v>
          </cell>
          <cell r="CM257">
            <v>0</v>
          </cell>
          <cell r="CR257">
            <v>34.200000000000003</v>
          </cell>
          <cell r="CV257">
            <v>0</v>
          </cell>
          <cell r="CZ257">
            <v>97.6</v>
          </cell>
          <cell r="DA257">
            <v>34.200000000000003</v>
          </cell>
          <cell r="DE257">
            <v>0</v>
          </cell>
          <cell r="DJ257">
            <v>102.6</v>
          </cell>
          <cell r="DN257">
            <v>0</v>
          </cell>
          <cell r="DS257">
            <v>102.6</v>
          </cell>
          <cell r="DW257">
            <v>0</v>
          </cell>
          <cell r="EB257">
            <v>60.2</v>
          </cell>
          <cell r="EF257">
            <v>0</v>
          </cell>
          <cell r="EJ257">
            <v>154.80000000000001</v>
          </cell>
          <cell r="EK257">
            <v>61.4</v>
          </cell>
          <cell r="EO257">
            <v>0</v>
          </cell>
          <cell r="ET257">
            <v>145</v>
          </cell>
          <cell r="FC257">
            <v>120.2</v>
          </cell>
          <cell r="FG257">
            <v>0</v>
          </cell>
          <cell r="FL257">
            <v>106.6</v>
          </cell>
          <cell r="FP257">
            <v>0</v>
          </cell>
          <cell r="FU257">
            <v>75</v>
          </cell>
          <cell r="FY257">
            <v>0</v>
          </cell>
          <cell r="GD257">
            <v>75</v>
          </cell>
          <cell r="GH257">
            <v>0</v>
          </cell>
          <cell r="GM257">
            <v>75</v>
          </cell>
          <cell r="GQ257">
            <v>0</v>
          </cell>
          <cell r="GU257">
            <v>49.2</v>
          </cell>
          <cell r="GV257">
            <v>168.2</v>
          </cell>
        </row>
        <row r="258">
          <cell r="A258">
            <v>216</v>
          </cell>
          <cell r="B258" t="str">
            <v>FG</v>
          </cell>
          <cell r="C258" t="str">
            <v>FM</v>
          </cell>
          <cell r="D258" t="str">
            <v>FA SAUDI</v>
          </cell>
          <cell r="I258">
            <v>210</v>
          </cell>
          <cell r="J258">
            <v>29.2</v>
          </cell>
          <cell r="O258">
            <v>239.2</v>
          </cell>
          <cell r="S258">
            <v>10</v>
          </cell>
          <cell r="T258">
            <v>29.2</v>
          </cell>
          <cell r="AB258">
            <v>10</v>
          </cell>
          <cell r="AC258">
            <v>29.2</v>
          </cell>
          <cell r="AK258">
            <v>10</v>
          </cell>
          <cell r="AL258">
            <v>29.2</v>
          </cell>
          <cell r="AT258">
            <v>10</v>
          </cell>
          <cell r="AU258">
            <v>29.2</v>
          </cell>
          <cell r="BC258">
            <v>10</v>
          </cell>
          <cell r="BD258">
            <v>29.2</v>
          </cell>
          <cell r="BL258">
            <v>10</v>
          </cell>
          <cell r="BU258">
            <v>167</v>
          </cell>
          <cell r="BV258">
            <v>29.2</v>
          </cell>
          <cell r="CD258">
            <v>5.3</v>
          </cell>
          <cell r="CE258">
            <v>29.2</v>
          </cell>
          <cell r="CM258">
            <v>5.3</v>
          </cell>
          <cell r="CN258">
            <v>29.2</v>
          </cell>
          <cell r="CV258">
            <v>5.3</v>
          </cell>
          <cell r="CW258">
            <v>29.2</v>
          </cell>
          <cell r="DE258">
            <v>33.299999999999997</v>
          </cell>
          <cell r="DF258">
            <v>29.2</v>
          </cell>
          <cell r="DN258">
            <v>22.3</v>
          </cell>
          <cell r="DO258">
            <v>29.2</v>
          </cell>
          <cell r="DW258">
            <v>22.3</v>
          </cell>
          <cell r="DX258">
            <v>29.2</v>
          </cell>
          <cell r="EF258">
            <v>22.3</v>
          </cell>
          <cell r="EG258">
            <v>29.2</v>
          </cell>
          <cell r="EO258">
            <v>22.3</v>
          </cell>
          <cell r="EP258">
            <v>29.2</v>
          </cell>
          <cell r="EY258">
            <v>29.2</v>
          </cell>
          <cell r="FG258">
            <v>14.3</v>
          </cell>
          <cell r="FH258">
            <v>29.2</v>
          </cell>
          <cell r="FP258">
            <v>14.3</v>
          </cell>
          <cell r="FQ258">
            <v>29.2</v>
          </cell>
          <cell r="FY258">
            <v>14.3</v>
          </cell>
          <cell r="FZ258">
            <v>29.2</v>
          </cell>
          <cell r="GH258">
            <v>14.3</v>
          </cell>
          <cell r="GQ258">
            <v>14.3</v>
          </cell>
          <cell r="GR258">
            <v>29.2</v>
          </cell>
        </row>
        <row r="259">
          <cell r="A259">
            <v>217</v>
          </cell>
          <cell r="B259" t="str">
            <v>FG</v>
          </cell>
          <cell r="C259" t="str">
            <v>FM</v>
          </cell>
          <cell r="D259" t="str">
            <v>LE CHAT</v>
          </cell>
          <cell r="I259">
            <v>23</v>
          </cell>
          <cell r="O259">
            <v>23</v>
          </cell>
          <cell r="S259">
            <v>23</v>
          </cell>
          <cell r="AB259">
            <v>23</v>
          </cell>
          <cell r="AK259">
            <v>23</v>
          </cell>
          <cell r="AT259">
            <v>23</v>
          </cell>
          <cell r="BC259">
            <v>23</v>
          </cell>
          <cell r="BL259">
            <v>23</v>
          </cell>
          <cell r="BU259">
            <v>23</v>
          </cell>
          <cell r="CD259">
            <v>23</v>
          </cell>
          <cell r="CM259">
            <v>23</v>
          </cell>
          <cell r="CV259">
            <v>23</v>
          </cell>
          <cell r="DE259">
            <v>23</v>
          </cell>
          <cell r="DN259">
            <v>23</v>
          </cell>
          <cell r="DW259">
            <v>23</v>
          </cell>
          <cell r="EF259">
            <v>23</v>
          </cell>
          <cell r="EO259">
            <v>23</v>
          </cell>
          <cell r="FG259">
            <v>23</v>
          </cell>
          <cell r="FP259">
            <v>23</v>
          </cell>
          <cell r="FY259">
            <v>23</v>
          </cell>
          <cell r="GH259">
            <v>23</v>
          </cell>
          <cell r="GQ259">
            <v>23</v>
          </cell>
        </row>
        <row r="260">
          <cell r="A260">
            <v>218</v>
          </cell>
          <cell r="B260" t="str">
            <v>FG</v>
          </cell>
          <cell r="C260" t="str">
            <v>FM</v>
          </cell>
          <cell r="D260" t="str">
            <v>SDM NOODLES</v>
          </cell>
          <cell r="I260">
            <v>26</v>
          </cell>
          <cell r="O260">
            <v>26</v>
          </cell>
          <cell r="S260">
            <v>26</v>
          </cell>
          <cell r="AB260">
            <v>26</v>
          </cell>
          <cell r="AK260">
            <v>26</v>
          </cell>
          <cell r="AT260">
            <v>26</v>
          </cell>
          <cell r="BC260">
            <v>26</v>
          </cell>
          <cell r="BL260">
            <v>26</v>
          </cell>
          <cell r="BU260">
            <v>26</v>
          </cell>
          <cell r="CD260">
            <v>26</v>
          </cell>
          <cell r="CM260">
            <v>26</v>
          </cell>
          <cell r="CV260">
            <v>26</v>
          </cell>
          <cell r="DE260">
            <v>26</v>
          </cell>
          <cell r="DN260">
            <v>26</v>
          </cell>
          <cell r="DW260">
            <v>26</v>
          </cell>
          <cell r="EF260">
            <v>26</v>
          </cell>
          <cell r="EO260">
            <v>26</v>
          </cell>
          <cell r="FG260">
            <v>26</v>
          </cell>
          <cell r="FP260">
            <v>26</v>
          </cell>
          <cell r="FY260">
            <v>26</v>
          </cell>
          <cell r="GH260">
            <v>26</v>
          </cell>
          <cell r="GQ260">
            <v>26</v>
          </cell>
        </row>
        <row r="261">
          <cell r="A261">
            <v>219</v>
          </cell>
          <cell r="B261" t="str">
            <v>FG</v>
          </cell>
          <cell r="C261" t="str">
            <v>FM</v>
          </cell>
          <cell r="D261" t="str">
            <v>ITC</v>
          </cell>
          <cell r="I261">
            <v>0</v>
          </cell>
          <cell r="J261">
            <v>169.3</v>
          </cell>
          <cell r="O261">
            <v>169.3</v>
          </cell>
          <cell r="S261">
            <v>0</v>
          </cell>
          <cell r="T261">
            <v>211.9</v>
          </cell>
          <cell r="AB261">
            <v>0</v>
          </cell>
          <cell r="AC261">
            <v>219.1</v>
          </cell>
          <cell r="AK261">
            <v>252</v>
          </cell>
          <cell r="AL261">
            <v>161.5</v>
          </cell>
          <cell r="AT261">
            <v>87</v>
          </cell>
          <cell r="AU261">
            <v>446.7</v>
          </cell>
          <cell r="BC261">
            <v>0</v>
          </cell>
          <cell r="BD261">
            <v>547.5</v>
          </cell>
          <cell r="BG261">
            <v>32</v>
          </cell>
          <cell r="BL261">
            <v>0</v>
          </cell>
          <cell r="BM261">
            <v>551.5</v>
          </cell>
          <cell r="BU261">
            <v>0</v>
          </cell>
          <cell r="BV261">
            <v>431.1</v>
          </cell>
          <cell r="CD261">
            <v>0</v>
          </cell>
          <cell r="CE261">
            <v>305.10000000000002</v>
          </cell>
          <cell r="CM261">
            <v>0</v>
          </cell>
          <cell r="CN261">
            <v>227.1</v>
          </cell>
          <cell r="CV261">
            <v>137.19999999999999</v>
          </cell>
          <cell r="CW261">
            <v>169.1</v>
          </cell>
          <cell r="DE261">
            <v>0</v>
          </cell>
          <cell r="DF261">
            <v>371.5</v>
          </cell>
          <cell r="DN261">
            <v>0</v>
          </cell>
          <cell r="DO261">
            <v>229.1</v>
          </cell>
          <cell r="DW261">
            <v>0</v>
          </cell>
          <cell r="DX261">
            <v>200.7</v>
          </cell>
          <cell r="EF261">
            <v>0</v>
          </cell>
          <cell r="EG261">
            <v>230.3</v>
          </cell>
          <cell r="EO261">
            <v>0</v>
          </cell>
          <cell r="EP261">
            <v>421.9</v>
          </cell>
          <cell r="EY261">
            <v>334.7</v>
          </cell>
          <cell r="FG261">
            <v>0</v>
          </cell>
          <cell r="FH261">
            <v>273.10000000000002</v>
          </cell>
          <cell r="FP261">
            <v>0</v>
          </cell>
          <cell r="FQ261">
            <v>308.5</v>
          </cell>
          <cell r="FY261">
            <v>0</v>
          </cell>
          <cell r="FZ261">
            <v>281.3</v>
          </cell>
          <cell r="GH261">
            <v>0</v>
          </cell>
          <cell r="GI261">
            <v>224.1</v>
          </cell>
          <cell r="GQ261">
            <v>0</v>
          </cell>
          <cell r="GR261">
            <v>138.1</v>
          </cell>
        </row>
        <row r="262">
          <cell r="A262">
            <v>220</v>
          </cell>
          <cell r="B262" t="str">
            <v>FG</v>
          </cell>
          <cell r="C262" t="str">
            <v>FM</v>
          </cell>
          <cell r="D262" t="str">
            <v>GENERAL NOODLES</v>
          </cell>
          <cell r="I262">
            <v>4.8</v>
          </cell>
          <cell r="O262">
            <v>4.8</v>
          </cell>
          <cell r="S262">
            <v>4.8</v>
          </cell>
          <cell r="AB262">
            <v>4.8</v>
          </cell>
          <cell r="AK262">
            <v>4.8</v>
          </cell>
          <cell r="AT262">
            <v>4.8</v>
          </cell>
          <cell r="BC262">
            <v>4.8</v>
          </cell>
          <cell r="BL262">
            <v>32.799999999999997</v>
          </cell>
          <cell r="BU262">
            <v>29</v>
          </cell>
          <cell r="CD262">
            <v>18</v>
          </cell>
          <cell r="CM262">
            <v>11.4</v>
          </cell>
          <cell r="CV262">
            <v>15.7</v>
          </cell>
          <cell r="DE262">
            <v>4.3</v>
          </cell>
          <cell r="DN262">
            <v>4.7249999999999996</v>
          </cell>
          <cell r="DW262">
            <v>4.7249999999999996</v>
          </cell>
          <cell r="EF262">
            <v>4.7249999999999996</v>
          </cell>
          <cell r="EO262">
            <v>2.4</v>
          </cell>
          <cell r="FG262">
            <v>2.4</v>
          </cell>
          <cell r="FP262">
            <v>38.200000000000003</v>
          </cell>
          <cell r="FY262">
            <v>38.200000000000003</v>
          </cell>
          <cell r="GH262">
            <v>38.200000000000003</v>
          </cell>
          <cell r="GQ262">
            <v>25</v>
          </cell>
        </row>
        <row r="263">
          <cell r="A263">
            <v>221</v>
          </cell>
          <cell r="B263" t="str">
            <v>FG</v>
          </cell>
          <cell r="C263" t="str">
            <v>FM</v>
          </cell>
          <cell r="D263" t="str">
            <v>NEAT SCRAP SOAP</v>
          </cell>
          <cell r="I263">
            <v>33</v>
          </cell>
          <cell r="O263">
            <v>33</v>
          </cell>
          <cell r="S263">
            <v>33</v>
          </cell>
          <cell r="AB263">
            <v>15</v>
          </cell>
          <cell r="AK263">
            <v>15</v>
          </cell>
          <cell r="AT263">
            <v>12</v>
          </cell>
          <cell r="BC263">
            <v>14</v>
          </cell>
          <cell r="BL263">
            <v>15</v>
          </cell>
          <cell r="BU263">
            <v>15</v>
          </cell>
          <cell r="CD263">
            <v>15</v>
          </cell>
          <cell r="CM263">
            <v>15</v>
          </cell>
          <cell r="CV263">
            <v>20</v>
          </cell>
          <cell r="DE263">
            <v>20</v>
          </cell>
          <cell r="DN263">
            <v>20</v>
          </cell>
          <cell r="DW263">
            <v>29</v>
          </cell>
          <cell r="EF263">
            <v>29</v>
          </cell>
          <cell r="EO263">
            <v>29</v>
          </cell>
          <cell r="FG263">
            <v>29</v>
          </cell>
          <cell r="FP263">
            <v>30</v>
          </cell>
          <cell r="FY263">
            <v>30</v>
          </cell>
          <cell r="GH263">
            <v>30</v>
          </cell>
          <cell r="GQ263">
            <v>30</v>
          </cell>
        </row>
        <row r="264">
          <cell r="A264">
            <v>222</v>
          </cell>
          <cell r="B264" t="str">
            <v>FG</v>
          </cell>
          <cell r="C264" t="str">
            <v>FM</v>
          </cell>
          <cell r="D264" t="str">
            <v>DAVID OPEC</v>
          </cell>
          <cell r="J264">
            <v>0.8</v>
          </cell>
          <cell r="O264">
            <v>0.8</v>
          </cell>
          <cell r="T264">
            <v>0.8</v>
          </cell>
          <cell r="AC264">
            <v>0.8</v>
          </cell>
          <cell r="AL264">
            <v>0.8</v>
          </cell>
          <cell r="AU264">
            <v>0.8</v>
          </cell>
          <cell r="BD264">
            <v>0.8</v>
          </cell>
          <cell r="BM264">
            <v>0.8</v>
          </cell>
          <cell r="BV264">
            <v>0.8</v>
          </cell>
          <cell r="CE264">
            <v>0.8</v>
          </cell>
          <cell r="CN264">
            <v>0.8</v>
          </cell>
          <cell r="CW264">
            <v>0.8</v>
          </cell>
          <cell r="DF264">
            <v>0.8</v>
          </cell>
          <cell r="DO264">
            <v>0.8</v>
          </cell>
          <cell r="DX264">
            <v>0.8</v>
          </cell>
          <cell r="EG264">
            <v>0.8</v>
          </cell>
          <cell r="EP264">
            <v>0.8</v>
          </cell>
          <cell r="EY264">
            <v>0.8</v>
          </cell>
          <cell r="FH264">
            <v>0.8</v>
          </cell>
          <cell r="FQ264">
            <v>0.8</v>
          </cell>
          <cell r="FZ264">
            <v>0.8</v>
          </cell>
          <cell r="GI264">
            <v>0.8</v>
          </cell>
        </row>
        <row r="265">
          <cell r="A265">
            <v>223</v>
          </cell>
          <cell r="B265" t="str">
            <v>FG</v>
          </cell>
          <cell r="C265" t="str">
            <v>FM</v>
          </cell>
          <cell r="D265" t="str">
            <v>DABUR VATICA</v>
          </cell>
          <cell r="J265">
            <v>1.756</v>
          </cell>
          <cell r="O265">
            <v>1.756</v>
          </cell>
          <cell r="T265">
            <v>1.756</v>
          </cell>
          <cell r="AC265">
            <v>1.756</v>
          </cell>
          <cell r="AL265">
            <v>1.756</v>
          </cell>
          <cell r="AU265">
            <v>1.756</v>
          </cell>
          <cell r="BD265">
            <v>1.756</v>
          </cell>
          <cell r="BM265">
            <v>1.756</v>
          </cell>
          <cell r="BV265">
            <v>1.756</v>
          </cell>
          <cell r="CE265">
            <v>1.756</v>
          </cell>
          <cell r="CN265">
            <v>1.756</v>
          </cell>
          <cell r="CW265">
            <v>1.756</v>
          </cell>
          <cell r="DF265">
            <v>1.756</v>
          </cell>
          <cell r="DO265">
            <v>1.756</v>
          </cell>
          <cell r="DX265">
            <v>1.756</v>
          </cell>
        </row>
        <row r="266">
          <cell r="A266">
            <v>224</v>
          </cell>
          <cell r="B266" t="str">
            <v>FG</v>
          </cell>
          <cell r="C266" t="str">
            <v>FM</v>
          </cell>
          <cell r="D266" t="str">
            <v>MARGO</v>
          </cell>
          <cell r="J266">
            <v>198.80099999999999</v>
          </cell>
          <cell r="O266">
            <v>198.80099999999999</v>
          </cell>
          <cell r="T266">
            <v>347.351</v>
          </cell>
          <cell r="AC266">
            <v>610.30100000000004</v>
          </cell>
          <cell r="AL266">
            <v>702.65099999999995</v>
          </cell>
          <cell r="AU266">
            <v>599.50099999999998</v>
          </cell>
          <cell r="BD266">
            <v>494.70100000000002</v>
          </cell>
          <cell r="BM266">
            <v>350.30099999999999</v>
          </cell>
          <cell r="BV266">
            <v>253.3</v>
          </cell>
          <cell r="CE266">
            <v>291.8</v>
          </cell>
          <cell r="CN266">
            <v>295.95</v>
          </cell>
          <cell r="CW266">
            <v>242.75</v>
          </cell>
          <cell r="DF266">
            <v>182.65</v>
          </cell>
          <cell r="DO266">
            <v>150.65</v>
          </cell>
          <cell r="DX266">
            <v>134.65</v>
          </cell>
          <cell r="EG266">
            <v>273.3</v>
          </cell>
          <cell r="EP266">
            <v>341.35</v>
          </cell>
          <cell r="EY266">
            <v>353.65</v>
          </cell>
          <cell r="FH266">
            <v>289.64999999999998</v>
          </cell>
          <cell r="FQ266">
            <v>257.64999999999998</v>
          </cell>
          <cell r="FZ266">
            <v>241.65</v>
          </cell>
          <cell r="GI266">
            <v>209.65</v>
          </cell>
          <cell r="GR266">
            <v>209.65</v>
          </cell>
        </row>
        <row r="267">
          <cell r="A267">
            <v>225</v>
          </cell>
          <cell r="B267" t="str">
            <v>FG</v>
          </cell>
          <cell r="C267" t="str">
            <v>FM</v>
          </cell>
          <cell r="D267" t="str">
            <v>OIL BASED NOODLES</v>
          </cell>
          <cell r="O267">
            <v>0</v>
          </cell>
        </row>
        <row r="268">
          <cell r="A268">
            <v>226</v>
          </cell>
          <cell r="B268" t="str">
            <v>FG</v>
          </cell>
          <cell r="C268" t="str">
            <v>SM</v>
          </cell>
          <cell r="D268" t="str">
            <v>TRANSLUCENT</v>
          </cell>
          <cell r="J268">
            <v>33.173000000000002</v>
          </cell>
          <cell r="N268">
            <v>221.6</v>
          </cell>
          <cell r="O268">
            <v>254.773</v>
          </cell>
          <cell r="T268">
            <v>93.923000000000002</v>
          </cell>
          <cell r="X268">
            <v>203</v>
          </cell>
          <cell r="AC268">
            <v>93.923000000000002</v>
          </cell>
          <cell r="AG268">
            <v>203</v>
          </cell>
          <cell r="AL268">
            <v>93.697999999999993</v>
          </cell>
          <cell r="AP268">
            <v>182.6</v>
          </cell>
          <cell r="AU268">
            <v>44.423000000000002</v>
          </cell>
          <cell r="AX268">
            <v>33.075000000000003</v>
          </cell>
          <cell r="AY268">
            <v>121.41</v>
          </cell>
          <cell r="BD268">
            <v>121.373</v>
          </cell>
          <cell r="BG268">
            <v>16.2</v>
          </cell>
          <cell r="BH268">
            <v>92.120999999999881</v>
          </cell>
          <cell r="BM268">
            <v>88.522999999999996</v>
          </cell>
          <cell r="BP268">
            <v>97.2</v>
          </cell>
          <cell r="BQ268">
            <v>67.12</v>
          </cell>
          <cell r="BV268">
            <v>191.24799999999999</v>
          </cell>
          <cell r="BY268">
            <v>95.9</v>
          </cell>
          <cell r="BZ268">
            <v>94.07</v>
          </cell>
          <cell r="CE268">
            <v>148.59800000000001</v>
          </cell>
          <cell r="CH268">
            <v>64</v>
          </cell>
          <cell r="CI268">
            <v>100.64</v>
          </cell>
          <cell r="CN268">
            <v>116.598</v>
          </cell>
          <cell r="CR268">
            <v>110.77</v>
          </cell>
          <cell r="CW268">
            <v>130.84800000000001</v>
          </cell>
          <cell r="CZ268">
            <v>81</v>
          </cell>
          <cell r="DA268">
            <v>38.17</v>
          </cell>
          <cell r="DF268">
            <v>151.673</v>
          </cell>
          <cell r="DI268">
            <v>129.25</v>
          </cell>
          <cell r="DJ268">
            <v>57.47</v>
          </cell>
          <cell r="DO268">
            <v>113.69799999999999</v>
          </cell>
          <cell r="DR268">
            <v>82.125</v>
          </cell>
          <cell r="DS268">
            <v>144.4</v>
          </cell>
          <cell r="DX268">
            <v>317.923</v>
          </cell>
          <cell r="EA268">
            <v>81.7</v>
          </cell>
          <cell r="EB268">
            <v>176.67</v>
          </cell>
          <cell r="EG268">
            <v>256.82299999999998</v>
          </cell>
          <cell r="EJ268">
            <v>16</v>
          </cell>
          <cell r="EK268">
            <v>175.02</v>
          </cell>
          <cell r="EP268">
            <v>162.048</v>
          </cell>
          <cell r="ET268">
            <v>108.02</v>
          </cell>
          <cell r="EY268">
            <v>42.472999999999999</v>
          </cell>
          <cell r="FC268">
            <v>84.65</v>
          </cell>
          <cell r="FH268">
            <v>164.71799999999999</v>
          </cell>
          <cell r="FK268">
            <v>35.055</v>
          </cell>
          <cell r="FL268">
            <v>62.74</v>
          </cell>
          <cell r="FQ268">
            <v>170.44300000000001</v>
          </cell>
          <cell r="FT268">
            <v>75.25</v>
          </cell>
          <cell r="FU268">
            <v>45.83</v>
          </cell>
          <cell r="FZ268">
            <v>151.74299999999999</v>
          </cell>
          <cell r="GC268">
            <v>15.75</v>
          </cell>
          <cell r="GD268">
            <v>81.91</v>
          </cell>
          <cell r="GI268">
            <v>34.542999999999999</v>
          </cell>
          <cell r="GL268">
            <v>63.674999999999997</v>
          </cell>
          <cell r="GM268">
            <v>78.94</v>
          </cell>
          <cell r="GR268">
            <v>80.13</v>
          </cell>
          <cell r="GU268">
            <v>15.975</v>
          </cell>
          <cell r="GV268">
            <v>26.31</v>
          </cell>
        </row>
        <row r="269">
          <cell r="A269">
            <v>227</v>
          </cell>
          <cell r="B269" t="str">
            <v>FG</v>
          </cell>
          <cell r="C269" t="str">
            <v>SM</v>
          </cell>
          <cell r="D269" t="str">
            <v>TETMOSOL</v>
          </cell>
          <cell r="O269">
            <v>0</v>
          </cell>
        </row>
        <row r="270">
          <cell r="A270">
            <v>228</v>
          </cell>
          <cell r="B270" t="str">
            <v>FG</v>
          </cell>
          <cell r="C270" t="str">
            <v>FM</v>
          </cell>
          <cell r="D270" t="str">
            <v xml:space="preserve">J &amp; J </v>
          </cell>
          <cell r="J270">
            <v>0.8</v>
          </cell>
          <cell r="O270">
            <v>0.8</v>
          </cell>
          <cell r="T270">
            <v>0.8</v>
          </cell>
          <cell r="AC270">
            <v>0.8</v>
          </cell>
          <cell r="AL270">
            <v>0.8</v>
          </cell>
          <cell r="AU270">
            <v>0.8</v>
          </cell>
          <cell r="BD270">
            <v>0.8</v>
          </cell>
          <cell r="BM270">
            <v>0.8</v>
          </cell>
          <cell r="BV270">
            <v>0.8</v>
          </cell>
          <cell r="CE270">
            <v>0.8</v>
          </cell>
          <cell r="CN270">
            <v>0.8</v>
          </cell>
          <cell r="CW270">
            <v>0.8</v>
          </cell>
          <cell r="DF270">
            <v>0.8</v>
          </cell>
          <cell r="DO270">
            <v>0.8</v>
          </cell>
          <cell r="DX270">
            <v>0.8</v>
          </cell>
          <cell r="EG270">
            <v>0.8</v>
          </cell>
          <cell r="EP270">
            <v>0.8</v>
          </cell>
          <cell r="EY270">
            <v>0.8</v>
          </cell>
          <cell r="FH270">
            <v>0.8</v>
          </cell>
          <cell r="FQ270">
            <v>0.8</v>
          </cell>
          <cell r="FZ270">
            <v>0.8</v>
          </cell>
          <cell r="GI270">
            <v>0.8</v>
          </cell>
        </row>
        <row r="271">
          <cell r="A271">
            <v>229</v>
          </cell>
          <cell r="B271" t="str">
            <v>FG</v>
          </cell>
          <cell r="C271" t="str">
            <v>FM</v>
          </cell>
          <cell r="D271" t="str">
            <v>JBS 80:20</v>
          </cell>
          <cell r="O271">
            <v>0</v>
          </cell>
        </row>
        <row r="272">
          <cell r="A272">
            <v>230</v>
          </cell>
          <cell r="B272" t="str">
            <v>FG</v>
          </cell>
          <cell r="C272" t="str">
            <v>FM</v>
          </cell>
          <cell r="D272" t="str">
            <v>IMPORTED NOODLES</v>
          </cell>
          <cell r="J272">
            <v>332.8</v>
          </cell>
          <cell r="N272">
            <v>52</v>
          </cell>
          <cell r="O272">
            <v>384.8</v>
          </cell>
          <cell r="T272">
            <v>244.8</v>
          </cell>
          <cell r="X272">
            <v>52</v>
          </cell>
          <cell r="AC272">
            <v>216.8</v>
          </cell>
          <cell r="AG272">
            <v>52</v>
          </cell>
          <cell r="AL272">
            <v>194</v>
          </cell>
          <cell r="AP272">
            <v>52</v>
          </cell>
          <cell r="AU272">
            <v>168</v>
          </cell>
          <cell r="AY272">
            <v>52</v>
          </cell>
          <cell r="BD272">
            <v>64.8</v>
          </cell>
          <cell r="BH272">
            <v>52</v>
          </cell>
          <cell r="BQ272">
            <v>52</v>
          </cell>
          <cell r="BZ272">
            <v>52</v>
          </cell>
          <cell r="CI272">
            <v>52</v>
          </cell>
          <cell r="CR272">
            <v>52</v>
          </cell>
          <cell r="DA272">
            <v>52</v>
          </cell>
          <cell r="DJ272">
            <v>52</v>
          </cell>
          <cell r="DS272">
            <v>52</v>
          </cell>
          <cell r="EB272">
            <v>52</v>
          </cell>
          <cell r="EK272">
            <v>52</v>
          </cell>
          <cell r="ET272">
            <v>52</v>
          </cell>
          <cell r="FC272">
            <v>52</v>
          </cell>
          <cell r="FL272">
            <v>52</v>
          </cell>
          <cell r="FU272">
            <v>52</v>
          </cell>
          <cell r="GD272">
            <v>52</v>
          </cell>
          <cell r="GM272">
            <v>52</v>
          </cell>
          <cell r="GV272">
            <v>52</v>
          </cell>
        </row>
        <row r="273">
          <cell r="A273">
            <v>231</v>
          </cell>
          <cell r="B273" t="str">
            <v>FG</v>
          </cell>
          <cell r="C273" t="str">
            <v>FM</v>
          </cell>
          <cell r="D273" t="str">
            <v>HAWAI SYNDAATE BASE REGULER</v>
          </cell>
          <cell r="O273">
            <v>0</v>
          </cell>
        </row>
        <row r="274">
          <cell r="F274">
            <v>0</v>
          </cell>
          <cell r="G274">
            <v>0</v>
          </cell>
          <cell r="H274">
            <v>0</v>
          </cell>
          <cell r="I274">
            <v>491.85</v>
          </cell>
          <cell r="J274">
            <v>1214.9559999999999</v>
          </cell>
          <cell r="K274">
            <v>0</v>
          </cell>
          <cell r="L274">
            <v>0</v>
          </cell>
          <cell r="M274">
            <v>741.40000000000009</v>
          </cell>
          <cell r="N274">
            <v>1800.08</v>
          </cell>
          <cell r="O274">
            <v>4248.2860000000001</v>
          </cell>
          <cell r="P274">
            <v>0</v>
          </cell>
          <cell r="Q274">
            <v>0</v>
          </cell>
          <cell r="R274">
            <v>0</v>
          </cell>
          <cell r="S274">
            <v>418.75000000000006</v>
          </cell>
          <cell r="T274">
            <v>1388.2559999999996</v>
          </cell>
          <cell r="U274">
            <v>0</v>
          </cell>
          <cell r="V274">
            <v>0</v>
          </cell>
          <cell r="W274">
            <v>129.6</v>
          </cell>
          <cell r="X274">
            <v>1713.55</v>
          </cell>
          <cell r="Y274">
            <v>0</v>
          </cell>
          <cell r="Z274">
            <v>0</v>
          </cell>
          <cell r="AA274">
            <v>0</v>
          </cell>
          <cell r="AB274">
            <v>351</v>
          </cell>
          <cell r="AC274">
            <v>1487.1059999999998</v>
          </cell>
          <cell r="AD274">
            <v>0</v>
          </cell>
          <cell r="AE274">
            <v>0</v>
          </cell>
          <cell r="AF274">
            <v>16.5</v>
          </cell>
          <cell r="AG274">
            <v>1430.15</v>
          </cell>
          <cell r="AH274">
            <v>0</v>
          </cell>
          <cell r="AI274">
            <v>0</v>
          </cell>
          <cell r="AJ274">
            <v>0</v>
          </cell>
          <cell r="AK274">
            <v>436.2</v>
          </cell>
          <cell r="AL274">
            <v>1506.8309999999999</v>
          </cell>
          <cell r="AM274">
            <v>0</v>
          </cell>
          <cell r="AN274">
            <v>0</v>
          </cell>
          <cell r="AO274">
            <v>470.4</v>
          </cell>
          <cell r="AP274">
            <v>1124.96</v>
          </cell>
          <cell r="AQ274">
            <v>0</v>
          </cell>
          <cell r="AR274">
            <v>0</v>
          </cell>
          <cell r="AS274">
            <v>0</v>
          </cell>
          <cell r="AT274">
            <v>368.1</v>
          </cell>
          <cell r="AU274">
            <v>1703.3309999999997</v>
          </cell>
          <cell r="AV274">
            <v>0</v>
          </cell>
          <cell r="AW274">
            <v>0</v>
          </cell>
          <cell r="AX274">
            <v>274.67500000000001</v>
          </cell>
          <cell r="AY274">
            <v>966.9</v>
          </cell>
          <cell r="AZ274">
            <v>0</v>
          </cell>
          <cell r="BA274">
            <v>0</v>
          </cell>
          <cell r="BB274">
            <v>0</v>
          </cell>
          <cell r="BC274">
            <v>361.2</v>
          </cell>
          <cell r="BD274">
            <v>1694.1059999999998</v>
          </cell>
          <cell r="BE274">
            <v>0</v>
          </cell>
          <cell r="BF274">
            <v>0</v>
          </cell>
          <cell r="BG274">
            <v>533</v>
          </cell>
          <cell r="BH274">
            <v>795.80099999999982</v>
          </cell>
          <cell r="BI274">
            <v>0</v>
          </cell>
          <cell r="BJ274">
            <v>0</v>
          </cell>
          <cell r="BK274">
            <v>0</v>
          </cell>
          <cell r="BL274">
            <v>244.39999999999998</v>
          </cell>
          <cell r="BM274">
            <v>1659.4559999999997</v>
          </cell>
          <cell r="BN274">
            <v>0</v>
          </cell>
          <cell r="BO274">
            <v>0</v>
          </cell>
          <cell r="BP274">
            <v>292.39999999999998</v>
          </cell>
          <cell r="BQ274">
            <v>900.03000000000009</v>
          </cell>
          <cell r="BR274">
            <v>0</v>
          </cell>
          <cell r="BS274">
            <v>0</v>
          </cell>
          <cell r="BT274">
            <v>0</v>
          </cell>
          <cell r="BU274">
            <v>398</v>
          </cell>
          <cell r="BV274">
            <v>1451.568</v>
          </cell>
          <cell r="BW274">
            <v>0</v>
          </cell>
          <cell r="BX274">
            <v>0</v>
          </cell>
          <cell r="BY274">
            <v>160.30000000000001</v>
          </cell>
          <cell r="BZ274">
            <v>857.82999999999993</v>
          </cell>
          <cell r="CA274">
            <v>0</v>
          </cell>
          <cell r="CB274">
            <v>0</v>
          </cell>
          <cell r="CC274">
            <v>0</v>
          </cell>
          <cell r="CD274">
            <v>505</v>
          </cell>
          <cell r="CE274">
            <v>1292.2179999999998</v>
          </cell>
          <cell r="CF274">
            <v>0</v>
          </cell>
          <cell r="CG274">
            <v>0</v>
          </cell>
          <cell r="CH274">
            <v>186</v>
          </cell>
          <cell r="CI274">
            <v>836.43500000000006</v>
          </cell>
          <cell r="CJ274">
            <v>0</v>
          </cell>
          <cell r="CK274">
            <v>0</v>
          </cell>
          <cell r="CL274">
            <v>0</v>
          </cell>
          <cell r="CM274">
            <v>424.5</v>
          </cell>
          <cell r="CN274">
            <v>1144.7679999999998</v>
          </cell>
          <cell r="CO274">
            <v>0</v>
          </cell>
          <cell r="CP274">
            <v>0</v>
          </cell>
          <cell r="CQ274">
            <v>244</v>
          </cell>
          <cell r="CR274">
            <v>698.97</v>
          </cell>
          <cell r="CS274">
            <v>0</v>
          </cell>
          <cell r="CT274">
            <v>0</v>
          </cell>
          <cell r="CU274">
            <v>0</v>
          </cell>
          <cell r="CV274">
            <v>389.3</v>
          </cell>
          <cell r="CW274">
            <v>970.81799999999976</v>
          </cell>
          <cell r="CX274">
            <v>0</v>
          </cell>
          <cell r="CY274">
            <v>0</v>
          </cell>
          <cell r="CZ274">
            <v>343</v>
          </cell>
          <cell r="DA274">
            <v>499.37</v>
          </cell>
          <cell r="DB274">
            <v>0</v>
          </cell>
          <cell r="DC274">
            <v>0</v>
          </cell>
          <cell r="DD274">
            <v>0</v>
          </cell>
          <cell r="DE274">
            <v>337.40000000000003</v>
          </cell>
          <cell r="DF274">
            <v>995.54299999999989</v>
          </cell>
          <cell r="DG274">
            <v>0</v>
          </cell>
          <cell r="DH274">
            <v>0</v>
          </cell>
          <cell r="DI274">
            <v>596.45000000000005</v>
          </cell>
          <cell r="DJ274">
            <v>631.66999999999996</v>
          </cell>
          <cell r="DK274">
            <v>0</v>
          </cell>
          <cell r="DL274">
            <v>0</v>
          </cell>
          <cell r="DM274">
            <v>0</v>
          </cell>
          <cell r="DN274">
            <v>277.57500000000005</v>
          </cell>
          <cell r="DO274">
            <v>729.26799999999992</v>
          </cell>
          <cell r="DP274">
            <v>0</v>
          </cell>
          <cell r="DQ274">
            <v>0</v>
          </cell>
          <cell r="DR274">
            <v>374.92500000000001</v>
          </cell>
          <cell r="DS274">
            <v>1002.3499999999999</v>
          </cell>
          <cell r="DT274">
            <v>0</v>
          </cell>
          <cell r="DU274">
            <v>0</v>
          </cell>
          <cell r="DV274">
            <v>0</v>
          </cell>
          <cell r="DW274">
            <v>342.57500000000005</v>
          </cell>
          <cell r="DX274">
            <v>1095.0929999999998</v>
          </cell>
          <cell r="DY274">
            <v>0</v>
          </cell>
          <cell r="DZ274">
            <v>0</v>
          </cell>
          <cell r="EA274">
            <v>341.7</v>
          </cell>
          <cell r="EB274">
            <v>933.2</v>
          </cell>
          <cell r="EC274">
            <v>0</v>
          </cell>
          <cell r="ED274">
            <v>0</v>
          </cell>
          <cell r="EE274">
            <v>0</v>
          </cell>
          <cell r="EF274">
            <v>237.50500000000002</v>
          </cell>
          <cell r="EG274">
            <v>1055.0869999999998</v>
          </cell>
          <cell r="EH274">
            <v>0</v>
          </cell>
          <cell r="EI274">
            <v>0</v>
          </cell>
          <cell r="EJ274">
            <v>308.8</v>
          </cell>
          <cell r="EK274">
            <v>934.34999999999991</v>
          </cell>
          <cell r="EL274">
            <v>0</v>
          </cell>
          <cell r="EM274">
            <v>0</v>
          </cell>
          <cell r="EN274">
            <v>0</v>
          </cell>
          <cell r="EO274">
            <v>224.70000000000002</v>
          </cell>
          <cell r="EP274">
            <v>1199.1619999999998</v>
          </cell>
          <cell r="EQ274">
            <v>0</v>
          </cell>
          <cell r="ER274">
            <v>0</v>
          </cell>
          <cell r="ES274">
            <v>506.4</v>
          </cell>
          <cell r="ET274">
            <v>803.89999999999986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1121.1869999999997</v>
          </cell>
          <cell r="EZ274">
            <v>0</v>
          </cell>
          <cell r="FA274">
            <v>0</v>
          </cell>
          <cell r="FB274">
            <v>0</v>
          </cell>
          <cell r="FC274">
            <v>672.07500000000005</v>
          </cell>
          <cell r="FD274">
            <v>0</v>
          </cell>
          <cell r="FE274">
            <v>0</v>
          </cell>
          <cell r="FF274">
            <v>0</v>
          </cell>
          <cell r="FG274">
            <v>316.5</v>
          </cell>
          <cell r="FH274">
            <v>1126.6319999999998</v>
          </cell>
          <cell r="FI274">
            <v>0</v>
          </cell>
          <cell r="FJ274">
            <v>0</v>
          </cell>
          <cell r="FK274">
            <v>99.85499999999999</v>
          </cell>
          <cell r="FL274">
            <v>1017.37</v>
          </cell>
          <cell r="FM274">
            <v>0</v>
          </cell>
          <cell r="FN274">
            <v>0</v>
          </cell>
          <cell r="FO274">
            <v>0</v>
          </cell>
          <cell r="FP274">
            <v>359.59999999999997</v>
          </cell>
          <cell r="FQ274">
            <v>1063.4569999999999</v>
          </cell>
          <cell r="FR274">
            <v>0</v>
          </cell>
          <cell r="FS274">
            <v>0</v>
          </cell>
          <cell r="FT274">
            <v>358.45</v>
          </cell>
          <cell r="FU274">
            <v>910.86000000000024</v>
          </cell>
          <cell r="FV274">
            <v>0</v>
          </cell>
          <cell r="FW274">
            <v>0</v>
          </cell>
          <cell r="FX274">
            <v>0</v>
          </cell>
          <cell r="FY274">
            <v>378.8</v>
          </cell>
          <cell r="FZ274">
            <v>982.85699999999997</v>
          </cell>
          <cell r="GA274">
            <v>0</v>
          </cell>
          <cell r="GB274">
            <v>0</v>
          </cell>
          <cell r="GC274">
            <v>119.75</v>
          </cell>
          <cell r="GD274">
            <v>881.34</v>
          </cell>
          <cell r="GE274">
            <v>0</v>
          </cell>
          <cell r="GF274">
            <v>0</v>
          </cell>
          <cell r="GG274">
            <v>0</v>
          </cell>
          <cell r="GH274">
            <v>275.60000000000002</v>
          </cell>
          <cell r="GI274">
            <v>800.8069999999999</v>
          </cell>
          <cell r="GJ274">
            <v>0</v>
          </cell>
          <cell r="GK274">
            <v>0</v>
          </cell>
          <cell r="GL274">
            <v>701.67499999999995</v>
          </cell>
          <cell r="GM274">
            <v>687.56999999999994</v>
          </cell>
          <cell r="GN274">
            <v>0</v>
          </cell>
          <cell r="GO274">
            <v>0</v>
          </cell>
          <cell r="GP274">
            <v>0</v>
          </cell>
          <cell r="GQ274">
            <v>244.60000000000002</v>
          </cell>
          <cell r="GR274">
            <v>752.99099999999987</v>
          </cell>
          <cell r="GS274">
            <v>0</v>
          </cell>
          <cell r="GT274">
            <v>0</v>
          </cell>
          <cell r="GU274">
            <v>307.97500000000002</v>
          </cell>
          <cell r="GV274">
            <v>919.74</v>
          </cell>
        </row>
        <row r="275">
          <cell r="F275">
            <v>2501.5605</v>
          </cell>
          <cell r="G275">
            <v>9768.6310424000003</v>
          </cell>
          <cell r="H275">
            <v>11089.055</v>
          </cell>
          <cell r="I275">
            <v>14056.962000000003</v>
          </cell>
          <cell r="J275">
            <v>2039.8239999999996</v>
          </cell>
          <cell r="K275">
            <v>7565.1100000000006</v>
          </cell>
          <cell r="L275">
            <v>1994.7180000000001</v>
          </cell>
          <cell r="M275">
            <v>6538.7459999999992</v>
          </cell>
          <cell r="N275">
            <v>1800.08</v>
          </cell>
          <cell r="O275">
            <v>57362.686542399999</v>
          </cell>
          <cell r="P275">
            <v>2467.2209699999999</v>
          </cell>
          <cell r="Q275">
            <v>8658.5618600000016</v>
          </cell>
          <cell r="R275">
            <v>8831.1999999999989</v>
          </cell>
          <cell r="S275">
            <v>13822.912000000002</v>
          </cell>
          <cell r="T275">
            <v>1947.7939999999999</v>
          </cell>
          <cell r="U275">
            <v>8733.1479999999992</v>
          </cell>
          <cell r="V275">
            <v>3139.0440000000003</v>
          </cell>
          <cell r="W275">
            <v>5027.0300000000007</v>
          </cell>
          <cell r="X275">
            <v>1713.55</v>
          </cell>
          <cell r="Y275">
            <v>2578.26757</v>
          </cell>
          <cell r="Z275">
            <v>9228.7527624000013</v>
          </cell>
          <cell r="AA275">
            <v>7279.6059999999998</v>
          </cell>
          <cell r="AB275">
            <v>14788.573999999999</v>
          </cell>
          <cell r="AC275">
            <v>2385.627</v>
          </cell>
          <cell r="AD275">
            <v>5719.4500000000007</v>
          </cell>
          <cell r="AE275">
            <v>2540.1000000000004</v>
          </cell>
          <cell r="AF275">
            <v>10349.871000000001</v>
          </cell>
          <cell r="AG275">
            <v>1430.15</v>
          </cell>
          <cell r="AH275">
            <v>2801.3251379999997</v>
          </cell>
          <cell r="AI275">
            <v>8975.8935023999984</v>
          </cell>
          <cell r="AJ275">
            <v>8266.7200000000012</v>
          </cell>
          <cell r="AK275">
            <v>15036.241999999998</v>
          </cell>
          <cell r="AL275">
            <v>2629.4539999999997</v>
          </cell>
          <cell r="AM275">
            <v>4994.4879999999994</v>
          </cell>
          <cell r="AN275">
            <v>9346.2900000000009</v>
          </cell>
          <cell r="AO275">
            <v>1686.23</v>
          </cell>
          <cell r="AP275">
            <v>1124.96</v>
          </cell>
          <cell r="AQ275">
            <v>2356.4056880000003</v>
          </cell>
          <cell r="AR275">
            <v>9893.067482399998</v>
          </cell>
          <cell r="AS275">
            <v>8375.8000000000011</v>
          </cell>
          <cell r="AT275">
            <v>13930.267</v>
          </cell>
          <cell r="AU275">
            <v>3129.1919999999996</v>
          </cell>
          <cell r="AV275">
            <v>7703.8439999999991</v>
          </cell>
          <cell r="AW275">
            <v>5056.7650000000003</v>
          </cell>
          <cell r="AX275">
            <v>1573.4349999999999</v>
          </cell>
          <cell r="AY275">
            <v>966.9</v>
          </cell>
          <cell r="AZ275">
            <v>3280.4619680000001</v>
          </cell>
          <cell r="BA275">
            <v>9471.4639823999987</v>
          </cell>
          <cell r="BB275">
            <v>7960.0959999999995</v>
          </cell>
          <cell r="BC275">
            <v>14692.03</v>
          </cell>
          <cell r="BD275">
            <v>3184.4559999999992</v>
          </cell>
          <cell r="BE275">
            <v>8099.9210000000003</v>
          </cell>
          <cell r="BF275">
            <v>2713.8150000000001</v>
          </cell>
          <cell r="BG275">
            <v>4911.28</v>
          </cell>
          <cell r="BH275">
            <v>795.80099999999982</v>
          </cell>
          <cell r="BI275">
            <v>3164.3590000000004</v>
          </cell>
          <cell r="BJ275">
            <v>9385.5611823999989</v>
          </cell>
          <cell r="BK275">
            <v>5665.7259999999997</v>
          </cell>
          <cell r="BL275">
            <v>14451.046000000002</v>
          </cell>
          <cell r="BM275">
            <v>3214.0829999999996</v>
          </cell>
          <cell r="BN275">
            <v>7347.0190000000002</v>
          </cell>
          <cell r="BO275">
            <v>3881.4340000000002</v>
          </cell>
          <cell r="BP275">
            <v>1493.42</v>
          </cell>
          <cell r="BQ275">
            <v>900.03000000000009</v>
          </cell>
          <cell r="BR275">
            <v>3073.8474500000002</v>
          </cell>
          <cell r="BS275">
            <v>9864.4455423999989</v>
          </cell>
          <cell r="BT275">
            <v>6028.8760000000002</v>
          </cell>
          <cell r="BU275">
            <v>13780.081000000002</v>
          </cell>
          <cell r="BV275">
            <v>2873.9849999999997</v>
          </cell>
          <cell r="BW275">
            <v>7344.0569999999998</v>
          </cell>
          <cell r="BX275">
            <v>2545.1840000000002</v>
          </cell>
          <cell r="BY275">
            <v>1417.1999999999998</v>
          </cell>
          <cell r="BZ275">
            <v>857.82999999999993</v>
          </cell>
          <cell r="CA275">
            <v>2932.7787700000003</v>
          </cell>
          <cell r="CB275">
            <v>9736.4843423999992</v>
          </cell>
          <cell r="CC275">
            <v>5961.1759999999995</v>
          </cell>
          <cell r="CD275">
            <v>14736.666000000001</v>
          </cell>
          <cell r="CE275">
            <v>2872.1</v>
          </cell>
          <cell r="CF275">
            <v>7254.6840000000002</v>
          </cell>
          <cell r="CG275">
            <v>0</v>
          </cell>
          <cell r="CH275">
            <v>6559.32</v>
          </cell>
          <cell r="CI275">
            <v>836.43500000000006</v>
          </cell>
          <cell r="CJ275">
            <v>2539.52187</v>
          </cell>
          <cell r="CK275">
            <v>9365.244452400002</v>
          </cell>
          <cell r="CL275">
            <v>6086.9560000000001</v>
          </cell>
          <cell r="CM275">
            <v>15235.316000000001</v>
          </cell>
          <cell r="CN275">
            <v>2755.6639999999998</v>
          </cell>
          <cell r="CO275">
            <v>6064.7909999999993</v>
          </cell>
          <cell r="CP275">
            <v>1881.0540000000001</v>
          </cell>
          <cell r="CQ275">
            <v>6706.7439999999997</v>
          </cell>
          <cell r="CR275">
            <v>698.97</v>
          </cell>
          <cell r="CS275">
            <v>2314.2072480000002</v>
          </cell>
          <cell r="CT275">
            <v>8989.758752400001</v>
          </cell>
          <cell r="CU275">
            <v>6427.6860000000006</v>
          </cell>
          <cell r="CV275">
            <v>14656.890000000001</v>
          </cell>
          <cell r="CW275">
            <v>2532.4809999999998</v>
          </cell>
          <cell r="CX275">
            <v>5631.485999999999</v>
          </cell>
          <cell r="CY275">
            <v>1478.704</v>
          </cell>
          <cell r="CZ275">
            <v>6750.75</v>
          </cell>
          <cell r="DA275">
            <v>499.37</v>
          </cell>
          <cell r="DB275">
            <v>2132.3150179999998</v>
          </cell>
          <cell r="DC275">
            <v>8163.8750524000025</v>
          </cell>
          <cell r="DD275">
            <v>5767.1779999999999</v>
          </cell>
          <cell r="DE275">
            <v>13953.720999999998</v>
          </cell>
          <cell r="DF275">
            <v>2541.3049999999998</v>
          </cell>
          <cell r="DG275">
            <v>6889.93</v>
          </cell>
          <cell r="DH275">
            <v>3913.7179999999998</v>
          </cell>
          <cell r="DI275">
            <v>8706.01</v>
          </cell>
          <cell r="DJ275">
            <v>631.66999999999996</v>
          </cell>
          <cell r="DK275">
            <v>1740.6131799999998</v>
          </cell>
          <cell r="DL275">
            <v>7473.6084524000007</v>
          </cell>
          <cell r="DM275">
            <v>5961.1459999999997</v>
          </cell>
          <cell r="DN275">
            <v>13615.684999999999</v>
          </cell>
          <cell r="DO275">
            <v>2296.5429999999997</v>
          </cell>
          <cell r="DP275">
            <v>8051.244999999999</v>
          </cell>
          <cell r="DQ275">
            <v>960.80400000000009</v>
          </cell>
          <cell r="DR275">
            <v>10852.404999999999</v>
          </cell>
          <cell r="DS275">
            <v>1002.3499999999999</v>
          </cell>
          <cell r="DT275">
            <v>1951.99468</v>
          </cell>
          <cell r="DU275">
            <v>7478.6731523999988</v>
          </cell>
          <cell r="DV275">
            <v>6164.9460000000008</v>
          </cell>
          <cell r="DW275">
            <v>13290.407999999999</v>
          </cell>
          <cell r="DX275">
            <v>2424.6970000000001</v>
          </cell>
          <cell r="DY275">
            <v>8439.7740000000013</v>
          </cell>
          <cell r="DZ275">
            <v>7127.2830000000004</v>
          </cell>
          <cell r="EA275">
            <v>1342.25</v>
          </cell>
          <cell r="EB275">
            <v>933.2</v>
          </cell>
          <cell r="EC275">
            <v>2354.1805300000001</v>
          </cell>
          <cell r="ED275">
            <v>7438.4816523999998</v>
          </cell>
          <cell r="EE275">
            <v>7158.5759999999991</v>
          </cell>
          <cell r="EF275">
            <v>13313.650000000001</v>
          </cell>
          <cell r="EG275">
            <v>2306.5059999999994</v>
          </cell>
          <cell r="EH275">
            <v>9356.1519999999982</v>
          </cell>
          <cell r="EI275">
            <v>4954.9129999999996</v>
          </cell>
          <cell r="EJ275">
            <v>4144.53</v>
          </cell>
          <cell r="EK275">
            <v>934.34999999999991</v>
          </cell>
          <cell r="EL275">
            <v>2478.8063499999998</v>
          </cell>
          <cell r="EM275">
            <v>6069.6082523999994</v>
          </cell>
          <cell r="EN275">
            <v>6895.9960000000001</v>
          </cell>
          <cell r="EO275">
            <v>13955.941000000003</v>
          </cell>
          <cell r="EP275">
            <v>2801.4109999999996</v>
          </cell>
          <cell r="EQ275">
            <v>9509.1869999999999</v>
          </cell>
          <cell r="ER275">
            <v>2548.31</v>
          </cell>
          <cell r="ES275">
            <v>4822.2389999999996</v>
          </cell>
          <cell r="ET275">
            <v>803.89999999999986</v>
          </cell>
          <cell r="EU275">
            <v>2608.3906499999998</v>
          </cell>
          <cell r="EV275">
            <v>6421.6038049000008</v>
          </cell>
          <cell r="EW275">
            <v>6611.4559999999992</v>
          </cell>
          <cell r="EX275">
            <v>12157.329999999998</v>
          </cell>
          <cell r="EY275">
            <v>2857.8289999999997</v>
          </cell>
          <cell r="EZ275">
            <v>9475.893</v>
          </cell>
          <cell r="FA275">
            <v>3036.6689999999999</v>
          </cell>
          <cell r="FB275">
            <v>1077.49</v>
          </cell>
          <cell r="FC275">
            <v>672.07500000000005</v>
          </cell>
          <cell r="FD275">
            <v>1974.83725</v>
          </cell>
          <cell r="FE275">
            <v>6950.0324524000007</v>
          </cell>
          <cell r="FF275">
            <v>7047.1059999999998</v>
          </cell>
          <cell r="FG275">
            <v>13428.520999999999</v>
          </cell>
          <cell r="FH275">
            <v>2625.5360000000001</v>
          </cell>
          <cell r="FI275">
            <v>6899.1119999999992</v>
          </cell>
          <cell r="FJ275">
            <v>2657.8090000000002</v>
          </cell>
          <cell r="FK275">
            <v>1799.7850000000001</v>
          </cell>
          <cell r="FL275">
            <v>1017.37</v>
          </cell>
          <cell r="FM275">
            <v>2632.3622299999997</v>
          </cell>
          <cell r="FN275">
            <v>6399.8248049000013</v>
          </cell>
          <cell r="FO275">
            <v>6811.3509999999987</v>
          </cell>
          <cell r="FP275">
            <v>13643.711235714287</v>
          </cell>
          <cell r="FQ275">
            <v>2704.7749999999996</v>
          </cell>
          <cell r="FR275">
            <v>7695.8760000000002</v>
          </cell>
          <cell r="FS275">
            <v>7701.96</v>
          </cell>
          <cell r="FT275">
            <v>2175.0500000000002</v>
          </cell>
          <cell r="FU275">
            <v>910.86000000000024</v>
          </cell>
          <cell r="FV275">
            <v>2800.7691500000001</v>
          </cell>
          <cell r="FW275">
            <v>6205.5501049000004</v>
          </cell>
          <cell r="FX275">
            <v>5881.8909999999996</v>
          </cell>
          <cell r="FY275">
            <v>14156.003007142857</v>
          </cell>
          <cell r="FZ275">
            <v>2651.7759999999998</v>
          </cell>
          <cell r="GA275">
            <v>8226.8649999999998</v>
          </cell>
          <cell r="GB275">
            <v>6380.99</v>
          </cell>
          <cell r="GC275">
            <v>1994.21</v>
          </cell>
          <cell r="GD275">
            <v>881.34</v>
          </cell>
          <cell r="GE275">
            <v>2278.2832679999997</v>
          </cell>
          <cell r="GF275">
            <v>5920.4696049000004</v>
          </cell>
          <cell r="GG275">
            <v>5519.5059999999994</v>
          </cell>
          <cell r="GH275">
            <v>14339.381551428574</v>
          </cell>
          <cell r="GI275">
            <v>2394.8310000000001</v>
          </cell>
          <cell r="GJ275">
            <v>8034.85</v>
          </cell>
          <cell r="GK275">
            <v>7642.259</v>
          </cell>
          <cell r="GL275">
            <v>2612.2549999999997</v>
          </cell>
          <cell r="GM275">
            <v>687.56999999999994</v>
          </cell>
          <cell r="GN275">
            <v>1613.254688</v>
          </cell>
          <cell r="GO275">
            <v>6521.3964049000006</v>
          </cell>
          <cell r="GP275">
            <v>7633.0110000000004</v>
          </cell>
          <cell r="GQ275">
            <v>14642.102982142855</v>
          </cell>
          <cell r="GR275">
            <v>2437.4830000000002</v>
          </cell>
          <cell r="GS275">
            <v>7741.7900000000009</v>
          </cell>
          <cell r="GT275">
            <v>5314.9740000000002</v>
          </cell>
          <cell r="GU275">
            <v>2537.8250000000003</v>
          </cell>
          <cell r="GV275">
            <v>919.74</v>
          </cell>
        </row>
        <row r="276">
          <cell r="O276">
            <v>57354.686542400006</v>
          </cell>
        </row>
      </sheetData>
      <sheetData sheetId="3">
        <row r="606">
          <cell r="A606" t="str">
            <v>NO: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 Data list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combination"/>
      <sheetName val="Recipe combination"/>
      <sheetName val="List"/>
    </sheetNames>
    <sheetDataSet>
      <sheetData sheetId="0" refreshError="1"/>
      <sheetData sheetId="1" refreshError="1"/>
      <sheetData sheetId="2" refreshError="1">
        <row r="3">
          <cell r="C3">
            <v>0.05</v>
          </cell>
          <cell r="D3" t="str">
            <v>CPO</v>
          </cell>
        </row>
        <row r="4">
          <cell r="C4">
            <v>0.1</v>
          </cell>
          <cell r="D4" t="str">
            <v>CPS</v>
          </cell>
        </row>
        <row r="5">
          <cell r="C5">
            <v>0.15</v>
          </cell>
          <cell r="D5" t="str">
            <v>RBDPS</v>
          </cell>
        </row>
        <row r="6">
          <cell r="C6">
            <v>0.2</v>
          </cell>
          <cell r="D6" t="str">
            <v>PFAD</v>
          </cell>
        </row>
        <row r="7">
          <cell r="C7">
            <v>0.25</v>
          </cell>
          <cell r="D7" t="str">
            <v>PKFAD</v>
          </cell>
        </row>
        <row r="8">
          <cell r="C8">
            <v>0.3</v>
          </cell>
          <cell r="D8" t="str">
            <v>B/P PKO</v>
          </cell>
        </row>
        <row r="9">
          <cell r="C9">
            <v>0.35</v>
          </cell>
          <cell r="D9" t="str">
            <v>CNO</v>
          </cell>
        </row>
        <row r="10">
          <cell r="C10">
            <v>0.4</v>
          </cell>
          <cell r="D10" t="str">
            <v>B/P CNO</v>
          </cell>
        </row>
        <row r="11">
          <cell r="C11">
            <v>0.45</v>
          </cell>
          <cell r="D11" t="str">
            <v>PKO</v>
          </cell>
        </row>
        <row r="12">
          <cell r="C12">
            <v>0.5</v>
          </cell>
          <cell r="D12" t="str">
            <v>PKO residue</v>
          </cell>
        </row>
        <row r="13">
          <cell r="C13">
            <v>0.55000000000000004</v>
          </cell>
        </row>
        <row r="14">
          <cell r="C14">
            <v>0.6</v>
          </cell>
        </row>
        <row r="15">
          <cell r="C15">
            <v>0.65</v>
          </cell>
        </row>
        <row r="16">
          <cell r="C16">
            <v>0.7</v>
          </cell>
        </row>
        <row r="17">
          <cell r="C17">
            <v>0.75</v>
          </cell>
        </row>
        <row r="18">
          <cell r="C18">
            <v>0.8</v>
          </cell>
        </row>
        <row r="19">
          <cell r="C19">
            <v>0.85</v>
          </cell>
        </row>
        <row r="20">
          <cell r="C20">
            <v>0.9</v>
          </cell>
        </row>
        <row r="21">
          <cell r="C21">
            <v>0.95</v>
          </cell>
        </row>
        <row r="22">
          <cell r="C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  <sheetName val="Index"/>
      <sheetName val="Product Groups ASR movement"/>
      <sheetName val="Price-Volume analyses"/>
      <sheetName val="Product wise ASR- Oleo"/>
      <sheetName val="Top 10 Oleo products"/>
      <sheetName val="Sales - Domestic vs. Exports"/>
      <sheetName val="Customerwise group wise"/>
      <sheetName val="Customer wise overall"/>
      <sheetName val="Sheet (4)"/>
      <sheetName val="Plant wise sales"/>
      <sheetName val="Sheet (2)"/>
      <sheetName val="Trend in key products "/>
      <sheetName val="Monthly sales trend - Key prods"/>
      <sheetName val="V1214"/>
      <sheetName val="V1216"/>
      <sheetName val="UTSR trend"/>
      <sheetName val="Erucic acid"/>
      <sheetName val="V 12 16"/>
      <sheetName val="V 12 14"/>
      <sheetName val="Glycerine"/>
      <sheetName val="Monthly trend - Top customers"/>
      <sheetName val="Sheet (3)"/>
      <sheetName val="RM price trend - Key oils"/>
      <sheetName val="Top 10 based on FY09"/>
      <sheetName val="Top 10 based on FY08"/>
    </sheetNames>
    <sheetDataSet>
      <sheetData sheetId="0" refreshError="1">
        <row r="3">
          <cell r="D3" t="str">
            <v>Project Daffodil - Oleo Revenue analyses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64" workbookViewId="0">
      <selection activeCell="D81" sqref="D81"/>
    </sheetView>
  </sheetViews>
  <sheetFormatPr defaultRowHeight="15"/>
  <cols>
    <col min="1" max="1" width="13.42578125" customWidth="1"/>
    <col min="2" max="2" width="18.28515625" customWidth="1"/>
    <col min="3" max="4" width="16.42578125" customWidth="1"/>
    <col min="5" max="5" width="17.140625" customWidth="1"/>
    <col min="6" max="6" width="15.7109375" customWidth="1"/>
    <col min="7" max="7" width="17" customWidth="1"/>
    <col min="8" max="8" width="14.85546875" customWidth="1"/>
    <col min="9" max="9" width="10.85546875" hidden="1" customWidth="1"/>
    <col min="10" max="10" width="13" hidden="1" customWidth="1"/>
    <col min="11" max="11" width="0" hidden="1" customWidth="1"/>
  </cols>
  <sheetData>
    <row r="1" spans="1:10" ht="16.5" thickTop="1" thickBot="1">
      <c r="A1" s="196" t="s">
        <v>714</v>
      </c>
      <c r="B1" s="197"/>
      <c r="C1" s="42"/>
      <c r="D1" s="55" t="s">
        <v>76</v>
      </c>
      <c r="E1" s="55" t="s">
        <v>250</v>
      </c>
      <c r="F1" s="55" t="s">
        <v>61</v>
      </c>
      <c r="G1" s="55" t="s">
        <v>78</v>
      </c>
      <c r="H1" s="47" t="s">
        <v>143</v>
      </c>
      <c r="J1" s="47" t="s">
        <v>151</v>
      </c>
    </row>
    <row r="2" spans="1:10" ht="16.5" thickTop="1" thickBot="1">
      <c r="A2" s="43"/>
      <c r="B2" s="43"/>
      <c r="C2" s="44"/>
      <c r="D2" s="193" t="s">
        <v>79</v>
      </c>
      <c r="E2" s="193"/>
      <c r="F2" s="193"/>
      <c r="G2" s="193"/>
      <c r="H2" s="50"/>
      <c r="J2" s="50"/>
    </row>
    <row r="3" spans="1:10" ht="15.75" thickTop="1">
      <c r="A3" s="45" t="s">
        <v>184</v>
      </c>
      <c r="B3" s="45" t="s">
        <v>58</v>
      </c>
      <c r="C3" s="45" t="s">
        <v>54</v>
      </c>
      <c r="D3" s="47">
        <v>1</v>
      </c>
      <c r="E3" s="46">
        <v>1</v>
      </c>
      <c r="F3" s="47">
        <v>0.36842105263157893</v>
      </c>
      <c r="G3" s="47">
        <v>0.33333333333333331</v>
      </c>
      <c r="H3" s="47">
        <v>0.12280701754385964</v>
      </c>
      <c r="J3" s="47"/>
    </row>
    <row r="4" spans="1:10">
      <c r="A4" s="48" t="s">
        <v>184</v>
      </c>
      <c r="B4" s="48" t="s">
        <v>75</v>
      </c>
      <c r="C4" s="48" t="s">
        <v>55</v>
      </c>
      <c r="D4" s="50">
        <v>0.625</v>
      </c>
      <c r="E4" s="49">
        <v>1</v>
      </c>
      <c r="F4" s="50">
        <v>0.11538461538461539</v>
      </c>
      <c r="G4" s="50">
        <v>0</v>
      </c>
      <c r="H4" s="50">
        <v>0</v>
      </c>
      <c r="J4" s="50"/>
    </row>
    <row r="5" spans="1:10">
      <c r="A5" s="48" t="s">
        <v>184</v>
      </c>
      <c r="B5" s="48" t="s">
        <v>59</v>
      </c>
      <c r="C5" s="48" t="s">
        <v>56</v>
      </c>
      <c r="D5" s="50">
        <v>0.65</v>
      </c>
      <c r="E5" s="49">
        <v>0.93</v>
      </c>
      <c r="F5" s="49">
        <v>0</v>
      </c>
      <c r="G5" s="50">
        <v>0</v>
      </c>
      <c r="H5" s="50">
        <v>0</v>
      </c>
      <c r="J5" s="50"/>
    </row>
    <row r="6" spans="1:10" ht="15.75" thickBot="1">
      <c r="A6" s="48" t="s">
        <v>184</v>
      </c>
      <c r="B6" s="48" t="s">
        <v>245</v>
      </c>
      <c r="C6" s="48" t="s">
        <v>57</v>
      </c>
      <c r="D6" s="50">
        <v>0.88888888888888884</v>
      </c>
      <c r="E6" s="49">
        <v>0.89</v>
      </c>
      <c r="F6" s="49">
        <v>0</v>
      </c>
      <c r="G6" s="50">
        <v>0</v>
      </c>
      <c r="H6" s="50">
        <v>0</v>
      </c>
      <c r="J6" s="50"/>
    </row>
    <row r="7" spans="1:10" ht="15.75" thickTop="1">
      <c r="A7" s="45" t="s">
        <v>185</v>
      </c>
      <c r="B7" s="45" t="s">
        <v>58</v>
      </c>
      <c r="C7" s="45" t="s">
        <v>54</v>
      </c>
      <c r="D7" s="47">
        <v>0.86</v>
      </c>
      <c r="E7" s="46">
        <v>1</v>
      </c>
      <c r="F7" s="47">
        <v>0.25</v>
      </c>
      <c r="G7" s="47">
        <v>0</v>
      </c>
      <c r="H7" s="47">
        <v>0</v>
      </c>
      <c r="J7" s="47"/>
    </row>
    <row r="8" spans="1:10">
      <c r="A8" s="48" t="s">
        <v>185</v>
      </c>
      <c r="B8" s="48" t="s">
        <v>75</v>
      </c>
      <c r="C8" s="48" t="s">
        <v>55</v>
      </c>
      <c r="D8" s="50">
        <v>1</v>
      </c>
      <c r="E8" s="49">
        <v>1</v>
      </c>
      <c r="F8" s="50">
        <v>0</v>
      </c>
      <c r="G8" s="50">
        <v>0.5</v>
      </c>
      <c r="H8" s="50">
        <v>0</v>
      </c>
      <c r="J8" s="50"/>
    </row>
    <row r="9" spans="1:10">
      <c r="A9" s="48" t="s">
        <v>185</v>
      </c>
      <c r="B9" s="48" t="s">
        <v>59</v>
      </c>
      <c r="C9" s="48" t="s">
        <v>56</v>
      </c>
      <c r="D9" s="50">
        <v>0.68</v>
      </c>
      <c r="E9" s="49">
        <v>1</v>
      </c>
      <c r="F9" s="50">
        <v>0</v>
      </c>
      <c r="G9" s="50">
        <v>0.75</v>
      </c>
      <c r="H9" s="50">
        <v>0</v>
      </c>
      <c r="J9" s="50"/>
    </row>
    <row r="10" spans="1:10" ht="15.75" thickBot="1">
      <c r="A10" s="48" t="s">
        <v>185</v>
      </c>
      <c r="B10" s="48" t="s">
        <v>245</v>
      </c>
      <c r="C10" s="48" t="s">
        <v>57</v>
      </c>
      <c r="D10" s="50">
        <v>1</v>
      </c>
      <c r="E10" s="49">
        <v>0.97777777777777775</v>
      </c>
      <c r="F10" s="50">
        <v>0</v>
      </c>
      <c r="G10" s="50">
        <v>0.5</v>
      </c>
      <c r="H10" s="50">
        <v>0</v>
      </c>
      <c r="J10" s="50"/>
    </row>
    <row r="11" spans="1:10" ht="15.75" thickTop="1">
      <c r="A11" s="45" t="s">
        <v>249</v>
      </c>
      <c r="B11" s="45" t="s">
        <v>58</v>
      </c>
      <c r="C11" s="45" t="s">
        <v>54</v>
      </c>
      <c r="D11" s="47">
        <v>1</v>
      </c>
      <c r="E11" s="46">
        <v>1</v>
      </c>
      <c r="F11" s="47">
        <v>0.75</v>
      </c>
      <c r="G11" s="47">
        <v>0.6</v>
      </c>
      <c r="H11" s="47">
        <v>0.44999999999999996</v>
      </c>
      <c r="J11" s="47"/>
    </row>
    <row r="12" spans="1:10">
      <c r="A12" s="48" t="s">
        <v>249</v>
      </c>
      <c r="B12" s="48" t="s">
        <v>75</v>
      </c>
      <c r="C12" s="48" t="s">
        <v>55</v>
      </c>
      <c r="D12" s="50">
        <v>1</v>
      </c>
      <c r="E12" s="49">
        <v>0.95541401273885351</v>
      </c>
      <c r="F12" s="50">
        <v>0.4</v>
      </c>
      <c r="G12" s="50">
        <v>0.16666666666666666</v>
      </c>
      <c r="H12" s="50">
        <v>6.3694267515923567E-2</v>
      </c>
      <c r="J12" s="50"/>
    </row>
    <row r="13" spans="1:10">
      <c r="A13" s="48" t="s">
        <v>249</v>
      </c>
      <c r="B13" s="48" t="s">
        <v>59</v>
      </c>
      <c r="C13" s="48" t="s">
        <v>56</v>
      </c>
      <c r="D13" s="50">
        <v>0.81</v>
      </c>
      <c r="E13" s="49">
        <v>0.91823899371069184</v>
      </c>
      <c r="F13" s="50">
        <v>0</v>
      </c>
      <c r="G13" s="50">
        <v>0.33333333333333331</v>
      </c>
      <c r="H13" s="50">
        <v>0</v>
      </c>
      <c r="J13" s="50"/>
    </row>
    <row r="14" spans="1:10" ht="15.75" thickBot="1">
      <c r="A14" s="48" t="s">
        <v>249</v>
      </c>
      <c r="B14" s="48" t="s">
        <v>165</v>
      </c>
      <c r="C14" s="48" t="s">
        <v>57</v>
      </c>
      <c r="D14" s="50">
        <v>0.79</v>
      </c>
      <c r="E14" s="49">
        <v>1</v>
      </c>
      <c r="F14" s="50">
        <v>0.75</v>
      </c>
      <c r="G14" s="50">
        <v>0.33333333333333331</v>
      </c>
      <c r="H14" s="50">
        <v>0.19750000000000001</v>
      </c>
      <c r="J14" s="50"/>
    </row>
    <row r="15" spans="1:10" ht="15.75" thickTop="1">
      <c r="A15" s="45" t="s">
        <v>246</v>
      </c>
      <c r="B15" s="45" t="s">
        <v>58</v>
      </c>
      <c r="C15" s="45" t="s">
        <v>54</v>
      </c>
      <c r="D15" s="47">
        <v>1</v>
      </c>
      <c r="E15" s="47">
        <v>1</v>
      </c>
      <c r="F15" s="47">
        <v>0.5</v>
      </c>
      <c r="G15" s="47">
        <v>0.33333333333333331</v>
      </c>
      <c r="H15" s="47">
        <v>0.16666666666666666</v>
      </c>
      <c r="J15" s="47"/>
    </row>
    <row r="16" spans="1:10">
      <c r="A16" s="48" t="s">
        <v>246</v>
      </c>
      <c r="B16" s="48" t="s">
        <v>75</v>
      </c>
      <c r="C16" s="48" t="s">
        <v>55</v>
      </c>
      <c r="D16" s="50">
        <v>0.93</v>
      </c>
      <c r="E16" s="50">
        <v>1</v>
      </c>
      <c r="F16" s="50">
        <v>0.5</v>
      </c>
      <c r="G16" s="50">
        <v>0.2</v>
      </c>
      <c r="H16" s="50">
        <v>9.3000000000000013E-2</v>
      </c>
      <c r="J16" s="50"/>
    </row>
    <row r="17" spans="1:10">
      <c r="A17" s="48" t="s">
        <v>246</v>
      </c>
      <c r="B17" s="48" t="s">
        <v>59</v>
      </c>
      <c r="C17" s="48" t="s">
        <v>56</v>
      </c>
      <c r="D17" s="50">
        <v>0.92</v>
      </c>
      <c r="E17" s="50">
        <v>0.90196078431372551</v>
      </c>
      <c r="F17" s="50">
        <v>0.66666666666666663</v>
      </c>
      <c r="G17" s="50">
        <v>0.4</v>
      </c>
      <c r="H17" s="50">
        <v>0.22128104575163399</v>
      </c>
      <c r="J17" s="50"/>
    </row>
    <row r="18" spans="1:10" ht="15.75" thickBot="1">
      <c r="A18" s="48" t="s">
        <v>246</v>
      </c>
      <c r="B18" s="48" t="s">
        <v>165</v>
      </c>
      <c r="C18" s="48" t="s">
        <v>57</v>
      </c>
      <c r="D18" s="50">
        <v>0.81</v>
      </c>
      <c r="E18" s="50">
        <v>0.87684729064039413</v>
      </c>
      <c r="F18" s="50">
        <v>0.66666666666666663</v>
      </c>
      <c r="G18" s="50">
        <v>0.5</v>
      </c>
      <c r="H18" s="50">
        <v>0.23674876847290641</v>
      </c>
      <c r="J18" s="50"/>
    </row>
    <row r="19" spans="1:10" ht="15.75" thickTop="1">
      <c r="A19" s="45" t="s">
        <v>247</v>
      </c>
      <c r="B19" s="45" t="s">
        <v>58</v>
      </c>
      <c r="C19" s="45" t="s">
        <v>54</v>
      </c>
      <c r="D19" s="47">
        <v>1</v>
      </c>
      <c r="E19" s="47">
        <v>0.967741935483871</v>
      </c>
      <c r="F19" s="47">
        <v>0.66666666666666663</v>
      </c>
      <c r="G19" s="47">
        <v>0</v>
      </c>
      <c r="H19" s="47">
        <v>0</v>
      </c>
      <c r="J19" s="47"/>
    </row>
    <row r="20" spans="1:10">
      <c r="A20" s="48" t="s">
        <v>247</v>
      </c>
      <c r="B20" s="48" t="s">
        <v>75</v>
      </c>
      <c r="C20" s="48" t="s">
        <v>55</v>
      </c>
      <c r="D20" s="50">
        <v>1</v>
      </c>
      <c r="E20" s="50">
        <v>0.99375000000000002</v>
      </c>
      <c r="F20" s="50">
        <v>0.33333333333333331</v>
      </c>
      <c r="G20" s="50">
        <v>0</v>
      </c>
      <c r="H20" s="50">
        <v>0</v>
      </c>
      <c r="J20" s="50"/>
    </row>
    <row r="21" spans="1:10">
      <c r="A21" s="48" t="s">
        <v>247</v>
      </c>
      <c r="B21" s="48" t="s">
        <v>59</v>
      </c>
      <c r="C21" s="48" t="s">
        <v>56</v>
      </c>
      <c r="D21" s="50">
        <v>0.94099999999999995</v>
      </c>
      <c r="E21" s="50">
        <v>0.97931034482758617</v>
      </c>
      <c r="F21" s="50">
        <v>0</v>
      </c>
      <c r="G21" s="50">
        <v>0</v>
      </c>
      <c r="H21" s="50">
        <v>0</v>
      </c>
      <c r="J21" s="50"/>
    </row>
    <row r="22" spans="1:10" ht="15.75" thickBot="1">
      <c r="A22" s="48" t="s">
        <v>247</v>
      </c>
      <c r="B22" s="48" t="s">
        <v>254</v>
      </c>
      <c r="C22" s="48" t="s">
        <v>57</v>
      </c>
      <c r="D22" s="50">
        <v>0.92300000000000004</v>
      </c>
      <c r="E22" s="50">
        <v>0.90849673202614378</v>
      </c>
      <c r="F22" s="50">
        <v>0</v>
      </c>
      <c r="G22" s="50">
        <v>0</v>
      </c>
      <c r="H22" s="50">
        <v>0</v>
      </c>
      <c r="J22" s="50"/>
    </row>
    <row r="23" spans="1:10" ht="15.75" thickTop="1">
      <c r="A23" s="45" t="s">
        <v>237</v>
      </c>
      <c r="B23" s="45" t="s">
        <v>58</v>
      </c>
      <c r="C23" s="45" t="s">
        <v>54</v>
      </c>
      <c r="D23" s="47">
        <v>0.91600000000000004</v>
      </c>
      <c r="E23" s="47">
        <v>1</v>
      </c>
      <c r="F23" s="47">
        <v>0</v>
      </c>
      <c r="G23" s="47">
        <v>0.33333333333333331</v>
      </c>
      <c r="H23" s="47">
        <v>0</v>
      </c>
      <c r="J23" s="47"/>
    </row>
    <row r="24" spans="1:10">
      <c r="A24" s="48" t="s">
        <v>237</v>
      </c>
      <c r="B24" s="48" t="s">
        <v>75</v>
      </c>
      <c r="C24" s="48" t="s">
        <v>55</v>
      </c>
      <c r="D24" s="50">
        <v>1</v>
      </c>
      <c r="E24" s="50">
        <v>0.99</v>
      </c>
      <c r="F24" s="50">
        <v>0</v>
      </c>
      <c r="G24" s="50">
        <v>0</v>
      </c>
      <c r="H24" s="50">
        <v>0</v>
      </c>
      <c r="J24" s="50"/>
    </row>
    <row r="25" spans="1:10">
      <c r="A25" s="48" t="s">
        <v>237</v>
      </c>
      <c r="B25" s="48" t="s">
        <v>59</v>
      </c>
      <c r="C25" s="48" t="s">
        <v>56</v>
      </c>
      <c r="D25" s="50">
        <v>0.9</v>
      </c>
      <c r="E25" s="50">
        <v>0.95726495726495731</v>
      </c>
      <c r="F25" s="50">
        <v>0.25</v>
      </c>
      <c r="G25" s="50">
        <v>0</v>
      </c>
      <c r="H25" s="50">
        <v>0</v>
      </c>
      <c r="J25" s="50"/>
    </row>
    <row r="26" spans="1:10" ht="15.75" thickBot="1">
      <c r="A26" s="116" t="s">
        <v>237</v>
      </c>
      <c r="B26" s="116" t="s">
        <v>165</v>
      </c>
      <c r="C26" s="116" t="s">
        <v>57</v>
      </c>
      <c r="D26" s="59">
        <v>0.91600000000000004</v>
      </c>
      <c r="E26" s="59">
        <v>1</v>
      </c>
      <c r="F26" s="59">
        <v>0</v>
      </c>
      <c r="G26" s="59">
        <v>0</v>
      </c>
      <c r="H26" s="59">
        <v>0</v>
      </c>
      <c r="J26" s="50"/>
    </row>
    <row r="27" spans="1:10" ht="15.75" thickTop="1">
      <c r="A27" s="45" t="s">
        <v>255</v>
      </c>
      <c r="B27" s="45" t="s">
        <v>58</v>
      </c>
      <c r="C27" s="45" t="s">
        <v>54</v>
      </c>
      <c r="D27" s="47">
        <v>0.69230769230769229</v>
      </c>
      <c r="E27" s="47">
        <v>0.89473684210526316</v>
      </c>
      <c r="F27" s="47">
        <v>1</v>
      </c>
      <c r="G27" s="47">
        <v>0.33333333333333331</v>
      </c>
      <c r="H27" s="47">
        <v>0.20647773279352225</v>
      </c>
      <c r="J27" s="118"/>
    </row>
    <row r="28" spans="1:10">
      <c r="A28" s="48" t="s">
        <v>255</v>
      </c>
      <c r="B28" s="48" t="s">
        <v>75</v>
      </c>
      <c r="C28" s="48" t="s">
        <v>55</v>
      </c>
      <c r="D28" s="50">
        <v>0.93333333333333335</v>
      </c>
      <c r="E28" s="50">
        <v>0.92253521126760563</v>
      </c>
      <c r="F28" s="50">
        <v>0.66666666666666663</v>
      </c>
      <c r="G28" s="50">
        <v>0.33333333333333331</v>
      </c>
      <c r="H28" s="50">
        <v>0.19134063641105895</v>
      </c>
      <c r="J28" s="118"/>
    </row>
    <row r="29" spans="1:10">
      <c r="A29" s="48" t="s">
        <v>255</v>
      </c>
      <c r="B29" s="48" t="s">
        <v>59</v>
      </c>
      <c r="C29" s="48" t="s">
        <v>56</v>
      </c>
      <c r="D29" s="50">
        <v>0.75</v>
      </c>
      <c r="E29" s="50">
        <v>0.67241379310344829</v>
      </c>
      <c r="F29" s="50">
        <v>0</v>
      </c>
      <c r="G29" s="50">
        <v>0.33333333333333331</v>
      </c>
      <c r="H29" s="50">
        <v>0</v>
      </c>
      <c r="J29" s="118"/>
    </row>
    <row r="30" spans="1:10" ht="15.75" thickBot="1">
      <c r="A30" s="116" t="s">
        <v>255</v>
      </c>
      <c r="B30" s="116" t="s">
        <v>254</v>
      </c>
      <c r="C30" s="116" t="s">
        <v>57</v>
      </c>
      <c r="D30" s="59">
        <v>1</v>
      </c>
      <c r="E30" s="59">
        <v>0.98360655737704916</v>
      </c>
      <c r="F30" s="59">
        <v>0</v>
      </c>
      <c r="G30" s="59">
        <v>0</v>
      </c>
      <c r="H30" s="59">
        <v>0</v>
      </c>
      <c r="J30" s="118"/>
    </row>
    <row r="31" spans="1:10" ht="15.75" thickTop="1">
      <c r="A31" s="45" t="s">
        <v>257</v>
      </c>
      <c r="B31" s="45" t="s">
        <v>58</v>
      </c>
      <c r="C31" s="45" t="s">
        <v>54</v>
      </c>
      <c r="D31" s="47">
        <v>1</v>
      </c>
      <c r="E31" s="47">
        <v>0.93548387096774188</v>
      </c>
      <c r="F31" s="47">
        <v>0.4</v>
      </c>
      <c r="G31" s="47">
        <v>0.4</v>
      </c>
      <c r="H31" s="47">
        <v>0.14967741935483872</v>
      </c>
      <c r="J31" s="118"/>
    </row>
    <row r="32" spans="1:10">
      <c r="A32" s="48" t="s">
        <v>257</v>
      </c>
      <c r="B32" s="48" t="s">
        <v>75</v>
      </c>
      <c r="C32" s="48" t="s">
        <v>55</v>
      </c>
      <c r="D32" s="50">
        <v>1</v>
      </c>
      <c r="E32" s="50">
        <v>0.84426229508196726</v>
      </c>
      <c r="F32" s="50">
        <v>0</v>
      </c>
      <c r="G32" s="50">
        <v>0</v>
      </c>
      <c r="H32" s="50">
        <v>0</v>
      </c>
      <c r="J32" s="118"/>
    </row>
    <row r="33" spans="1:10">
      <c r="A33" s="48" t="s">
        <v>257</v>
      </c>
      <c r="B33" s="48" t="s">
        <v>59</v>
      </c>
      <c r="C33" s="48" t="s">
        <v>56</v>
      </c>
      <c r="D33" s="50">
        <v>0.83</v>
      </c>
      <c r="E33" s="50">
        <v>0.86923076923076925</v>
      </c>
      <c r="F33" s="50">
        <v>0.8</v>
      </c>
      <c r="G33" s="50">
        <v>0.2</v>
      </c>
      <c r="H33" s="50">
        <v>0.11543384615384616</v>
      </c>
      <c r="J33" s="118"/>
    </row>
    <row r="34" spans="1:10" ht="15.75" thickBot="1">
      <c r="A34" s="116" t="s">
        <v>257</v>
      </c>
      <c r="B34" s="116" t="s">
        <v>165</v>
      </c>
      <c r="C34" s="116" t="s">
        <v>57</v>
      </c>
      <c r="D34" s="59">
        <v>0.92849999999999999</v>
      </c>
      <c r="E34" s="59">
        <v>0.89743589743589747</v>
      </c>
      <c r="F34" s="59">
        <v>0.2</v>
      </c>
      <c r="G34" s="59">
        <v>0.2</v>
      </c>
      <c r="H34" s="59">
        <v>3.3330769230769233E-2</v>
      </c>
      <c r="J34" s="118"/>
    </row>
    <row r="35" spans="1:10" ht="15.75" thickTop="1">
      <c r="A35" s="45" t="s">
        <v>339</v>
      </c>
      <c r="B35" s="45" t="s">
        <v>58</v>
      </c>
      <c r="C35" s="45" t="s">
        <v>54</v>
      </c>
      <c r="D35" s="47">
        <v>1</v>
      </c>
      <c r="E35" s="47">
        <v>0.96808510638297873</v>
      </c>
      <c r="F35" s="47">
        <v>1</v>
      </c>
      <c r="G35" s="47">
        <v>0.4</v>
      </c>
      <c r="H35" s="47">
        <v>0.38723404255319149</v>
      </c>
      <c r="J35" s="118"/>
    </row>
    <row r="36" spans="1:10">
      <c r="A36" s="48" t="s">
        <v>339</v>
      </c>
      <c r="B36" s="48" t="s">
        <v>75</v>
      </c>
      <c r="C36" s="48" t="s">
        <v>55</v>
      </c>
      <c r="D36" s="50">
        <v>0.9</v>
      </c>
      <c r="E36" s="50">
        <v>0.91666666666666663</v>
      </c>
      <c r="F36" s="50">
        <v>0.66666666666666663</v>
      </c>
      <c r="G36" s="50">
        <v>0</v>
      </c>
      <c r="H36" s="50">
        <v>0</v>
      </c>
      <c r="J36" s="118"/>
    </row>
    <row r="37" spans="1:10">
      <c r="A37" s="48" t="s">
        <v>339</v>
      </c>
      <c r="B37" s="48" t="s">
        <v>59</v>
      </c>
      <c r="C37" s="48" t="s">
        <v>56</v>
      </c>
      <c r="D37" s="50">
        <v>0.83330000000000004</v>
      </c>
      <c r="E37" s="50">
        <v>0.7432432432432432</v>
      </c>
      <c r="F37" s="50">
        <v>0.4</v>
      </c>
      <c r="G37" s="50">
        <v>0.2</v>
      </c>
      <c r="H37" s="50">
        <v>4.954756756756757E-2</v>
      </c>
      <c r="J37" s="118"/>
    </row>
    <row r="38" spans="1:10" ht="15.75" thickBot="1">
      <c r="A38" s="116" t="s">
        <v>339</v>
      </c>
      <c r="B38" s="116" t="s">
        <v>165</v>
      </c>
      <c r="C38" s="116" t="s">
        <v>57</v>
      </c>
      <c r="D38" s="59">
        <v>0.97499999999999998</v>
      </c>
      <c r="E38" s="59">
        <v>0.97297297297297303</v>
      </c>
      <c r="F38" s="59">
        <v>0.5</v>
      </c>
      <c r="G38" s="59">
        <v>0.2</v>
      </c>
      <c r="H38" s="59">
        <v>9.4864864864864881E-2</v>
      </c>
      <c r="J38" s="118"/>
    </row>
    <row r="39" spans="1:10" ht="15.75" thickTop="1">
      <c r="A39" s="45" t="s">
        <v>340</v>
      </c>
      <c r="B39" s="45" t="s">
        <v>58</v>
      </c>
      <c r="C39" s="45" t="s">
        <v>54</v>
      </c>
      <c r="D39" s="47">
        <v>0.95450000000000002</v>
      </c>
      <c r="E39" s="47">
        <v>1</v>
      </c>
      <c r="F39" s="47">
        <v>0.5</v>
      </c>
      <c r="G39" s="47">
        <v>0.4</v>
      </c>
      <c r="H39" s="47">
        <v>0.19090000000000001</v>
      </c>
      <c r="J39" s="118"/>
    </row>
    <row r="40" spans="1:10">
      <c r="A40" s="48" t="s">
        <v>340</v>
      </c>
      <c r="B40" s="48" t="s">
        <v>75</v>
      </c>
      <c r="C40" s="48" t="s">
        <v>55</v>
      </c>
      <c r="D40" s="50">
        <v>1</v>
      </c>
      <c r="E40" s="50">
        <v>1</v>
      </c>
      <c r="F40" s="50">
        <v>0.25</v>
      </c>
      <c r="G40" s="50">
        <v>0.4</v>
      </c>
      <c r="H40" s="50">
        <v>0.1</v>
      </c>
      <c r="J40" s="118"/>
    </row>
    <row r="41" spans="1:10">
      <c r="A41" s="48" t="s">
        <v>340</v>
      </c>
      <c r="B41" s="48" t="s">
        <v>59</v>
      </c>
      <c r="C41" s="48" t="s">
        <v>56</v>
      </c>
      <c r="D41" s="50">
        <v>0.875</v>
      </c>
      <c r="E41" s="50">
        <v>0.98399999999999999</v>
      </c>
      <c r="F41" s="50">
        <v>0</v>
      </c>
      <c r="G41" s="50">
        <v>0.4</v>
      </c>
      <c r="H41" s="50">
        <v>0</v>
      </c>
      <c r="J41" s="118"/>
    </row>
    <row r="42" spans="1:10" ht="15.75" thickBot="1">
      <c r="A42" s="116" t="s">
        <v>340</v>
      </c>
      <c r="B42" s="116" t="s">
        <v>341</v>
      </c>
      <c r="C42" s="116" t="s">
        <v>57</v>
      </c>
      <c r="D42" s="59">
        <v>0.81</v>
      </c>
      <c r="E42" s="59">
        <v>0.87878787878787878</v>
      </c>
      <c r="F42" s="59">
        <v>0</v>
      </c>
      <c r="G42" s="59">
        <v>0.6</v>
      </c>
      <c r="H42" s="59">
        <v>0</v>
      </c>
      <c r="J42" s="118"/>
    </row>
    <row r="43" spans="1:10" ht="15.75" thickTop="1">
      <c r="A43" s="45" t="s">
        <v>392</v>
      </c>
      <c r="B43" s="45" t="s">
        <v>58</v>
      </c>
      <c r="C43" s="45" t="s">
        <v>54</v>
      </c>
      <c r="D43" s="47">
        <v>1</v>
      </c>
      <c r="E43" s="47">
        <v>1</v>
      </c>
      <c r="F43" s="47">
        <v>0.6</v>
      </c>
      <c r="G43" s="47">
        <v>0.25</v>
      </c>
      <c r="H43" s="47">
        <v>0.15</v>
      </c>
      <c r="J43" s="118"/>
    </row>
    <row r="44" spans="1:10">
      <c r="A44" s="48" t="s">
        <v>392</v>
      </c>
      <c r="B44" s="48" t="s">
        <v>75</v>
      </c>
      <c r="C44" s="48" t="s">
        <v>55</v>
      </c>
      <c r="D44" s="50">
        <v>0.90900000000000003</v>
      </c>
      <c r="E44" s="50">
        <v>0.94174757281553401</v>
      </c>
      <c r="F44" s="50">
        <v>0.66666666666666663</v>
      </c>
      <c r="G44" s="50">
        <v>0.25</v>
      </c>
      <c r="H44" s="50">
        <v>0.1426747572815534</v>
      </c>
      <c r="J44" s="118"/>
    </row>
    <row r="45" spans="1:10">
      <c r="A45" s="48" t="s">
        <v>392</v>
      </c>
      <c r="B45" s="48" t="s">
        <v>59</v>
      </c>
      <c r="C45" s="48" t="s">
        <v>56</v>
      </c>
      <c r="D45" s="50">
        <v>0.5675</v>
      </c>
      <c r="E45" s="50">
        <v>0.94964028776978415</v>
      </c>
      <c r="F45" s="50">
        <v>0.2</v>
      </c>
      <c r="G45" s="50">
        <v>0</v>
      </c>
      <c r="H45" s="50">
        <v>0</v>
      </c>
      <c r="J45" s="118"/>
    </row>
    <row r="46" spans="1:10" ht="15.75" thickBot="1">
      <c r="A46" s="116" t="s">
        <v>392</v>
      </c>
      <c r="B46" s="116" t="s">
        <v>165</v>
      </c>
      <c r="C46" s="116" t="s">
        <v>57</v>
      </c>
      <c r="D46" s="59">
        <v>0.71419999999999995</v>
      </c>
      <c r="E46" s="59">
        <v>0.95402298850574707</v>
      </c>
      <c r="F46" s="59">
        <v>0.33333333333333331</v>
      </c>
      <c r="G46" s="59">
        <v>0</v>
      </c>
      <c r="H46" s="59">
        <v>0</v>
      </c>
      <c r="J46" s="118"/>
    </row>
    <row r="47" spans="1:10" ht="16.5" thickTop="1" thickBot="1"/>
    <row r="48" spans="1:10" ht="16.5" thickTop="1" thickBot="1">
      <c r="A48" s="198" t="s">
        <v>713</v>
      </c>
      <c r="B48" s="199"/>
    </row>
    <row r="49" spans="1:6" ht="16.5" thickTop="1" thickBot="1">
      <c r="A49" s="191" t="s">
        <v>251</v>
      </c>
      <c r="B49" s="192" t="s">
        <v>76</v>
      </c>
      <c r="C49" s="112" t="s">
        <v>250</v>
      </c>
      <c r="D49" s="112" t="s">
        <v>61</v>
      </c>
      <c r="E49" s="112" t="s">
        <v>78</v>
      </c>
      <c r="F49" s="113" t="s">
        <v>248</v>
      </c>
    </row>
    <row r="50" spans="1:6" ht="16.5" thickTop="1" thickBot="1">
      <c r="A50" s="111" t="s">
        <v>184</v>
      </c>
      <c r="B50" s="114">
        <v>0.77</v>
      </c>
      <c r="C50" s="115">
        <v>0.97142857142857142</v>
      </c>
      <c r="D50" s="114">
        <v>0.63636363636363635</v>
      </c>
      <c r="E50" s="114">
        <v>0.5</v>
      </c>
      <c r="F50" s="114">
        <v>0.28999999999999998</v>
      </c>
    </row>
    <row r="51" spans="1:6" ht="16.5" thickTop="1" thickBot="1">
      <c r="A51" s="111" t="s">
        <v>185</v>
      </c>
      <c r="B51" s="114">
        <v>0.88461538461538458</v>
      </c>
      <c r="C51" s="115">
        <v>0.99378881987577639</v>
      </c>
      <c r="D51" s="114">
        <v>0.82</v>
      </c>
      <c r="E51" s="114">
        <v>0.75</v>
      </c>
      <c r="F51" s="114">
        <v>0.59</v>
      </c>
    </row>
    <row r="52" spans="1:6" ht="16.5" thickTop="1" thickBot="1">
      <c r="A52" s="111" t="s">
        <v>249</v>
      </c>
      <c r="B52" s="114">
        <v>0.83</v>
      </c>
      <c r="C52" s="115">
        <v>0.96460176991150437</v>
      </c>
      <c r="D52" s="114">
        <v>0.5</v>
      </c>
      <c r="E52" s="114">
        <v>0.66666666666666663</v>
      </c>
      <c r="F52" s="114">
        <v>0.31</v>
      </c>
    </row>
    <row r="53" spans="1:6" ht="16.5" thickTop="1" thickBot="1">
      <c r="A53" s="111" t="s">
        <v>246</v>
      </c>
      <c r="B53" s="114">
        <v>0.92</v>
      </c>
      <c r="C53" s="114">
        <v>0.93727598566308246</v>
      </c>
      <c r="D53" s="114">
        <v>0.5</v>
      </c>
      <c r="E53" s="114">
        <v>0.4</v>
      </c>
      <c r="F53" s="114">
        <v>0.19</v>
      </c>
    </row>
    <row r="54" spans="1:6" ht="16.5" thickTop="1" thickBot="1">
      <c r="A54" s="111" t="s">
        <v>247</v>
      </c>
      <c r="B54" s="114">
        <v>0.94</v>
      </c>
      <c r="C54" s="114">
        <v>0.96153846153846156</v>
      </c>
      <c r="D54" s="114">
        <v>0.44444444444444442</v>
      </c>
      <c r="E54" s="114">
        <v>0.25</v>
      </c>
      <c r="F54" s="114">
        <v>0.11</v>
      </c>
    </row>
    <row r="55" spans="1:6" ht="16.5" thickTop="1" thickBot="1">
      <c r="A55" s="111" t="s">
        <v>237</v>
      </c>
      <c r="B55" s="114">
        <v>0.92200000000000004</v>
      </c>
      <c r="C55" s="114">
        <v>0.98604651162790702</v>
      </c>
      <c r="D55" s="114">
        <v>0.54545454545454541</v>
      </c>
      <c r="E55" s="114">
        <v>0.66666666666666663</v>
      </c>
      <c r="F55" s="114">
        <v>0.35</v>
      </c>
    </row>
    <row r="56" spans="1:6" ht="16.5" thickTop="1" thickBot="1">
      <c r="A56" s="111" t="s">
        <v>255</v>
      </c>
      <c r="B56" s="114">
        <v>0.86</v>
      </c>
      <c r="C56" s="114">
        <v>0.86</v>
      </c>
      <c r="D56" s="114">
        <v>0.71</v>
      </c>
      <c r="E56" s="114">
        <v>0.33</v>
      </c>
      <c r="F56" s="114">
        <v>0.2</v>
      </c>
    </row>
    <row r="57" spans="1:6" ht="16.5" thickTop="1" thickBot="1">
      <c r="A57" s="111" t="s">
        <v>257</v>
      </c>
      <c r="B57" s="114">
        <v>0.92</v>
      </c>
      <c r="C57" s="114">
        <v>0.88</v>
      </c>
      <c r="D57" s="114">
        <v>0.8</v>
      </c>
      <c r="E57" s="114">
        <v>0.6</v>
      </c>
      <c r="F57" s="114">
        <v>0.43</v>
      </c>
    </row>
    <row r="58" spans="1:6" ht="16.5" thickTop="1" thickBot="1">
      <c r="A58" s="111" t="s">
        <v>339</v>
      </c>
      <c r="B58" s="114">
        <v>0.93</v>
      </c>
      <c r="C58" s="114">
        <v>0.89</v>
      </c>
      <c r="D58" s="114">
        <v>1</v>
      </c>
      <c r="E58" s="114">
        <v>0.6</v>
      </c>
      <c r="F58" s="114">
        <v>0.54</v>
      </c>
    </row>
    <row r="59" spans="1:6" ht="16.5" thickTop="1" thickBot="1">
      <c r="A59" s="111" t="s">
        <v>340</v>
      </c>
      <c r="B59" s="114">
        <v>0.85140000000000005</v>
      </c>
      <c r="C59" s="114">
        <v>0.97601918465227822</v>
      </c>
      <c r="D59" s="114">
        <v>0.55555555555555558</v>
      </c>
      <c r="E59" s="114">
        <v>0.8</v>
      </c>
      <c r="F59" s="114">
        <v>0.42</v>
      </c>
    </row>
    <row r="60" spans="1:6" ht="16.5" thickTop="1" thickBot="1">
      <c r="A60" s="111" t="s">
        <v>392</v>
      </c>
      <c r="B60" s="114">
        <v>0.78500000000000003</v>
      </c>
      <c r="C60" s="114">
        <v>0.96162528216704291</v>
      </c>
      <c r="D60" s="114">
        <v>0.72727272727272729</v>
      </c>
      <c r="E60" s="114">
        <v>1</v>
      </c>
      <c r="F60" s="114">
        <v>0.66</v>
      </c>
    </row>
    <row r="61" spans="1:6" ht="15.75" thickTop="1"/>
    <row r="64" spans="1:6" ht="15.75" thickBot="1">
      <c r="A64" s="114"/>
      <c r="B64" s="194" t="s">
        <v>76</v>
      </c>
      <c r="C64" s="195"/>
    </row>
    <row r="65" spans="1:3" ht="16.5" thickTop="1" thickBot="1">
      <c r="A65" s="114" t="s">
        <v>251</v>
      </c>
      <c r="B65" s="114" t="s">
        <v>252</v>
      </c>
      <c r="C65" s="114" t="s">
        <v>253</v>
      </c>
    </row>
    <row r="66" spans="1:3" ht="16.5" thickTop="1" thickBot="1">
      <c r="A66" s="114" t="s">
        <v>184</v>
      </c>
      <c r="B66" s="114">
        <v>0.77</v>
      </c>
      <c r="C66" s="114">
        <v>0.61</v>
      </c>
    </row>
    <row r="67" spans="1:3" ht="16.5" thickTop="1" thickBot="1">
      <c r="A67" s="114" t="s">
        <v>185</v>
      </c>
      <c r="B67" s="114">
        <v>0.88461538461538458</v>
      </c>
      <c r="C67" s="114">
        <v>0.51</v>
      </c>
    </row>
    <row r="68" spans="1:3" ht="16.5" thickTop="1" thickBot="1">
      <c r="A68" s="114" t="s">
        <v>249</v>
      </c>
      <c r="B68" s="114">
        <v>0.83</v>
      </c>
      <c r="C68" s="114">
        <v>0.63</v>
      </c>
    </row>
    <row r="69" spans="1:3" ht="16.5" thickTop="1" thickBot="1">
      <c r="A69" s="114" t="s">
        <v>246</v>
      </c>
      <c r="B69" s="114">
        <v>0.92</v>
      </c>
      <c r="C69" s="114">
        <v>0.7</v>
      </c>
    </row>
    <row r="70" spans="1:3" ht="16.5" thickTop="1" thickBot="1">
      <c r="A70" s="114" t="s">
        <v>247</v>
      </c>
      <c r="B70" s="114">
        <v>0.94</v>
      </c>
      <c r="C70" s="114">
        <v>0.72</v>
      </c>
    </row>
    <row r="71" spans="1:3" ht="16.5" thickTop="1" thickBot="1">
      <c r="A71" s="114" t="s">
        <v>237</v>
      </c>
      <c r="B71" s="114">
        <v>0.92200000000000004</v>
      </c>
      <c r="C71" s="114">
        <v>0.52</v>
      </c>
    </row>
    <row r="72" spans="1:3" ht="16.5" thickTop="1" thickBot="1">
      <c r="A72" s="59" t="s">
        <v>255</v>
      </c>
      <c r="B72" s="114">
        <v>0.86</v>
      </c>
      <c r="C72" s="114">
        <v>0.67</v>
      </c>
    </row>
    <row r="73" spans="1:3" ht="16.5" thickTop="1" thickBot="1">
      <c r="A73" s="59" t="s">
        <v>257</v>
      </c>
      <c r="B73" s="114">
        <v>0.92</v>
      </c>
      <c r="C73" s="114">
        <v>0.56999999999999995</v>
      </c>
    </row>
    <row r="74" spans="1:3" ht="16.5" thickTop="1" thickBot="1">
      <c r="A74" s="59" t="s">
        <v>339</v>
      </c>
      <c r="B74" s="114">
        <v>0.93</v>
      </c>
      <c r="C74" s="114">
        <v>0.49</v>
      </c>
    </row>
    <row r="75" spans="1:3" ht="16.5" thickTop="1" thickBot="1">
      <c r="A75" s="59" t="s">
        <v>340</v>
      </c>
      <c r="B75" s="114">
        <v>0.85</v>
      </c>
      <c r="C75" s="114">
        <v>0.52</v>
      </c>
    </row>
    <row r="76" spans="1:3" ht="16.5" thickTop="1" thickBot="1">
      <c r="A76" s="59" t="s">
        <v>392</v>
      </c>
      <c r="B76" s="114">
        <v>0.79</v>
      </c>
      <c r="C76" s="114">
        <v>0.6</v>
      </c>
    </row>
    <row r="77" spans="1:3" ht="15.75" thickTop="1"/>
    <row r="81" spans="2:4">
      <c r="B81" t="s">
        <v>715</v>
      </c>
      <c r="C81" t="s">
        <v>716</v>
      </c>
      <c r="D81" s="221">
        <f>AVERAGE(F55:F60)</f>
        <v>0.43333333333333335</v>
      </c>
    </row>
    <row r="83" spans="2:4">
      <c r="B83" t="s">
        <v>717</v>
      </c>
      <c r="C83" t="s">
        <v>718</v>
      </c>
      <c r="D83" s="221">
        <f>AVERAGE(F53:F54)</f>
        <v>0.15</v>
      </c>
    </row>
  </sheetData>
  <mergeCells count="4">
    <mergeCell ref="D2:G2"/>
    <mergeCell ref="B64:C64"/>
    <mergeCell ref="A1:B1"/>
    <mergeCell ref="A48:B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16" sqref="F16"/>
    </sheetView>
  </sheetViews>
  <sheetFormatPr defaultRowHeight="15"/>
  <cols>
    <col min="1" max="1" width="13.85546875" customWidth="1"/>
    <col min="2" max="2" width="12.85546875" customWidth="1"/>
    <col min="3" max="3" width="15" customWidth="1"/>
    <col min="4" max="4" width="15.140625" customWidth="1"/>
    <col min="5" max="7" width="14.5703125" customWidth="1"/>
    <col min="8" max="8" width="12.5703125" customWidth="1"/>
    <col min="9" max="9" width="16.28515625" customWidth="1"/>
  </cols>
  <sheetData>
    <row r="1" spans="1:9">
      <c r="A1" s="56" t="s">
        <v>105</v>
      </c>
    </row>
    <row r="2" spans="1:9">
      <c r="A2" t="s">
        <v>159</v>
      </c>
    </row>
    <row r="3" spans="1:9" ht="15.75" thickBot="1"/>
    <row r="4" spans="1:9" ht="16.5" thickTop="1" thickBot="1">
      <c r="A4" s="41" t="s">
        <v>393</v>
      </c>
      <c r="B4" s="42"/>
      <c r="C4" s="55" t="s">
        <v>76</v>
      </c>
      <c r="D4" s="55" t="s">
        <v>77</v>
      </c>
      <c r="E4" s="55" t="s">
        <v>61</v>
      </c>
      <c r="F4" s="55" t="s">
        <v>78</v>
      </c>
      <c r="G4" s="47" t="s">
        <v>143</v>
      </c>
      <c r="I4" s="47" t="s">
        <v>151</v>
      </c>
    </row>
    <row r="5" spans="1:9" ht="16.5" thickTop="1" thickBot="1">
      <c r="A5" s="43"/>
      <c r="B5" s="44"/>
      <c r="C5" s="193" t="s">
        <v>79</v>
      </c>
      <c r="D5" s="193"/>
      <c r="E5" s="193"/>
      <c r="F5" s="193"/>
      <c r="G5" s="50"/>
      <c r="I5" s="50"/>
    </row>
    <row r="6" spans="1:9" ht="15.75" thickTop="1">
      <c r="A6" s="45" t="s">
        <v>58</v>
      </c>
      <c r="B6" s="45" t="s">
        <v>54</v>
      </c>
      <c r="C6" s="46">
        <f>'Export dispatches'!K142</f>
        <v>1</v>
      </c>
      <c r="D6" s="46">
        <f>'Domestic dispatches'!I452</f>
        <v>1</v>
      </c>
      <c r="E6" s="47">
        <f>Production!E41</f>
        <v>0.6</v>
      </c>
      <c r="F6" s="47">
        <f>PROCUREMENT!AD4</f>
        <v>0.25</v>
      </c>
      <c r="G6" s="47">
        <f>C6*D6*E6*F6</f>
        <v>0.15</v>
      </c>
      <c r="I6" s="47"/>
    </row>
    <row r="7" spans="1:9">
      <c r="A7" s="48" t="s">
        <v>75</v>
      </c>
      <c r="B7" s="48" t="s">
        <v>55</v>
      </c>
      <c r="C7" s="49">
        <f>'Export dispatches'!K143</f>
        <v>0.90900000000000003</v>
      </c>
      <c r="D7" s="49">
        <f>'Domestic dispatches'!I453</f>
        <v>0.94174757281553401</v>
      </c>
      <c r="E7" s="50">
        <f>Production!E48</f>
        <v>0.66666666666666663</v>
      </c>
      <c r="F7" s="50">
        <f>PROCUREMENT!AD5</f>
        <v>0.25</v>
      </c>
      <c r="G7" s="50">
        <f t="shared" ref="G7:G9" si="0">C7*D7*E7*F7</f>
        <v>0.1426747572815534</v>
      </c>
      <c r="I7" s="50"/>
    </row>
    <row r="8" spans="1:9">
      <c r="A8" s="48" t="s">
        <v>59</v>
      </c>
      <c r="B8" s="48" t="s">
        <v>56</v>
      </c>
      <c r="C8" s="49">
        <f>'Export dispatches'!K144</f>
        <v>0.5675</v>
      </c>
      <c r="D8" s="49">
        <f>'Domestic dispatches'!I454</f>
        <v>0.94964028776978415</v>
      </c>
      <c r="E8" s="50">
        <f>Production!E55</f>
        <v>0.2</v>
      </c>
      <c r="F8" s="50">
        <f>PROCUREMENT!AD6</f>
        <v>0</v>
      </c>
      <c r="G8" s="50">
        <f t="shared" si="0"/>
        <v>0</v>
      </c>
      <c r="I8" s="50"/>
    </row>
    <row r="9" spans="1:9">
      <c r="A9" s="48" t="s">
        <v>165</v>
      </c>
      <c r="B9" s="48" t="s">
        <v>57</v>
      </c>
      <c r="C9" s="49">
        <f>'Export dispatches'!K145</f>
        <v>0.71419999999999995</v>
      </c>
      <c r="D9" s="49">
        <f>'Domestic dispatches'!I455</f>
        <v>0.95402298850574707</v>
      </c>
      <c r="E9" s="50">
        <f>Production!E63</f>
        <v>0.33333333333333331</v>
      </c>
      <c r="F9" s="50">
        <f>PROCUREMENT!AD7</f>
        <v>0</v>
      </c>
      <c r="G9" s="50">
        <f t="shared" si="0"/>
        <v>0</v>
      </c>
      <c r="I9" s="50"/>
    </row>
    <row r="10" spans="1:9">
      <c r="A10" s="51"/>
      <c r="B10" s="48"/>
      <c r="C10" s="51"/>
      <c r="D10" s="51"/>
      <c r="E10" s="51"/>
      <c r="F10" s="51"/>
      <c r="G10" s="50"/>
      <c r="I10" s="50"/>
    </row>
    <row r="11" spans="1:9" ht="25.5" thickBot="1">
      <c r="A11" s="52"/>
      <c r="B11" s="70" t="s">
        <v>144</v>
      </c>
      <c r="C11" s="59">
        <f>'Export dispatches'!K138</f>
        <v>0.78500000000000003</v>
      </c>
      <c r="D11" s="59">
        <f>'Domestic dispatches'!I447</f>
        <v>0.96162528216704291</v>
      </c>
      <c r="E11" s="59">
        <f>Production!K53</f>
        <v>0.72727272727272729</v>
      </c>
      <c r="F11" s="59">
        <f>PROCUREMENT!AD9</f>
        <v>1</v>
      </c>
      <c r="G11" s="59">
        <f>AVERAGE(G6:G9)</f>
        <v>7.316868932038835E-2</v>
      </c>
      <c r="I11" s="59">
        <f>(C11*0.3+D11*0.7)*E11*F11</f>
        <v>0.66082741637594899</v>
      </c>
    </row>
    <row r="12" spans="1:9" ht="15.75" thickTop="1"/>
    <row r="15" spans="1:9" ht="15.75" thickBot="1">
      <c r="A15" t="s">
        <v>149</v>
      </c>
    </row>
    <row r="16" spans="1:9" ht="16.5" thickTop="1" thickBot="1">
      <c r="A16" s="41" t="str">
        <f>A4</f>
        <v>Month : Mar'17</v>
      </c>
      <c r="B16" s="42"/>
      <c r="C16" s="55" t="s">
        <v>76</v>
      </c>
      <c r="D16" s="55" t="s">
        <v>77</v>
      </c>
      <c r="E16" s="55" t="s">
        <v>61</v>
      </c>
      <c r="F16" s="55" t="s">
        <v>78</v>
      </c>
      <c r="G16" s="47" t="s">
        <v>143</v>
      </c>
      <c r="I16" s="47" t="s">
        <v>151</v>
      </c>
    </row>
    <row r="17" spans="1:9" ht="16.5" thickTop="1" thickBot="1">
      <c r="A17" s="43"/>
      <c r="B17" s="44"/>
      <c r="C17" s="193" t="s">
        <v>79</v>
      </c>
      <c r="D17" s="193"/>
      <c r="E17" s="193"/>
      <c r="F17" s="193"/>
      <c r="G17" s="50"/>
      <c r="I17" s="50"/>
    </row>
    <row r="18" spans="1:9" ht="15.75" thickTop="1">
      <c r="A18" s="45" t="s">
        <v>58</v>
      </c>
      <c r="B18" s="45" t="s">
        <v>54</v>
      </c>
      <c r="C18" s="46">
        <f>'Export dispatches'!J142</f>
        <v>0.52170000000000005</v>
      </c>
      <c r="D18" s="46">
        <f>D6</f>
        <v>1</v>
      </c>
      <c r="E18" s="47">
        <f>E6</f>
        <v>0.6</v>
      </c>
      <c r="F18" s="47">
        <f>F6</f>
        <v>0.25</v>
      </c>
      <c r="G18" s="47">
        <f>C18*D18*E18*F18</f>
        <v>7.8255000000000005E-2</v>
      </c>
      <c r="I18" s="47"/>
    </row>
    <row r="19" spans="1:9">
      <c r="A19" s="48" t="s">
        <v>75</v>
      </c>
      <c r="B19" s="48" t="s">
        <v>55</v>
      </c>
      <c r="C19" s="49">
        <f>'Export dispatches'!J143</f>
        <v>0.66659999999999997</v>
      </c>
      <c r="D19" s="49">
        <f>D7</f>
        <v>0.94174757281553401</v>
      </c>
      <c r="E19" s="50">
        <f t="shared" ref="E19:E21" si="1">E7</f>
        <v>0.66666666666666663</v>
      </c>
      <c r="F19" s="50">
        <f t="shared" ref="F19:F21" si="2">F7</f>
        <v>0.25</v>
      </c>
      <c r="G19" s="50">
        <f t="shared" ref="G19:G21" si="3">C19*D19*E19*F19</f>
        <v>0.10462815533980582</v>
      </c>
      <c r="I19" s="50"/>
    </row>
    <row r="20" spans="1:9">
      <c r="A20" s="48" t="s">
        <v>59</v>
      </c>
      <c r="B20" s="48" t="s">
        <v>56</v>
      </c>
      <c r="C20" s="49">
        <f>'Export dispatches'!J144</f>
        <v>0.4864</v>
      </c>
      <c r="D20" s="49">
        <f>D8</f>
        <v>0.94964028776978415</v>
      </c>
      <c r="E20" s="50">
        <f t="shared" si="1"/>
        <v>0.2</v>
      </c>
      <c r="F20" s="50">
        <f t="shared" si="2"/>
        <v>0</v>
      </c>
      <c r="G20" s="50">
        <f t="shared" si="3"/>
        <v>0</v>
      </c>
      <c r="I20" s="50"/>
    </row>
    <row r="21" spans="1:9">
      <c r="A21" s="48" t="s">
        <v>394</v>
      </c>
      <c r="B21" s="48" t="s">
        <v>57</v>
      </c>
      <c r="C21" s="49">
        <f>'Export dispatches'!J145</f>
        <v>0.71419999999999995</v>
      </c>
      <c r="D21" s="49">
        <f>D9</f>
        <v>0.95402298850574707</v>
      </c>
      <c r="E21" s="50">
        <f t="shared" si="1"/>
        <v>0.33333333333333331</v>
      </c>
      <c r="F21" s="50">
        <f t="shared" si="2"/>
        <v>0</v>
      </c>
      <c r="G21" s="50">
        <f t="shared" si="3"/>
        <v>0</v>
      </c>
      <c r="I21" s="50"/>
    </row>
    <row r="22" spans="1:9">
      <c r="A22" s="51"/>
      <c r="B22" s="48"/>
      <c r="C22" s="51"/>
      <c r="D22" s="51"/>
      <c r="E22" s="51"/>
      <c r="F22" s="50"/>
      <c r="G22" s="50"/>
      <c r="I22" s="50"/>
    </row>
    <row r="23" spans="1:9" ht="25.5" thickBot="1">
      <c r="A23" s="52"/>
      <c r="B23" s="70" t="s">
        <v>144</v>
      </c>
      <c r="C23" s="71">
        <f>'Export dispatches'!K137</f>
        <v>0.60299999999999998</v>
      </c>
      <c r="D23" s="71">
        <f>D11</f>
        <v>0.96162528216704291</v>
      </c>
      <c r="E23" s="59">
        <f>E11</f>
        <v>0.72727272727272729</v>
      </c>
      <c r="F23" s="59">
        <f>F11</f>
        <v>1</v>
      </c>
      <c r="G23" s="59">
        <f>AVERAGE(G18:G21)</f>
        <v>4.5720788834951454E-2</v>
      </c>
      <c r="I23" s="59">
        <f>(C23*0.3+D23*0.7)*E23*F23</f>
        <v>0.62111832546685819</v>
      </c>
    </row>
    <row r="24" spans="1:9" ht="15.75" thickTop="1"/>
  </sheetData>
  <mergeCells count="2">
    <mergeCell ref="C5:F5"/>
    <mergeCell ref="C17:F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46"/>
  <sheetViews>
    <sheetView topLeftCell="A134" workbookViewId="0">
      <selection activeCell="B143" sqref="B143"/>
    </sheetView>
  </sheetViews>
  <sheetFormatPr defaultRowHeight="15"/>
  <cols>
    <col min="1" max="1" width="12.5703125" bestFit="1" customWidth="1"/>
    <col min="2" max="2" width="23.85546875" bestFit="1" customWidth="1"/>
    <col min="3" max="3" width="25.28515625" bestFit="1" customWidth="1"/>
    <col min="4" max="4" width="19.7109375" bestFit="1" customWidth="1"/>
    <col min="5" max="5" width="12.140625" bestFit="1" customWidth="1"/>
    <col min="6" max="6" width="12.7109375" bestFit="1" customWidth="1"/>
    <col min="7" max="7" width="11" bestFit="1" customWidth="1"/>
    <col min="9" max="9" width="20" style="140" customWidth="1"/>
    <col min="10" max="10" width="12.28515625" customWidth="1"/>
    <col min="11" max="12" width="11.5703125" bestFit="1" customWidth="1"/>
    <col min="13" max="13" width="11.7109375" bestFit="1" customWidth="1"/>
    <col min="14" max="15" width="11.7109375" customWidth="1"/>
    <col min="17" max="17" width="13.140625" customWidth="1"/>
  </cols>
  <sheetData>
    <row r="1" spans="1:17" ht="75">
      <c r="A1" s="176" t="s">
        <v>80</v>
      </c>
      <c r="B1" s="176" t="s">
        <v>5</v>
      </c>
      <c r="C1" s="176" t="s">
        <v>81</v>
      </c>
      <c r="D1" s="176" t="s">
        <v>82</v>
      </c>
      <c r="E1" s="176" t="s">
        <v>166</v>
      </c>
      <c r="F1" s="176" t="s">
        <v>83</v>
      </c>
      <c r="G1" s="176" t="s">
        <v>84</v>
      </c>
      <c r="H1" s="176" t="s">
        <v>85</v>
      </c>
      <c r="I1" s="178" t="s">
        <v>139</v>
      </c>
      <c r="J1" s="176" t="s">
        <v>152</v>
      </c>
      <c r="K1" s="176" t="s">
        <v>167</v>
      </c>
      <c r="L1" s="177" t="s">
        <v>168</v>
      </c>
      <c r="M1" s="176" t="s">
        <v>86</v>
      </c>
      <c r="N1" s="175" t="s">
        <v>232</v>
      </c>
      <c r="O1" s="174" t="s">
        <v>233</v>
      </c>
      <c r="P1" s="173" t="s">
        <v>170</v>
      </c>
      <c r="Q1" s="173" t="s">
        <v>153</v>
      </c>
    </row>
    <row r="2" spans="1:17" s="148" customFormat="1">
      <c r="A2" s="170">
        <v>40019490</v>
      </c>
      <c r="B2" s="168" t="s">
        <v>673</v>
      </c>
      <c r="C2" s="168" t="s">
        <v>91</v>
      </c>
      <c r="D2" s="168" t="s">
        <v>375</v>
      </c>
      <c r="E2" s="168" t="s">
        <v>88</v>
      </c>
      <c r="F2" s="168" t="s">
        <v>99</v>
      </c>
      <c r="G2" s="169">
        <v>18.75</v>
      </c>
      <c r="H2" s="168" t="s">
        <v>87</v>
      </c>
      <c r="I2" s="144">
        <v>42793</v>
      </c>
      <c r="J2" s="171">
        <v>42809</v>
      </c>
      <c r="K2" s="171">
        <v>42813</v>
      </c>
      <c r="L2" s="143">
        <v>42816</v>
      </c>
      <c r="M2" s="143">
        <v>42821</v>
      </c>
      <c r="N2" s="126">
        <f t="shared" ref="N2:N33" si="0">M2-I2</f>
        <v>28</v>
      </c>
      <c r="O2" s="131">
        <f t="shared" ref="O2:O33" si="1">M2-K2</f>
        <v>8</v>
      </c>
      <c r="P2" s="132">
        <f t="shared" ref="P2:P33" si="2">IF(O2&lt;=6,1,0)</f>
        <v>0</v>
      </c>
      <c r="Q2" s="132">
        <f t="shared" ref="Q2:Q33" si="3">IF(N2&lt;=6,1,0)</f>
        <v>0</v>
      </c>
    </row>
    <row r="3" spans="1:17" s="148" customFormat="1" hidden="1">
      <c r="A3" s="170">
        <v>40019592</v>
      </c>
      <c r="B3" s="168" t="s">
        <v>672</v>
      </c>
      <c r="C3" s="168" t="s">
        <v>97</v>
      </c>
      <c r="D3" s="168" t="s">
        <v>671</v>
      </c>
      <c r="E3" s="168" t="s">
        <v>88</v>
      </c>
      <c r="F3" s="168" t="s">
        <v>562</v>
      </c>
      <c r="G3" s="169">
        <v>20</v>
      </c>
      <c r="H3" s="168" t="s">
        <v>90</v>
      </c>
      <c r="I3" s="144">
        <v>42793</v>
      </c>
      <c r="J3" s="171">
        <v>42800</v>
      </c>
      <c r="K3" s="171">
        <v>42806</v>
      </c>
      <c r="L3" s="143">
        <v>42802</v>
      </c>
      <c r="M3" s="143">
        <v>42807</v>
      </c>
      <c r="N3" s="126">
        <f t="shared" si="0"/>
        <v>14</v>
      </c>
      <c r="O3" s="131">
        <f t="shared" si="1"/>
        <v>1</v>
      </c>
      <c r="P3" s="132">
        <f t="shared" si="2"/>
        <v>1</v>
      </c>
      <c r="Q3" s="132">
        <f t="shared" si="3"/>
        <v>0</v>
      </c>
    </row>
    <row r="4" spans="1:17" s="148" customFormat="1">
      <c r="A4" s="170">
        <v>40019369</v>
      </c>
      <c r="B4" s="168" t="s">
        <v>154</v>
      </c>
      <c r="C4" s="168" t="s">
        <v>669</v>
      </c>
      <c r="D4" s="168" t="s">
        <v>670</v>
      </c>
      <c r="E4" s="168" t="s">
        <v>88</v>
      </c>
      <c r="F4" s="168" t="s">
        <v>103</v>
      </c>
      <c r="G4" s="169">
        <v>40</v>
      </c>
      <c r="H4" s="168" t="s">
        <v>90</v>
      </c>
      <c r="I4" s="167">
        <v>42821</v>
      </c>
      <c r="J4" s="171">
        <v>42799</v>
      </c>
      <c r="K4" s="171">
        <v>42805</v>
      </c>
      <c r="L4" s="143">
        <v>42814</v>
      </c>
      <c r="M4" s="143">
        <v>42821</v>
      </c>
      <c r="N4" s="126">
        <f t="shared" si="0"/>
        <v>0</v>
      </c>
      <c r="O4" s="131">
        <f t="shared" si="1"/>
        <v>16</v>
      </c>
      <c r="P4" s="132">
        <f t="shared" si="2"/>
        <v>0</v>
      </c>
      <c r="Q4" s="132">
        <f t="shared" si="3"/>
        <v>1</v>
      </c>
    </row>
    <row r="5" spans="1:17" s="148" customFormat="1" hidden="1">
      <c r="A5" s="170">
        <v>40019370</v>
      </c>
      <c r="B5" s="168" t="s">
        <v>154</v>
      </c>
      <c r="C5" s="168" t="s">
        <v>669</v>
      </c>
      <c r="D5" s="168" t="s">
        <v>668</v>
      </c>
      <c r="E5" s="168" t="s">
        <v>88</v>
      </c>
      <c r="F5" s="168" t="s">
        <v>103</v>
      </c>
      <c r="G5" s="169">
        <v>40</v>
      </c>
      <c r="H5" s="168" t="s">
        <v>90</v>
      </c>
      <c r="I5" s="167">
        <v>42821</v>
      </c>
      <c r="J5" s="143">
        <v>42814</v>
      </c>
      <c r="K5" s="143">
        <v>42821</v>
      </c>
      <c r="L5" s="143">
        <v>42814</v>
      </c>
      <c r="M5" s="143">
        <v>42821</v>
      </c>
      <c r="N5" s="126">
        <f t="shared" si="0"/>
        <v>0</v>
      </c>
      <c r="O5" s="131">
        <f t="shared" si="1"/>
        <v>0</v>
      </c>
      <c r="P5" s="132">
        <f t="shared" si="2"/>
        <v>1</v>
      </c>
      <c r="Q5" s="132">
        <f t="shared" si="3"/>
        <v>1</v>
      </c>
    </row>
    <row r="6" spans="1:17" s="148" customFormat="1" hidden="1">
      <c r="A6" s="170">
        <v>40019751</v>
      </c>
      <c r="B6" s="168" t="s">
        <v>102</v>
      </c>
      <c r="C6" s="168" t="s">
        <v>667</v>
      </c>
      <c r="D6" s="168" t="s">
        <v>666</v>
      </c>
      <c r="E6" s="168" t="s">
        <v>173</v>
      </c>
      <c r="F6" s="168" t="s">
        <v>665</v>
      </c>
      <c r="G6" s="169">
        <v>20</v>
      </c>
      <c r="H6" s="168" t="s">
        <v>90</v>
      </c>
      <c r="I6" s="167">
        <v>42803</v>
      </c>
      <c r="J6" s="171">
        <v>42797</v>
      </c>
      <c r="K6" s="171">
        <v>42803</v>
      </c>
      <c r="L6" s="143">
        <v>42797</v>
      </c>
      <c r="M6" s="143">
        <v>42803</v>
      </c>
      <c r="N6" s="126">
        <f t="shared" si="0"/>
        <v>0</v>
      </c>
      <c r="O6" s="131">
        <f t="shared" si="1"/>
        <v>0</v>
      </c>
      <c r="P6" s="132">
        <f t="shared" si="2"/>
        <v>1</v>
      </c>
      <c r="Q6" s="132">
        <f t="shared" si="3"/>
        <v>1</v>
      </c>
    </row>
    <row r="7" spans="1:17" s="148" customFormat="1" hidden="1">
      <c r="A7" s="170">
        <v>40019139</v>
      </c>
      <c r="B7" s="168" t="s">
        <v>2</v>
      </c>
      <c r="C7" s="168" t="s">
        <v>172</v>
      </c>
      <c r="D7" s="168" t="s">
        <v>379</v>
      </c>
      <c r="E7" s="168" t="s">
        <v>171</v>
      </c>
      <c r="F7" s="168" t="s">
        <v>373</v>
      </c>
      <c r="G7" s="169">
        <v>48</v>
      </c>
      <c r="H7" s="168" t="s">
        <v>89</v>
      </c>
      <c r="I7" s="167">
        <v>42807</v>
      </c>
      <c r="J7" s="171">
        <v>42799</v>
      </c>
      <c r="K7" s="171">
        <v>42806</v>
      </c>
      <c r="L7" s="143">
        <v>42802</v>
      </c>
      <c r="M7" s="143">
        <v>42807</v>
      </c>
      <c r="N7" s="126">
        <f t="shared" si="0"/>
        <v>0</v>
      </c>
      <c r="O7" s="131">
        <f t="shared" si="1"/>
        <v>1</v>
      </c>
      <c r="P7" s="132">
        <f t="shared" si="2"/>
        <v>1</v>
      </c>
      <c r="Q7" s="132">
        <f t="shared" si="3"/>
        <v>1</v>
      </c>
    </row>
    <row r="8" spans="1:17" s="148" customFormat="1" hidden="1">
      <c r="A8" s="170">
        <v>40019621</v>
      </c>
      <c r="B8" s="168" t="s">
        <v>300</v>
      </c>
      <c r="C8" s="168" t="s">
        <v>664</v>
      </c>
      <c r="D8" s="168" t="s">
        <v>663</v>
      </c>
      <c r="E8" s="168" t="s">
        <v>88</v>
      </c>
      <c r="F8" s="168" t="s">
        <v>306</v>
      </c>
      <c r="G8" s="169">
        <v>20</v>
      </c>
      <c r="H8" s="168" t="s">
        <v>90</v>
      </c>
      <c r="I8" s="167">
        <v>42814</v>
      </c>
      <c r="J8" s="143">
        <v>42809</v>
      </c>
      <c r="K8" s="143">
        <v>42814</v>
      </c>
      <c r="L8" s="143">
        <v>42809</v>
      </c>
      <c r="M8" s="143">
        <v>42814</v>
      </c>
      <c r="N8" s="126">
        <f t="shared" si="0"/>
        <v>0</v>
      </c>
      <c r="O8" s="131">
        <f t="shared" si="1"/>
        <v>0</v>
      </c>
      <c r="P8" s="132">
        <f t="shared" si="2"/>
        <v>1</v>
      </c>
      <c r="Q8" s="132">
        <f t="shared" si="3"/>
        <v>1</v>
      </c>
    </row>
    <row r="9" spans="1:17" s="148" customFormat="1" hidden="1">
      <c r="A9" s="170">
        <v>40019806</v>
      </c>
      <c r="B9" s="168" t="s">
        <v>657</v>
      </c>
      <c r="C9" s="168" t="s">
        <v>662</v>
      </c>
      <c r="D9" s="168" t="s">
        <v>661</v>
      </c>
      <c r="E9" s="168" t="s">
        <v>88</v>
      </c>
      <c r="F9" s="168" t="s">
        <v>155</v>
      </c>
      <c r="G9" s="169">
        <v>12</v>
      </c>
      <c r="H9" s="168" t="s">
        <v>89</v>
      </c>
      <c r="I9" s="144">
        <v>42792</v>
      </c>
      <c r="J9" s="171">
        <v>42799</v>
      </c>
      <c r="K9" s="171">
        <v>42805</v>
      </c>
      <c r="L9" s="143">
        <v>42798</v>
      </c>
      <c r="M9" s="143">
        <v>42802</v>
      </c>
      <c r="N9" s="126">
        <f t="shared" si="0"/>
        <v>10</v>
      </c>
      <c r="O9" s="131">
        <f t="shared" si="1"/>
        <v>-3</v>
      </c>
      <c r="P9" s="132">
        <f t="shared" si="2"/>
        <v>1</v>
      </c>
      <c r="Q9" s="132">
        <f t="shared" si="3"/>
        <v>0</v>
      </c>
    </row>
    <row r="10" spans="1:17" s="148" customFormat="1" hidden="1">
      <c r="A10" s="170">
        <v>40019806</v>
      </c>
      <c r="B10" s="168" t="s">
        <v>657</v>
      </c>
      <c r="C10" s="168" t="s">
        <v>662</v>
      </c>
      <c r="D10" s="168" t="s">
        <v>661</v>
      </c>
      <c r="E10" s="168" t="s">
        <v>88</v>
      </c>
      <c r="F10" s="168" t="s">
        <v>155</v>
      </c>
      <c r="G10" s="169">
        <v>12</v>
      </c>
      <c r="H10" s="168" t="s">
        <v>89</v>
      </c>
      <c r="I10" s="144">
        <v>42799</v>
      </c>
      <c r="J10" s="171">
        <v>42799</v>
      </c>
      <c r="K10" s="171">
        <v>42805</v>
      </c>
      <c r="L10" s="143">
        <v>42798</v>
      </c>
      <c r="M10" s="143">
        <v>42802</v>
      </c>
      <c r="N10" s="126">
        <f t="shared" si="0"/>
        <v>3</v>
      </c>
      <c r="O10" s="131">
        <f t="shared" si="1"/>
        <v>-3</v>
      </c>
      <c r="P10" s="132">
        <f t="shared" si="2"/>
        <v>1</v>
      </c>
      <c r="Q10" s="132">
        <f t="shared" si="3"/>
        <v>1</v>
      </c>
    </row>
    <row r="11" spans="1:17" s="148" customFormat="1">
      <c r="A11" s="170">
        <v>40019799</v>
      </c>
      <c r="B11" s="168" t="s">
        <v>657</v>
      </c>
      <c r="C11" s="168" t="s">
        <v>660</v>
      </c>
      <c r="D11" s="168" t="s">
        <v>659</v>
      </c>
      <c r="E11" s="168" t="s">
        <v>173</v>
      </c>
      <c r="F11" s="168" t="s">
        <v>658</v>
      </c>
      <c r="G11" s="169">
        <v>160</v>
      </c>
      <c r="H11" s="168" t="s">
        <v>90</v>
      </c>
      <c r="I11" s="167">
        <v>42817</v>
      </c>
      <c r="J11" s="171">
        <v>42801</v>
      </c>
      <c r="K11" s="171">
        <v>42807</v>
      </c>
      <c r="L11" s="143">
        <v>42811</v>
      </c>
      <c r="M11" s="143">
        <v>42817</v>
      </c>
      <c r="N11" s="126">
        <f t="shared" si="0"/>
        <v>0</v>
      </c>
      <c r="O11" s="131">
        <f t="shared" si="1"/>
        <v>10</v>
      </c>
      <c r="P11" s="132">
        <f t="shared" si="2"/>
        <v>0</v>
      </c>
      <c r="Q11" s="132">
        <f t="shared" si="3"/>
        <v>1</v>
      </c>
    </row>
    <row r="12" spans="1:17" s="148" customFormat="1">
      <c r="A12" s="170">
        <v>40019509</v>
      </c>
      <c r="B12" s="168" t="s">
        <v>657</v>
      </c>
      <c r="C12" s="168" t="s">
        <v>656</v>
      </c>
      <c r="D12" s="168" t="s">
        <v>655</v>
      </c>
      <c r="E12" s="168" t="s">
        <v>88</v>
      </c>
      <c r="F12" s="168" t="s">
        <v>236</v>
      </c>
      <c r="G12" s="169">
        <v>30</v>
      </c>
      <c r="H12" s="168" t="s">
        <v>89</v>
      </c>
      <c r="I12" s="144">
        <v>42812</v>
      </c>
      <c r="J12" s="171">
        <v>42803</v>
      </c>
      <c r="K12" s="171">
        <v>42809</v>
      </c>
      <c r="L12" s="143">
        <v>42817</v>
      </c>
      <c r="M12" s="143">
        <v>42821</v>
      </c>
      <c r="N12" s="126">
        <f t="shared" si="0"/>
        <v>9</v>
      </c>
      <c r="O12" s="131">
        <f t="shared" si="1"/>
        <v>12</v>
      </c>
      <c r="P12" s="132">
        <f t="shared" si="2"/>
        <v>0</v>
      </c>
      <c r="Q12" s="132">
        <f t="shared" si="3"/>
        <v>0</v>
      </c>
    </row>
    <row r="13" spans="1:17" s="148" customFormat="1" hidden="1">
      <c r="A13" s="170">
        <v>40019509</v>
      </c>
      <c r="B13" s="168" t="s">
        <v>657</v>
      </c>
      <c r="C13" s="168" t="s">
        <v>656</v>
      </c>
      <c r="D13" s="168" t="s">
        <v>655</v>
      </c>
      <c r="E13" s="168" t="s">
        <v>88</v>
      </c>
      <c r="F13" s="168" t="s">
        <v>236</v>
      </c>
      <c r="G13" s="169">
        <v>15</v>
      </c>
      <c r="H13" s="168" t="s">
        <v>89</v>
      </c>
      <c r="I13" s="144">
        <v>42812</v>
      </c>
      <c r="J13" s="171">
        <v>42810</v>
      </c>
      <c r="K13" s="171">
        <v>42816</v>
      </c>
      <c r="L13" s="143">
        <v>42817</v>
      </c>
      <c r="M13" s="143">
        <v>42821</v>
      </c>
      <c r="N13" s="126">
        <f t="shared" si="0"/>
        <v>9</v>
      </c>
      <c r="O13" s="131">
        <f t="shared" si="1"/>
        <v>5</v>
      </c>
      <c r="P13" s="132">
        <f t="shared" si="2"/>
        <v>1</v>
      </c>
      <c r="Q13" s="132">
        <f t="shared" si="3"/>
        <v>0</v>
      </c>
    </row>
    <row r="14" spans="1:17" s="148" customFormat="1" hidden="1">
      <c r="A14" s="170">
        <v>40019713</v>
      </c>
      <c r="B14" s="168" t="s">
        <v>93</v>
      </c>
      <c r="C14" s="168" t="s">
        <v>632</v>
      </c>
      <c r="D14" s="168" t="s">
        <v>654</v>
      </c>
      <c r="E14" s="168" t="s">
        <v>88</v>
      </c>
      <c r="F14" s="168" t="s">
        <v>546</v>
      </c>
      <c r="G14" s="169">
        <v>114</v>
      </c>
      <c r="H14" s="168" t="s">
        <v>313</v>
      </c>
      <c r="I14" s="167">
        <v>42813</v>
      </c>
      <c r="J14" s="143">
        <v>42808</v>
      </c>
      <c r="K14" s="143">
        <v>42813</v>
      </c>
      <c r="L14" s="143">
        <v>42808</v>
      </c>
      <c r="M14" s="143">
        <v>42813</v>
      </c>
      <c r="N14" s="126">
        <f t="shared" si="0"/>
        <v>0</v>
      </c>
      <c r="O14" s="131">
        <f t="shared" si="1"/>
        <v>0</v>
      </c>
      <c r="P14" s="132">
        <f t="shared" si="2"/>
        <v>1</v>
      </c>
      <c r="Q14" s="132">
        <f t="shared" si="3"/>
        <v>1</v>
      </c>
    </row>
    <row r="15" spans="1:17" s="148" customFormat="1" hidden="1">
      <c r="A15" s="170">
        <v>40019718</v>
      </c>
      <c r="B15" s="168" t="s">
        <v>93</v>
      </c>
      <c r="C15" s="168" t="s">
        <v>632</v>
      </c>
      <c r="D15" s="168" t="s">
        <v>653</v>
      </c>
      <c r="E15" s="168" t="s">
        <v>88</v>
      </c>
      <c r="F15" s="168" t="s">
        <v>546</v>
      </c>
      <c r="G15" s="169">
        <v>114</v>
      </c>
      <c r="H15" s="168" t="s">
        <v>313</v>
      </c>
      <c r="I15" s="167">
        <v>42813</v>
      </c>
      <c r="J15" s="143">
        <v>42808</v>
      </c>
      <c r="K15" s="143">
        <v>42813</v>
      </c>
      <c r="L15" s="143">
        <v>42808</v>
      </c>
      <c r="M15" s="143">
        <v>42813</v>
      </c>
      <c r="N15" s="126">
        <f t="shared" si="0"/>
        <v>0</v>
      </c>
      <c r="O15" s="131">
        <f t="shared" si="1"/>
        <v>0</v>
      </c>
      <c r="P15" s="132">
        <f t="shared" si="2"/>
        <v>1</v>
      </c>
      <c r="Q15" s="132">
        <f t="shared" si="3"/>
        <v>1</v>
      </c>
    </row>
    <row r="16" spans="1:17" s="148" customFormat="1" hidden="1">
      <c r="A16" s="170">
        <v>40019472</v>
      </c>
      <c r="B16" s="168" t="s">
        <v>94</v>
      </c>
      <c r="C16" s="168" t="s">
        <v>172</v>
      </c>
      <c r="D16" s="168" t="s">
        <v>626</v>
      </c>
      <c r="E16" s="168" t="s">
        <v>88</v>
      </c>
      <c r="F16" s="168" t="s">
        <v>311</v>
      </c>
      <c r="G16" s="169">
        <v>8</v>
      </c>
      <c r="H16" s="168" t="s">
        <v>89</v>
      </c>
      <c r="I16" s="144">
        <v>42791</v>
      </c>
      <c r="J16" s="171">
        <v>42800</v>
      </c>
      <c r="K16" s="171">
        <v>42806</v>
      </c>
      <c r="L16" s="143">
        <v>42804</v>
      </c>
      <c r="M16" s="143">
        <v>42807</v>
      </c>
      <c r="N16" s="126">
        <f t="shared" si="0"/>
        <v>16</v>
      </c>
      <c r="O16" s="131">
        <f t="shared" si="1"/>
        <v>1</v>
      </c>
      <c r="P16" s="132">
        <f t="shared" si="2"/>
        <v>1</v>
      </c>
      <c r="Q16" s="132">
        <f t="shared" si="3"/>
        <v>0</v>
      </c>
    </row>
    <row r="17" spans="1:18" s="148" customFormat="1" hidden="1">
      <c r="A17" s="170">
        <v>40019306</v>
      </c>
      <c r="B17" s="168" t="s">
        <v>94</v>
      </c>
      <c r="C17" s="168" t="s">
        <v>295</v>
      </c>
      <c r="D17" s="168" t="s">
        <v>620</v>
      </c>
      <c r="E17" s="168" t="s">
        <v>173</v>
      </c>
      <c r="F17" s="168" t="s">
        <v>96</v>
      </c>
      <c r="G17" s="169">
        <v>1.875</v>
      </c>
      <c r="H17" s="168" t="s">
        <v>89</v>
      </c>
      <c r="I17" s="144">
        <v>42805</v>
      </c>
      <c r="J17" s="171">
        <v>42796</v>
      </c>
      <c r="K17" s="171">
        <v>42804</v>
      </c>
      <c r="L17" s="143">
        <v>42797</v>
      </c>
      <c r="M17" s="143">
        <v>42802</v>
      </c>
      <c r="N17" s="126">
        <f t="shared" si="0"/>
        <v>-3</v>
      </c>
      <c r="O17" s="131">
        <f t="shared" si="1"/>
        <v>-2</v>
      </c>
      <c r="P17" s="132">
        <f t="shared" si="2"/>
        <v>1</v>
      </c>
      <c r="Q17" s="132">
        <f t="shared" si="3"/>
        <v>1</v>
      </c>
    </row>
    <row r="18" spans="1:18" s="148" customFormat="1" hidden="1">
      <c r="A18" s="170">
        <v>40019559</v>
      </c>
      <c r="B18" s="168" t="s">
        <v>94</v>
      </c>
      <c r="C18" s="168" t="s">
        <v>308</v>
      </c>
      <c r="D18" s="168" t="s">
        <v>619</v>
      </c>
      <c r="E18" s="168" t="s">
        <v>88</v>
      </c>
      <c r="F18" s="168" t="s">
        <v>309</v>
      </c>
      <c r="G18" s="169">
        <v>19.2</v>
      </c>
      <c r="H18" s="168" t="s">
        <v>87</v>
      </c>
      <c r="I18" s="144">
        <v>42781</v>
      </c>
      <c r="J18" s="171">
        <v>42798</v>
      </c>
      <c r="K18" s="171">
        <v>42804</v>
      </c>
      <c r="L18" s="143">
        <v>42798</v>
      </c>
      <c r="M18" s="143">
        <v>42804</v>
      </c>
      <c r="N18" s="126">
        <f t="shared" si="0"/>
        <v>23</v>
      </c>
      <c r="O18" s="131">
        <f t="shared" si="1"/>
        <v>0</v>
      </c>
      <c r="P18" s="132">
        <f t="shared" si="2"/>
        <v>1</v>
      </c>
      <c r="Q18" s="132">
        <f t="shared" si="3"/>
        <v>0</v>
      </c>
    </row>
    <row r="19" spans="1:18" s="148" customFormat="1" hidden="1">
      <c r="A19" s="170">
        <v>40019031</v>
      </c>
      <c r="B19" s="168" t="s">
        <v>94</v>
      </c>
      <c r="C19" s="168" t="s">
        <v>91</v>
      </c>
      <c r="D19" s="168" t="s">
        <v>652</v>
      </c>
      <c r="E19" s="168" t="s">
        <v>88</v>
      </c>
      <c r="F19" s="168" t="s">
        <v>593</v>
      </c>
      <c r="G19" s="169">
        <v>18</v>
      </c>
      <c r="H19" s="168" t="s">
        <v>87</v>
      </c>
      <c r="I19" s="167">
        <v>42807</v>
      </c>
      <c r="J19" s="171">
        <v>42800</v>
      </c>
      <c r="K19" s="171">
        <v>42807</v>
      </c>
      <c r="L19" s="143">
        <v>42800</v>
      </c>
      <c r="M19" s="143">
        <v>42807</v>
      </c>
      <c r="N19" s="126">
        <f t="shared" si="0"/>
        <v>0</v>
      </c>
      <c r="O19" s="131">
        <f t="shared" si="1"/>
        <v>0</v>
      </c>
      <c r="P19" s="132">
        <f t="shared" si="2"/>
        <v>1</v>
      </c>
      <c r="Q19" s="132">
        <f t="shared" si="3"/>
        <v>1</v>
      </c>
    </row>
    <row r="20" spans="1:18" s="148" customFormat="1" hidden="1">
      <c r="A20" s="170">
        <v>40019031</v>
      </c>
      <c r="B20" s="168" t="s">
        <v>94</v>
      </c>
      <c r="C20" s="168" t="s">
        <v>91</v>
      </c>
      <c r="D20" s="168" t="s">
        <v>652</v>
      </c>
      <c r="E20" s="168" t="s">
        <v>88</v>
      </c>
      <c r="F20" s="168" t="s">
        <v>593</v>
      </c>
      <c r="G20" s="169">
        <v>18</v>
      </c>
      <c r="H20" s="168" t="s">
        <v>87</v>
      </c>
      <c r="I20" s="167">
        <v>42807</v>
      </c>
      <c r="J20" s="171">
        <v>42800</v>
      </c>
      <c r="K20" s="171">
        <v>42807</v>
      </c>
      <c r="L20" s="143">
        <v>42800</v>
      </c>
      <c r="M20" s="143">
        <v>42807</v>
      </c>
      <c r="N20" s="126">
        <f t="shared" si="0"/>
        <v>0</v>
      </c>
      <c r="O20" s="131">
        <f t="shared" si="1"/>
        <v>0</v>
      </c>
      <c r="P20" s="132">
        <f t="shared" si="2"/>
        <v>1</v>
      </c>
      <c r="Q20" s="132">
        <f t="shared" si="3"/>
        <v>1</v>
      </c>
    </row>
    <row r="21" spans="1:18" s="148" customFormat="1" hidden="1">
      <c r="A21" s="170">
        <v>40019031</v>
      </c>
      <c r="B21" s="168" t="s">
        <v>94</v>
      </c>
      <c r="C21" s="168" t="s">
        <v>91</v>
      </c>
      <c r="D21" s="168" t="s">
        <v>652</v>
      </c>
      <c r="E21" s="168" t="s">
        <v>88</v>
      </c>
      <c r="F21" s="168" t="s">
        <v>593</v>
      </c>
      <c r="G21" s="169">
        <v>18</v>
      </c>
      <c r="H21" s="168" t="s">
        <v>87</v>
      </c>
      <c r="I21" s="167">
        <v>42807</v>
      </c>
      <c r="J21" s="171">
        <v>42800</v>
      </c>
      <c r="K21" s="171">
        <v>42807</v>
      </c>
      <c r="L21" s="143">
        <v>42802</v>
      </c>
      <c r="M21" s="143">
        <v>42807</v>
      </c>
      <c r="N21" s="126">
        <f t="shared" si="0"/>
        <v>0</v>
      </c>
      <c r="O21" s="131">
        <f t="shared" si="1"/>
        <v>0</v>
      </c>
      <c r="P21" s="132">
        <f t="shared" si="2"/>
        <v>1</v>
      </c>
      <c r="Q21" s="132">
        <f t="shared" si="3"/>
        <v>1</v>
      </c>
    </row>
    <row r="22" spans="1:18" s="148" customFormat="1" hidden="1">
      <c r="A22" s="170">
        <v>40019031</v>
      </c>
      <c r="B22" s="168" t="s">
        <v>94</v>
      </c>
      <c r="C22" s="168" t="s">
        <v>91</v>
      </c>
      <c r="D22" s="168" t="s">
        <v>652</v>
      </c>
      <c r="E22" s="168" t="s">
        <v>88</v>
      </c>
      <c r="F22" s="168" t="s">
        <v>593</v>
      </c>
      <c r="G22" s="169">
        <v>18</v>
      </c>
      <c r="H22" s="168" t="s">
        <v>87</v>
      </c>
      <c r="I22" s="167">
        <v>42807</v>
      </c>
      <c r="J22" s="171">
        <v>42800</v>
      </c>
      <c r="K22" s="171">
        <v>42807</v>
      </c>
      <c r="L22" s="143">
        <v>42802</v>
      </c>
      <c r="M22" s="143">
        <v>42807</v>
      </c>
      <c r="N22" s="126">
        <f t="shared" si="0"/>
        <v>0</v>
      </c>
      <c r="O22" s="131">
        <f t="shared" si="1"/>
        <v>0</v>
      </c>
      <c r="P22" s="132">
        <f t="shared" si="2"/>
        <v>1</v>
      </c>
      <c r="Q22" s="132">
        <f t="shared" si="3"/>
        <v>1</v>
      </c>
    </row>
    <row r="23" spans="1:18" s="148" customFormat="1" hidden="1">
      <c r="A23" s="170">
        <v>40019140</v>
      </c>
      <c r="B23" s="168" t="s">
        <v>94</v>
      </c>
      <c r="C23" s="168" t="s">
        <v>91</v>
      </c>
      <c r="D23" s="168" t="s">
        <v>377</v>
      </c>
      <c r="E23" s="168" t="s">
        <v>88</v>
      </c>
      <c r="F23" s="168" t="s">
        <v>236</v>
      </c>
      <c r="G23" s="169">
        <v>20</v>
      </c>
      <c r="H23" s="168" t="s">
        <v>87</v>
      </c>
      <c r="I23" s="172">
        <v>42794</v>
      </c>
      <c r="J23" s="171">
        <v>42796</v>
      </c>
      <c r="K23" s="171">
        <v>42802</v>
      </c>
      <c r="L23" s="143">
        <v>42796</v>
      </c>
      <c r="M23" s="143">
        <v>42801</v>
      </c>
      <c r="N23" s="126">
        <f t="shared" si="0"/>
        <v>7</v>
      </c>
      <c r="O23" s="131">
        <f t="shared" si="1"/>
        <v>-1</v>
      </c>
      <c r="P23" s="132">
        <f t="shared" si="2"/>
        <v>1</v>
      </c>
      <c r="Q23" s="132">
        <f t="shared" si="3"/>
        <v>0</v>
      </c>
    </row>
    <row r="24" spans="1:18" s="148" customFormat="1" hidden="1">
      <c r="A24" s="170">
        <v>40019140</v>
      </c>
      <c r="B24" s="168" t="s">
        <v>94</v>
      </c>
      <c r="C24" s="168" t="s">
        <v>91</v>
      </c>
      <c r="D24" s="168" t="s">
        <v>377</v>
      </c>
      <c r="E24" s="168" t="s">
        <v>88</v>
      </c>
      <c r="F24" s="168" t="s">
        <v>236</v>
      </c>
      <c r="G24" s="169">
        <v>20</v>
      </c>
      <c r="H24" s="168" t="s">
        <v>87</v>
      </c>
      <c r="I24" s="172">
        <v>42794</v>
      </c>
      <c r="J24" s="171">
        <v>42796</v>
      </c>
      <c r="K24" s="171">
        <v>42802</v>
      </c>
      <c r="L24" s="143">
        <v>42796</v>
      </c>
      <c r="M24" s="143">
        <v>42801</v>
      </c>
      <c r="N24" s="126">
        <f t="shared" si="0"/>
        <v>7</v>
      </c>
      <c r="O24" s="131">
        <f t="shared" si="1"/>
        <v>-1</v>
      </c>
      <c r="P24" s="132">
        <f t="shared" si="2"/>
        <v>1</v>
      </c>
      <c r="Q24" s="132">
        <f t="shared" si="3"/>
        <v>0</v>
      </c>
    </row>
    <row r="25" spans="1:18" s="148" customFormat="1" hidden="1">
      <c r="A25" s="170">
        <v>40019480</v>
      </c>
      <c r="B25" s="168" t="s">
        <v>94</v>
      </c>
      <c r="C25" s="168" t="s">
        <v>91</v>
      </c>
      <c r="D25" s="168" t="s">
        <v>651</v>
      </c>
      <c r="E25" s="168" t="s">
        <v>88</v>
      </c>
      <c r="F25" s="168" t="s">
        <v>92</v>
      </c>
      <c r="G25" s="169">
        <v>18.14</v>
      </c>
      <c r="H25" s="168" t="s">
        <v>87</v>
      </c>
      <c r="I25" s="172">
        <v>42794</v>
      </c>
      <c r="J25" s="171">
        <v>42797</v>
      </c>
      <c r="K25" s="171">
        <v>42802</v>
      </c>
      <c r="L25" s="143">
        <v>42801</v>
      </c>
      <c r="M25" s="143">
        <v>42807</v>
      </c>
      <c r="N25" s="126">
        <f t="shared" si="0"/>
        <v>13</v>
      </c>
      <c r="O25" s="131">
        <f t="shared" si="1"/>
        <v>5</v>
      </c>
      <c r="P25" s="132">
        <f t="shared" si="2"/>
        <v>1</v>
      </c>
      <c r="Q25" s="132">
        <f t="shared" si="3"/>
        <v>0</v>
      </c>
    </row>
    <row r="26" spans="1:18" s="148" customFormat="1" hidden="1">
      <c r="A26" s="170">
        <v>40019729</v>
      </c>
      <c r="B26" s="168" t="s">
        <v>94</v>
      </c>
      <c r="C26" s="168" t="s">
        <v>91</v>
      </c>
      <c r="D26" s="168" t="s">
        <v>650</v>
      </c>
      <c r="E26" s="168" t="s">
        <v>88</v>
      </c>
      <c r="F26" s="168" t="s">
        <v>92</v>
      </c>
      <c r="G26" s="169">
        <v>18.14</v>
      </c>
      <c r="H26" s="168" t="s">
        <v>87</v>
      </c>
      <c r="I26" s="172">
        <v>42794</v>
      </c>
      <c r="J26" s="171">
        <v>42804</v>
      </c>
      <c r="K26" s="171">
        <v>42809</v>
      </c>
      <c r="L26" s="143">
        <v>42810</v>
      </c>
      <c r="M26" s="143">
        <v>42814</v>
      </c>
      <c r="N26" s="126">
        <f t="shared" si="0"/>
        <v>20</v>
      </c>
      <c r="O26" s="131">
        <f t="shared" si="1"/>
        <v>5</v>
      </c>
      <c r="P26" s="132">
        <f t="shared" si="2"/>
        <v>1</v>
      </c>
      <c r="Q26" s="132">
        <f t="shared" si="3"/>
        <v>0</v>
      </c>
    </row>
    <row r="27" spans="1:18" s="148" customFormat="1">
      <c r="A27" s="170">
        <v>40019835</v>
      </c>
      <c r="B27" s="168" t="s">
        <v>94</v>
      </c>
      <c r="C27" s="168" t="s">
        <v>91</v>
      </c>
      <c r="D27" s="168" t="s">
        <v>649</v>
      </c>
      <c r="E27" s="168" t="s">
        <v>88</v>
      </c>
      <c r="F27" s="168" t="s">
        <v>593</v>
      </c>
      <c r="G27" s="169">
        <v>2.27</v>
      </c>
      <c r="H27" s="168" t="s">
        <v>87</v>
      </c>
      <c r="I27" s="167">
        <v>42814</v>
      </c>
      <c r="J27" s="171">
        <v>42803</v>
      </c>
      <c r="K27" s="171">
        <v>42807</v>
      </c>
      <c r="L27" s="143">
        <v>42810</v>
      </c>
      <c r="M27" s="143">
        <v>42814</v>
      </c>
      <c r="N27" s="126">
        <f t="shared" si="0"/>
        <v>0</v>
      </c>
      <c r="O27" s="131">
        <f t="shared" si="1"/>
        <v>7</v>
      </c>
      <c r="P27" s="132">
        <f t="shared" si="2"/>
        <v>0</v>
      </c>
      <c r="Q27" s="132">
        <f t="shared" si="3"/>
        <v>1</v>
      </c>
    </row>
    <row r="28" spans="1:18">
      <c r="A28" s="170">
        <v>40019835</v>
      </c>
      <c r="B28" s="168" t="s">
        <v>94</v>
      </c>
      <c r="C28" s="168" t="s">
        <v>91</v>
      </c>
      <c r="D28" s="168" t="s">
        <v>649</v>
      </c>
      <c r="E28" s="168" t="s">
        <v>88</v>
      </c>
      <c r="F28" s="168" t="s">
        <v>593</v>
      </c>
      <c r="G28" s="169">
        <v>32</v>
      </c>
      <c r="H28" s="168" t="s">
        <v>87</v>
      </c>
      <c r="I28" s="167">
        <v>42814</v>
      </c>
      <c r="J28" s="171">
        <v>42803</v>
      </c>
      <c r="K28" s="171">
        <v>42807</v>
      </c>
      <c r="L28" s="143">
        <v>42810</v>
      </c>
      <c r="M28" s="143">
        <v>42814</v>
      </c>
      <c r="N28" s="126">
        <f t="shared" si="0"/>
        <v>0</v>
      </c>
      <c r="O28" s="131">
        <f t="shared" si="1"/>
        <v>7</v>
      </c>
      <c r="P28" s="132">
        <f t="shared" si="2"/>
        <v>0</v>
      </c>
      <c r="Q28" s="132">
        <f t="shared" si="3"/>
        <v>1</v>
      </c>
      <c r="R28" s="147"/>
    </row>
    <row r="29" spans="1:18" s="146" customFormat="1" ht="15.75" hidden="1">
      <c r="A29" s="170">
        <v>40019836</v>
      </c>
      <c r="B29" s="168" t="s">
        <v>94</v>
      </c>
      <c r="C29" s="168" t="s">
        <v>91</v>
      </c>
      <c r="D29" s="168" t="s">
        <v>648</v>
      </c>
      <c r="E29" s="168" t="s">
        <v>88</v>
      </c>
      <c r="F29" s="168" t="s">
        <v>99</v>
      </c>
      <c r="G29" s="169">
        <v>18.16</v>
      </c>
      <c r="H29" s="168" t="s">
        <v>87</v>
      </c>
      <c r="I29" s="167">
        <v>42814</v>
      </c>
      <c r="J29" s="171">
        <v>42797</v>
      </c>
      <c r="K29" s="171">
        <v>42802</v>
      </c>
      <c r="L29" s="143">
        <v>42800</v>
      </c>
      <c r="M29" s="143">
        <v>42805</v>
      </c>
      <c r="N29" s="126">
        <f t="shared" si="0"/>
        <v>-9</v>
      </c>
      <c r="O29" s="131">
        <f t="shared" si="1"/>
        <v>3</v>
      </c>
      <c r="P29" s="132">
        <f t="shared" si="2"/>
        <v>1</v>
      </c>
      <c r="Q29" s="132">
        <f t="shared" si="3"/>
        <v>1</v>
      </c>
      <c r="R29" s="145"/>
    </row>
    <row r="30" spans="1:18" ht="15.75" hidden="1">
      <c r="A30" s="170">
        <v>40019669</v>
      </c>
      <c r="B30" s="168" t="s">
        <v>647</v>
      </c>
      <c r="C30" s="168" t="s">
        <v>589</v>
      </c>
      <c r="D30" s="168" t="s">
        <v>583</v>
      </c>
      <c r="E30" s="168" t="s">
        <v>171</v>
      </c>
      <c r="F30" s="168" t="s">
        <v>588</v>
      </c>
      <c r="G30" s="169">
        <v>21</v>
      </c>
      <c r="H30" s="168" t="s">
        <v>89</v>
      </c>
      <c r="I30" s="167">
        <v>42807</v>
      </c>
      <c r="J30" s="171">
        <v>42801</v>
      </c>
      <c r="K30" s="171">
        <v>42807</v>
      </c>
      <c r="L30" s="143">
        <v>42802</v>
      </c>
      <c r="M30" s="143">
        <v>42807</v>
      </c>
      <c r="N30" s="126">
        <f t="shared" si="0"/>
        <v>0</v>
      </c>
      <c r="O30" s="131">
        <f t="shared" si="1"/>
        <v>0</v>
      </c>
      <c r="P30" s="132">
        <f t="shared" si="2"/>
        <v>1</v>
      </c>
      <c r="Q30" s="132">
        <f t="shared" si="3"/>
        <v>1</v>
      </c>
      <c r="R30" s="145"/>
    </row>
    <row r="31" spans="1:18" ht="15.75">
      <c r="A31" s="170">
        <v>40018762</v>
      </c>
      <c r="B31" s="168" t="s">
        <v>95</v>
      </c>
      <c r="C31" s="168" t="s">
        <v>646</v>
      </c>
      <c r="D31" s="168" t="s">
        <v>645</v>
      </c>
      <c r="E31" s="168" t="s">
        <v>88</v>
      </c>
      <c r="F31" s="168" t="s">
        <v>616</v>
      </c>
      <c r="G31" s="169">
        <v>16</v>
      </c>
      <c r="H31" s="168" t="s">
        <v>89</v>
      </c>
      <c r="I31" s="167">
        <v>42819</v>
      </c>
      <c r="J31" s="171">
        <v>42807</v>
      </c>
      <c r="K31" s="171">
        <v>42812</v>
      </c>
      <c r="L31" s="143">
        <v>42808</v>
      </c>
      <c r="M31" s="143">
        <v>42819</v>
      </c>
      <c r="N31" s="126">
        <f t="shared" si="0"/>
        <v>0</v>
      </c>
      <c r="O31" s="131">
        <f t="shared" si="1"/>
        <v>7</v>
      </c>
      <c r="P31" s="132">
        <f t="shared" si="2"/>
        <v>0</v>
      </c>
      <c r="Q31" s="132">
        <f t="shared" si="3"/>
        <v>1</v>
      </c>
      <c r="R31" s="145"/>
    </row>
    <row r="32" spans="1:18" ht="15.75">
      <c r="A32" s="170">
        <v>40019793</v>
      </c>
      <c r="B32" s="168" t="s">
        <v>95</v>
      </c>
      <c r="C32" s="168" t="s">
        <v>172</v>
      </c>
      <c r="D32" s="168" t="s">
        <v>644</v>
      </c>
      <c r="E32" s="168" t="s">
        <v>88</v>
      </c>
      <c r="F32" s="168" t="s">
        <v>234</v>
      </c>
      <c r="G32" s="169">
        <v>16</v>
      </c>
      <c r="H32" s="168" t="s">
        <v>89</v>
      </c>
      <c r="I32" s="144">
        <v>42794</v>
      </c>
      <c r="J32" s="171">
        <v>42800</v>
      </c>
      <c r="K32" s="171">
        <v>42807</v>
      </c>
      <c r="L32" s="143">
        <v>42809</v>
      </c>
      <c r="M32" s="143">
        <v>42814</v>
      </c>
      <c r="N32" s="126">
        <f t="shared" si="0"/>
        <v>20</v>
      </c>
      <c r="O32" s="131">
        <f t="shared" si="1"/>
        <v>7</v>
      </c>
      <c r="P32" s="132">
        <f t="shared" si="2"/>
        <v>0</v>
      </c>
      <c r="Q32" s="132">
        <f t="shared" si="3"/>
        <v>0</v>
      </c>
      <c r="R32" s="145"/>
    </row>
    <row r="33" spans="1:18" ht="15.75" hidden="1">
      <c r="A33" s="170">
        <v>40019811</v>
      </c>
      <c r="B33" s="168" t="s">
        <v>95</v>
      </c>
      <c r="C33" s="168" t="s">
        <v>641</v>
      </c>
      <c r="D33" s="168" t="s">
        <v>643</v>
      </c>
      <c r="E33" s="168" t="s">
        <v>88</v>
      </c>
      <c r="F33" s="168" t="s">
        <v>639</v>
      </c>
      <c r="G33" s="169">
        <v>18</v>
      </c>
      <c r="H33" s="168" t="s">
        <v>87</v>
      </c>
      <c r="I33" s="167">
        <v>42803</v>
      </c>
      <c r="J33" s="171">
        <v>42798</v>
      </c>
      <c r="K33" s="171">
        <v>42803</v>
      </c>
      <c r="L33" s="143">
        <v>42798</v>
      </c>
      <c r="M33" s="143">
        <v>42803</v>
      </c>
      <c r="N33" s="126">
        <f t="shared" si="0"/>
        <v>0</v>
      </c>
      <c r="O33" s="131">
        <f t="shared" si="1"/>
        <v>0</v>
      </c>
      <c r="P33" s="132">
        <f t="shared" si="2"/>
        <v>1</v>
      </c>
      <c r="Q33" s="132">
        <f t="shared" si="3"/>
        <v>1</v>
      </c>
      <c r="R33" s="145"/>
    </row>
    <row r="34" spans="1:18" ht="15.75" hidden="1">
      <c r="A34" s="170">
        <v>40019812</v>
      </c>
      <c r="B34" s="168" t="s">
        <v>95</v>
      </c>
      <c r="C34" s="168" t="s">
        <v>641</v>
      </c>
      <c r="D34" s="168" t="s">
        <v>642</v>
      </c>
      <c r="E34" s="168" t="s">
        <v>88</v>
      </c>
      <c r="F34" s="168" t="s">
        <v>639</v>
      </c>
      <c r="G34" s="169">
        <v>18</v>
      </c>
      <c r="H34" s="168" t="s">
        <v>87</v>
      </c>
      <c r="I34" s="167">
        <v>42810</v>
      </c>
      <c r="J34" s="171">
        <v>42805</v>
      </c>
      <c r="K34" s="171">
        <v>42810</v>
      </c>
      <c r="L34" s="143">
        <v>42804</v>
      </c>
      <c r="M34" s="143">
        <v>42810</v>
      </c>
      <c r="N34" s="126">
        <f t="shared" ref="N34:N65" si="4">M34-I34</f>
        <v>0</v>
      </c>
      <c r="O34" s="131">
        <f t="shared" ref="O34:O65" si="5">M34-K34</f>
        <v>0</v>
      </c>
      <c r="P34" s="132">
        <f t="shared" ref="P34:P65" si="6">IF(O34&lt;=6,1,0)</f>
        <v>1</v>
      </c>
      <c r="Q34" s="132">
        <f t="shared" ref="Q34:Q65" si="7">IF(N34&lt;=6,1,0)</f>
        <v>1</v>
      </c>
      <c r="R34" s="145"/>
    </row>
    <row r="35" spans="1:18" ht="15.75" hidden="1">
      <c r="A35" s="170">
        <v>40019813</v>
      </c>
      <c r="B35" s="168" t="s">
        <v>95</v>
      </c>
      <c r="C35" s="168" t="s">
        <v>641</v>
      </c>
      <c r="D35" s="168" t="s">
        <v>640</v>
      </c>
      <c r="E35" s="168" t="s">
        <v>88</v>
      </c>
      <c r="F35" s="168" t="s">
        <v>639</v>
      </c>
      <c r="G35" s="169">
        <v>18</v>
      </c>
      <c r="H35" s="168" t="s">
        <v>87</v>
      </c>
      <c r="I35" s="167">
        <v>42817</v>
      </c>
      <c r="J35" s="171">
        <v>42812</v>
      </c>
      <c r="K35" s="171">
        <v>42817</v>
      </c>
      <c r="L35" s="143">
        <v>42812</v>
      </c>
      <c r="M35" s="143">
        <v>42817</v>
      </c>
      <c r="N35" s="126">
        <f t="shared" si="4"/>
        <v>0</v>
      </c>
      <c r="O35" s="131">
        <f t="shared" si="5"/>
        <v>0</v>
      </c>
      <c r="P35" s="132">
        <f t="shared" si="6"/>
        <v>1</v>
      </c>
      <c r="Q35" s="132">
        <f t="shared" si="7"/>
        <v>1</v>
      </c>
      <c r="R35" s="145"/>
    </row>
    <row r="36" spans="1:18" ht="15.75">
      <c r="A36" s="170">
        <v>40019350</v>
      </c>
      <c r="B36" s="168" t="s">
        <v>95</v>
      </c>
      <c r="C36" s="168" t="s">
        <v>307</v>
      </c>
      <c r="D36" s="168" t="s">
        <v>638</v>
      </c>
      <c r="E36" s="168" t="s">
        <v>171</v>
      </c>
      <c r="F36" s="168" t="s">
        <v>298</v>
      </c>
      <c r="G36" s="169">
        <v>26</v>
      </c>
      <c r="H36" s="168" t="s">
        <v>87</v>
      </c>
      <c r="I36" s="144">
        <v>42794</v>
      </c>
      <c r="J36" s="171">
        <v>42801</v>
      </c>
      <c r="K36" s="171">
        <v>42807</v>
      </c>
      <c r="L36" s="143">
        <v>42814</v>
      </c>
      <c r="M36" s="143">
        <v>42819</v>
      </c>
      <c r="N36" s="126">
        <f t="shared" si="4"/>
        <v>25</v>
      </c>
      <c r="O36" s="131">
        <f t="shared" si="5"/>
        <v>12</v>
      </c>
      <c r="P36" s="132">
        <f t="shared" si="6"/>
        <v>0</v>
      </c>
      <c r="Q36" s="132">
        <f t="shared" si="7"/>
        <v>0</v>
      </c>
      <c r="R36" s="145"/>
    </row>
    <row r="37" spans="1:18" ht="15.75" hidden="1">
      <c r="A37" s="170">
        <v>40019394</v>
      </c>
      <c r="B37" s="168" t="s">
        <v>95</v>
      </c>
      <c r="C37" s="168" t="s">
        <v>293</v>
      </c>
      <c r="D37" s="168" t="s">
        <v>625</v>
      </c>
      <c r="E37" s="168" t="s">
        <v>88</v>
      </c>
      <c r="F37" s="168" t="s">
        <v>96</v>
      </c>
      <c r="G37" s="169">
        <v>11</v>
      </c>
      <c r="H37" s="168" t="s">
        <v>89</v>
      </c>
      <c r="I37" s="144">
        <v>42794</v>
      </c>
      <c r="J37" s="171">
        <v>42797</v>
      </c>
      <c r="K37" s="171">
        <v>42803</v>
      </c>
      <c r="L37" s="143">
        <v>42797</v>
      </c>
      <c r="M37" s="143">
        <v>42803</v>
      </c>
      <c r="N37" s="126">
        <f t="shared" si="4"/>
        <v>9</v>
      </c>
      <c r="O37" s="131">
        <f t="shared" si="5"/>
        <v>0</v>
      </c>
      <c r="P37" s="132">
        <f t="shared" si="6"/>
        <v>1</v>
      </c>
      <c r="Q37" s="132">
        <f t="shared" si="7"/>
        <v>0</v>
      </c>
      <c r="R37" s="145"/>
    </row>
    <row r="38" spans="1:18" ht="15.75" hidden="1">
      <c r="A38" s="170">
        <v>40019590</v>
      </c>
      <c r="B38" s="168" t="s">
        <v>95</v>
      </c>
      <c r="C38" s="168" t="s">
        <v>293</v>
      </c>
      <c r="D38" s="168" t="s">
        <v>380</v>
      </c>
      <c r="E38" s="168" t="s">
        <v>173</v>
      </c>
      <c r="F38" s="168" t="s">
        <v>294</v>
      </c>
      <c r="G38" s="169">
        <v>32</v>
      </c>
      <c r="H38" s="168" t="s">
        <v>89</v>
      </c>
      <c r="I38" s="167">
        <v>42818</v>
      </c>
      <c r="J38" s="171">
        <v>42811</v>
      </c>
      <c r="K38" s="171">
        <v>42817</v>
      </c>
      <c r="L38" s="143">
        <v>42814</v>
      </c>
      <c r="M38" s="143">
        <v>42818</v>
      </c>
      <c r="N38" s="126">
        <f t="shared" si="4"/>
        <v>0</v>
      </c>
      <c r="O38" s="131">
        <f t="shared" si="5"/>
        <v>1</v>
      </c>
      <c r="P38" s="132">
        <f t="shared" si="6"/>
        <v>1</v>
      </c>
      <c r="Q38" s="132">
        <f t="shared" si="7"/>
        <v>1</v>
      </c>
      <c r="R38" s="145"/>
    </row>
    <row r="39" spans="1:18" ht="15.75" hidden="1">
      <c r="A39" s="170">
        <v>40019591</v>
      </c>
      <c r="B39" s="168" t="s">
        <v>95</v>
      </c>
      <c r="C39" s="168" t="s">
        <v>293</v>
      </c>
      <c r="D39" s="168" t="s">
        <v>380</v>
      </c>
      <c r="E39" s="168" t="s">
        <v>173</v>
      </c>
      <c r="F39" s="168" t="s">
        <v>294</v>
      </c>
      <c r="G39" s="169">
        <v>64</v>
      </c>
      <c r="H39" s="168" t="s">
        <v>89</v>
      </c>
      <c r="I39" s="144">
        <v>42804</v>
      </c>
      <c r="J39" s="171">
        <v>42798</v>
      </c>
      <c r="K39" s="171">
        <v>42803</v>
      </c>
      <c r="L39" s="143">
        <v>42797</v>
      </c>
      <c r="M39" s="143">
        <v>42803</v>
      </c>
      <c r="N39" s="126">
        <f t="shared" si="4"/>
        <v>-1</v>
      </c>
      <c r="O39" s="131">
        <f t="shared" si="5"/>
        <v>0</v>
      </c>
      <c r="P39" s="132">
        <f t="shared" si="6"/>
        <v>1</v>
      </c>
      <c r="Q39" s="132">
        <f t="shared" si="7"/>
        <v>1</v>
      </c>
      <c r="R39" s="145"/>
    </row>
    <row r="40" spans="1:18" ht="15.75" hidden="1">
      <c r="A40" s="170">
        <v>40019756</v>
      </c>
      <c r="B40" s="168" t="s">
        <v>95</v>
      </c>
      <c r="C40" s="168" t="s">
        <v>637</v>
      </c>
      <c r="D40" s="168" t="s">
        <v>369</v>
      </c>
      <c r="E40" s="168" t="s">
        <v>88</v>
      </c>
      <c r="F40" s="168" t="s">
        <v>297</v>
      </c>
      <c r="G40" s="169">
        <v>26</v>
      </c>
      <c r="H40" s="168" t="s">
        <v>87</v>
      </c>
      <c r="I40" s="167">
        <v>42802</v>
      </c>
      <c r="J40" s="171">
        <v>42797</v>
      </c>
      <c r="K40" s="171">
        <v>42802</v>
      </c>
      <c r="L40" s="143">
        <v>42797</v>
      </c>
      <c r="M40" s="143">
        <v>42802</v>
      </c>
      <c r="N40" s="126">
        <f t="shared" si="4"/>
        <v>0</v>
      </c>
      <c r="O40" s="131">
        <f t="shared" si="5"/>
        <v>0</v>
      </c>
      <c r="P40" s="132">
        <f t="shared" si="6"/>
        <v>1</v>
      </c>
      <c r="Q40" s="132">
        <f t="shared" si="7"/>
        <v>1</v>
      </c>
      <c r="R40" s="145"/>
    </row>
    <row r="41" spans="1:18" ht="15.75" hidden="1">
      <c r="A41" s="170">
        <v>40019735</v>
      </c>
      <c r="B41" s="168" t="s">
        <v>95</v>
      </c>
      <c r="C41" s="168" t="s">
        <v>584</v>
      </c>
      <c r="D41" s="168" t="s">
        <v>636</v>
      </c>
      <c r="E41" s="168" t="s">
        <v>171</v>
      </c>
      <c r="F41" s="168" t="s">
        <v>635</v>
      </c>
      <c r="G41" s="169">
        <v>27</v>
      </c>
      <c r="H41" s="168" t="s">
        <v>89</v>
      </c>
      <c r="I41" s="144">
        <v>42794</v>
      </c>
      <c r="J41" s="171">
        <v>42800</v>
      </c>
      <c r="K41" s="171">
        <v>42800</v>
      </c>
      <c r="L41" s="143">
        <v>42797</v>
      </c>
      <c r="M41" s="143">
        <v>42797</v>
      </c>
      <c r="N41" s="126">
        <f t="shared" si="4"/>
        <v>3</v>
      </c>
      <c r="O41" s="131">
        <f t="shared" si="5"/>
        <v>-3</v>
      </c>
      <c r="P41" s="132">
        <f t="shared" si="6"/>
        <v>1</v>
      </c>
      <c r="Q41" s="132">
        <f t="shared" si="7"/>
        <v>1</v>
      </c>
      <c r="R41" s="145"/>
    </row>
    <row r="42" spans="1:18" ht="15.75" hidden="1">
      <c r="A42" s="170">
        <v>40019757</v>
      </c>
      <c r="B42" s="168" t="s">
        <v>95</v>
      </c>
      <c r="C42" s="168" t="s">
        <v>634</v>
      </c>
      <c r="D42" s="168" t="s">
        <v>633</v>
      </c>
      <c r="E42" s="168" t="s">
        <v>173</v>
      </c>
      <c r="F42" s="168" t="s">
        <v>305</v>
      </c>
      <c r="G42" s="169">
        <v>12</v>
      </c>
      <c r="H42" s="168" t="s">
        <v>89</v>
      </c>
      <c r="I42" s="167">
        <v>42803</v>
      </c>
      <c r="J42" s="171">
        <v>42800</v>
      </c>
      <c r="K42" s="171">
        <v>42806</v>
      </c>
      <c r="L42" s="143">
        <v>42797</v>
      </c>
      <c r="M42" s="143">
        <v>42803</v>
      </c>
      <c r="N42" s="126">
        <f t="shared" si="4"/>
        <v>0</v>
      </c>
      <c r="O42" s="131">
        <f t="shared" si="5"/>
        <v>-3</v>
      </c>
      <c r="P42" s="132">
        <f t="shared" si="6"/>
        <v>1</v>
      </c>
      <c r="Q42" s="132">
        <f t="shared" si="7"/>
        <v>1</v>
      </c>
      <c r="R42" s="145"/>
    </row>
    <row r="43" spans="1:18" ht="15.75" hidden="1">
      <c r="A43" s="170">
        <v>40019797</v>
      </c>
      <c r="B43" s="168" t="s">
        <v>95</v>
      </c>
      <c r="C43" s="168" t="s">
        <v>301</v>
      </c>
      <c r="D43" s="168" t="s">
        <v>615</v>
      </c>
      <c r="E43" s="168" t="s">
        <v>88</v>
      </c>
      <c r="F43" s="168" t="s">
        <v>96</v>
      </c>
      <c r="G43" s="169">
        <v>11</v>
      </c>
      <c r="H43" s="168" t="s">
        <v>89</v>
      </c>
      <c r="I43" s="144">
        <v>42797</v>
      </c>
      <c r="J43" s="171">
        <v>42797</v>
      </c>
      <c r="K43" s="171">
        <v>42803</v>
      </c>
      <c r="L43" s="143">
        <v>42797</v>
      </c>
      <c r="M43" s="143">
        <v>42803</v>
      </c>
      <c r="N43" s="126">
        <f t="shared" si="4"/>
        <v>6</v>
      </c>
      <c r="O43" s="131">
        <f t="shared" si="5"/>
        <v>0</v>
      </c>
      <c r="P43" s="132">
        <f t="shared" si="6"/>
        <v>1</v>
      </c>
      <c r="Q43" s="132">
        <f t="shared" si="7"/>
        <v>1</v>
      </c>
      <c r="R43" s="145"/>
    </row>
    <row r="44" spans="1:18" ht="15.75" hidden="1">
      <c r="A44" s="170">
        <v>40019714</v>
      </c>
      <c r="B44" s="168" t="s">
        <v>95</v>
      </c>
      <c r="C44" s="168" t="s">
        <v>632</v>
      </c>
      <c r="D44" s="168" t="s">
        <v>631</v>
      </c>
      <c r="E44" s="168" t="s">
        <v>88</v>
      </c>
      <c r="F44" s="168" t="s">
        <v>546</v>
      </c>
      <c r="G44" s="169">
        <v>64</v>
      </c>
      <c r="H44" s="168" t="s">
        <v>313</v>
      </c>
      <c r="I44" s="144">
        <v>42820</v>
      </c>
      <c r="J44" s="143">
        <v>42823</v>
      </c>
      <c r="K44" s="143">
        <v>42827</v>
      </c>
      <c r="L44" s="143">
        <v>42823</v>
      </c>
      <c r="M44" s="143">
        <v>42827</v>
      </c>
      <c r="N44" s="126">
        <f t="shared" si="4"/>
        <v>7</v>
      </c>
      <c r="O44" s="131">
        <f t="shared" si="5"/>
        <v>0</v>
      </c>
      <c r="P44" s="132">
        <f t="shared" si="6"/>
        <v>1</v>
      </c>
      <c r="Q44" s="132">
        <f t="shared" si="7"/>
        <v>0</v>
      </c>
      <c r="R44" s="145"/>
    </row>
    <row r="45" spans="1:18" ht="15.75" hidden="1">
      <c r="A45" s="170">
        <v>40019617</v>
      </c>
      <c r="B45" s="168" t="s">
        <v>95</v>
      </c>
      <c r="C45" s="168" t="s">
        <v>612</v>
      </c>
      <c r="D45" s="168" t="s">
        <v>611</v>
      </c>
      <c r="E45" s="168" t="s">
        <v>88</v>
      </c>
      <c r="F45" s="168" t="s">
        <v>546</v>
      </c>
      <c r="G45" s="169">
        <v>13</v>
      </c>
      <c r="H45" s="168" t="s">
        <v>89</v>
      </c>
      <c r="I45" s="144">
        <v>42792</v>
      </c>
      <c r="J45" s="171">
        <v>42796</v>
      </c>
      <c r="K45" s="171">
        <v>42799</v>
      </c>
      <c r="L45" s="143">
        <v>42796</v>
      </c>
      <c r="M45" s="143">
        <v>42799</v>
      </c>
      <c r="N45" s="126">
        <f t="shared" si="4"/>
        <v>7</v>
      </c>
      <c r="O45" s="131">
        <f t="shared" si="5"/>
        <v>0</v>
      </c>
      <c r="P45" s="132">
        <f t="shared" si="6"/>
        <v>1</v>
      </c>
      <c r="Q45" s="132">
        <f t="shared" si="7"/>
        <v>0</v>
      </c>
      <c r="R45" s="145"/>
    </row>
    <row r="46" spans="1:18" ht="15.75">
      <c r="A46" s="170">
        <v>40019752</v>
      </c>
      <c r="B46" s="168" t="s">
        <v>95</v>
      </c>
      <c r="C46" s="168" t="s">
        <v>610</v>
      </c>
      <c r="D46" s="168" t="s">
        <v>630</v>
      </c>
      <c r="E46" s="168" t="s">
        <v>171</v>
      </c>
      <c r="F46" s="168" t="s">
        <v>298</v>
      </c>
      <c r="G46" s="169">
        <v>26</v>
      </c>
      <c r="H46" s="168" t="s">
        <v>87</v>
      </c>
      <c r="I46" s="144">
        <v>42799</v>
      </c>
      <c r="J46" s="171">
        <v>42801</v>
      </c>
      <c r="K46" s="171">
        <v>42807</v>
      </c>
      <c r="L46" s="143">
        <v>42811</v>
      </c>
      <c r="M46" s="143">
        <v>42818</v>
      </c>
      <c r="N46" s="126">
        <f t="shared" si="4"/>
        <v>19</v>
      </c>
      <c r="O46" s="131">
        <f t="shared" si="5"/>
        <v>11</v>
      </c>
      <c r="P46" s="132">
        <f t="shared" si="6"/>
        <v>0</v>
      </c>
      <c r="Q46" s="132">
        <f t="shared" si="7"/>
        <v>0</v>
      </c>
      <c r="R46" s="145"/>
    </row>
    <row r="47" spans="1:18" ht="15.75" hidden="1">
      <c r="A47" s="170">
        <v>40019730</v>
      </c>
      <c r="B47" s="168" t="s">
        <v>95</v>
      </c>
      <c r="C47" s="168" t="s">
        <v>91</v>
      </c>
      <c r="D47" s="168" t="s">
        <v>629</v>
      </c>
      <c r="E47" s="168" t="s">
        <v>88</v>
      </c>
      <c r="F47" s="168" t="s">
        <v>99</v>
      </c>
      <c r="G47" s="169">
        <v>19.844000000000001</v>
      </c>
      <c r="H47" s="168" t="s">
        <v>87</v>
      </c>
      <c r="I47" s="144">
        <v>42794</v>
      </c>
      <c r="J47" s="171">
        <v>42805</v>
      </c>
      <c r="K47" s="171">
        <v>42812</v>
      </c>
      <c r="L47" s="143">
        <v>42809</v>
      </c>
      <c r="M47" s="143">
        <v>42814</v>
      </c>
      <c r="N47" s="126">
        <f t="shared" si="4"/>
        <v>20</v>
      </c>
      <c r="O47" s="131">
        <f t="shared" si="5"/>
        <v>2</v>
      </c>
      <c r="P47" s="132">
        <f t="shared" si="6"/>
        <v>1</v>
      </c>
      <c r="Q47" s="132">
        <f t="shared" si="7"/>
        <v>0</v>
      </c>
      <c r="R47" s="145"/>
    </row>
    <row r="48" spans="1:18" ht="15.75">
      <c r="A48" s="170">
        <v>40019736</v>
      </c>
      <c r="B48" s="168" t="s">
        <v>95</v>
      </c>
      <c r="C48" s="168" t="s">
        <v>91</v>
      </c>
      <c r="D48" s="168" t="s">
        <v>628</v>
      </c>
      <c r="E48" s="168" t="s">
        <v>88</v>
      </c>
      <c r="F48" s="168" t="s">
        <v>593</v>
      </c>
      <c r="G48" s="169">
        <v>21.875</v>
      </c>
      <c r="H48" s="168" t="s">
        <v>87</v>
      </c>
      <c r="I48" s="167">
        <v>42814</v>
      </c>
      <c r="J48" s="171">
        <v>42801</v>
      </c>
      <c r="K48" s="171">
        <v>42807</v>
      </c>
      <c r="L48" s="143">
        <v>42809</v>
      </c>
      <c r="M48" s="143">
        <v>42814</v>
      </c>
      <c r="N48" s="126">
        <f t="shared" si="4"/>
        <v>0</v>
      </c>
      <c r="O48" s="131">
        <f t="shared" si="5"/>
        <v>7</v>
      </c>
      <c r="P48" s="132">
        <f t="shared" si="6"/>
        <v>0</v>
      </c>
      <c r="Q48" s="132">
        <f t="shared" si="7"/>
        <v>1</v>
      </c>
      <c r="R48" s="145"/>
    </row>
    <row r="49" spans="1:18" ht="15.75" hidden="1">
      <c r="A49" s="170">
        <v>40019810</v>
      </c>
      <c r="B49" s="168" t="s">
        <v>95</v>
      </c>
      <c r="C49" s="168" t="s">
        <v>381</v>
      </c>
      <c r="D49" s="168" t="s">
        <v>627</v>
      </c>
      <c r="E49" s="168" t="s">
        <v>171</v>
      </c>
      <c r="F49" s="168" t="s">
        <v>236</v>
      </c>
      <c r="G49" s="169">
        <v>16</v>
      </c>
      <c r="H49" s="168" t="s">
        <v>89</v>
      </c>
      <c r="I49" s="167">
        <v>42806</v>
      </c>
      <c r="J49" s="171">
        <v>42796</v>
      </c>
      <c r="K49" s="171">
        <v>42800</v>
      </c>
      <c r="L49" s="143">
        <v>42802</v>
      </c>
      <c r="M49" s="143">
        <v>42806</v>
      </c>
      <c r="N49" s="126">
        <f t="shared" si="4"/>
        <v>0</v>
      </c>
      <c r="O49" s="131">
        <f t="shared" si="5"/>
        <v>6</v>
      </c>
      <c r="P49" s="132">
        <f t="shared" si="6"/>
        <v>1</v>
      </c>
      <c r="Q49" s="132">
        <f t="shared" si="7"/>
        <v>1</v>
      </c>
      <c r="R49" s="145"/>
    </row>
    <row r="50" spans="1:18" ht="15.75" hidden="1">
      <c r="A50" s="170">
        <v>40019441</v>
      </c>
      <c r="B50" s="168" t="s">
        <v>98</v>
      </c>
      <c r="C50" s="168" t="s">
        <v>172</v>
      </c>
      <c r="D50" s="168" t="s">
        <v>592</v>
      </c>
      <c r="E50" s="168" t="s">
        <v>88</v>
      </c>
      <c r="F50" s="168" t="s">
        <v>234</v>
      </c>
      <c r="G50" s="169">
        <v>8</v>
      </c>
      <c r="H50" s="168" t="s">
        <v>89</v>
      </c>
      <c r="I50" s="144">
        <v>42781</v>
      </c>
      <c r="J50" s="171">
        <v>42796</v>
      </c>
      <c r="K50" s="171">
        <v>42799</v>
      </c>
      <c r="L50" s="143">
        <v>42800</v>
      </c>
      <c r="M50" s="143">
        <v>42804</v>
      </c>
      <c r="N50" s="126">
        <f t="shared" si="4"/>
        <v>23</v>
      </c>
      <c r="O50" s="131">
        <f t="shared" si="5"/>
        <v>5</v>
      </c>
      <c r="P50" s="132">
        <f t="shared" si="6"/>
        <v>1</v>
      </c>
      <c r="Q50" s="132">
        <f t="shared" si="7"/>
        <v>0</v>
      </c>
      <c r="R50" s="145"/>
    </row>
    <row r="51" spans="1:18" ht="15.75" hidden="1">
      <c r="A51" s="170">
        <v>40019472</v>
      </c>
      <c r="B51" s="168" t="s">
        <v>98</v>
      </c>
      <c r="C51" s="168" t="s">
        <v>172</v>
      </c>
      <c r="D51" s="168" t="s">
        <v>626</v>
      </c>
      <c r="E51" s="168" t="s">
        <v>88</v>
      </c>
      <c r="F51" s="168" t="s">
        <v>311</v>
      </c>
      <c r="G51" s="169">
        <v>2.8</v>
      </c>
      <c r="H51" s="168" t="s">
        <v>89</v>
      </c>
      <c r="I51" s="144">
        <v>42789</v>
      </c>
      <c r="J51" s="171">
        <v>42800</v>
      </c>
      <c r="K51" s="171">
        <v>42806</v>
      </c>
      <c r="L51" s="143">
        <v>42804</v>
      </c>
      <c r="M51" s="143">
        <v>42807</v>
      </c>
      <c r="N51" s="126">
        <f t="shared" si="4"/>
        <v>18</v>
      </c>
      <c r="O51" s="131">
        <f t="shared" si="5"/>
        <v>1</v>
      </c>
      <c r="P51" s="132">
        <f t="shared" si="6"/>
        <v>1</v>
      </c>
      <c r="Q51" s="132">
        <f t="shared" si="7"/>
        <v>0</v>
      </c>
      <c r="R51" s="145"/>
    </row>
    <row r="52" spans="1:18" ht="15.75" hidden="1">
      <c r="A52" s="170">
        <v>40019394</v>
      </c>
      <c r="B52" s="168" t="s">
        <v>98</v>
      </c>
      <c r="C52" s="168" t="s">
        <v>293</v>
      </c>
      <c r="D52" s="168" t="s">
        <v>625</v>
      </c>
      <c r="E52" s="168" t="s">
        <v>88</v>
      </c>
      <c r="F52" s="168" t="s">
        <v>96</v>
      </c>
      <c r="G52" s="169">
        <v>5</v>
      </c>
      <c r="H52" s="168" t="s">
        <v>89</v>
      </c>
      <c r="I52" s="144">
        <v>42789</v>
      </c>
      <c r="J52" s="171">
        <v>42797</v>
      </c>
      <c r="K52" s="171">
        <v>42803</v>
      </c>
      <c r="L52" s="143">
        <v>42797</v>
      </c>
      <c r="M52" s="143">
        <v>42803</v>
      </c>
      <c r="N52" s="126">
        <f t="shared" si="4"/>
        <v>14</v>
      </c>
      <c r="O52" s="131">
        <f t="shared" si="5"/>
        <v>0</v>
      </c>
      <c r="P52" s="132">
        <f t="shared" si="6"/>
        <v>1</v>
      </c>
      <c r="Q52" s="132">
        <f t="shared" si="7"/>
        <v>0</v>
      </c>
      <c r="R52" s="145"/>
    </row>
    <row r="53" spans="1:18" ht="15.75" hidden="1">
      <c r="A53" s="170">
        <v>40017575</v>
      </c>
      <c r="B53" s="168" t="s">
        <v>98</v>
      </c>
      <c r="C53" s="168" t="s">
        <v>591</v>
      </c>
      <c r="D53" s="168" t="s">
        <v>590</v>
      </c>
      <c r="E53" s="168" t="s">
        <v>171</v>
      </c>
      <c r="F53" s="168" t="s">
        <v>236</v>
      </c>
      <c r="G53" s="169">
        <v>14</v>
      </c>
      <c r="H53" s="168" t="s">
        <v>89</v>
      </c>
      <c r="I53" s="144">
        <v>42781</v>
      </c>
      <c r="J53" s="171">
        <v>42801</v>
      </c>
      <c r="K53" s="171">
        <v>42807</v>
      </c>
      <c r="L53" s="143">
        <v>42808</v>
      </c>
      <c r="M53" s="143">
        <v>42813</v>
      </c>
      <c r="N53" s="126">
        <f t="shared" si="4"/>
        <v>32</v>
      </c>
      <c r="O53" s="131">
        <f t="shared" si="5"/>
        <v>6</v>
      </c>
      <c r="P53" s="132">
        <f t="shared" si="6"/>
        <v>1</v>
      </c>
      <c r="Q53" s="132">
        <f t="shared" si="7"/>
        <v>0</v>
      </c>
      <c r="R53" s="145"/>
    </row>
    <row r="54" spans="1:18" ht="15.75" hidden="1">
      <c r="A54" s="170">
        <v>40018864</v>
      </c>
      <c r="B54" s="168" t="s">
        <v>98</v>
      </c>
      <c r="C54" s="168" t="s">
        <v>235</v>
      </c>
      <c r="D54" s="168" t="s">
        <v>624</v>
      </c>
      <c r="E54" s="168" t="s">
        <v>88</v>
      </c>
      <c r="F54" s="168" t="s">
        <v>622</v>
      </c>
      <c r="G54" s="169">
        <v>48</v>
      </c>
      <c r="H54" s="168" t="s">
        <v>87</v>
      </c>
      <c r="I54" s="144">
        <v>42807</v>
      </c>
      <c r="J54" s="171">
        <v>42801</v>
      </c>
      <c r="K54" s="171">
        <v>42807</v>
      </c>
      <c r="L54" s="143">
        <v>42804</v>
      </c>
      <c r="M54" s="143">
        <v>42809</v>
      </c>
      <c r="N54" s="126">
        <f t="shared" si="4"/>
        <v>2</v>
      </c>
      <c r="O54" s="131">
        <f t="shared" si="5"/>
        <v>2</v>
      </c>
      <c r="P54" s="132">
        <f t="shared" si="6"/>
        <v>1</v>
      </c>
      <c r="Q54" s="132">
        <f t="shared" si="7"/>
        <v>1</v>
      </c>
      <c r="R54" s="145"/>
    </row>
    <row r="55" spans="1:18" ht="15.75">
      <c r="A55" s="170">
        <v>40018865</v>
      </c>
      <c r="B55" s="168" t="s">
        <v>98</v>
      </c>
      <c r="C55" s="168" t="s">
        <v>235</v>
      </c>
      <c r="D55" s="168" t="s">
        <v>623</v>
      </c>
      <c r="E55" s="168" t="s">
        <v>88</v>
      </c>
      <c r="F55" s="168" t="s">
        <v>622</v>
      </c>
      <c r="G55" s="169">
        <v>24</v>
      </c>
      <c r="H55" s="168" t="s">
        <v>87</v>
      </c>
      <c r="I55" s="144">
        <v>42807</v>
      </c>
      <c r="J55" s="171">
        <v>42796</v>
      </c>
      <c r="K55" s="171">
        <v>42800</v>
      </c>
      <c r="L55" s="143">
        <v>42803</v>
      </c>
      <c r="M55" s="143">
        <v>42809</v>
      </c>
      <c r="N55" s="126">
        <f t="shared" si="4"/>
        <v>2</v>
      </c>
      <c r="O55" s="131">
        <f t="shared" si="5"/>
        <v>9</v>
      </c>
      <c r="P55" s="132">
        <f t="shared" si="6"/>
        <v>0</v>
      </c>
      <c r="Q55" s="132">
        <f t="shared" si="7"/>
        <v>1</v>
      </c>
      <c r="R55" s="145"/>
    </row>
    <row r="56" spans="1:18" ht="15.75">
      <c r="A56" s="170">
        <v>40018865</v>
      </c>
      <c r="B56" s="168" t="s">
        <v>98</v>
      </c>
      <c r="C56" s="168" t="s">
        <v>235</v>
      </c>
      <c r="D56" s="168" t="s">
        <v>623</v>
      </c>
      <c r="E56" s="168" t="s">
        <v>88</v>
      </c>
      <c r="F56" s="168" t="s">
        <v>622</v>
      </c>
      <c r="G56" s="169">
        <v>12</v>
      </c>
      <c r="H56" s="168" t="s">
        <v>89</v>
      </c>
      <c r="I56" s="144">
        <v>42807</v>
      </c>
      <c r="J56" s="171">
        <v>42796</v>
      </c>
      <c r="K56" s="171">
        <v>42800</v>
      </c>
      <c r="L56" s="143">
        <v>42803</v>
      </c>
      <c r="M56" s="143">
        <v>42809</v>
      </c>
      <c r="N56" s="126">
        <f t="shared" si="4"/>
        <v>2</v>
      </c>
      <c r="O56" s="131">
        <f t="shared" si="5"/>
        <v>9</v>
      </c>
      <c r="P56" s="132">
        <f t="shared" si="6"/>
        <v>0</v>
      </c>
      <c r="Q56" s="132">
        <f t="shared" si="7"/>
        <v>1</v>
      </c>
      <c r="R56" s="145"/>
    </row>
    <row r="57" spans="1:18" ht="15.75" hidden="1">
      <c r="A57" s="170">
        <v>40019138</v>
      </c>
      <c r="B57" s="168" t="s">
        <v>98</v>
      </c>
      <c r="C57" s="168" t="s">
        <v>295</v>
      </c>
      <c r="D57" s="168" t="s">
        <v>621</v>
      </c>
      <c r="E57" s="168" t="s">
        <v>88</v>
      </c>
      <c r="F57" s="168" t="s">
        <v>296</v>
      </c>
      <c r="G57" s="169">
        <v>15</v>
      </c>
      <c r="H57" s="168" t="s">
        <v>89</v>
      </c>
      <c r="I57" s="144">
        <v>42789</v>
      </c>
      <c r="J57" s="171">
        <v>42797</v>
      </c>
      <c r="K57" s="171">
        <v>42803</v>
      </c>
      <c r="L57" s="143">
        <v>42798</v>
      </c>
      <c r="M57" s="143">
        <v>42803</v>
      </c>
      <c r="N57" s="126">
        <f t="shared" si="4"/>
        <v>14</v>
      </c>
      <c r="O57" s="131">
        <f t="shared" si="5"/>
        <v>0</v>
      </c>
      <c r="P57" s="132">
        <f t="shared" si="6"/>
        <v>1</v>
      </c>
      <c r="Q57" s="132">
        <f t="shared" si="7"/>
        <v>0</v>
      </c>
      <c r="R57" s="145"/>
    </row>
    <row r="58" spans="1:18" ht="15.75" hidden="1">
      <c r="A58" s="170">
        <v>40019306</v>
      </c>
      <c r="B58" s="168" t="s">
        <v>98</v>
      </c>
      <c r="C58" s="168" t="s">
        <v>295</v>
      </c>
      <c r="D58" s="168" t="s">
        <v>620</v>
      </c>
      <c r="E58" s="168" t="s">
        <v>173</v>
      </c>
      <c r="F58" s="168" t="s">
        <v>96</v>
      </c>
      <c r="G58" s="169">
        <v>0.9</v>
      </c>
      <c r="H58" s="168" t="s">
        <v>89</v>
      </c>
      <c r="I58" s="144">
        <v>42802</v>
      </c>
      <c r="J58" s="171">
        <v>42796</v>
      </c>
      <c r="K58" s="171">
        <v>42804</v>
      </c>
      <c r="L58" s="143">
        <v>42796</v>
      </c>
      <c r="M58" s="143">
        <v>42802</v>
      </c>
      <c r="N58" s="126">
        <f t="shared" si="4"/>
        <v>0</v>
      </c>
      <c r="O58" s="131">
        <f t="shared" si="5"/>
        <v>-2</v>
      </c>
      <c r="P58" s="132">
        <f t="shared" si="6"/>
        <v>1</v>
      </c>
      <c r="Q58" s="132">
        <f t="shared" si="7"/>
        <v>1</v>
      </c>
      <c r="R58" s="145"/>
    </row>
    <row r="59" spans="1:18" ht="15.75">
      <c r="A59" s="170">
        <v>40019657</v>
      </c>
      <c r="B59" s="168" t="s">
        <v>98</v>
      </c>
      <c r="C59" s="168" t="s">
        <v>584</v>
      </c>
      <c r="D59" s="168" t="s">
        <v>583</v>
      </c>
      <c r="E59" s="168" t="s">
        <v>88</v>
      </c>
      <c r="F59" s="168" t="s">
        <v>583</v>
      </c>
      <c r="G59" s="169">
        <v>5</v>
      </c>
      <c r="H59" s="168" t="s">
        <v>89</v>
      </c>
      <c r="I59" s="144">
        <v>42794</v>
      </c>
      <c r="J59" s="171">
        <v>42797</v>
      </c>
      <c r="K59" s="171">
        <v>42800</v>
      </c>
      <c r="L59" s="143">
        <v>42808</v>
      </c>
      <c r="M59" s="143">
        <v>42808</v>
      </c>
      <c r="N59" s="126">
        <f t="shared" si="4"/>
        <v>14</v>
      </c>
      <c r="O59" s="131">
        <f t="shared" si="5"/>
        <v>8</v>
      </c>
      <c r="P59" s="132">
        <f t="shared" si="6"/>
        <v>0</v>
      </c>
      <c r="Q59" s="132">
        <f t="shared" si="7"/>
        <v>0</v>
      </c>
      <c r="R59" s="145"/>
    </row>
    <row r="60" spans="1:18" ht="15.75" hidden="1">
      <c r="A60" s="170">
        <v>40019559</v>
      </c>
      <c r="B60" s="168" t="s">
        <v>98</v>
      </c>
      <c r="C60" s="168" t="s">
        <v>308</v>
      </c>
      <c r="D60" s="168" t="s">
        <v>619</v>
      </c>
      <c r="E60" s="168" t="s">
        <v>88</v>
      </c>
      <c r="F60" s="168" t="s">
        <v>309</v>
      </c>
      <c r="G60" s="169">
        <v>4.8</v>
      </c>
      <c r="H60" s="168" t="s">
        <v>87</v>
      </c>
      <c r="I60" s="144">
        <v>42781</v>
      </c>
      <c r="J60" s="171">
        <v>42798</v>
      </c>
      <c r="K60" s="171">
        <v>42804</v>
      </c>
      <c r="L60" s="143">
        <v>42798</v>
      </c>
      <c r="M60" s="143">
        <v>42804</v>
      </c>
      <c r="N60" s="126">
        <f t="shared" si="4"/>
        <v>23</v>
      </c>
      <c r="O60" s="131">
        <f t="shared" si="5"/>
        <v>0</v>
      </c>
      <c r="P60" s="132">
        <f t="shared" si="6"/>
        <v>1</v>
      </c>
      <c r="Q60" s="132">
        <f t="shared" si="7"/>
        <v>0</v>
      </c>
      <c r="R60" s="145"/>
    </row>
    <row r="61" spans="1:18" ht="15.75">
      <c r="A61" s="170">
        <v>40019367</v>
      </c>
      <c r="B61" s="168" t="s">
        <v>98</v>
      </c>
      <c r="C61" s="168" t="s">
        <v>618</v>
      </c>
      <c r="D61" s="168" t="s">
        <v>617</v>
      </c>
      <c r="E61" s="168" t="s">
        <v>88</v>
      </c>
      <c r="F61" s="168" t="s">
        <v>616</v>
      </c>
      <c r="G61" s="169">
        <v>16</v>
      </c>
      <c r="H61" s="168" t="s">
        <v>89</v>
      </c>
      <c r="I61" s="144">
        <v>42776</v>
      </c>
      <c r="J61" s="171">
        <v>42800</v>
      </c>
      <c r="K61" s="171">
        <v>42806</v>
      </c>
      <c r="L61" s="143">
        <v>42818</v>
      </c>
      <c r="M61" s="143">
        <v>42825</v>
      </c>
      <c r="N61" s="126">
        <f t="shared" si="4"/>
        <v>49</v>
      </c>
      <c r="O61" s="131">
        <f t="shared" si="5"/>
        <v>19</v>
      </c>
      <c r="P61" s="132">
        <f t="shared" si="6"/>
        <v>0</v>
      </c>
      <c r="Q61" s="132">
        <f t="shared" si="7"/>
        <v>0</v>
      </c>
      <c r="R61" s="145"/>
    </row>
    <row r="62" spans="1:18" ht="15.75" hidden="1">
      <c r="A62" s="170">
        <v>40019797</v>
      </c>
      <c r="B62" s="168" t="s">
        <v>98</v>
      </c>
      <c r="C62" s="168" t="s">
        <v>301</v>
      </c>
      <c r="D62" s="168" t="s">
        <v>615</v>
      </c>
      <c r="E62" s="168" t="s">
        <v>88</v>
      </c>
      <c r="F62" s="168" t="s">
        <v>96</v>
      </c>
      <c r="G62" s="169">
        <v>5</v>
      </c>
      <c r="H62" s="168" t="s">
        <v>89</v>
      </c>
      <c r="I62" s="144">
        <v>42793</v>
      </c>
      <c r="J62" s="171">
        <v>42797</v>
      </c>
      <c r="K62" s="171">
        <v>42803</v>
      </c>
      <c r="L62" s="143">
        <v>42797</v>
      </c>
      <c r="M62" s="143">
        <v>42802</v>
      </c>
      <c r="N62" s="126">
        <f t="shared" si="4"/>
        <v>9</v>
      </c>
      <c r="O62" s="131">
        <f t="shared" si="5"/>
        <v>-1</v>
      </c>
      <c r="P62" s="132">
        <f t="shared" si="6"/>
        <v>1</v>
      </c>
      <c r="Q62" s="132">
        <f t="shared" si="7"/>
        <v>0</v>
      </c>
      <c r="R62" s="145"/>
    </row>
    <row r="63" spans="1:18" ht="15.75" hidden="1">
      <c r="A63" s="170">
        <v>40019651</v>
      </c>
      <c r="B63" s="168" t="s">
        <v>98</v>
      </c>
      <c r="C63" s="168" t="s">
        <v>614</v>
      </c>
      <c r="D63" s="168" t="s">
        <v>613</v>
      </c>
      <c r="E63" s="168" t="s">
        <v>171</v>
      </c>
      <c r="F63" s="168" t="s">
        <v>546</v>
      </c>
      <c r="G63" s="169">
        <v>32</v>
      </c>
      <c r="H63" s="168" t="s">
        <v>89</v>
      </c>
      <c r="I63" s="144">
        <v>42793</v>
      </c>
      <c r="J63" s="171">
        <v>42797</v>
      </c>
      <c r="K63" s="171">
        <v>42801</v>
      </c>
      <c r="L63" s="143">
        <v>42796</v>
      </c>
      <c r="M63" s="143">
        <v>42799</v>
      </c>
      <c r="N63" s="126">
        <f t="shared" si="4"/>
        <v>6</v>
      </c>
      <c r="O63" s="131">
        <f t="shared" si="5"/>
        <v>-2</v>
      </c>
      <c r="P63" s="132">
        <f t="shared" si="6"/>
        <v>1</v>
      </c>
      <c r="Q63" s="132">
        <f t="shared" si="7"/>
        <v>1</v>
      </c>
      <c r="R63" s="145"/>
    </row>
    <row r="64" spans="1:18" ht="15.75" hidden="1">
      <c r="A64" s="170">
        <v>40019617</v>
      </c>
      <c r="B64" s="168" t="s">
        <v>98</v>
      </c>
      <c r="C64" s="168" t="s">
        <v>612</v>
      </c>
      <c r="D64" s="168" t="s">
        <v>611</v>
      </c>
      <c r="E64" s="168" t="s">
        <v>88</v>
      </c>
      <c r="F64" s="168" t="s">
        <v>546</v>
      </c>
      <c r="G64" s="169">
        <v>2</v>
      </c>
      <c r="H64" s="168" t="s">
        <v>89</v>
      </c>
      <c r="I64" s="144">
        <v>42791</v>
      </c>
      <c r="J64" s="171">
        <v>42796</v>
      </c>
      <c r="K64" s="171">
        <v>42799</v>
      </c>
      <c r="L64" s="143">
        <v>42796</v>
      </c>
      <c r="M64" s="143">
        <v>42799</v>
      </c>
      <c r="N64" s="126">
        <f t="shared" si="4"/>
        <v>8</v>
      </c>
      <c r="O64" s="131">
        <f t="shared" si="5"/>
        <v>0</v>
      </c>
      <c r="P64" s="132">
        <f t="shared" si="6"/>
        <v>1</v>
      </c>
      <c r="Q64" s="132">
        <f t="shared" si="7"/>
        <v>0</v>
      </c>
      <c r="R64" s="145"/>
    </row>
    <row r="65" spans="1:18" ht="15.75" hidden="1">
      <c r="A65" s="170">
        <v>40019755</v>
      </c>
      <c r="B65" s="168" t="s">
        <v>98</v>
      </c>
      <c r="C65" s="168" t="s">
        <v>610</v>
      </c>
      <c r="D65" s="168" t="s">
        <v>609</v>
      </c>
      <c r="E65" s="168" t="s">
        <v>171</v>
      </c>
      <c r="F65" s="168" t="s">
        <v>298</v>
      </c>
      <c r="G65" s="169">
        <v>26</v>
      </c>
      <c r="H65" s="168" t="s">
        <v>87</v>
      </c>
      <c r="I65" s="144">
        <v>42771</v>
      </c>
      <c r="J65" s="171">
        <v>42799</v>
      </c>
      <c r="K65" s="171">
        <v>42806</v>
      </c>
      <c r="L65" s="143">
        <v>42805</v>
      </c>
      <c r="M65" s="143">
        <v>42811</v>
      </c>
      <c r="N65" s="126">
        <f t="shared" si="4"/>
        <v>40</v>
      </c>
      <c r="O65" s="131">
        <f t="shared" si="5"/>
        <v>5</v>
      </c>
      <c r="P65" s="132">
        <f t="shared" si="6"/>
        <v>1</v>
      </c>
      <c r="Q65" s="132">
        <f t="shared" si="7"/>
        <v>0</v>
      </c>
      <c r="R65" s="145"/>
    </row>
    <row r="66" spans="1:18" ht="15.75" hidden="1">
      <c r="A66" s="170">
        <v>40019724</v>
      </c>
      <c r="B66" s="168" t="s">
        <v>98</v>
      </c>
      <c r="C66" s="168" t="s">
        <v>91</v>
      </c>
      <c r="D66" s="168" t="s">
        <v>608</v>
      </c>
      <c r="E66" s="168" t="s">
        <v>88</v>
      </c>
      <c r="F66" s="168" t="s">
        <v>92</v>
      </c>
      <c r="G66" s="169">
        <v>18.14</v>
      </c>
      <c r="H66" s="168" t="s">
        <v>87</v>
      </c>
      <c r="I66" s="144">
        <v>42792</v>
      </c>
      <c r="J66" s="171">
        <v>42801</v>
      </c>
      <c r="K66" s="171">
        <v>42806</v>
      </c>
      <c r="L66" s="143">
        <v>42801</v>
      </c>
      <c r="M66" s="143">
        <v>42807</v>
      </c>
      <c r="N66" s="126">
        <f t="shared" ref="N66:N97" si="8">M66-I66</f>
        <v>15</v>
      </c>
      <c r="O66" s="131">
        <f t="shared" ref="O66:O97" si="9">M66-K66</f>
        <v>1</v>
      </c>
      <c r="P66" s="132">
        <f t="shared" ref="P66:P97" si="10">IF(O66&lt;=6,1,0)</f>
        <v>1</v>
      </c>
      <c r="Q66" s="132">
        <f t="shared" ref="Q66:Q97" si="11">IF(N66&lt;=6,1,0)</f>
        <v>0</v>
      </c>
      <c r="R66" s="145"/>
    </row>
    <row r="67" spans="1:18" ht="15.75">
      <c r="A67" s="170">
        <v>40019726</v>
      </c>
      <c r="B67" s="168" t="s">
        <v>98</v>
      </c>
      <c r="C67" s="168" t="s">
        <v>91</v>
      </c>
      <c r="D67" s="168" t="s">
        <v>607</v>
      </c>
      <c r="E67" s="168" t="s">
        <v>88</v>
      </c>
      <c r="F67" s="168" t="s">
        <v>606</v>
      </c>
      <c r="G67" s="169">
        <v>21.875</v>
      </c>
      <c r="H67" s="168" t="s">
        <v>87</v>
      </c>
      <c r="I67" s="144">
        <v>42771</v>
      </c>
      <c r="J67" s="171">
        <v>42800</v>
      </c>
      <c r="K67" s="171">
        <v>42806</v>
      </c>
      <c r="L67" s="143">
        <v>42818</v>
      </c>
      <c r="M67" s="143">
        <v>42821</v>
      </c>
      <c r="N67" s="126">
        <f t="shared" si="8"/>
        <v>50</v>
      </c>
      <c r="O67" s="131">
        <f t="shared" si="9"/>
        <v>15</v>
      </c>
      <c r="P67" s="132">
        <f t="shared" si="10"/>
        <v>0</v>
      </c>
      <c r="Q67" s="132">
        <f t="shared" si="11"/>
        <v>0</v>
      </c>
      <c r="R67" s="145"/>
    </row>
    <row r="68" spans="1:18" ht="15.75" hidden="1">
      <c r="A68" s="170">
        <v>40019822</v>
      </c>
      <c r="B68" s="168" t="s">
        <v>98</v>
      </c>
      <c r="C68" s="168" t="s">
        <v>91</v>
      </c>
      <c r="D68" s="168" t="s">
        <v>605</v>
      </c>
      <c r="E68" s="168" t="s">
        <v>88</v>
      </c>
      <c r="F68" s="168" t="s">
        <v>593</v>
      </c>
      <c r="G68" s="169">
        <v>21.87</v>
      </c>
      <c r="H68" s="168" t="s">
        <v>87</v>
      </c>
      <c r="I68" s="167">
        <v>42807</v>
      </c>
      <c r="J68" s="171">
        <v>42801</v>
      </c>
      <c r="K68" s="171">
        <v>42807</v>
      </c>
      <c r="L68" s="143">
        <v>42803</v>
      </c>
      <c r="M68" s="143">
        <v>42807</v>
      </c>
      <c r="N68" s="126">
        <f t="shared" si="8"/>
        <v>0</v>
      </c>
      <c r="O68" s="131">
        <f t="shared" si="9"/>
        <v>0</v>
      </c>
      <c r="P68" s="132">
        <f t="shared" si="10"/>
        <v>1</v>
      </c>
      <c r="Q68" s="132">
        <f t="shared" si="11"/>
        <v>1</v>
      </c>
      <c r="R68" s="145"/>
    </row>
    <row r="69" spans="1:18" ht="15.75">
      <c r="A69" s="170">
        <v>40019822</v>
      </c>
      <c r="B69" s="168" t="s">
        <v>98</v>
      </c>
      <c r="C69" s="168" t="s">
        <v>91</v>
      </c>
      <c r="D69" s="168" t="s">
        <v>605</v>
      </c>
      <c r="E69" s="168" t="s">
        <v>88</v>
      </c>
      <c r="F69" s="168" t="s">
        <v>593</v>
      </c>
      <c r="G69" s="169">
        <v>21.87</v>
      </c>
      <c r="H69" s="168" t="s">
        <v>87</v>
      </c>
      <c r="I69" s="167">
        <v>42814</v>
      </c>
      <c r="J69" s="171">
        <v>42801</v>
      </c>
      <c r="K69" s="171">
        <v>42807</v>
      </c>
      <c r="L69" s="143">
        <v>42810</v>
      </c>
      <c r="M69" s="143">
        <v>42814</v>
      </c>
      <c r="N69" s="126">
        <f t="shared" si="8"/>
        <v>0</v>
      </c>
      <c r="O69" s="131">
        <f t="shared" si="9"/>
        <v>7</v>
      </c>
      <c r="P69" s="132">
        <f t="shared" si="10"/>
        <v>0</v>
      </c>
      <c r="Q69" s="132">
        <f t="shared" si="11"/>
        <v>1</v>
      </c>
      <c r="R69" s="145"/>
    </row>
    <row r="70" spans="1:18" ht="15.75">
      <c r="A70" s="170">
        <v>40019823</v>
      </c>
      <c r="B70" s="168" t="s">
        <v>98</v>
      </c>
      <c r="C70" s="168" t="s">
        <v>91</v>
      </c>
      <c r="D70" s="168" t="s">
        <v>586</v>
      </c>
      <c r="E70" s="168" t="s">
        <v>88</v>
      </c>
      <c r="F70" s="168" t="s">
        <v>99</v>
      </c>
      <c r="G70" s="169">
        <v>17</v>
      </c>
      <c r="H70" s="168" t="s">
        <v>87</v>
      </c>
      <c r="I70" s="167">
        <v>42821</v>
      </c>
      <c r="J70" s="171">
        <v>42803</v>
      </c>
      <c r="K70" s="171">
        <v>42812</v>
      </c>
      <c r="L70" s="143">
        <v>42815</v>
      </c>
      <c r="M70" s="143">
        <v>42821</v>
      </c>
      <c r="N70" s="126">
        <f t="shared" si="8"/>
        <v>0</v>
      </c>
      <c r="O70" s="131">
        <f t="shared" si="9"/>
        <v>9</v>
      </c>
      <c r="P70" s="132">
        <f t="shared" si="10"/>
        <v>0</v>
      </c>
      <c r="Q70" s="132">
        <f t="shared" si="11"/>
        <v>1</v>
      </c>
      <c r="R70" s="145"/>
    </row>
    <row r="71" spans="1:18" ht="15.75" hidden="1">
      <c r="A71" s="170">
        <v>40019830</v>
      </c>
      <c r="B71" s="168" t="s">
        <v>98</v>
      </c>
      <c r="C71" s="168" t="s">
        <v>91</v>
      </c>
      <c r="D71" s="168" t="s">
        <v>604</v>
      </c>
      <c r="E71" s="168" t="s">
        <v>88</v>
      </c>
      <c r="F71" s="168" t="s">
        <v>92</v>
      </c>
      <c r="G71" s="169">
        <v>19.844999999999999</v>
      </c>
      <c r="H71" s="168" t="s">
        <v>87</v>
      </c>
      <c r="I71" s="167">
        <v>42807</v>
      </c>
      <c r="J71" s="171">
        <v>42802</v>
      </c>
      <c r="K71" s="171">
        <v>42806</v>
      </c>
      <c r="L71" s="143">
        <v>42802</v>
      </c>
      <c r="M71" s="143">
        <v>42807</v>
      </c>
      <c r="N71" s="126">
        <f t="shared" si="8"/>
        <v>0</v>
      </c>
      <c r="O71" s="131">
        <f t="shared" si="9"/>
        <v>1</v>
      </c>
      <c r="P71" s="132">
        <f t="shared" si="10"/>
        <v>1</v>
      </c>
      <c r="Q71" s="132">
        <f t="shared" si="11"/>
        <v>1</v>
      </c>
      <c r="R71" s="145"/>
    </row>
    <row r="72" spans="1:18" ht="15.75" hidden="1">
      <c r="A72" s="170">
        <v>40019830</v>
      </c>
      <c r="B72" s="168" t="s">
        <v>98</v>
      </c>
      <c r="C72" s="168" t="s">
        <v>91</v>
      </c>
      <c r="D72" s="168" t="s">
        <v>604</v>
      </c>
      <c r="E72" s="168" t="s">
        <v>88</v>
      </c>
      <c r="F72" s="168" t="s">
        <v>92</v>
      </c>
      <c r="G72" s="169">
        <v>19.844999999999999</v>
      </c>
      <c r="H72" s="168" t="s">
        <v>87</v>
      </c>
      <c r="I72" s="167">
        <v>42807</v>
      </c>
      <c r="J72" s="171">
        <v>42802</v>
      </c>
      <c r="K72" s="171">
        <v>42806</v>
      </c>
      <c r="L72" s="143">
        <v>42803</v>
      </c>
      <c r="M72" s="143">
        <v>42807</v>
      </c>
      <c r="N72" s="126">
        <f t="shared" si="8"/>
        <v>0</v>
      </c>
      <c r="O72" s="131">
        <f t="shared" si="9"/>
        <v>1</v>
      </c>
      <c r="P72" s="132">
        <f t="shared" si="10"/>
        <v>1</v>
      </c>
      <c r="Q72" s="132">
        <f t="shared" si="11"/>
        <v>1</v>
      </c>
      <c r="R72" s="145"/>
    </row>
    <row r="73" spans="1:18" ht="15.75" hidden="1">
      <c r="A73" s="170">
        <v>40019831</v>
      </c>
      <c r="B73" s="168" t="s">
        <v>98</v>
      </c>
      <c r="C73" s="168" t="s">
        <v>91</v>
      </c>
      <c r="D73" s="168" t="s">
        <v>603</v>
      </c>
      <c r="E73" s="168" t="s">
        <v>88</v>
      </c>
      <c r="F73" s="168" t="s">
        <v>302</v>
      </c>
      <c r="G73" s="169">
        <v>19.844000000000001</v>
      </c>
      <c r="H73" s="168" t="s">
        <v>87</v>
      </c>
      <c r="I73" s="167">
        <v>42807</v>
      </c>
      <c r="J73" s="171">
        <v>42802</v>
      </c>
      <c r="K73" s="171">
        <v>42806</v>
      </c>
      <c r="L73" s="143">
        <v>42801</v>
      </c>
      <c r="M73" s="143">
        <v>42807</v>
      </c>
      <c r="N73" s="126">
        <f t="shared" si="8"/>
        <v>0</v>
      </c>
      <c r="O73" s="131">
        <f t="shared" si="9"/>
        <v>1</v>
      </c>
      <c r="P73" s="132">
        <f t="shared" si="10"/>
        <v>1</v>
      </c>
      <c r="Q73" s="132">
        <f t="shared" si="11"/>
        <v>1</v>
      </c>
      <c r="R73" s="145"/>
    </row>
    <row r="74" spans="1:18" ht="15.75" hidden="1">
      <c r="A74" s="170">
        <v>40019832</v>
      </c>
      <c r="B74" s="168" t="s">
        <v>98</v>
      </c>
      <c r="C74" s="168" t="s">
        <v>91</v>
      </c>
      <c r="D74" s="168" t="s">
        <v>602</v>
      </c>
      <c r="E74" s="168" t="s">
        <v>88</v>
      </c>
      <c r="F74" s="168" t="s">
        <v>99</v>
      </c>
      <c r="G74" s="169">
        <v>19.84</v>
      </c>
      <c r="H74" s="168" t="s">
        <v>87</v>
      </c>
      <c r="I74" s="167">
        <v>42805</v>
      </c>
      <c r="J74" s="171">
        <v>42802</v>
      </c>
      <c r="K74" s="171">
        <v>42806</v>
      </c>
      <c r="L74" s="143">
        <v>42800</v>
      </c>
      <c r="M74" s="143">
        <v>42805</v>
      </c>
      <c r="N74" s="126">
        <f t="shared" si="8"/>
        <v>0</v>
      </c>
      <c r="O74" s="131">
        <f t="shared" si="9"/>
        <v>-1</v>
      </c>
      <c r="P74" s="132">
        <f t="shared" si="10"/>
        <v>1</v>
      </c>
      <c r="Q74" s="132">
        <f t="shared" si="11"/>
        <v>1</v>
      </c>
      <c r="R74" s="145"/>
    </row>
    <row r="75" spans="1:18" ht="15.75" hidden="1">
      <c r="A75" s="170">
        <v>40019833</v>
      </c>
      <c r="B75" s="168" t="s">
        <v>98</v>
      </c>
      <c r="C75" s="168" t="s">
        <v>91</v>
      </c>
      <c r="D75" s="168" t="s">
        <v>601</v>
      </c>
      <c r="E75" s="168" t="s">
        <v>88</v>
      </c>
      <c r="F75" s="168" t="s">
        <v>304</v>
      </c>
      <c r="G75" s="169">
        <v>19.844000000000001</v>
      </c>
      <c r="H75" s="168" t="s">
        <v>87</v>
      </c>
      <c r="I75" s="144">
        <v>42821</v>
      </c>
      <c r="J75" s="171">
        <v>42802</v>
      </c>
      <c r="K75" s="171">
        <v>42806</v>
      </c>
      <c r="L75" s="143">
        <v>42808</v>
      </c>
      <c r="M75" s="143">
        <v>42812</v>
      </c>
      <c r="N75" s="126">
        <f t="shared" si="8"/>
        <v>-9</v>
      </c>
      <c r="O75" s="131">
        <f t="shared" si="9"/>
        <v>6</v>
      </c>
      <c r="P75" s="132">
        <f t="shared" si="10"/>
        <v>1</v>
      </c>
      <c r="Q75" s="132">
        <f t="shared" si="11"/>
        <v>1</v>
      </c>
      <c r="R75" s="145"/>
    </row>
    <row r="76" spans="1:18" hidden="1">
      <c r="A76" s="170">
        <v>40019700</v>
      </c>
      <c r="B76" s="168" t="s">
        <v>98</v>
      </c>
      <c r="C76" s="168" t="s">
        <v>600</v>
      </c>
      <c r="D76" s="168" t="s">
        <v>599</v>
      </c>
      <c r="E76" s="168" t="s">
        <v>171</v>
      </c>
      <c r="F76" s="168" t="s">
        <v>236</v>
      </c>
      <c r="G76" s="169">
        <v>16</v>
      </c>
      <c r="H76" s="168" t="s">
        <v>89</v>
      </c>
      <c r="I76" s="144">
        <v>42794</v>
      </c>
      <c r="J76" s="171">
        <v>42796</v>
      </c>
      <c r="K76" s="171">
        <v>42800</v>
      </c>
      <c r="L76" s="143">
        <v>42800</v>
      </c>
      <c r="M76" s="143">
        <v>42805</v>
      </c>
      <c r="N76" s="126">
        <f t="shared" si="8"/>
        <v>11</v>
      </c>
      <c r="O76" s="131">
        <f t="shared" si="9"/>
        <v>5</v>
      </c>
      <c r="P76" s="132">
        <f t="shared" si="10"/>
        <v>1</v>
      </c>
      <c r="Q76" s="132">
        <f t="shared" si="11"/>
        <v>0</v>
      </c>
      <c r="R76" s="142"/>
    </row>
    <row r="77" spans="1:18" hidden="1">
      <c r="A77" s="170">
        <v>40019834</v>
      </c>
      <c r="B77" s="168" t="s">
        <v>303</v>
      </c>
      <c r="C77" s="168" t="s">
        <v>91</v>
      </c>
      <c r="D77" s="168" t="s">
        <v>598</v>
      </c>
      <c r="E77" s="168" t="s">
        <v>88</v>
      </c>
      <c r="F77" s="168" t="s">
        <v>302</v>
      </c>
      <c r="G77" s="169">
        <v>39.689</v>
      </c>
      <c r="H77" s="168" t="s">
        <v>87</v>
      </c>
      <c r="I77" s="167">
        <v>42814</v>
      </c>
      <c r="J77" s="171">
        <v>42807</v>
      </c>
      <c r="K77" s="171">
        <v>42812</v>
      </c>
      <c r="L77" s="143">
        <v>42809</v>
      </c>
      <c r="M77" s="143">
        <v>42814</v>
      </c>
      <c r="N77" s="126">
        <f t="shared" si="8"/>
        <v>0</v>
      </c>
      <c r="O77" s="131">
        <f t="shared" si="9"/>
        <v>2</v>
      </c>
      <c r="P77" s="132">
        <f t="shared" si="10"/>
        <v>1</v>
      </c>
      <c r="Q77" s="132">
        <f t="shared" si="11"/>
        <v>1</v>
      </c>
      <c r="R77" s="142"/>
    </row>
    <row r="78" spans="1:18" hidden="1">
      <c r="A78" s="170">
        <v>40017575</v>
      </c>
      <c r="B78" s="168" t="s">
        <v>140</v>
      </c>
      <c r="C78" s="168" t="s">
        <v>591</v>
      </c>
      <c r="D78" s="168" t="s">
        <v>590</v>
      </c>
      <c r="E78" s="168" t="s">
        <v>171</v>
      </c>
      <c r="F78" s="168" t="s">
        <v>236</v>
      </c>
      <c r="G78" s="169">
        <v>0.7</v>
      </c>
      <c r="H78" s="168" t="s">
        <v>89</v>
      </c>
      <c r="I78" s="144">
        <v>42781</v>
      </c>
      <c r="J78" s="171">
        <v>42801</v>
      </c>
      <c r="K78" s="171">
        <v>42807</v>
      </c>
      <c r="L78" s="143">
        <v>42808</v>
      </c>
      <c r="M78" s="143">
        <v>42813</v>
      </c>
      <c r="N78" s="126">
        <f t="shared" si="8"/>
        <v>32</v>
      </c>
      <c r="O78" s="131">
        <f t="shared" si="9"/>
        <v>6</v>
      </c>
      <c r="P78" s="132">
        <f t="shared" si="10"/>
        <v>1</v>
      </c>
      <c r="Q78" s="132">
        <f t="shared" si="11"/>
        <v>0</v>
      </c>
      <c r="R78" s="142"/>
    </row>
    <row r="79" spans="1:18">
      <c r="A79" s="170">
        <v>40019749</v>
      </c>
      <c r="B79" s="168" t="s">
        <v>140</v>
      </c>
      <c r="C79" s="168" t="s">
        <v>530</v>
      </c>
      <c r="D79" s="168" t="s">
        <v>597</v>
      </c>
      <c r="E79" s="168" t="s">
        <v>173</v>
      </c>
      <c r="F79" s="168" t="s">
        <v>236</v>
      </c>
      <c r="G79" s="169">
        <v>16</v>
      </c>
      <c r="H79" s="168" t="s">
        <v>89</v>
      </c>
      <c r="I79" s="144">
        <v>42798</v>
      </c>
      <c r="J79" s="171">
        <v>42798</v>
      </c>
      <c r="K79" s="171">
        <v>42802</v>
      </c>
      <c r="L79" s="143">
        <v>42803</v>
      </c>
      <c r="M79" s="143">
        <v>42810</v>
      </c>
      <c r="N79" s="126">
        <f t="shared" si="8"/>
        <v>12</v>
      </c>
      <c r="O79" s="131">
        <f t="shared" si="9"/>
        <v>8</v>
      </c>
      <c r="P79" s="132">
        <f t="shared" si="10"/>
        <v>0</v>
      </c>
      <c r="Q79" s="132">
        <f t="shared" si="11"/>
        <v>0</v>
      </c>
      <c r="R79" s="142"/>
    </row>
    <row r="80" spans="1:18">
      <c r="A80" s="170">
        <v>40019244</v>
      </c>
      <c r="B80" s="168" t="s">
        <v>140</v>
      </c>
      <c r="C80" s="168" t="s">
        <v>382</v>
      </c>
      <c r="D80" s="168" t="s">
        <v>596</v>
      </c>
      <c r="E80" s="168" t="s">
        <v>171</v>
      </c>
      <c r="F80" s="168" t="s">
        <v>236</v>
      </c>
      <c r="G80" s="169">
        <v>16</v>
      </c>
      <c r="H80" s="168" t="s">
        <v>89</v>
      </c>
      <c r="I80" s="144">
        <v>42798</v>
      </c>
      <c r="J80" s="171">
        <v>42798</v>
      </c>
      <c r="K80" s="171">
        <v>42802</v>
      </c>
      <c r="L80" s="143">
        <v>42808</v>
      </c>
      <c r="M80" s="143">
        <v>42813</v>
      </c>
      <c r="N80" s="126">
        <f t="shared" si="8"/>
        <v>15</v>
      </c>
      <c r="O80" s="131">
        <f t="shared" si="9"/>
        <v>11</v>
      </c>
      <c r="P80" s="132">
        <f t="shared" si="10"/>
        <v>0</v>
      </c>
      <c r="Q80" s="132">
        <f t="shared" si="11"/>
        <v>0</v>
      </c>
      <c r="R80" s="142"/>
    </row>
    <row r="81" spans="1:18">
      <c r="A81" s="170">
        <v>40019247</v>
      </c>
      <c r="B81" s="168" t="s">
        <v>140</v>
      </c>
      <c r="C81" s="168" t="s">
        <v>382</v>
      </c>
      <c r="D81" s="168" t="s">
        <v>595</v>
      </c>
      <c r="E81" s="168" t="s">
        <v>171</v>
      </c>
      <c r="F81" s="168" t="s">
        <v>236</v>
      </c>
      <c r="G81" s="169">
        <v>16</v>
      </c>
      <c r="H81" s="168" t="s">
        <v>89</v>
      </c>
      <c r="I81" s="144">
        <v>42822</v>
      </c>
      <c r="J81" s="171">
        <v>42798</v>
      </c>
      <c r="K81" s="171">
        <v>42802</v>
      </c>
      <c r="L81" s="143">
        <v>42811</v>
      </c>
      <c r="M81" s="143">
        <v>42815</v>
      </c>
      <c r="N81" s="126">
        <f t="shared" si="8"/>
        <v>-7</v>
      </c>
      <c r="O81" s="131">
        <f t="shared" si="9"/>
        <v>13</v>
      </c>
      <c r="P81" s="132">
        <f t="shared" si="10"/>
        <v>0</v>
      </c>
      <c r="Q81" s="132">
        <f t="shared" si="11"/>
        <v>1</v>
      </c>
      <c r="R81" s="142"/>
    </row>
    <row r="82" spans="1:18">
      <c r="A82" s="170">
        <v>40019657</v>
      </c>
      <c r="B82" s="168" t="s">
        <v>140</v>
      </c>
      <c r="C82" s="168" t="s">
        <v>584</v>
      </c>
      <c r="D82" s="168" t="s">
        <v>583</v>
      </c>
      <c r="E82" s="168" t="s">
        <v>88</v>
      </c>
      <c r="F82" s="168" t="s">
        <v>583</v>
      </c>
      <c r="G82" s="169">
        <v>5</v>
      </c>
      <c r="H82" s="168" t="s">
        <v>89</v>
      </c>
      <c r="I82" s="144">
        <v>42793</v>
      </c>
      <c r="J82" s="171">
        <v>42797</v>
      </c>
      <c r="K82" s="171">
        <v>42800</v>
      </c>
      <c r="L82" s="143">
        <v>42808</v>
      </c>
      <c r="M82" s="143">
        <v>42808</v>
      </c>
      <c r="N82" s="126">
        <f t="shared" si="8"/>
        <v>15</v>
      </c>
      <c r="O82" s="131">
        <f t="shared" si="9"/>
        <v>8</v>
      </c>
      <c r="P82" s="132">
        <f t="shared" si="10"/>
        <v>0</v>
      </c>
      <c r="Q82" s="132">
        <f t="shared" si="11"/>
        <v>0</v>
      </c>
      <c r="R82" s="142"/>
    </row>
    <row r="83" spans="1:18" hidden="1">
      <c r="A83" s="170">
        <v>40019669</v>
      </c>
      <c r="B83" s="168" t="s">
        <v>140</v>
      </c>
      <c r="C83" s="168" t="s">
        <v>589</v>
      </c>
      <c r="D83" s="168" t="s">
        <v>583</v>
      </c>
      <c r="E83" s="168" t="s">
        <v>171</v>
      </c>
      <c r="F83" s="168" t="s">
        <v>588</v>
      </c>
      <c r="G83" s="169">
        <v>3</v>
      </c>
      <c r="H83" s="168" t="s">
        <v>89</v>
      </c>
      <c r="I83" s="167">
        <v>42807</v>
      </c>
      <c r="J83" s="171">
        <v>42801</v>
      </c>
      <c r="K83" s="171">
        <v>42807</v>
      </c>
      <c r="L83" s="143">
        <v>42802</v>
      </c>
      <c r="M83" s="143">
        <v>42807</v>
      </c>
      <c r="N83" s="126">
        <f t="shared" si="8"/>
        <v>0</v>
      </c>
      <c r="O83" s="131">
        <f t="shared" si="9"/>
        <v>0</v>
      </c>
      <c r="P83" s="132">
        <f t="shared" si="10"/>
        <v>1</v>
      </c>
      <c r="Q83" s="132">
        <f t="shared" si="11"/>
        <v>1</v>
      </c>
      <c r="R83" s="142"/>
    </row>
    <row r="84" spans="1:18" hidden="1">
      <c r="A84" s="170">
        <v>40019142</v>
      </c>
      <c r="B84" s="168" t="s">
        <v>140</v>
      </c>
      <c r="C84" s="168" t="s">
        <v>91</v>
      </c>
      <c r="D84" s="168" t="s">
        <v>378</v>
      </c>
      <c r="E84" s="168" t="s">
        <v>88</v>
      </c>
      <c r="F84" s="168" t="s">
        <v>92</v>
      </c>
      <c r="G84" s="169">
        <v>18.14</v>
      </c>
      <c r="H84" s="168" t="s">
        <v>87</v>
      </c>
      <c r="I84" s="144">
        <v>42776</v>
      </c>
      <c r="J84" s="171">
        <v>42798</v>
      </c>
      <c r="K84" s="171">
        <v>42805</v>
      </c>
      <c r="L84" s="143">
        <v>42801</v>
      </c>
      <c r="M84" s="143">
        <v>42807</v>
      </c>
      <c r="N84" s="126">
        <f t="shared" si="8"/>
        <v>31</v>
      </c>
      <c r="O84" s="131">
        <f t="shared" si="9"/>
        <v>2</v>
      </c>
      <c r="P84" s="132">
        <f t="shared" si="10"/>
        <v>1</v>
      </c>
      <c r="Q84" s="132">
        <f t="shared" si="11"/>
        <v>0</v>
      </c>
      <c r="R84" s="142"/>
    </row>
    <row r="85" spans="1:18" hidden="1">
      <c r="A85" s="170">
        <v>40019837</v>
      </c>
      <c r="B85" s="168" t="s">
        <v>140</v>
      </c>
      <c r="C85" s="168" t="s">
        <v>91</v>
      </c>
      <c r="D85" s="168" t="s">
        <v>594</v>
      </c>
      <c r="E85" s="168" t="s">
        <v>88</v>
      </c>
      <c r="F85" s="168" t="s">
        <v>593</v>
      </c>
      <c r="G85" s="169">
        <v>21.875</v>
      </c>
      <c r="H85" s="168" t="s">
        <v>87</v>
      </c>
      <c r="I85" s="167">
        <v>42807</v>
      </c>
      <c r="J85" s="171">
        <v>42801</v>
      </c>
      <c r="K85" s="171">
        <v>42807</v>
      </c>
      <c r="L85" s="143">
        <v>42803</v>
      </c>
      <c r="M85" s="143">
        <v>42807</v>
      </c>
      <c r="N85" s="126">
        <f t="shared" si="8"/>
        <v>0</v>
      </c>
      <c r="O85" s="131">
        <f t="shared" si="9"/>
        <v>0</v>
      </c>
      <c r="P85" s="132">
        <f t="shared" si="10"/>
        <v>1</v>
      </c>
      <c r="Q85" s="132">
        <f t="shared" si="11"/>
        <v>1</v>
      </c>
      <c r="R85" s="142"/>
    </row>
    <row r="86" spans="1:18" hidden="1">
      <c r="A86" s="170">
        <v>40019441</v>
      </c>
      <c r="B86" s="168" t="s">
        <v>587</v>
      </c>
      <c r="C86" s="168" t="s">
        <v>172</v>
      </c>
      <c r="D86" s="168" t="s">
        <v>592</v>
      </c>
      <c r="E86" s="168" t="s">
        <v>88</v>
      </c>
      <c r="F86" s="168" t="s">
        <v>234</v>
      </c>
      <c r="G86" s="169">
        <v>8</v>
      </c>
      <c r="H86" s="168" t="s">
        <v>89</v>
      </c>
      <c r="I86" s="144">
        <v>42781</v>
      </c>
      <c r="J86" s="171">
        <v>42796</v>
      </c>
      <c r="K86" s="171">
        <v>42799</v>
      </c>
      <c r="L86" s="143">
        <v>42800</v>
      </c>
      <c r="M86" s="143">
        <v>42804</v>
      </c>
      <c r="N86" s="126">
        <f t="shared" si="8"/>
        <v>23</v>
      </c>
      <c r="O86" s="131">
        <f t="shared" si="9"/>
        <v>5</v>
      </c>
      <c r="P86" s="132">
        <f t="shared" si="10"/>
        <v>1</v>
      </c>
      <c r="Q86" s="132">
        <f t="shared" si="11"/>
        <v>0</v>
      </c>
      <c r="R86" s="142"/>
    </row>
    <row r="87" spans="1:18" hidden="1">
      <c r="A87" s="170">
        <v>40017575</v>
      </c>
      <c r="B87" s="168" t="s">
        <v>587</v>
      </c>
      <c r="C87" s="168" t="s">
        <v>591</v>
      </c>
      <c r="D87" s="168" t="s">
        <v>590</v>
      </c>
      <c r="E87" s="168" t="s">
        <v>171</v>
      </c>
      <c r="F87" s="168" t="s">
        <v>236</v>
      </c>
      <c r="G87" s="169">
        <v>1.3</v>
      </c>
      <c r="H87" s="168" t="s">
        <v>89</v>
      </c>
      <c r="I87" s="144">
        <v>42781</v>
      </c>
      <c r="J87" s="171">
        <v>42801</v>
      </c>
      <c r="K87" s="171">
        <v>42807</v>
      </c>
      <c r="L87" s="143">
        <v>42808</v>
      </c>
      <c r="M87" s="143">
        <v>42813</v>
      </c>
      <c r="N87" s="126">
        <f t="shared" si="8"/>
        <v>32</v>
      </c>
      <c r="O87" s="131">
        <f t="shared" si="9"/>
        <v>6</v>
      </c>
      <c r="P87" s="132">
        <f t="shared" si="10"/>
        <v>1</v>
      </c>
      <c r="Q87" s="132">
        <f t="shared" si="11"/>
        <v>0</v>
      </c>
      <c r="R87" s="142"/>
    </row>
    <row r="88" spans="1:18" hidden="1">
      <c r="A88" s="170">
        <v>40019669</v>
      </c>
      <c r="B88" s="168" t="s">
        <v>587</v>
      </c>
      <c r="C88" s="168" t="s">
        <v>589</v>
      </c>
      <c r="D88" s="168" t="s">
        <v>583</v>
      </c>
      <c r="E88" s="168" t="s">
        <v>171</v>
      </c>
      <c r="F88" s="168" t="s">
        <v>588</v>
      </c>
      <c r="G88" s="169">
        <v>1</v>
      </c>
      <c r="H88" s="168" t="s">
        <v>89</v>
      </c>
      <c r="I88" s="167">
        <v>42807</v>
      </c>
      <c r="J88" s="171">
        <v>42801</v>
      </c>
      <c r="K88" s="171">
        <v>42807</v>
      </c>
      <c r="L88" s="143">
        <v>42802</v>
      </c>
      <c r="M88" s="143">
        <v>42807</v>
      </c>
      <c r="N88" s="126">
        <f t="shared" si="8"/>
        <v>0</v>
      </c>
      <c r="O88" s="131">
        <f t="shared" si="9"/>
        <v>0</v>
      </c>
      <c r="P88" s="132">
        <f t="shared" si="10"/>
        <v>1</v>
      </c>
      <c r="Q88" s="132">
        <f t="shared" si="11"/>
        <v>1</v>
      </c>
      <c r="R88" s="142"/>
    </row>
    <row r="89" spans="1:18">
      <c r="A89" s="170">
        <v>40019823</v>
      </c>
      <c r="B89" s="168" t="s">
        <v>587</v>
      </c>
      <c r="C89" s="168" t="s">
        <v>91</v>
      </c>
      <c r="D89" s="168" t="s">
        <v>586</v>
      </c>
      <c r="E89" s="168" t="s">
        <v>88</v>
      </c>
      <c r="F89" s="168" t="s">
        <v>99</v>
      </c>
      <c r="G89" s="169">
        <v>2.8340000000000001</v>
      </c>
      <c r="H89" s="168" t="s">
        <v>87</v>
      </c>
      <c r="I89" s="167">
        <v>42821</v>
      </c>
      <c r="J89" s="171">
        <v>42803</v>
      </c>
      <c r="K89" s="171">
        <v>42812</v>
      </c>
      <c r="L89" s="143">
        <v>42815</v>
      </c>
      <c r="M89" s="143">
        <v>42821</v>
      </c>
      <c r="N89" s="126">
        <f t="shared" si="8"/>
        <v>0</v>
      </c>
      <c r="O89" s="131">
        <f t="shared" si="9"/>
        <v>9</v>
      </c>
      <c r="P89" s="132">
        <f t="shared" si="10"/>
        <v>0</v>
      </c>
      <c r="Q89" s="132">
        <f t="shared" si="11"/>
        <v>1</v>
      </c>
      <c r="R89" s="142"/>
    </row>
    <row r="90" spans="1:18">
      <c r="A90" s="170">
        <v>40019657</v>
      </c>
      <c r="B90" s="168" t="s">
        <v>585</v>
      </c>
      <c r="C90" s="168" t="s">
        <v>584</v>
      </c>
      <c r="D90" s="168" t="s">
        <v>583</v>
      </c>
      <c r="E90" s="168" t="s">
        <v>88</v>
      </c>
      <c r="F90" s="168" t="s">
        <v>583</v>
      </c>
      <c r="G90" s="169">
        <v>6</v>
      </c>
      <c r="H90" s="168" t="s">
        <v>89</v>
      </c>
      <c r="I90" s="144">
        <v>42794</v>
      </c>
      <c r="J90" s="171">
        <v>42797</v>
      </c>
      <c r="K90" s="171">
        <v>42800</v>
      </c>
      <c r="L90" s="143">
        <v>42808</v>
      </c>
      <c r="M90" s="143">
        <v>42808</v>
      </c>
      <c r="N90" s="126">
        <f t="shared" si="8"/>
        <v>14</v>
      </c>
      <c r="O90" s="131">
        <f t="shared" si="9"/>
        <v>8</v>
      </c>
      <c r="P90" s="132">
        <f t="shared" si="10"/>
        <v>0</v>
      </c>
      <c r="Q90" s="132">
        <f t="shared" si="11"/>
        <v>0</v>
      </c>
      <c r="R90" s="142"/>
    </row>
    <row r="91" spans="1:18" hidden="1">
      <c r="A91" s="170">
        <v>40019890</v>
      </c>
      <c r="B91" s="168" t="s">
        <v>571</v>
      </c>
      <c r="C91" s="168" t="s">
        <v>582</v>
      </c>
      <c r="D91" s="168">
        <v>172200407</v>
      </c>
      <c r="E91" s="168" t="s">
        <v>173</v>
      </c>
      <c r="F91" s="168" t="s">
        <v>581</v>
      </c>
      <c r="G91" s="169">
        <v>0.1</v>
      </c>
      <c r="H91" s="168" t="s">
        <v>100</v>
      </c>
      <c r="I91" s="144">
        <v>42801</v>
      </c>
      <c r="J91" s="143">
        <v>42796</v>
      </c>
      <c r="K91" s="143">
        <v>42801</v>
      </c>
      <c r="L91" s="143">
        <v>42796</v>
      </c>
      <c r="M91" s="143">
        <v>42801</v>
      </c>
      <c r="N91" s="126">
        <f t="shared" si="8"/>
        <v>0</v>
      </c>
      <c r="O91" s="131">
        <f t="shared" si="9"/>
        <v>0</v>
      </c>
      <c r="P91" s="132">
        <f t="shared" si="10"/>
        <v>1</v>
      </c>
      <c r="Q91" s="132">
        <f t="shared" si="11"/>
        <v>1</v>
      </c>
      <c r="R91" s="142"/>
    </row>
    <row r="92" spans="1:18" hidden="1">
      <c r="A92" s="170">
        <v>40019889</v>
      </c>
      <c r="B92" s="168" t="s">
        <v>531</v>
      </c>
      <c r="C92" s="168" t="s">
        <v>580</v>
      </c>
      <c r="D92" s="168">
        <v>370164</v>
      </c>
      <c r="E92" s="168"/>
      <c r="F92" s="168" t="s">
        <v>565</v>
      </c>
      <c r="G92" s="169">
        <v>12</v>
      </c>
      <c r="H92" s="168" t="s">
        <v>89</v>
      </c>
      <c r="I92" s="144">
        <v>42803</v>
      </c>
      <c r="J92" s="143">
        <v>42802</v>
      </c>
      <c r="K92" s="143">
        <v>42807</v>
      </c>
      <c r="L92" s="143">
        <v>42802</v>
      </c>
      <c r="M92" s="143">
        <v>42807</v>
      </c>
      <c r="N92" s="126">
        <f t="shared" si="8"/>
        <v>4</v>
      </c>
      <c r="O92" s="131">
        <f t="shared" si="9"/>
        <v>0</v>
      </c>
      <c r="P92" s="132">
        <f t="shared" si="10"/>
        <v>1</v>
      </c>
      <c r="Q92" s="132">
        <f t="shared" si="11"/>
        <v>1</v>
      </c>
    </row>
    <row r="93" spans="1:18" hidden="1">
      <c r="A93" s="170">
        <v>40019888</v>
      </c>
      <c r="B93" s="168" t="s">
        <v>579</v>
      </c>
      <c r="C93" s="168" t="s">
        <v>578</v>
      </c>
      <c r="D93" s="168">
        <v>4500085865</v>
      </c>
      <c r="E93" s="168" t="s">
        <v>171</v>
      </c>
      <c r="F93" s="168" t="s">
        <v>376</v>
      </c>
      <c r="G93" s="169">
        <v>12</v>
      </c>
      <c r="H93" s="168" t="s">
        <v>89</v>
      </c>
      <c r="I93" s="167">
        <v>42825</v>
      </c>
      <c r="J93" s="143">
        <v>42818</v>
      </c>
      <c r="K93" s="143">
        <v>42825</v>
      </c>
      <c r="L93" s="143">
        <v>42818</v>
      </c>
      <c r="M93" s="143">
        <v>42825</v>
      </c>
      <c r="N93" s="126">
        <f t="shared" si="8"/>
        <v>0</v>
      </c>
      <c r="O93" s="131">
        <f t="shared" si="9"/>
        <v>0</v>
      </c>
      <c r="P93" s="132">
        <f t="shared" si="10"/>
        <v>1</v>
      </c>
      <c r="Q93" s="132">
        <f t="shared" si="11"/>
        <v>1</v>
      </c>
    </row>
    <row r="94" spans="1:18" hidden="1">
      <c r="A94" s="170">
        <v>40019957</v>
      </c>
      <c r="B94" s="168" t="s">
        <v>564</v>
      </c>
      <c r="C94" s="168" t="s">
        <v>577</v>
      </c>
      <c r="D94" s="168" t="s">
        <v>576</v>
      </c>
      <c r="E94" s="168" t="s">
        <v>88</v>
      </c>
      <c r="F94" s="168" t="s">
        <v>575</v>
      </c>
      <c r="G94" s="169">
        <v>60</v>
      </c>
      <c r="H94" s="168" t="s">
        <v>89</v>
      </c>
      <c r="I94" s="144">
        <v>42821</v>
      </c>
      <c r="J94" s="143">
        <v>42804</v>
      </c>
      <c r="K94" s="143">
        <v>42810</v>
      </c>
      <c r="L94" s="143">
        <v>42804</v>
      </c>
      <c r="M94" s="143">
        <v>42810</v>
      </c>
      <c r="N94" s="126">
        <f t="shared" si="8"/>
        <v>-11</v>
      </c>
      <c r="O94" s="131">
        <f t="shared" si="9"/>
        <v>0</v>
      </c>
      <c r="P94" s="132">
        <f t="shared" si="10"/>
        <v>1</v>
      </c>
      <c r="Q94" s="132">
        <f t="shared" si="11"/>
        <v>1</v>
      </c>
    </row>
    <row r="95" spans="1:18" hidden="1">
      <c r="A95" s="170">
        <v>40019957</v>
      </c>
      <c r="B95" s="168" t="s">
        <v>564</v>
      </c>
      <c r="C95" s="168" t="s">
        <v>577</v>
      </c>
      <c r="D95" s="168" t="s">
        <v>576</v>
      </c>
      <c r="E95" s="168" t="s">
        <v>88</v>
      </c>
      <c r="F95" s="168" t="s">
        <v>575</v>
      </c>
      <c r="G95" s="169">
        <v>90</v>
      </c>
      <c r="H95" s="168" t="s">
        <v>89</v>
      </c>
      <c r="I95" s="144">
        <v>42821</v>
      </c>
      <c r="J95" s="143">
        <v>42810</v>
      </c>
      <c r="K95" s="143">
        <v>42817</v>
      </c>
      <c r="L95" s="143">
        <v>42810</v>
      </c>
      <c r="M95" s="143">
        <v>42817</v>
      </c>
      <c r="N95" s="126">
        <f t="shared" si="8"/>
        <v>-4</v>
      </c>
      <c r="O95" s="131">
        <f t="shared" si="9"/>
        <v>0</v>
      </c>
      <c r="P95" s="132">
        <f t="shared" si="10"/>
        <v>1</v>
      </c>
      <c r="Q95" s="132">
        <f t="shared" si="11"/>
        <v>1</v>
      </c>
    </row>
    <row r="96" spans="1:18" hidden="1">
      <c r="A96" s="170">
        <v>40019957</v>
      </c>
      <c r="B96" s="168" t="s">
        <v>564</v>
      </c>
      <c r="C96" s="168" t="s">
        <v>577</v>
      </c>
      <c r="D96" s="168" t="s">
        <v>576</v>
      </c>
      <c r="E96" s="168" t="s">
        <v>88</v>
      </c>
      <c r="F96" s="168" t="s">
        <v>575</v>
      </c>
      <c r="G96" s="169">
        <v>30</v>
      </c>
      <c r="H96" s="168" t="s">
        <v>89</v>
      </c>
      <c r="I96" s="144">
        <v>42821</v>
      </c>
      <c r="J96" s="143">
        <v>42811</v>
      </c>
      <c r="K96" s="143">
        <v>42818</v>
      </c>
      <c r="L96" s="143">
        <v>42811</v>
      </c>
      <c r="M96" s="143">
        <v>42818</v>
      </c>
      <c r="N96" s="126">
        <f t="shared" si="8"/>
        <v>-3</v>
      </c>
      <c r="O96" s="131">
        <f t="shared" si="9"/>
        <v>0</v>
      </c>
      <c r="P96" s="132">
        <f t="shared" si="10"/>
        <v>1</v>
      </c>
      <c r="Q96" s="132">
        <f t="shared" si="11"/>
        <v>1</v>
      </c>
    </row>
    <row r="97" spans="1:17" hidden="1">
      <c r="A97" s="170">
        <v>40019957</v>
      </c>
      <c r="B97" s="168" t="s">
        <v>564</v>
      </c>
      <c r="C97" s="168" t="s">
        <v>577</v>
      </c>
      <c r="D97" s="168" t="s">
        <v>576</v>
      </c>
      <c r="E97" s="168" t="s">
        <v>88</v>
      </c>
      <c r="F97" s="168" t="s">
        <v>575</v>
      </c>
      <c r="G97" s="169">
        <v>60</v>
      </c>
      <c r="H97" s="168" t="s">
        <v>89</v>
      </c>
      <c r="I97" s="144">
        <v>42821</v>
      </c>
      <c r="J97" s="143">
        <v>42816</v>
      </c>
      <c r="K97" s="143">
        <v>42823</v>
      </c>
      <c r="L97" s="143">
        <v>42816</v>
      </c>
      <c r="M97" s="143">
        <v>42823</v>
      </c>
      <c r="N97" s="126">
        <f t="shared" si="8"/>
        <v>2</v>
      </c>
      <c r="O97" s="131">
        <f t="shared" si="9"/>
        <v>0</v>
      </c>
      <c r="P97" s="132">
        <f t="shared" si="10"/>
        <v>1</v>
      </c>
      <c r="Q97" s="132">
        <f t="shared" si="11"/>
        <v>1</v>
      </c>
    </row>
    <row r="98" spans="1:17" hidden="1">
      <c r="A98" s="170">
        <v>40019957</v>
      </c>
      <c r="B98" s="168" t="s">
        <v>564</v>
      </c>
      <c r="C98" s="168" t="s">
        <v>577</v>
      </c>
      <c r="D98" s="168" t="s">
        <v>576</v>
      </c>
      <c r="E98" s="168" t="s">
        <v>88</v>
      </c>
      <c r="F98" s="168" t="s">
        <v>575</v>
      </c>
      <c r="G98" s="169">
        <v>30</v>
      </c>
      <c r="H98" s="168" t="s">
        <v>89</v>
      </c>
      <c r="I98" s="144">
        <v>42821</v>
      </c>
      <c r="J98" s="143">
        <v>42818</v>
      </c>
      <c r="K98" s="143">
        <v>42824</v>
      </c>
      <c r="L98" s="143">
        <v>42818</v>
      </c>
      <c r="M98" s="143">
        <v>42824</v>
      </c>
      <c r="N98" s="126">
        <f t="shared" ref="N98:N129" si="12">M98-I98</f>
        <v>3</v>
      </c>
      <c r="O98" s="131">
        <f t="shared" ref="O98:O127" si="13">M98-K98</f>
        <v>0</v>
      </c>
      <c r="P98" s="132">
        <f t="shared" ref="P98:P129" si="14">IF(O98&lt;=6,1,0)</f>
        <v>1</v>
      </c>
      <c r="Q98" s="132">
        <f t="shared" ref="Q98:Q127" si="15">IF(N98&lt;=6,1,0)</f>
        <v>1</v>
      </c>
    </row>
    <row r="99" spans="1:17" hidden="1">
      <c r="A99" s="170">
        <v>40019957</v>
      </c>
      <c r="B99" s="168" t="s">
        <v>564</v>
      </c>
      <c r="C99" s="168" t="s">
        <v>577</v>
      </c>
      <c r="D99" s="168" t="s">
        <v>576</v>
      </c>
      <c r="E99" s="168" t="s">
        <v>88</v>
      </c>
      <c r="F99" s="168" t="s">
        <v>575</v>
      </c>
      <c r="G99" s="169">
        <v>30</v>
      </c>
      <c r="H99" s="168" t="s">
        <v>89</v>
      </c>
      <c r="I99" s="144">
        <v>42821</v>
      </c>
      <c r="J99" s="143">
        <v>42819</v>
      </c>
      <c r="K99" s="143">
        <v>42824</v>
      </c>
      <c r="L99" s="143">
        <v>42819</v>
      </c>
      <c r="M99" s="143">
        <v>42824</v>
      </c>
      <c r="N99" s="126">
        <f t="shared" si="12"/>
        <v>3</v>
      </c>
      <c r="O99" s="131">
        <f t="shared" si="13"/>
        <v>0</v>
      </c>
      <c r="P99" s="132">
        <f t="shared" si="14"/>
        <v>1</v>
      </c>
      <c r="Q99" s="132">
        <f t="shared" si="15"/>
        <v>1</v>
      </c>
    </row>
    <row r="100" spans="1:17" hidden="1">
      <c r="A100" s="170">
        <v>40019942</v>
      </c>
      <c r="B100" s="168" t="s">
        <v>531</v>
      </c>
      <c r="C100" s="168" t="s">
        <v>569</v>
      </c>
      <c r="D100" s="168" t="s">
        <v>574</v>
      </c>
      <c r="E100" s="168" t="s">
        <v>173</v>
      </c>
      <c r="F100" s="168" t="s">
        <v>309</v>
      </c>
      <c r="G100" s="169">
        <v>16</v>
      </c>
      <c r="H100" s="168" t="s">
        <v>87</v>
      </c>
      <c r="I100" s="144">
        <v>42804</v>
      </c>
      <c r="J100" s="143">
        <v>42808</v>
      </c>
      <c r="K100" s="143">
        <v>42813</v>
      </c>
      <c r="L100" s="143">
        <v>42808</v>
      </c>
      <c r="M100" s="143">
        <v>42813</v>
      </c>
      <c r="N100" s="126">
        <f t="shared" si="12"/>
        <v>9</v>
      </c>
      <c r="O100" s="131">
        <f t="shared" si="13"/>
        <v>0</v>
      </c>
      <c r="P100" s="132">
        <f t="shared" si="14"/>
        <v>1</v>
      </c>
      <c r="Q100" s="132">
        <f t="shared" si="15"/>
        <v>0</v>
      </c>
    </row>
    <row r="101" spans="1:17" hidden="1">
      <c r="A101" s="170">
        <v>40019942</v>
      </c>
      <c r="B101" s="168" t="s">
        <v>533</v>
      </c>
      <c r="C101" s="168" t="s">
        <v>569</v>
      </c>
      <c r="D101" s="168" t="s">
        <v>574</v>
      </c>
      <c r="E101" s="168" t="s">
        <v>173</v>
      </c>
      <c r="F101" s="168" t="s">
        <v>309</v>
      </c>
      <c r="G101" s="169">
        <v>8</v>
      </c>
      <c r="H101" s="168" t="s">
        <v>87</v>
      </c>
      <c r="I101" s="144">
        <v>42804</v>
      </c>
      <c r="J101" s="143">
        <v>42808</v>
      </c>
      <c r="K101" s="143">
        <v>42813</v>
      </c>
      <c r="L101" s="143">
        <v>42808</v>
      </c>
      <c r="M101" s="143">
        <v>42813</v>
      </c>
      <c r="N101" s="126">
        <f t="shared" si="12"/>
        <v>9</v>
      </c>
      <c r="O101" s="131">
        <f t="shared" si="13"/>
        <v>0</v>
      </c>
      <c r="P101" s="132">
        <f t="shared" si="14"/>
        <v>1</v>
      </c>
      <c r="Q101" s="132">
        <f t="shared" si="15"/>
        <v>0</v>
      </c>
    </row>
    <row r="102" spans="1:17" hidden="1">
      <c r="A102" s="170">
        <v>40019461</v>
      </c>
      <c r="B102" s="168" t="s">
        <v>533</v>
      </c>
      <c r="C102" s="168" t="s">
        <v>263</v>
      </c>
      <c r="D102" s="168" t="s">
        <v>374</v>
      </c>
      <c r="E102" s="168" t="s">
        <v>312</v>
      </c>
      <c r="F102" s="168"/>
      <c r="G102" s="169">
        <v>16</v>
      </c>
      <c r="H102" s="168" t="s">
        <v>89</v>
      </c>
      <c r="I102" s="144">
        <v>42794</v>
      </c>
      <c r="J102" s="143">
        <v>42808</v>
      </c>
      <c r="K102" s="143">
        <v>42808</v>
      </c>
      <c r="L102" s="143">
        <v>42808</v>
      </c>
      <c r="M102" s="143">
        <v>42808</v>
      </c>
      <c r="N102" s="126">
        <f t="shared" si="12"/>
        <v>14</v>
      </c>
      <c r="O102" s="131">
        <f t="shared" si="13"/>
        <v>0</v>
      </c>
      <c r="P102" s="132">
        <f t="shared" si="14"/>
        <v>1</v>
      </c>
      <c r="Q102" s="132">
        <f t="shared" si="15"/>
        <v>0</v>
      </c>
    </row>
    <row r="103" spans="1:17">
      <c r="A103" s="170">
        <v>40019970</v>
      </c>
      <c r="B103" s="168" t="s">
        <v>573</v>
      </c>
      <c r="C103" s="168" t="s">
        <v>384</v>
      </c>
      <c r="D103" s="168">
        <v>17800119</v>
      </c>
      <c r="E103" s="168" t="s">
        <v>88</v>
      </c>
      <c r="F103" s="168" t="s">
        <v>155</v>
      </c>
      <c r="G103" s="169">
        <v>0.32500000000000001</v>
      </c>
      <c r="H103" s="168" t="s">
        <v>100</v>
      </c>
      <c r="I103" s="144">
        <v>42804</v>
      </c>
      <c r="J103" s="143">
        <v>42808</v>
      </c>
      <c r="K103" s="143">
        <v>42818</v>
      </c>
      <c r="L103" s="143">
        <v>42808</v>
      </c>
      <c r="M103" s="143">
        <v>42825</v>
      </c>
      <c r="N103" s="126">
        <f t="shared" si="12"/>
        <v>21</v>
      </c>
      <c r="O103" s="131">
        <f t="shared" si="13"/>
        <v>7</v>
      </c>
      <c r="P103" s="132">
        <f t="shared" si="14"/>
        <v>0</v>
      </c>
      <c r="Q103" s="132">
        <f t="shared" si="15"/>
        <v>0</v>
      </c>
    </row>
    <row r="104" spans="1:17">
      <c r="A104" s="170">
        <v>40019970</v>
      </c>
      <c r="B104" s="168" t="s">
        <v>572</v>
      </c>
      <c r="C104" s="168" t="s">
        <v>384</v>
      </c>
      <c r="D104" s="168">
        <v>17800119</v>
      </c>
      <c r="E104" s="168" t="s">
        <v>88</v>
      </c>
      <c r="F104" s="168" t="s">
        <v>155</v>
      </c>
      <c r="G104" s="169">
        <v>0.65</v>
      </c>
      <c r="H104" s="168" t="s">
        <v>100</v>
      </c>
      <c r="I104" s="144">
        <v>42804</v>
      </c>
      <c r="J104" s="143">
        <v>42808</v>
      </c>
      <c r="K104" s="143">
        <v>42818</v>
      </c>
      <c r="L104" s="143">
        <v>42808</v>
      </c>
      <c r="M104" s="143">
        <v>42825</v>
      </c>
      <c r="N104" s="126">
        <f t="shared" si="12"/>
        <v>21</v>
      </c>
      <c r="O104" s="131">
        <f t="shared" si="13"/>
        <v>7</v>
      </c>
      <c r="P104" s="132">
        <f t="shared" si="14"/>
        <v>0</v>
      </c>
      <c r="Q104" s="132">
        <f t="shared" si="15"/>
        <v>0</v>
      </c>
    </row>
    <row r="105" spans="1:17">
      <c r="A105" s="170">
        <v>40019970</v>
      </c>
      <c r="B105" s="168" t="s">
        <v>571</v>
      </c>
      <c r="C105" s="168" t="s">
        <v>384</v>
      </c>
      <c r="D105" s="168">
        <v>17800119</v>
      </c>
      <c r="E105" s="168" t="s">
        <v>88</v>
      </c>
      <c r="F105" s="168" t="s">
        <v>155</v>
      </c>
      <c r="G105" s="169">
        <v>0.4</v>
      </c>
      <c r="H105" s="168" t="s">
        <v>100</v>
      </c>
      <c r="I105" s="144">
        <v>42804</v>
      </c>
      <c r="J105" s="143">
        <v>42808</v>
      </c>
      <c r="K105" s="143">
        <v>42818</v>
      </c>
      <c r="L105" s="143">
        <v>42808</v>
      </c>
      <c r="M105" s="143">
        <v>42825</v>
      </c>
      <c r="N105" s="126">
        <f t="shared" si="12"/>
        <v>21</v>
      </c>
      <c r="O105" s="131">
        <f t="shared" si="13"/>
        <v>7</v>
      </c>
      <c r="P105" s="132">
        <f t="shared" si="14"/>
        <v>0</v>
      </c>
      <c r="Q105" s="132">
        <f t="shared" si="15"/>
        <v>0</v>
      </c>
    </row>
    <row r="106" spans="1:17" hidden="1">
      <c r="A106" s="170">
        <v>40019939</v>
      </c>
      <c r="B106" s="168" t="s">
        <v>531</v>
      </c>
      <c r="C106" s="168" t="s">
        <v>569</v>
      </c>
      <c r="D106" s="168" t="s">
        <v>570</v>
      </c>
      <c r="E106" s="168" t="s">
        <v>173</v>
      </c>
      <c r="F106" s="168" t="s">
        <v>309</v>
      </c>
      <c r="G106" s="169">
        <v>24</v>
      </c>
      <c r="H106" s="168" t="s">
        <v>87</v>
      </c>
      <c r="I106" s="144">
        <v>42804</v>
      </c>
      <c r="J106" s="143">
        <v>42808</v>
      </c>
      <c r="K106" s="143">
        <v>42813</v>
      </c>
      <c r="L106" s="143">
        <v>42808</v>
      </c>
      <c r="M106" s="143">
        <v>42813</v>
      </c>
      <c r="N106" s="126">
        <f t="shared" si="12"/>
        <v>9</v>
      </c>
      <c r="O106" s="131">
        <f t="shared" si="13"/>
        <v>0</v>
      </c>
      <c r="P106" s="132">
        <f t="shared" si="14"/>
        <v>1</v>
      </c>
      <c r="Q106" s="132">
        <f t="shared" si="15"/>
        <v>0</v>
      </c>
    </row>
    <row r="107" spans="1:17" hidden="1">
      <c r="A107" s="170">
        <v>40019938</v>
      </c>
      <c r="B107" s="168" t="s">
        <v>531</v>
      </c>
      <c r="C107" s="168" t="s">
        <v>569</v>
      </c>
      <c r="D107" s="168" t="s">
        <v>568</v>
      </c>
      <c r="E107" s="168" t="s">
        <v>173</v>
      </c>
      <c r="F107" s="168" t="s">
        <v>309</v>
      </c>
      <c r="G107" s="169">
        <v>24</v>
      </c>
      <c r="H107" s="168" t="s">
        <v>87</v>
      </c>
      <c r="I107" s="144">
        <v>42804</v>
      </c>
      <c r="J107" s="143">
        <v>42809</v>
      </c>
      <c r="K107" s="143">
        <v>42813</v>
      </c>
      <c r="L107" s="143">
        <v>42809</v>
      </c>
      <c r="M107" s="143">
        <v>42813</v>
      </c>
      <c r="N107" s="126">
        <f t="shared" si="12"/>
        <v>9</v>
      </c>
      <c r="O107" s="131">
        <f t="shared" si="13"/>
        <v>0</v>
      </c>
      <c r="P107" s="132">
        <f t="shared" si="14"/>
        <v>1</v>
      </c>
      <c r="Q107" s="132">
        <f t="shared" si="15"/>
        <v>0</v>
      </c>
    </row>
    <row r="108" spans="1:17" hidden="1">
      <c r="A108" s="170">
        <v>40019960</v>
      </c>
      <c r="B108" s="168" t="s">
        <v>567</v>
      </c>
      <c r="C108" s="168" t="s">
        <v>566</v>
      </c>
      <c r="D108" s="168">
        <v>4500069379</v>
      </c>
      <c r="E108" s="168" t="s">
        <v>88</v>
      </c>
      <c r="F108" s="168" t="s">
        <v>565</v>
      </c>
      <c r="G108" s="169">
        <v>20</v>
      </c>
      <c r="H108" s="168" t="s">
        <v>90</v>
      </c>
      <c r="I108" s="167">
        <v>42814</v>
      </c>
      <c r="J108" s="143">
        <v>42810</v>
      </c>
      <c r="K108" s="143">
        <v>42814</v>
      </c>
      <c r="L108" s="143">
        <v>42810</v>
      </c>
      <c r="M108" s="143">
        <v>42814</v>
      </c>
      <c r="N108" s="126">
        <f t="shared" si="12"/>
        <v>0</v>
      </c>
      <c r="O108" s="131">
        <f t="shared" si="13"/>
        <v>0</v>
      </c>
      <c r="P108" s="132">
        <f t="shared" si="14"/>
        <v>1</v>
      </c>
      <c r="Q108" s="132">
        <f t="shared" si="15"/>
        <v>1</v>
      </c>
    </row>
    <row r="109" spans="1:17" hidden="1">
      <c r="A109" s="170">
        <v>40019305</v>
      </c>
      <c r="B109" s="168" t="s">
        <v>564</v>
      </c>
      <c r="C109" s="168" t="s">
        <v>383</v>
      </c>
      <c r="D109" s="168" t="s">
        <v>563</v>
      </c>
      <c r="E109" s="168" t="s">
        <v>88</v>
      </c>
      <c r="F109" s="168" t="s">
        <v>562</v>
      </c>
      <c r="G109" s="169">
        <v>16</v>
      </c>
      <c r="H109" s="168" t="s">
        <v>89</v>
      </c>
      <c r="I109" s="167">
        <v>42819</v>
      </c>
      <c r="J109" s="143">
        <v>42810</v>
      </c>
      <c r="K109" s="143">
        <v>42819</v>
      </c>
      <c r="L109" s="143">
        <v>42810</v>
      </c>
      <c r="M109" s="143">
        <v>42819</v>
      </c>
      <c r="N109" s="126">
        <f t="shared" si="12"/>
        <v>0</v>
      </c>
      <c r="O109" s="131">
        <f t="shared" si="13"/>
        <v>0</v>
      </c>
      <c r="P109" s="132">
        <f t="shared" si="14"/>
        <v>1</v>
      </c>
      <c r="Q109" s="132">
        <f t="shared" si="15"/>
        <v>1</v>
      </c>
    </row>
    <row r="110" spans="1:17" hidden="1">
      <c r="A110" s="170">
        <v>40019873</v>
      </c>
      <c r="B110" s="168" t="s">
        <v>561</v>
      </c>
      <c r="C110" s="168" t="s">
        <v>310</v>
      </c>
      <c r="D110" s="168" t="s">
        <v>560</v>
      </c>
      <c r="E110" s="168" t="s">
        <v>88</v>
      </c>
      <c r="F110" s="168" t="s">
        <v>304</v>
      </c>
      <c r="G110" s="169">
        <v>36.287999999999997</v>
      </c>
      <c r="H110" s="168" t="s">
        <v>87</v>
      </c>
      <c r="I110" s="167">
        <v>42818</v>
      </c>
      <c r="J110" s="143">
        <v>42812</v>
      </c>
      <c r="K110" s="143">
        <v>42818</v>
      </c>
      <c r="L110" s="143">
        <v>42812</v>
      </c>
      <c r="M110" s="143">
        <v>42818</v>
      </c>
      <c r="N110" s="126">
        <f t="shared" si="12"/>
        <v>0</v>
      </c>
      <c r="O110" s="131">
        <f t="shared" si="13"/>
        <v>0</v>
      </c>
      <c r="P110" s="132">
        <f t="shared" si="14"/>
        <v>1</v>
      </c>
      <c r="Q110" s="132">
        <f t="shared" si="15"/>
        <v>1</v>
      </c>
    </row>
    <row r="111" spans="1:17" hidden="1">
      <c r="A111" s="170">
        <v>40020012</v>
      </c>
      <c r="B111" s="168" t="s">
        <v>299</v>
      </c>
      <c r="C111" s="168" t="s">
        <v>559</v>
      </c>
      <c r="D111" s="168">
        <v>4502970074</v>
      </c>
      <c r="E111" s="168" t="s">
        <v>88</v>
      </c>
      <c r="F111" s="168" t="s">
        <v>371</v>
      </c>
      <c r="G111" s="169">
        <v>57.6</v>
      </c>
      <c r="H111" s="168" t="s">
        <v>89</v>
      </c>
      <c r="I111" s="167">
        <v>42818</v>
      </c>
      <c r="J111" s="143">
        <v>42814</v>
      </c>
      <c r="K111" s="143">
        <v>42819</v>
      </c>
      <c r="L111" s="143">
        <v>42814</v>
      </c>
      <c r="M111" s="143">
        <v>42819</v>
      </c>
      <c r="N111" s="126">
        <f t="shared" si="12"/>
        <v>1</v>
      </c>
      <c r="O111" s="131">
        <f t="shared" si="13"/>
        <v>0</v>
      </c>
      <c r="P111" s="132">
        <f t="shared" si="14"/>
        <v>1</v>
      </c>
      <c r="Q111" s="132">
        <f t="shared" si="15"/>
        <v>1</v>
      </c>
    </row>
    <row r="112" spans="1:17" hidden="1">
      <c r="A112" s="170">
        <v>40019976</v>
      </c>
      <c r="B112" s="168" t="s">
        <v>540</v>
      </c>
      <c r="C112" s="168" t="s">
        <v>558</v>
      </c>
      <c r="D112" s="168" t="s">
        <v>557</v>
      </c>
      <c r="E112" s="168" t="s">
        <v>171</v>
      </c>
      <c r="F112" s="168" t="s">
        <v>96</v>
      </c>
      <c r="G112" s="169">
        <v>16</v>
      </c>
      <c r="H112" s="168" t="s">
        <v>89</v>
      </c>
      <c r="I112" s="167">
        <v>42818</v>
      </c>
      <c r="J112" s="143">
        <v>42814</v>
      </c>
      <c r="K112" s="143">
        <v>42818</v>
      </c>
      <c r="L112" s="143">
        <v>42814</v>
      </c>
      <c r="M112" s="143">
        <v>42818</v>
      </c>
      <c r="N112" s="126">
        <f t="shared" si="12"/>
        <v>0</v>
      </c>
      <c r="O112" s="131">
        <f t="shared" si="13"/>
        <v>0</v>
      </c>
      <c r="P112" s="132">
        <f t="shared" si="14"/>
        <v>1</v>
      </c>
      <c r="Q112" s="132">
        <f t="shared" si="15"/>
        <v>1</v>
      </c>
    </row>
    <row r="113" spans="1:17" hidden="1">
      <c r="A113" s="170">
        <v>40020090</v>
      </c>
      <c r="B113" s="168" t="s">
        <v>540</v>
      </c>
      <c r="C113" s="168" t="s">
        <v>556</v>
      </c>
      <c r="D113" s="168" t="s">
        <v>555</v>
      </c>
      <c r="E113" s="168" t="s">
        <v>88</v>
      </c>
      <c r="F113" s="168" t="s">
        <v>554</v>
      </c>
      <c r="G113" s="169">
        <v>16</v>
      </c>
      <c r="H113" s="168" t="s">
        <v>89</v>
      </c>
      <c r="I113" s="144">
        <v>42811</v>
      </c>
      <c r="J113" s="143">
        <v>42814</v>
      </c>
      <c r="K113" s="143">
        <v>42818</v>
      </c>
      <c r="L113" s="143">
        <v>42814</v>
      </c>
      <c r="M113" s="143">
        <v>42818</v>
      </c>
      <c r="N113" s="126">
        <f t="shared" si="12"/>
        <v>7</v>
      </c>
      <c r="O113" s="131">
        <f t="shared" si="13"/>
        <v>0</v>
      </c>
      <c r="P113" s="132">
        <f t="shared" si="14"/>
        <v>1</v>
      </c>
      <c r="Q113" s="132">
        <f t="shared" si="15"/>
        <v>0</v>
      </c>
    </row>
    <row r="114" spans="1:17" hidden="1">
      <c r="A114" s="170">
        <v>40020134</v>
      </c>
      <c r="B114" s="168" t="s">
        <v>553</v>
      </c>
      <c r="C114" s="168" t="s">
        <v>310</v>
      </c>
      <c r="D114" s="168" t="s">
        <v>552</v>
      </c>
      <c r="E114" s="168" t="s">
        <v>88</v>
      </c>
      <c r="F114" s="168" t="s">
        <v>302</v>
      </c>
      <c r="G114" s="169">
        <v>36</v>
      </c>
      <c r="H114" s="168" t="s">
        <v>87</v>
      </c>
      <c r="I114" s="167">
        <v>42821</v>
      </c>
      <c r="J114" s="143">
        <v>42815</v>
      </c>
      <c r="K114" s="143">
        <v>42821</v>
      </c>
      <c r="L114" s="143">
        <v>42815</v>
      </c>
      <c r="M114" s="143">
        <v>42821</v>
      </c>
      <c r="N114" s="126">
        <f t="shared" si="12"/>
        <v>0</v>
      </c>
      <c r="O114" s="131">
        <f t="shared" si="13"/>
        <v>0</v>
      </c>
      <c r="P114" s="132">
        <f t="shared" si="14"/>
        <v>1</v>
      </c>
      <c r="Q114" s="132">
        <f t="shared" si="15"/>
        <v>1</v>
      </c>
    </row>
    <row r="115" spans="1:17" hidden="1">
      <c r="A115" s="170">
        <v>40019894</v>
      </c>
      <c r="B115" s="168" t="s">
        <v>551</v>
      </c>
      <c r="C115" s="168" t="s">
        <v>550</v>
      </c>
      <c r="D115" s="168">
        <v>4500004695</v>
      </c>
      <c r="E115" s="168" t="s">
        <v>88</v>
      </c>
      <c r="F115" s="168" t="s">
        <v>372</v>
      </c>
      <c r="G115" s="169">
        <v>12</v>
      </c>
      <c r="H115" s="168" t="s">
        <v>89</v>
      </c>
      <c r="I115" s="167">
        <v>42820</v>
      </c>
      <c r="J115" s="143">
        <v>42815</v>
      </c>
      <c r="K115" s="143">
        <v>42820</v>
      </c>
      <c r="L115" s="143">
        <v>42815</v>
      </c>
      <c r="M115" s="143">
        <v>42820</v>
      </c>
      <c r="N115" s="126">
        <f t="shared" si="12"/>
        <v>0</v>
      </c>
      <c r="O115" s="131">
        <f t="shared" si="13"/>
        <v>0</v>
      </c>
      <c r="P115" s="132">
        <f t="shared" si="14"/>
        <v>1</v>
      </c>
      <c r="Q115" s="132">
        <f t="shared" si="15"/>
        <v>1</v>
      </c>
    </row>
    <row r="116" spans="1:17" hidden="1">
      <c r="A116" s="170">
        <v>40019975</v>
      </c>
      <c r="B116" s="168" t="s">
        <v>549</v>
      </c>
      <c r="C116" s="168" t="s">
        <v>548</v>
      </c>
      <c r="D116" s="168">
        <v>4502967035</v>
      </c>
      <c r="E116" s="168" t="s">
        <v>88</v>
      </c>
      <c r="F116" s="168" t="s">
        <v>371</v>
      </c>
      <c r="G116" s="169">
        <v>20</v>
      </c>
      <c r="H116" s="168" t="s">
        <v>90</v>
      </c>
      <c r="I116" s="167">
        <v>42819</v>
      </c>
      <c r="J116" s="143">
        <v>42816</v>
      </c>
      <c r="K116" s="143">
        <v>42821</v>
      </c>
      <c r="L116" s="143">
        <v>42816</v>
      </c>
      <c r="M116" s="143">
        <v>42821</v>
      </c>
      <c r="N116" s="126">
        <f t="shared" si="12"/>
        <v>2</v>
      </c>
      <c r="O116" s="131">
        <f t="shared" si="13"/>
        <v>0</v>
      </c>
      <c r="P116" s="132">
        <f t="shared" si="14"/>
        <v>1</v>
      </c>
      <c r="Q116" s="132">
        <f t="shared" si="15"/>
        <v>1</v>
      </c>
    </row>
    <row r="117" spans="1:17" hidden="1">
      <c r="A117" s="170">
        <v>40019961</v>
      </c>
      <c r="B117" s="168" t="s">
        <v>540</v>
      </c>
      <c r="C117" s="168" t="s">
        <v>547</v>
      </c>
      <c r="D117" s="168">
        <v>11293</v>
      </c>
      <c r="E117" s="168" t="s">
        <v>88</v>
      </c>
      <c r="F117" s="168" t="s">
        <v>546</v>
      </c>
      <c r="G117" s="169">
        <v>13</v>
      </c>
      <c r="H117" s="168" t="s">
        <v>89</v>
      </c>
      <c r="I117" s="167">
        <v>42822</v>
      </c>
      <c r="J117" s="143">
        <v>42817</v>
      </c>
      <c r="K117" s="143">
        <v>42822</v>
      </c>
      <c r="L117" s="143">
        <v>42817</v>
      </c>
      <c r="M117" s="143">
        <v>42822</v>
      </c>
      <c r="N117" s="126">
        <f t="shared" si="12"/>
        <v>0</v>
      </c>
      <c r="O117" s="131">
        <f t="shared" si="13"/>
        <v>0</v>
      </c>
      <c r="P117" s="132">
        <f t="shared" si="14"/>
        <v>1</v>
      </c>
      <c r="Q117" s="132">
        <f t="shared" si="15"/>
        <v>1</v>
      </c>
    </row>
    <row r="118" spans="1:17" hidden="1">
      <c r="A118" s="170">
        <v>40019961</v>
      </c>
      <c r="B118" s="168" t="s">
        <v>533</v>
      </c>
      <c r="C118" s="168" t="s">
        <v>547</v>
      </c>
      <c r="D118" s="168">
        <v>11293</v>
      </c>
      <c r="E118" s="168" t="s">
        <v>88</v>
      </c>
      <c r="F118" s="168" t="s">
        <v>546</v>
      </c>
      <c r="G118" s="169">
        <v>2</v>
      </c>
      <c r="H118" s="168" t="s">
        <v>89</v>
      </c>
      <c r="I118" s="167">
        <v>42822</v>
      </c>
      <c r="J118" s="143">
        <v>42817</v>
      </c>
      <c r="K118" s="143">
        <v>42822</v>
      </c>
      <c r="L118" s="143">
        <v>42817</v>
      </c>
      <c r="M118" s="143">
        <v>42822</v>
      </c>
      <c r="N118" s="126">
        <f t="shared" si="12"/>
        <v>0</v>
      </c>
      <c r="O118" s="131">
        <f t="shared" si="13"/>
        <v>0</v>
      </c>
      <c r="P118" s="132">
        <f t="shared" si="14"/>
        <v>1</v>
      </c>
      <c r="Q118" s="132">
        <f t="shared" si="15"/>
        <v>1</v>
      </c>
    </row>
    <row r="119" spans="1:17" hidden="1">
      <c r="A119" s="170">
        <v>40020132</v>
      </c>
      <c r="B119" s="168" t="s">
        <v>531</v>
      </c>
      <c r="C119" s="168" t="s">
        <v>545</v>
      </c>
      <c r="D119" s="168" t="s">
        <v>544</v>
      </c>
      <c r="E119" s="168" t="s">
        <v>173</v>
      </c>
      <c r="F119" s="168" t="s">
        <v>296</v>
      </c>
      <c r="G119" s="169">
        <v>54</v>
      </c>
      <c r="H119" s="168" t="s">
        <v>87</v>
      </c>
      <c r="I119" s="167">
        <v>42811</v>
      </c>
      <c r="J119" s="143">
        <v>42818</v>
      </c>
      <c r="K119" s="143">
        <v>42824</v>
      </c>
      <c r="L119" s="143">
        <v>42818</v>
      </c>
      <c r="M119" s="143">
        <v>42824</v>
      </c>
      <c r="N119" s="126">
        <f t="shared" si="12"/>
        <v>13</v>
      </c>
      <c r="O119" s="131">
        <f t="shared" si="13"/>
        <v>0</v>
      </c>
      <c r="P119" s="132">
        <f t="shared" si="14"/>
        <v>1</v>
      </c>
      <c r="Q119" s="132">
        <f t="shared" si="15"/>
        <v>0</v>
      </c>
    </row>
    <row r="120" spans="1:17" hidden="1">
      <c r="A120" s="170">
        <v>40019887</v>
      </c>
      <c r="B120" s="168" t="s">
        <v>543</v>
      </c>
      <c r="C120" s="168" t="s">
        <v>542</v>
      </c>
      <c r="D120" s="168" t="s">
        <v>541</v>
      </c>
      <c r="E120" s="168" t="s">
        <v>88</v>
      </c>
      <c r="F120" s="168" t="s">
        <v>155</v>
      </c>
      <c r="G120" s="169">
        <v>19.5</v>
      </c>
      <c r="H120" s="168" t="s">
        <v>89</v>
      </c>
      <c r="I120" s="167">
        <v>42825</v>
      </c>
      <c r="J120" s="143">
        <v>42818</v>
      </c>
      <c r="K120" s="143">
        <v>42825</v>
      </c>
      <c r="L120" s="143">
        <v>42818</v>
      </c>
      <c r="M120" s="143">
        <v>42825</v>
      </c>
      <c r="N120" s="126">
        <f t="shared" si="12"/>
        <v>0</v>
      </c>
      <c r="O120" s="131">
        <f t="shared" si="13"/>
        <v>0</v>
      </c>
      <c r="P120" s="132">
        <f t="shared" si="14"/>
        <v>1</v>
      </c>
      <c r="Q120" s="132">
        <f t="shared" si="15"/>
        <v>1</v>
      </c>
    </row>
    <row r="121" spans="1:17" hidden="1">
      <c r="A121" s="170">
        <v>40018657</v>
      </c>
      <c r="B121" s="168" t="s">
        <v>531</v>
      </c>
      <c r="C121" s="168" t="s">
        <v>539</v>
      </c>
      <c r="D121" s="168" t="s">
        <v>538</v>
      </c>
      <c r="E121" s="168" t="s">
        <v>88</v>
      </c>
      <c r="F121" s="168" t="s">
        <v>297</v>
      </c>
      <c r="G121" s="169">
        <v>6</v>
      </c>
      <c r="H121" s="168" t="s">
        <v>87</v>
      </c>
      <c r="I121" s="167">
        <v>42825</v>
      </c>
      <c r="J121" s="143">
        <v>42818</v>
      </c>
      <c r="K121" s="143">
        <v>42825</v>
      </c>
      <c r="L121" s="143">
        <v>42818</v>
      </c>
      <c r="M121" s="143">
        <v>42825</v>
      </c>
      <c r="N121" s="126">
        <f t="shared" si="12"/>
        <v>0</v>
      </c>
      <c r="O121" s="131">
        <f t="shared" si="13"/>
        <v>0</v>
      </c>
      <c r="P121" s="132">
        <f t="shared" si="14"/>
        <v>1</v>
      </c>
      <c r="Q121" s="132">
        <f t="shared" si="15"/>
        <v>1</v>
      </c>
    </row>
    <row r="122" spans="1:17" hidden="1">
      <c r="A122" s="170">
        <v>40018657</v>
      </c>
      <c r="B122" s="168" t="s">
        <v>540</v>
      </c>
      <c r="C122" s="168" t="s">
        <v>539</v>
      </c>
      <c r="D122" s="168" t="s">
        <v>538</v>
      </c>
      <c r="E122" s="168" t="s">
        <v>88</v>
      </c>
      <c r="F122" s="168" t="s">
        <v>297</v>
      </c>
      <c r="G122" s="169">
        <v>10</v>
      </c>
      <c r="H122" s="168" t="s">
        <v>87</v>
      </c>
      <c r="I122" s="167">
        <v>42825</v>
      </c>
      <c r="J122" s="143">
        <v>42818</v>
      </c>
      <c r="K122" s="143">
        <v>42825</v>
      </c>
      <c r="L122" s="143">
        <v>42818</v>
      </c>
      <c r="M122" s="143">
        <v>42825</v>
      </c>
      <c r="N122" s="126">
        <f t="shared" si="12"/>
        <v>0</v>
      </c>
      <c r="O122" s="131">
        <f t="shared" si="13"/>
        <v>0</v>
      </c>
      <c r="P122" s="132">
        <f t="shared" si="14"/>
        <v>1</v>
      </c>
      <c r="Q122" s="132">
        <f t="shared" si="15"/>
        <v>1</v>
      </c>
    </row>
    <row r="123" spans="1:17" hidden="1">
      <c r="A123" s="170">
        <v>40020190</v>
      </c>
      <c r="B123" s="168" t="s">
        <v>537</v>
      </c>
      <c r="C123" s="168" t="s">
        <v>536</v>
      </c>
      <c r="D123" s="168" t="s">
        <v>535</v>
      </c>
      <c r="E123" s="168" t="s">
        <v>88</v>
      </c>
      <c r="F123" s="168" t="s">
        <v>534</v>
      </c>
      <c r="G123" s="169">
        <v>28.8</v>
      </c>
      <c r="H123" s="168" t="s">
        <v>89</v>
      </c>
      <c r="I123" s="167">
        <v>42830</v>
      </c>
      <c r="J123" s="143">
        <v>42819</v>
      </c>
      <c r="K123" s="143">
        <v>42830</v>
      </c>
      <c r="L123" s="143">
        <v>42819</v>
      </c>
      <c r="M123" s="143">
        <v>42830</v>
      </c>
      <c r="N123" s="126">
        <f t="shared" si="12"/>
        <v>0</v>
      </c>
      <c r="O123" s="131">
        <f t="shared" si="13"/>
        <v>0</v>
      </c>
      <c r="P123" s="132">
        <f t="shared" si="14"/>
        <v>1</v>
      </c>
      <c r="Q123" s="132">
        <f t="shared" si="15"/>
        <v>1</v>
      </c>
    </row>
    <row r="124" spans="1:17" hidden="1">
      <c r="A124" s="170">
        <v>40020088</v>
      </c>
      <c r="B124" s="168" t="s">
        <v>533</v>
      </c>
      <c r="C124" s="168" t="s">
        <v>530</v>
      </c>
      <c r="D124" s="168">
        <v>40140</v>
      </c>
      <c r="E124" s="168" t="s">
        <v>88</v>
      </c>
      <c r="F124" s="168" t="s">
        <v>236</v>
      </c>
      <c r="G124" s="169">
        <v>11</v>
      </c>
      <c r="H124" s="168" t="s">
        <v>89</v>
      </c>
      <c r="I124" s="167">
        <v>42828</v>
      </c>
      <c r="J124" s="143">
        <v>42824</v>
      </c>
      <c r="K124" s="143">
        <v>42828</v>
      </c>
      <c r="L124" s="143">
        <v>42824</v>
      </c>
      <c r="M124" s="143">
        <v>42828</v>
      </c>
      <c r="N124" s="126">
        <f t="shared" si="12"/>
        <v>0</v>
      </c>
      <c r="O124" s="131">
        <f t="shared" si="13"/>
        <v>0</v>
      </c>
      <c r="P124" s="132">
        <f t="shared" si="14"/>
        <v>1</v>
      </c>
      <c r="Q124" s="132">
        <f t="shared" si="15"/>
        <v>1</v>
      </c>
    </row>
    <row r="125" spans="1:17" hidden="1">
      <c r="A125" s="170">
        <v>40020088</v>
      </c>
      <c r="B125" s="168" t="s">
        <v>531</v>
      </c>
      <c r="C125" s="168" t="s">
        <v>530</v>
      </c>
      <c r="D125" s="168">
        <v>40140</v>
      </c>
      <c r="E125" s="168" t="s">
        <v>88</v>
      </c>
      <c r="F125" s="168" t="s">
        <v>236</v>
      </c>
      <c r="G125" s="169">
        <v>5</v>
      </c>
      <c r="H125" s="168" t="s">
        <v>89</v>
      </c>
      <c r="I125" s="167">
        <v>42828</v>
      </c>
      <c r="J125" s="143">
        <v>42824</v>
      </c>
      <c r="K125" s="143">
        <v>42828</v>
      </c>
      <c r="L125" s="143">
        <v>42824</v>
      </c>
      <c r="M125" s="143">
        <v>42828</v>
      </c>
      <c r="N125" s="126">
        <f t="shared" si="12"/>
        <v>0</v>
      </c>
      <c r="O125" s="131">
        <f t="shared" si="13"/>
        <v>0</v>
      </c>
      <c r="P125" s="132">
        <f t="shared" si="14"/>
        <v>1</v>
      </c>
      <c r="Q125" s="132">
        <f t="shared" si="15"/>
        <v>1</v>
      </c>
    </row>
    <row r="126" spans="1:17" hidden="1">
      <c r="A126" s="170">
        <v>40020088</v>
      </c>
      <c r="B126" s="168" t="s">
        <v>532</v>
      </c>
      <c r="C126" s="168" t="s">
        <v>530</v>
      </c>
      <c r="D126" s="168">
        <v>40140</v>
      </c>
      <c r="E126" s="168" t="s">
        <v>88</v>
      </c>
      <c r="F126" s="168" t="s">
        <v>236</v>
      </c>
      <c r="G126" s="169">
        <v>11</v>
      </c>
      <c r="H126" s="168" t="s">
        <v>89</v>
      </c>
      <c r="I126" s="167">
        <v>42828</v>
      </c>
      <c r="J126" s="143">
        <v>42824</v>
      </c>
      <c r="K126" s="143">
        <v>42828</v>
      </c>
      <c r="L126" s="143">
        <v>42824</v>
      </c>
      <c r="M126" s="143">
        <v>42828</v>
      </c>
      <c r="N126" s="126">
        <f t="shared" si="12"/>
        <v>0</v>
      </c>
      <c r="O126" s="131">
        <f t="shared" si="13"/>
        <v>0</v>
      </c>
      <c r="P126" s="132">
        <f t="shared" si="14"/>
        <v>1</v>
      </c>
      <c r="Q126" s="132">
        <f t="shared" si="15"/>
        <v>1</v>
      </c>
    </row>
    <row r="127" spans="1:17" hidden="1">
      <c r="A127" s="170">
        <v>40020088</v>
      </c>
      <c r="B127" s="168" t="s">
        <v>531</v>
      </c>
      <c r="C127" s="168" t="s">
        <v>530</v>
      </c>
      <c r="D127" s="168">
        <v>40140</v>
      </c>
      <c r="E127" s="168" t="s">
        <v>88</v>
      </c>
      <c r="F127" s="168" t="s">
        <v>236</v>
      </c>
      <c r="G127" s="169">
        <v>5</v>
      </c>
      <c r="H127" s="168" t="s">
        <v>89</v>
      </c>
      <c r="I127" s="167">
        <v>42828</v>
      </c>
      <c r="J127" s="143">
        <v>42824</v>
      </c>
      <c r="K127" s="143">
        <v>42828</v>
      </c>
      <c r="L127" s="143">
        <v>42824</v>
      </c>
      <c r="M127" s="143">
        <v>42828</v>
      </c>
      <c r="N127" s="126">
        <f t="shared" si="12"/>
        <v>0</v>
      </c>
      <c r="O127" s="131">
        <f t="shared" si="13"/>
        <v>0</v>
      </c>
      <c r="P127" s="132">
        <f t="shared" si="14"/>
        <v>1</v>
      </c>
      <c r="Q127" s="132">
        <f t="shared" si="15"/>
        <v>1</v>
      </c>
    </row>
    <row r="128" spans="1:17">
      <c r="A128" s="166"/>
      <c r="C128" s="164"/>
      <c r="E128" s="164"/>
      <c r="F128" s="164"/>
      <c r="G128" s="165"/>
      <c r="H128" s="164"/>
      <c r="L128" s="163"/>
      <c r="M128" s="163"/>
    </row>
    <row r="129" spans="1:13">
      <c r="A129" s="166"/>
      <c r="C129" s="164"/>
      <c r="E129" s="164"/>
      <c r="F129" s="164"/>
      <c r="G129" s="165"/>
      <c r="H129" s="164"/>
      <c r="L129" s="163"/>
      <c r="M129" s="163"/>
    </row>
    <row r="130" spans="1:13">
      <c r="A130" s="166"/>
      <c r="C130" s="164"/>
      <c r="E130" s="164"/>
      <c r="F130" s="164"/>
      <c r="G130" s="165"/>
      <c r="H130" s="164"/>
      <c r="L130" s="163"/>
      <c r="M130" s="163"/>
    </row>
    <row r="131" spans="1:13">
      <c r="A131" s="166"/>
      <c r="C131" s="164"/>
      <c r="E131" s="164"/>
      <c r="F131" s="164"/>
      <c r="G131" s="165"/>
      <c r="H131" s="164"/>
      <c r="L131" s="163"/>
      <c r="M131" s="163"/>
    </row>
    <row r="132" spans="1:13">
      <c r="A132" s="166"/>
      <c r="C132" s="164"/>
      <c r="E132" s="164"/>
      <c r="F132" s="164"/>
      <c r="G132" s="165"/>
      <c r="H132" s="164"/>
      <c r="L132" s="163"/>
      <c r="M132" s="163"/>
    </row>
    <row r="133" spans="1:13">
      <c r="A133" s="166"/>
      <c r="C133" s="164"/>
      <c r="E133" s="164"/>
      <c r="F133" s="164"/>
      <c r="G133" s="165"/>
      <c r="H133" s="164"/>
      <c r="L133" s="163"/>
      <c r="M133" s="163"/>
    </row>
    <row r="134" spans="1:13">
      <c r="A134" s="166"/>
      <c r="C134" s="164"/>
      <c r="E134" s="164"/>
      <c r="F134" s="164"/>
      <c r="G134" s="165"/>
      <c r="H134" s="164"/>
      <c r="L134" s="163"/>
      <c r="M134" s="163"/>
    </row>
    <row r="135" spans="1:13" ht="15.75" thickBot="1"/>
    <row r="136" spans="1:13">
      <c r="I136" s="200" t="s">
        <v>174</v>
      </c>
      <c r="J136" s="201"/>
      <c r="K136" s="86" t="s">
        <v>142</v>
      </c>
    </row>
    <row r="137" spans="1:13">
      <c r="I137" s="202" t="s">
        <v>175</v>
      </c>
      <c r="J137" s="203"/>
      <c r="K137" s="87">
        <v>0.60299999999999998</v>
      </c>
    </row>
    <row r="138" spans="1:13" ht="15.75" thickBot="1">
      <c r="I138" s="204" t="s">
        <v>176</v>
      </c>
      <c r="J138" s="205"/>
      <c r="K138" s="88">
        <v>0.78500000000000003</v>
      </c>
    </row>
    <row r="140" spans="1:13" ht="15.75" thickBot="1"/>
    <row r="141" spans="1:13" ht="30">
      <c r="I141" s="162" t="s">
        <v>177</v>
      </c>
      <c r="J141" s="89" t="s">
        <v>175</v>
      </c>
      <c r="K141" s="206" t="s">
        <v>169</v>
      </c>
      <c r="L141" s="207"/>
    </row>
    <row r="142" spans="1:13">
      <c r="I142" s="161" t="s">
        <v>54</v>
      </c>
      <c r="J142" s="90">
        <v>0.52170000000000005</v>
      </c>
      <c r="K142" s="127">
        <v>1</v>
      </c>
      <c r="L142" s="128"/>
    </row>
    <row r="143" spans="1:13">
      <c r="I143" s="161" t="s">
        <v>55</v>
      </c>
      <c r="J143" s="90">
        <v>0.66659999999999997</v>
      </c>
      <c r="K143" s="127">
        <v>0.90900000000000003</v>
      </c>
      <c r="L143" s="128"/>
    </row>
    <row r="144" spans="1:13">
      <c r="I144" s="161" t="s">
        <v>56</v>
      </c>
      <c r="J144" s="90">
        <v>0.4864</v>
      </c>
      <c r="K144" s="127">
        <v>0.5675</v>
      </c>
      <c r="L144" s="128"/>
    </row>
    <row r="145" spans="9:12">
      <c r="I145" s="161" t="s">
        <v>57</v>
      </c>
      <c r="J145" s="90">
        <v>0.71419999999999995</v>
      </c>
      <c r="K145" s="127">
        <v>0.71419999999999995</v>
      </c>
      <c r="L145" s="128"/>
    </row>
    <row r="146" spans="9:12" ht="15.75" thickBot="1">
      <c r="I146" s="141" t="s">
        <v>370</v>
      </c>
      <c r="J146" s="91">
        <v>0.8</v>
      </c>
      <c r="K146" s="129">
        <v>1</v>
      </c>
      <c r="L146" s="130"/>
    </row>
  </sheetData>
  <autoFilter ref="A1:Q127">
    <filterColumn colId="15">
      <filters>
        <filter val="0"/>
      </filters>
    </filterColumn>
  </autoFilter>
  <mergeCells count="4">
    <mergeCell ref="I136:J136"/>
    <mergeCell ref="I137:J137"/>
    <mergeCell ref="I138:J138"/>
    <mergeCell ref="K141:L14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6"/>
  <sheetViews>
    <sheetView workbookViewId="0">
      <pane xSplit="6" ySplit="1" topLeftCell="G445" activePane="bottomRight" state="frozen"/>
      <selection pane="topRight" activeCell="G1" sqref="G1"/>
      <selection pane="bottomLeft" activeCell="A2" sqref="A2"/>
      <selection pane="bottomRight" activeCell="H449" sqref="H449"/>
    </sheetView>
  </sheetViews>
  <sheetFormatPr defaultRowHeight="15"/>
  <cols>
    <col min="1" max="1" width="14.28515625" bestFit="1" customWidth="1"/>
    <col min="2" max="2" width="11.85546875" bestFit="1" customWidth="1"/>
    <col min="3" max="5" width="11" bestFit="1" customWidth="1"/>
    <col min="6" max="6" width="37.42578125" bestFit="1" customWidth="1"/>
    <col min="7" max="7" width="10.7109375" customWidth="1"/>
    <col min="8" max="8" width="33.7109375" customWidth="1"/>
    <col min="9" max="9" width="41.28515625" bestFit="1" customWidth="1"/>
    <col min="10" max="10" width="13.140625" bestFit="1" customWidth="1"/>
    <col min="11" max="11" width="14.42578125" customWidth="1"/>
    <col min="12" max="12" width="13.7109375" customWidth="1"/>
  </cols>
  <sheetData>
    <row r="1" spans="1:12" ht="26.25">
      <c r="A1" s="110" t="s">
        <v>258</v>
      </c>
      <c r="B1" s="110" t="s">
        <v>190</v>
      </c>
      <c r="C1" s="110" t="s">
        <v>191</v>
      </c>
      <c r="D1" s="110" t="s">
        <v>192</v>
      </c>
      <c r="E1" s="110" t="s">
        <v>193</v>
      </c>
      <c r="F1" s="110" t="s">
        <v>194</v>
      </c>
      <c r="G1" s="110" t="s">
        <v>195</v>
      </c>
      <c r="H1" s="110" t="s">
        <v>196</v>
      </c>
      <c r="I1" s="110" t="s">
        <v>529</v>
      </c>
      <c r="J1" s="110" t="s">
        <v>197</v>
      </c>
      <c r="K1" s="110" t="s">
        <v>162</v>
      </c>
      <c r="L1" s="110" t="s">
        <v>163</v>
      </c>
    </row>
    <row r="2" spans="1:12">
      <c r="A2" s="9" t="str">
        <f t="shared" ref="A2:A33" si="0">B2</f>
        <v>01.03.2017</v>
      </c>
      <c r="B2" s="9" t="s">
        <v>431</v>
      </c>
      <c r="C2" s="9">
        <v>9103707443</v>
      </c>
      <c r="D2" s="9">
        <v>172082</v>
      </c>
      <c r="E2" s="9" t="s">
        <v>342</v>
      </c>
      <c r="F2" s="9" t="s">
        <v>108</v>
      </c>
      <c r="G2" s="9">
        <v>21.32</v>
      </c>
      <c r="H2" s="9" t="s">
        <v>125</v>
      </c>
      <c r="I2" s="9" t="s">
        <v>137</v>
      </c>
      <c r="J2" s="9" t="s">
        <v>210</v>
      </c>
      <c r="K2">
        <f>IF(B2=A2,1,0)</f>
        <v>1</v>
      </c>
    </row>
    <row r="3" spans="1:12">
      <c r="A3" s="9" t="str">
        <f t="shared" si="0"/>
        <v>01.03.2017</v>
      </c>
      <c r="B3" s="9" t="s">
        <v>431</v>
      </c>
      <c r="C3" s="9">
        <v>9103707444</v>
      </c>
      <c r="D3" s="9">
        <v>172082</v>
      </c>
      <c r="E3" s="9" t="s">
        <v>342</v>
      </c>
      <c r="F3" s="9" t="s">
        <v>108</v>
      </c>
      <c r="G3" s="9">
        <v>16.97</v>
      </c>
      <c r="H3" s="9" t="s">
        <v>125</v>
      </c>
      <c r="I3" s="9" t="s">
        <v>137</v>
      </c>
      <c r="J3" s="9" t="s">
        <v>210</v>
      </c>
      <c r="K3">
        <f t="shared" ref="K3:K64" si="1">IF(B3=A3,1,0)</f>
        <v>1</v>
      </c>
    </row>
    <row r="4" spans="1:12">
      <c r="A4" s="9" t="str">
        <f t="shared" si="0"/>
        <v>01.03.2017</v>
      </c>
      <c r="B4" s="9" t="s">
        <v>431</v>
      </c>
      <c r="C4" s="9">
        <v>9103707445</v>
      </c>
      <c r="D4" s="9">
        <v>172083</v>
      </c>
      <c r="E4" s="9" t="s">
        <v>342</v>
      </c>
      <c r="F4" s="9" t="s">
        <v>108</v>
      </c>
      <c r="G4" s="9">
        <v>3.64</v>
      </c>
      <c r="H4" s="9" t="s">
        <v>125</v>
      </c>
      <c r="I4" s="9" t="s">
        <v>137</v>
      </c>
      <c r="J4" s="9" t="s">
        <v>210</v>
      </c>
      <c r="K4">
        <f t="shared" si="1"/>
        <v>1</v>
      </c>
    </row>
    <row r="5" spans="1:12">
      <c r="A5" s="9" t="str">
        <f t="shared" si="0"/>
        <v>01.03.2017</v>
      </c>
      <c r="B5" s="9" t="s">
        <v>431</v>
      </c>
      <c r="C5" s="9">
        <v>9103707446</v>
      </c>
      <c r="D5" s="9">
        <v>172083</v>
      </c>
      <c r="E5" s="9" t="s">
        <v>342</v>
      </c>
      <c r="F5" s="9" t="s">
        <v>108</v>
      </c>
      <c r="G5" s="9">
        <v>16.68</v>
      </c>
      <c r="H5" s="9" t="s">
        <v>125</v>
      </c>
      <c r="I5" s="9" t="s">
        <v>137</v>
      </c>
      <c r="J5" s="9" t="s">
        <v>210</v>
      </c>
      <c r="K5">
        <f t="shared" si="1"/>
        <v>1</v>
      </c>
    </row>
    <row r="6" spans="1:12">
      <c r="A6" s="9" t="str">
        <f t="shared" si="0"/>
        <v>01.03.2017</v>
      </c>
      <c r="B6" s="9" t="s">
        <v>431</v>
      </c>
      <c r="C6" s="9">
        <v>9103707447</v>
      </c>
      <c r="D6" s="9">
        <v>172083</v>
      </c>
      <c r="E6" s="9" t="s">
        <v>342</v>
      </c>
      <c r="F6" s="9" t="s">
        <v>108</v>
      </c>
      <c r="G6" s="9">
        <v>24.31</v>
      </c>
      <c r="H6" s="9" t="s">
        <v>125</v>
      </c>
      <c r="I6" s="9" t="s">
        <v>137</v>
      </c>
      <c r="J6" s="9" t="s">
        <v>315</v>
      </c>
      <c r="K6">
        <f t="shared" si="1"/>
        <v>1</v>
      </c>
    </row>
    <row r="7" spans="1:12">
      <c r="A7" s="9" t="str">
        <f t="shared" si="0"/>
        <v>01.03.2017</v>
      </c>
      <c r="B7" s="9" t="s">
        <v>431</v>
      </c>
      <c r="C7" s="9">
        <v>9103707449</v>
      </c>
      <c r="D7" s="9">
        <v>162301</v>
      </c>
      <c r="E7" s="9" t="s">
        <v>282</v>
      </c>
      <c r="F7" s="9" t="s">
        <v>101</v>
      </c>
      <c r="G7" s="9">
        <v>9</v>
      </c>
      <c r="H7" s="9" t="s">
        <v>207</v>
      </c>
      <c r="I7" s="9" t="s">
        <v>207</v>
      </c>
      <c r="J7" s="9" t="s">
        <v>276</v>
      </c>
      <c r="K7">
        <f t="shared" si="1"/>
        <v>1</v>
      </c>
    </row>
    <row r="8" spans="1:12">
      <c r="A8" s="9" t="str">
        <f t="shared" si="0"/>
        <v>01.03.2017</v>
      </c>
      <c r="B8" s="9" t="s">
        <v>431</v>
      </c>
      <c r="C8" s="9">
        <v>9103707451</v>
      </c>
      <c r="D8" s="9">
        <v>171612</v>
      </c>
      <c r="E8" s="9" t="s">
        <v>355</v>
      </c>
      <c r="F8" s="9" t="s">
        <v>202</v>
      </c>
      <c r="G8" s="9">
        <v>1.8</v>
      </c>
      <c r="H8" s="9" t="s">
        <v>357</v>
      </c>
      <c r="I8" s="9" t="s">
        <v>357</v>
      </c>
      <c r="J8" s="9" t="s">
        <v>206</v>
      </c>
      <c r="K8">
        <f t="shared" si="1"/>
        <v>1</v>
      </c>
    </row>
    <row r="9" spans="1:12">
      <c r="A9" s="9" t="str">
        <f t="shared" si="0"/>
        <v>01.03.2017</v>
      </c>
      <c r="B9" s="9" t="s">
        <v>431</v>
      </c>
      <c r="C9" s="9">
        <v>9103707452</v>
      </c>
      <c r="D9" s="9">
        <v>173105</v>
      </c>
      <c r="E9" s="9" t="s">
        <v>431</v>
      </c>
      <c r="F9" s="9" t="s">
        <v>202</v>
      </c>
      <c r="G9" s="9">
        <v>6.84</v>
      </c>
      <c r="H9" s="9" t="s">
        <v>357</v>
      </c>
      <c r="I9" s="9" t="s">
        <v>357</v>
      </c>
      <c r="J9" s="9" t="s">
        <v>206</v>
      </c>
      <c r="K9">
        <f t="shared" si="1"/>
        <v>1</v>
      </c>
    </row>
    <row r="10" spans="1:12">
      <c r="A10" s="9" t="str">
        <f t="shared" si="0"/>
        <v>01.03.2017</v>
      </c>
      <c r="B10" s="9" t="s">
        <v>431</v>
      </c>
      <c r="C10" s="9">
        <v>9103707453</v>
      </c>
      <c r="D10" s="9">
        <v>169468</v>
      </c>
      <c r="E10" s="9" t="s">
        <v>343</v>
      </c>
      <c r="F10" s="9" t="s">
        <v>113</v>
      </c>
      <c r="G10" s="9">
        <v>5</v>
      </c>
      <c r="H10" s="9" t="s">
        <v>288</v>
      </c>
      <c r="I10" s="9" t="s">
        <v>288</v>
      </c>
      <c r="J10" s="9" t="s">
        <v>289</v>
      </c>
      <c r="K10">
        <f t="shared" si="1"/>
        <v>1</v>
      </c>
    </row>
    <row r="11" spans="1:12">
      <c r="A11" s="9" t="str">
        <f t="shared" si="0"/>
        <v>01.03.2017</v>
      </c>
      <c r="B11" s="9" t="s">
        <v>431</v>
      </c>
      <c r="C11" s="9">
        <v>9103707455</v>
      </c>
      <c r="D11" s="9">
        <v>172153</v>
      </c>
      <c r="E11" s="9" t="s">
        <v>342</v>
      </c>
      <c r="F11" s="9" t="s">
        <v>130</v>
      </c>
      <c r="G11" s="9">
        <v>1.7</v>
      </c>
      <c r="H11" s="9" t="s">
        <v>109</v>
      </c>
      <c r="I11" s="9" t="s">
        <v>109</v>
      </c>
      <c r="J11" s="9" t="s">
        <v>201</v>
      </c>
      <c r="K11">
        <f t="shared" si="1"/>
        <v>1</v>
      </c>
    </row>
    <row r="12" spans="1:12">
      <c r="A12" s="9" t="str">
        <f t="shared" si="0"/>
        <v>01.03.2017</v>
      </c>
      <c r="B12" s="9" t="s">
        <v>431</v>
      </c>
      <c r="C12" s="9">
        <v>9103707456</v>
      </c>
      <c r="D12" s="9">
        <v>172578</v>
      </c>
      <c r="E12" s="9" t="s">
        <v>482</v>
      </c>
      <c r="F12" s="9" t="s">
        <v>273</v>
      </c>
      <c r="G12" s="9">
        <v>0.5</v>
      </c>
      <c r="H12" s="9" t="s">
        <v>109</v>
      </c>
      <c r="I12" s="9" t="s">
        <v>109</v>
      </c>
      <c r="J12" s="9" t="s">
        <v>201</v>
      </c>
      <c r="K12">
        <f t="shared" si="1"/>
        <v>1</v>
      </c>
    </row>
    <row r="13" spans="1:12">
      <c r="A13" s="9" t="str">
        <f t="shared" si="0"/>
        <v>01.03.2017</v>
      </c>
      <c r="B13" s="9" t="s">
        <v>431</v>
      </c>
      <c r="C13" s="9">
        <v>9103707457</v>
      </c>
      <c r="D13" s="9">
        <v>172593</v>
      </c>
      <c r="E13" s="9" t="s">
        <v>482</v>
      </c>
      <c r="F13" s="9" t="s">
        <v>111</v>
      </c>
      <c r="G13" s="9">
        <v>6.5</v>
      </c>
      <c r="H13" s="9" t="s">
        <v>109</v>
      </c>
      <c r="I13" s="9" t="s">
        <v>109</v>
      </c>
      <c r="J13" s="9" t="s">
        <v>201</v>
      </c>
      <c r="K13">
        <f t="shared" si="1"/>
        <v>1</v>
      </c>
    </row>
    <row r="14" spans="1:12">
      <c r="A14" s="9" t="str">
        <f t="shared" si="0"/>
        <v>01.03.2017</v>
      </c>
      <c r="B14" s="9" t="s">
        <v>431</v>
      </c>
      <c r="C14" s="9">
        <v>9103707458</v>
      </c>
      <c r="D14" s="9">
        <v>172606</v>
      </c>
      <c r="E14" s="9" t="s">
        <v>482</v>
      </c>
      <c r="F14" s="9" t="s">
        <v>131</v>
      </c>
      <c r="G14" s="9">
        <v>6</v>
      </c>
      <c r="H14" s="9" t="s">
        <v>109</v>
      </c>
      <c r="I14" s="9" t="s">
        <v>112</v>
      </c>
      <c r="J14" s="9" t="s">
        <v>205</v>
      </c>
      <c r="K14">
        <f t="shared" si="1"/>
        <v>1</v>
      </c>
    </row>
    <row r="15" spans="1:12">
      <c r="A15" s="9" t="str">
        <f t="shared" si="0"/>
        <v>01.03.2017</v>
      </c>
      <c r="B15" s="9" t="s">
        <v>431</v>
      </c>
      <c r="C15" s="9">
        <v>9103707459</v>
      </c>
      <c r="D15" s="9">
        <v>171773</v>
      </c>
      <c r="E15" s="9" t="s">
        <v>346</v>
      </c>
      <c r="F15" s="9" t="s">
        <v>108</v>
      </c>
      <c r="G15" s="9">
        <v>20.3</v>
      </c>
      <c r="H15" s="9" t="s">
        <v>117</v>
      </c>
      <c r="I15" s="9" t="s">
        <v>117</v>
      </c>
      <c r="J15" s="9" t="s">
        <v>267</v>
      </c>
      <c r="K15">
        <f t="shared" si="1"/>
        <v>1</v>
      </c>
    </row>
    <row r="16" spans="1:12">
      <c r="A16" s="9" t="str">
        <f t="shared" si="0"/>
        <v>01.03.2017</v>
      </c>
      <c r="B16" s="9" t="s">
        <v>431</v>
      </c>
      <c r="C16" s="9">
        <v>9103707461</v>
      </c>
      <c r="D16" s="9">
        <v>172600</v>
      </c>
      <c r="E16" s="9" t="s">
        <v>482</v>
      </c>
      <c r="F16" s="9" t="s">
        <v>108</v>
      </c>
      <c r="G16" s="9">
        <v>9.74</v>
      </c>
      <c r="H16" s="9" t="s">
        <v>109</v>
      </c>
      <c r="I16" s="9" t="s">
        <v>112</v>
      </c>
      <c r="J16" s="9" t="s">
        <v>259</v>
      </c>
      <c r="K16">
        <f t="shared" si="1"/>
        <v>1</v>
      </c>
    </row>
    <row r="17" spans="1:11">
      <c r="A17" s="9" t="str">
        <f t="shared" si="0"/>
        <v>01.03.2017</v>
      </c>
      <c r="B17" s="9" t="s">
        <v>431</v>
      </c>
      <c r="C17" s="9">
        <v>9103707462</v>
      </c>
      <c r="D17" s="9">
        <v>170849</v>
      </c>
      <c r="E17" s="9" t="s">
        <v>351</v>
      </c>
      <c r="F17" s="9" t="s">
        <v>131</v>
      </c>
      <c r="G17" s="9">
        <v>4</v>
      </c>
      <c r="H17" s="9" t="s">
        <v>133</v>
      </c>
      <c r="I17" s="9" t="s">
        <v>133</v>
      </c>
      <c r="J17" s="9" t="s">
        <v>205</v>
      </c>
      <c r="K17">
        <f t="shared" si="1"/>
        <v>1</v>
      </c>
    </row>
    <row r="18" spans="1:11">
      <c r="A18" s="9" t="str">
        <f t="shared" si="0"/>
        <v>01.03.2017</v>
      </c>
      <c r="B18" s="9" t="s">
        <v>431</v>
      </c>
      <c r="C18" s="9">
        <v>9103707463</v>
      </c>
      <c r="D18" s="9">
        <v>170851</v>
      </c>
      <c r="E18" s="9" t="s">
        <v>351</v>
      </c>
      <c r="F18" s="9" t="s">
        <v>120</v>
      </c>
      <c r="G18" s="9">
        <v>2.9750000000000001</v>
      </c>
      <c r="H18" s="9" t="s">
        <v>133</v>
      </c>
      <c r="I18" s="9" t="s">
        <v>133</v>
      </c>
      <c r="J18" s="9" t="s">
        <v>205</v>
      </c>
      <c r="K18">
        <f t="shared" si="1"/>
        <v>1</v>
      </c>
    </row>
    <row r="19" spans="1:11">
      <c r="A19" s="9" t="str">
        <f t="shared" si="0"/>
        <v>01.03.2017</v>
      </c>
      <c r="B19" s="9" t="s">
        <v>431</v>
      </c>
      <c r="C19" s="9">
        <v>9103707464</v>
      </c>
      <c r="D19" s="9">
        <v>169872</v>
      </c>
      <c r="E19" s="9" t="s">
        <v>356</v>
      </c>
      <c r="F19" s="9" t="s">
        <v>131</v>
      </c>
      <c r="G19" s="9">
        <v>9</v>
      </c>
      <c r="H19" s="9" t="s">
        <v>125</v>
      </c>
      <c r="I19" s="9" t="s">
        <v>137</v>
      </c>
      <c r="J19" s="9" t="s">
        <v>201</v>
      </c>
      <c r="K19">
        <f t="shared" si="1"/>
        <v>1</v>
      </c>
    </row>
    <row r="20" spans="1:11">
      <c r="A20" s="9" t="str">
        <f t="shared" si="0"/>
        <v>01.03.2017</v>
      </c>
      <c r="B20" s="9" t="s">
        <v>431</v>
      </c>
      <c r="C20" s="9">
        <v>9103707465</v>
      </c>
      <c r="D20" s="9">
        <v>166432</v>
      </c>
      <c r="E20" s="9" t="s">
        <v>318</v>
      </c>
      <c r="F20" s="9" t="s">
        <v>111</v>
      </c>
      <c r="G20" s="9">
        <v>9</v>
      </c>
      <c r="H20" s="9" t="s">
        <v>109</v>
      </c>
      <c r="I20" s="9" t="s">
        <v>124</v>
      </c>
      <c r="J20" s="9" t="s">
        <v>201</v>
      </c>
      <c r="K20">
        <f t="shared" si="1"/>
        <v>1</v>
      </c>
    </row>
    <row r="21" spans="1:11">
      <c r="A21" s="9" t="str">
        <f t="shared" si="0"/>
        <v>01.03.2017</v>
      </c>
      <c r="B21" s="9" t="s">
        <v>431</v>
      </c>
      <c r="C21" s="9">
        <v>9103707466</v>
      </c>
      <c r="D21" s="9">
        <v>172736</v>
      </c>
      <c r="E21" s="9" t="s">
        <v>482</v>
      </c>
      <c r="F21" s="9" t="s">
        <v>131</v>
      </c>
      <c r="G21" s="9">
        <v>7.4749999999999996</v>
      </c>
      <c r="H21" s="9" t="s">
        <v>239</v>
      </c>
      <c r="I21" s="9" t="s">
        <v>239</v>
      </c>
      <c r="J21" s="9" t="s">
        <v>205</v>
      </c>
      <c r="K21">
        <f t="shared" si="1"/>
        <v>1</v>
      </c>
    </row>
    <row r="22" spans="1:11">
      <c r="A22" s="9" t="str">
        <f t="shared" si="0"/>
        <v>01.03.2017</v>
      </c>
      <c r="B22" s="9" t="s">
        <v>431</v>
      </c>
      <c r="C22" s="9">
        <v>9103707467</v>
      </c>
      <c r="D22" s="9">
        <v>172732</v>
      </c>
      <c r="E22" s="9" t="s">
        <v>482</v>
      </c>
      <c r="F22" s="9" t="s">
        <v>111</v>
      </c>
      <c r="G22" s="9">
        <v>0.47499999999999998</v>
      </c>
      <c r="H22" s="9" t="s">
        <v>239</v>
      </c>
      <c r="I22" s="9" t="s">
        <v>239</v>
      </c>
      <c r="J22" s="9" t="s">
        <v>205</v>
      </c>
      <c r="K22">
        <f t="shared" si="1"/>
        <v>1</v>
      </c>
    </row>
    <row r="23" spans="1:11">
      <c r="A23" s="9" t="str">
        <f t="shared" si="0"/>
        <v>01.03.2017</v>
      </c>
      <c r="B23" s="9" t="s">
        <v>431</v>
      </c>
      <c r="C23" s="9">
        <v>9103707468</v>
      </c>
      <c r="D23" s="9">
        <v>172083</v>
      </c>
      <c r="E23" s="9" t="s">
        <v>342</v>
      </c>
      <c r="F23" s="9" t="s">
        <v>108</v>
      </c>
      <c r="G23" s="9">
        <v>20.92</v>
      </c>
      <c r="H23" s="9" t="s">
        <v>125</v>
      </c>
      <c r="I23" s="9" t="s">
        <v>137</v>
      </c>
      <c r="J23" s="9" t="s">
        <v>210</v>
      </c>
      <c r="K23">
        <f t="shared" si="1"/>
        <v>1</v>
      </c>
    </row>
    <row r="24" spans="1:11">
      <c r="A24" s="9" t="str">
        <f t="shared" si="0"/>
        <v>02.03.2017</v>
      </c>
      <c r="B24" s="9" t="s">
        <v>436</v>
      </c>
      <c r="C24" s="9">
        <v>9103707471</v>
      </c>
      <c r="D24" s="9">
        <v>173100</v>
      </c>
      <c r="E24" s="9" t="s">
        <v>431</v>
      </c>
      <c r="F24" s="9" t="s">
        <v>116</v>
      </c>
      <c r="G24" s="9">
        <v>19.899999999999999</v>
      </c>
      <c r="H24" s="9" t="s">
        <v>214</v>
      </c>
      <c r="I24" s="9" t="s">
        <v>214</v>
      </c>
      <c r="J24" s="9" t="s">
        <v>230</v>
      </c>
      <c r="K24">
        <f t="shared" si="1"/>
        <v>1</v>
      </c>
    </row>
    <row r="25" spans="1:11">
      <c r="A25" s="9" t="str">
        <f t="shared" si="0"/>
        <v>02.03.2017</v>
      </c>
      <c r="B25" s="9" t="s">
        <v>436</v>
      </c>
      <c r="C25" s="9">
        <v>9103707472</v>
      </c>
      <c r="D25" s="9">
        <v>172083</v>
      </c>
      <c r="E25" s="9" t="s">
        <v>342</v>
      </c>
      <c r="F25" s="9" t="s">
        <v>108</v>
      </c>
      <c r="G25" s="9">
        <v>16.64</v>
      </c>
      <c r="H25" s="9" t="s">
        <v>125</v>
      </c>
      <c r="I25" s="9" t="s">
        <v>137</v>
      </c>
      <c r="J25" s="9" t="s">
        <v>210</v>
      </c>
      <c r="K25">
        <f t="shared" si="1"/>
        <v>1</v>
      </c>
    </row>
    <row r="26" spans="1:11">
      <c r="A26" s="9" t="str">
        <f t="shared" si="0"/>
        <v>02.03.2017</v>
      </c>
      <c r="B26" s="9" t="s">
        <v>436</v>
      </c>
      <c r="C26" s="9">
        <v>9103707473</v>
      </c>
      <c r="D26" s="9">
        <v>172083</v>
      </c>
      <c r="E26" s="9" t="s">
        <v>342</v>
      </c>
      <c r="F26" s="9" t="s">
        <v>108</v>
      </c>
      <c r="G26" s="9">
        <v>23.22</v>
      </c>
      <c r="H26" s="9" t="s">
        <v>125</v>
      </c>
      <c r="I26" s="9" t="s">
        <v>137</v>
      </c>
      <c r="J26" s="9" t="s">
        <v>210</v>
      </c>
      <c r="K26">
        <f t="shared" si="1"/>
        <v>1</v>
      </c>
    </row>
    <row r="27" spans="1:11">
      <c r="A27" s="9" t="str">
        <f t="shared" si="0"/>
        <v>02.03.2017</v>
      </c>
      <c r="B27" s="9" t="s">
        <v>436</v>
      </c>
      <c r="C27" s="9">
        <v>9103707474</v>
      </c>
      <c r="D27" s="9">
        <v>172083</v>
      </c>
      <c r="E27" s="9" t="s">
        <v>342</v>
      </c>
      <c r="F27" s="9" t="s">
        <v>108</v>
      </c>
      <c r="G27" s="9">
        <v>21.47</v>
      </c>
      <c r="H27" s="9" t="s">
        <v>125</v>
      </c>
      <c r="I27" s="9" t="s">
        <v>137</v>
      </c>
      <c r="J27" s="9" t="s">
        <v>210</v>
      </c>
      <c r="K27">
        <f t="shared" si="1"/>
        <v>1</v>
      </c>
    </row>
    <row r="28" spans="1:11">
      <c r="A28" s="9" t="str">
        <f t="shared" si="0"/>
        <v>02.03.2017</v>
      </c>
      <c r="B28" s="9" t="s">
        <v>436</v>
      </c>
      <c r="C28" s="9">
        <v>9103707475</v>
      </c>
      <c r="D28" s="9">
        <v>172083</v>
      </c>
      <c r="E28" s="9" t="s">
        <v>342</v>
      </c>
      <c r="F28" s="9" t="s">
        <v>108</v>
      </c>
      <c r="G28" s="9">
        <v>24.44</v>
      </c>
      <c r="H28" s="9" t="s">
        <v>125</v>
      </c>
      <c r="I28" s="9" t="s">
        <v>137</v>
      </c>
      <c r="J28" s="9" t="s">
        <v>315</v>
      </c>
      <c r="K28">
        <f t="shared" si="1"/>
        <v>1</v>
      </c>
    </row>
    <row r="29" spans="1:11">
      <c r="A29" s="9" t="str">
        <f t="shared" si="0"/>
        <v>02.03.2017</v>
      </c>
      <c r="B29" s="9" t="s">
        <v>436</v>
      </c>
      <c r="C29" s="9">
        <v>9103707483</v>
      </c>
      <c r="D29" s="9">
        <v>173099</v>
      </c>
      <c r="E29" s="9" t="s">
        <v>431</v>
      </c>
      <c r="F29" s="9" t="s">
        <v>202</v>
      </c>
      <c r="G29" s="9">
        <v>0.18</v>
      </c>
      <c r="H29" s="9" t="s">
        <v>109</v>
      </c>
      <c r="I29" s="9" t="s">
        <v>109</v>
      </c>
      <c r="J29" s="9" t="s">
        <v>201</v>
      </c>
      <c r="K29">
        <f t="shared" si="1"/>
        <v>1</v>
      </c>
    </row>
    <row r="30" spans="1:11">
      <c r="A30" s="9" t="str">
        <f t="shared" si="0"/>
        <v>02.03.2017</v>
      </c>
      <c r="B30" s="9" t="s">
        <v>436</v>
      </c>
      <c r="C30" s="9">
        <v>9103707484</v>
      </c>
      <c r="D30" s="9">
        <v>173116</v>
      </c>
      <c r="E30" s="9" t="s">
        <v>431</v>
      </c>
      <c r="F30" s="9" t="s">
        <v>111</v>
      </c>
      <c r="G30" s="9">
        <v>5</v>
      </c>
      <c r="H30" s="9" t="s">
        <v>109</v>
      </c>
      <c r="I30" s="9" t="s">
        <v>493</v>
      </c>
      <c r="J30" s="9" t="s">
        <v>201</v>
      </c>
      <c r="K30">
        <f t="shared" si="1"/>
        <v>1</v>
      </c>
    </row>
    <row r="31" spans="1:11">
      <c r="A31" s="9" t="str">
        <f t="shared" si="0"/>
        <v>02.03.2017</v>
      </c>
      <c r="B31" s="9" t="s">
        <v>436</v>
      </c>
      <c r="C31" s="9">
        <v>9103707486</v>
      </c>
      <c r="D31" s="9">
        <v>141433</v>
      </c>
      <c r="E31" s="9" t="s">
        <v>204</v>
      </c>
      <c r="F31" s="9" t="s">
        <v>131</v>
      </c>
      <c r="G31" s="9">
        <v>10</v>
      </c>
      <c r="H31" s="9" t="s">
        <v>262</v>
      </c>
      <c r="I31" s="9" t="s">
        <v>262</v>
      </c>
      <c r="J31" s="9" t="s">
        <v>203</v>
      </c>
      <c r="K31">
        <f t="shared" si="1"/>
        <v>1</v>
      </c>
    </row>
    <row r="32" spans="1:11">
      <c r="A32" s="9" t="str">
        <f t="shared" si="0"/>
        <v>02.03.2017</v>
      </c>
      <c r="B32" s="9" t="s">
        <v>436</v>
      </c>
      <c r="C32" s="9">
        <v>9103707489</v>
      </c>
      <c r="D32" s="9">
        <v>172148</v>
      </c>
      <c r="E32" s="9" t="s">
        <v>342</v>
      </c>
      <c r="F32" s="9" t="s">
        <v>108</v>
      </c>
      <c r="G32" s="9">
        <v>18.41</v>
      </c>
      <c r="H32" s="9" t="s">
        <v>528</v>
      </c>
      <c r="I32" s="9" t="s">
        <v>528</v>
      </c>
      <c r="J32" s="9" t="s">
        <v>527</v>
      </c>
      <c r="K32">
        <f t="shared" si="1"/>
        <v>1</v>
      </c>
    </row>
    <row r="33" spans="1:11">
      <c r="A33" s="9" t="str">
        <f t="shared" si="0"/>
        <v>02.03.2017</v>
      </c>
      <c r="B33" s="9" t="s">
        <v>436</v>
      </c>
      <c r="C33" s="9">
        <v>9103707490</v>
      </c>
      <c r="D33" s="9">
        <v>173100</v>
      </c>
      <c r="E33" s="9" t="s">
        <v>431</v>
      </c>
      <c r="F33" s="9" t="s">
        <v>116</v>
      </c>
      <c r="G33" s="9">
        <v>20.3</v>
      </c>
      <c r="H33" s="9" t="s">
        <v>214</v>
      </c>
      <c r="I33" s="9" t="s">
        <v>214</v>
      </c>
      <c r="J33" s="9" t="s">
        <v>259</v>
      </c>
      <c r="K33">
        <f t="shared" si="1"/>
        <v>1</v>
      </c>
    </row>
    <row r="34" spans="1:11">
      <c r="A34" s="9" t="str">
        <f t="shared" ref="A34:A65" si="2">B34</f>
        <v>02.03.2017</v>
      </c>
      <c r="B34" s="9" t="s">
        <v>436</v>
      </c>
      <c r="C34" s="9">
        <v>9103707491</v>
      </c>
      <c r="D34" s="9">
        <v>171353</v>
      </c>
      <c r="E34" s="9" t="s">
        <v>362</v>
      </c>
      <c r="F34" s="9" t="s">
        <v>111</v>
      </c>
      <c r="G34" s="9">
        <v>5</v>
      </c>
      <c r="H34" s="9" t="s">
        <v>109</v>
      </c>
      <c r="I34" s="9" t="s">
        <v>458</v>
      </c>
      <c r="J34" s="9" t="s">
        <v>205</v>
      </c>
      <c r="K34">
        <f t="shared" si="1"/>
        <v>1</v>
      </c>
    </row>
    <row r="35" spans="1:11">
      <c r="A35" s="9" t="str">
        <f t="shared" si="2"/>
        <v>02.03.2017</v>
      </c>
      <c r="B35" s="9" t="s">
        <v>436</v>
      </c>
      <c r="C35" s="9">
        <v>9103707492</v>
      </c>
      <c r="D35" s="9">
        <v>172151</v>
      </c>
      <c r="E35" s="9" t="s">
        <v>342</v>
      </c>
      <c r="F35" s="9" t="s">
        <v>101</v>
      </c>
      <c r="G35" s="9">
        <v>16</v>
      </c>
      <c r="H35" s="9" t="s">
        <v>526</v>
      </c>
      <c r="I35" s="9" t="s">
        <v>526</v>
      </c>
      <c r="J35" s="9" t="s">
        <v>525</v>
      </c>
      <c r="K35">
        <f t="shared" si="1"/>
        <v>1</v>
      </c>
    </row>
    <row r="36" spans="1:11">
      <c r="A36" s="9" t="str">
        <f t="shared" si="2"/>
        <v>02.03.2017</v>
      </c>
      <c r="B36" s="9" t="s">
        <v>436</v>
      </c>
      <c r="C36" s="9">
        <v>9103707493</v>
      </c>
      <c r="D36" s="9">
        <v>172083</v>
      </c>
      <c r="E36" s="9" t="s">
        <v>342</v>
      </c>
      <c r="F36" s="9" t="s">
        <v>108</v>
      </c>
      <c r="G36" s="9">
        <v>20.83</v>
      </c>
      <c r="H36" s="9" t="s">
        <v>125</v>
      </c>
      <c r="I36" s="9" t="s">
        <v>137</v>
      </c>
      <c r="J36" s="9" t="s">
        <v>210</v>
      </c>
      <c r="K36">
        <f t="shared" si="1"/>
        <v>1</v>
      </c>
    </row>
    <row r="37" spans="1:11">
      <c r="A37" s="9" t="str">
        <f t="shared" si="2"/>
        <v>02.03.2017</v>
      </c>
      <c r="B37" s="9" t="s">
        <v>436</v>
      </c>
      <c r="C37" s="9">
        <v>9103707494</v>
      </c>
      <c r="D37" s="9">
        <v>162688</v>
      </c>
      <c r="E37" s="9" t="s">
        <v>284</v>
      </c>
      <c r="F37" s="9" t="s">
        <v>108</v>
      </c>
      <c r="G37" s="9">
        <v>19.46</v>
      </c>
      <c r="H37" s="9" t="s">
        <v>479</v>
      </c>
      <c r="I37" s="9" t="s">
        <v>479</v>
      </c>
      <c r="J37" s="9" t="s">
        <v>230</v>
      </c>
      <c r="K37">
        <f t="shared" si="1"/>
        <v>1</v>
      </c>
    </row>
    <row r="38" spans="1:11">
      <c r="A38" s="9" t="str">
        <f t="shared" si="2"/>
        <v>03.03.2017</v>
      </c>
      <c r="B38" s="9" t="s">
        <v>417</v>
      </c>
      <c r="C38" s="9">
        <v>9103707496</v>
      </c>
      <c r="D38" s="9">
        <v>173100</v>
      </c>
      <c r="E38" s="9" t="s">
        <v>431</v>
      </c>
      <c r="F38" s="9" t="s">
        <v>116</v>
      </c>
      <c r="G38" s="9">
        <v>24.52</v>
      </c>
      <c r="H38" s="9" t="s">
        <v>214</v>
      </c>
      <c r="I38" s="9" t="s">
        <v>214</v>
      </c>
      <c r="J38" s="9" t="s">
        <v>200</v>
      </c>
      <c r="K38">
        <f t="shared" si="1"/>
        <v>1</v>
      </c>
    </row>
    <row r="39" spans="1:11">
      <c r="A39" s="9" t="str">
        <f t="shared" si="2"/>
        <v>03.03.2017</v>
      </c>
      <c r="B39" s="9" t="s">
        <v>417</v>
      </c>
      <c r="C39" s="9">
        <v>9103707497</v>
      </c>
      <c r="D39" s="9">
        <v>162547</v>
      </c>
      <c r="E39" s="9" t="s">
        <v>261</v>
      </c>
      <c r="F39" s="9" t="s">
        <v>108</v>
      </c>
      <c r="G39" s="9">
        <v>4.5999999999999996</v>
      </c>
      <c r="H39" s="9" t="s">
        <v>117</v>
      </c>
      <c r="I39" s="9" t="s">
        <v>117</v>
      </c>
      <c r="J39" s="9" t="s">
        <v>524</v>
      </c>
      <c r="K39">
        <f t="shared" si="1"/>
        <v>1</v>
      </c>
    </row>
    <row r="40" spans="1:11">
      <c r="A40" s="9" t="str">
        <f t="shared" si="2"/>
        <v>03.03.2017</v>
      </c>
      <c r="B40" s="9" t="s">
        <v>417</v>
      </c>
      <c r="C40" s="9">
        <v>9103707498</v>
      </c>
      <c r="D40" s="9">
        <v>171773</v>
      </c>
      <c r="E40" s="9" t="s">
        <v>346</v>
      </c>
      <c r="F40" s="9" t="s">
        <v>108</v>
      </c>
      <c r="G40" s="9">
        <v>19.12</v>
      </c>
      <c r="H40" s="9" t="s">
        <v>117</v>
      </c>
      <c r="I40" s="9" t="s">
        <v>117</v>
      </c>
      <c r="J40" s="9" t="s">
        <v>524</v>
      </c>
      <c r="K40">
        <f t="shared" si="1"/>
        <v>1</v>
      </c>
    </row>
    <row r="41" spans="1:11">
      <c r="A41" s="9" t="str">
        <f t="shared" si="2"/>
        <v>03.03.2017</v>
      </c>
      <c r="B41" s="9" t="s">
        <v>417</v>
      </c>
      <c r="C41" s="9">
        <v>9103707499</v>
      </c>
      <c r="D41" s="9">
        <v>173225</v>
      </c>
      <c r="E41" s="9" t="s">
        <v>417</v>
      </c>
      <c r="F41" s="9" t="s">
        <v>111</v>
      </c>
      <c r="G41" s="9">
        <v>9</v>
      </c>
      <c r="H41" s="9" t="s">
        <v>498</v>
      </c>
      <c r="I41" s="9" t="s">
        <v>498</v>
      </c>
      <c r="J41" s="9" t="e">
        <f>- PANACHE</f>
        <v>#NAME?</v>
      </c>
      <c r="K41">
        <f t="shared" si="1"/>
        <v>1</v>
      </c>
    </row>
    <row r="42" spans="1:11">
      <c r="A42" s="9" t="str">
        <f t="shared" si="2"/>
        <v>03.03.2017</v>
      </c>
      <c r="B42" s="9" t="s">
        <v>417</v>
      </c>
      <c r="C42" s="9">
        <v>9103707500</v>
      </c>
      <c r="D42" s="9">
        <v>173226</v>
      </c>
      <c r="E42" s="9" t="s">
        <v>417</v>
      </c>
      <c r="F42" s="9" t="s">
        <v>111</v>
      </c>
      <c r="G42" s="9">
        <v>9</v>
      </c>
      <c r="H42" s="9" t="s">
        <v>498</v>
      </c>
      <c r="I42" s="9" t="s">
        <v>498</v>
      </c>
      <c r="J42" s="9" t="s">
        <v>523</v>
      </c>
      <c r="K42">
        <f t="shared" si="1"/>
        <v>1</v>
      </c>
    </row>
    <row r="43" spans="1:11">
      <c r="A43" s="9" t="str">
        <f t="shared" si="2"/>
        <v>03.03.2017</v>
      </c>
      <c r="B43" s="9" t="s">
        <v>417</v>
      </c>
      <c r="C43" s="9">
        <v>9103707501</v>
      </c>
      <c r="D43" s="9">
        <v>173227</v>
      </c>
      <c r="E43" s="9" t="s">
        <v>417</v>
      </c>
      <c r="F43" s="9" t="s">
        <v>111</v>
      </c>
      <c r="G43" s="9">
        <v>9</v>
      </c>
      <c r="H43" s="9" t="s">
        <v>498</v>
      </c>
      <c r="I43" s="9" t="s">
        <v>498</v>
      </c>
      <c r="J43" s="9" t="s">
        <v>522</v>
      </c>
      <c r="K43">
        <f t="shared" si="1"/>
        <v>1</v>
      </c>
    </row>
    <row r="44" spans="1:11">
      <c r="A44" s="9" t="str">
        <f t="shared" si="2"/>
        <v>03.03.2017</v>
      </c>
      <c r="B44" s="9" t="s">
        <v>417</v>
      </c>
      <c r="C44" s="9">
        <v>9103707503</v>
      </c>
      <c r="D44" s="9">
        <v>172861</v>
      </c>
      <c r="E44" s="9" t="s">
        <v>482</v>
      </c>
      <c r="F44" s="9" t="s">
        <v>127</v>
      </c>
      <c r="G44" s="9">
        <v>0.18</v>
      </c>
      <c r="H44" s="9" t="s">
        <v>521</v>
      </c>
      <c r="I44" s="9" t="s">
        <v>521</v>
      </c>
      <c r="J44" s="9" t="s">
        <v>198</v>
      </c>
      <c r="K44">
        <f t="shared" si="1"/>
        <v>1</v>
      </c>
    </row>
    <row r="45" spans="1:11">
      <c r="A45" s="9" t="str">
        <f t="shared" si="2"/>
        <v>03.03.2017</v>
      </c>
      <c r="B45" s="9" t="s">
        <v>417</v>
      </c>
      <c r="C45" s="9">
        <v>9103707504</v>
      </c>
      <c r="D45" s="9">
        <v>173158</v>
      </c>
      <c r="E45" s="9" t="s">
        <v>436</v>
      </c>
      <c r="F45" s="9" t="s">
        <v>324</v>
      </c>
      <c r="G45" s="9">
        <v>0.36</v>
      </c>
      <c r="H45" s="9" t="s">
        <v>109</v>
      </c>
      <c r="I45" s="9" t="s">
        <v>109</v>
      </c>
      <c r="J45" s="9" t="s">
        <v>198</v>
      </c>
      <c r="K45">
        <f t="shared" si="1"/>
        <v>1</v>
      </c>
    </row>
    <row r="46" spans="1:11">
      <c r="A46" s="9" t="str">
        <f t="shared" si="2"/>
        <v>03.03.2017</v>
      </c>
      <c r="B46" s="9" t="s">
        <v>417</v>
      </c>
      <c r="C46" s="9">
        <v>9103707505</v>
      </c>
      <c r="D46" s="9">
        <v>173152</v>
      </c>
      <c r="E46" s="9" t="s">
        <v>436</v>
      </c>
      <c r="F46" s="9" t="s">
        <v>120</v>
      </c>
      <c r="G46" s="9">
        <v>2</v>
      </c>
      <c r="H46" s="9" t="s">
        <v>109</v>
      </c>
      <c r="I46" s="9" t="s">
        <v>109</v>
      </c>
      <c r="J46" s="9" t="s">
        <v>198</v>
      </c>
      <c r="K46">
        <f t="shared" si="1"/>
        <v>1</v>
      </c>
    </row>
    <row r="47" spans="1:11">
      <c r="A47" s="9" t="str">
        <f t="shared" si="2"/>
        <v>03.03.2017</v>
      </c>
      <c r="B47" s="9" t="s">
        <v>417</v>
      </c>
      <c r="C47" s="9">
        <v>9103707506</v>
      </c>
      <c r="D47" s="9">
        <v>171376</v>
      </c>
      <c r="E47" s="9" t="s">
        <v>362</v>
      </c>
      <c r="F47" s="9" t="s">
        <v>118</v>
      </c>
      <c r="G47" s="9">
        <v>0.9</v>
      </c>
      <c r="H47" s="9" t="s">
        <v>338</v>
      </c>
      <c r="I47" s="9" t="s">
        <v>338</v>
      </c>
      <c r="J47" s="9" t="s">
        <v>213</v>
      </c>
      <c r="K47">
        <f t="shared" si="1"/>
        <v>1</v>
      </c>
    </row>
    <row r="48" spans="1:11">
      <c r="A48" s="9" t="str">
        <f t="shared" si="2"/>
        <v>03.03.2017</v>
      </c>
      <c r="B48" s="9" t="s">
        <v>417</v>
      </c>
      <c r="C48" s="9">
        <v>9103707507</v>
      </c>
      <c r="D48" s="9">
        <v>171610</v>
      </c>
      <c r="E48" s="9" t="s">
        <v>355</v>
      </c>
      <c r="F48" s="9" t="s">
        <v>118</v>
      </c>
      <c r="G48" s="9">
        <v>0.18</v>
      </c>
      <c r="H48" s="9" t="s">
        <v>520</v>
      </c>
      <c r="I48" s="9" t="s">
        <v>520</v>
      </c>
      <c r="J48" s="9" t="s">
        <v>213</v>
      </c>
      <c r="K48">
        <f t="shared" si="1"/>
        <v>1</v>
      </c>
    </row>
    <row r="49" spans="1:11">
      <c r="A49" s="9" t="str">
        <f t="shared" si="2"/>
        <v>03.03.2017</v>
      </c>
      <c r="B49" s="9" t="s">
        <v>417</v>
      </c>
      <c r="C49" s="9">
        <v>9103707508</v>
      </c>
      <c r="D49" s="9">
        <v>172717</v>
      </c>
      <c r="E49" s="9" t="s">
        <v>482</v>
      </c>
      <c r="F49" s="9" t="s">
        <v>127</v>
      </c>
      <c r="G49" s="9">
        <v>0.72</v>
      </c>
      <c r="H49" s="9" t="s">
        <v>243</v>
      </c>
      <c r="I49" s="9" t="s">
        <v>243</v>
      </c>
      <c r="J49" s="9" t="s">
        <v>213</v>
      </c>
      <c r="K49">
        <f t="shared" si="1"/>
        <v>1</v>
      </c>
    </row>
    <row r="50" spans="1:11">
      <c r="A50" s="9" t="str">
        <f t="shared" si="2"/>
        <v>03.03.2017</v>
      </c>
      <c r="B50" s="9" t="s">
        <v>417</v>
      </c>
      <c r="C50" s="9">
        <v>9103707509</v>
      </c>
      <c r="D50" s="9">
        <v>173118</v>
      </c>
      <c r="E50" s="9" t="s">
        <v>431</v>
      </c>
      <c r="F50" s="9" t="s">
        <v>129</v>
      </c>
      <c r="G50" s="9">
        <v>1.5</v>
      </c>
      <c r="H50" s="9" t="s">
        <v>270</v>
      </c>
      <c r="I50" s="9" t="s">
        <v>270</v>
      </c>
      <c r="J50" s="9" t="s">
        <v>213</v>
      </c>
      <c r="K50">
        <f t="shared" si="1"/>
        <v>1</v>
      </c>
    </row>
    <row r="51" spans="1:11">
      <c r="A51" s="9" t="str">
        <f t="shared" si="2"/>
        <v>03.03.2017</v>
      </c>
      <c r="B51" s="9" t="s">
        <v>417</v>
      </c>
      <c r="C51" s="9">
        <v>9103707510</v>
      </c>
      <c r="D51" s="9">
        <v>173155</v>
      </c>
      <c r="E51" s="9" t="s">
        <v>436</v>
      </c>
      <c r="F51" s="9" t="s">
        <v>111</v>
      </c>
      <c r="G51" s="9">
        <v>0.5</v>
      </c>
      <c r="H51" s="9" t="s">
        <v>519</v>
      </c>
      <c r="I51" s="9" t="s">
        <v>519</v>
      </c>
      <c r="J51" s="9" t="s">
        <v>213</v>
      </c>
      <c r="K51">
        <f t="shared" si="1"/>
        <v>1</v>
      </c>
    </row>
    <row r="52" spans="1:11">
      <c r="A52" s="9" t="str">
        <f t="shared" si="2"/>
        <v>03.03.2017</v>
      </c>
      <c r="B52" s="9" t="s">
        <v>417</v>
      </c>
      <c r="C52" s="9">
        <v>9103707512</v>
      </c>
      <c r="D52" s="9">
        <v>164702</v>
      </c>
      <c r="E52" s="9" t="s">
        <v>327</v>
      </c>
      <c r="F52" s="9" t="s">
        <v>299</v>
      </c>
      <c r="G52" s="9">
        <v>19.690000000000001</v>
      </c>
      <c r="H52" s="9" t="s">
        <v>211</v>
      </c>
      <c r="I52" s="9" t="s">
        <v>211</v>
      </c>
      <c r="J52" s="9" t="s">
        <v>199</v>
      </c>
      <c r="K52">
        <f t="shared" si="1"/>
        <v>1</v>
      </c>
    </row>
    <row r="53" spans="1:11">
      <c r="A53" s="9" t="str">
        <f t="shared" si="2"/>
        <v>04.03.2017</v>
      </c>
      <c r="B53" s="9" t="s">
        <v>517</v>
      </c>
      <c r="C53" s="9">
        <v>9103707518</v>
      </c>
      <c r="D53" s="9">
        <v>173157</v>
      </c>
      <c r="E53" s="9" t="s">
        <v>436</v>
      </c>
      <c r="F53" s="9" t="s">
        <v>161</v>
      </c>
      <c r="G53" s="9">
        <v>19.989999999999998</v>
      </c>
      <c r="H53" s="9" t="s">
        <v>221</v>
      </c>
      <c r="I53" s="9" t="s">
        <v>221</v>
      </c>
      <c r="J53" s="9" t="s">
        <v>259</v>
      </c>
      <c r="K53">
        <f t="shared" si="1"/>
        <v>1</v>
      </c>
    </row>
    <row r="54" spans="1:11">
      <c r="A54" s="9" t="str">
        <f t="shared" si="2"/>
        <v>04.03.2017</v>
      </c>
      <c r="B54" s="9" t="s">
        <v>517</v>
      </c>
      <c r="C54" s="9">
        <v>9103707520</v>
      </c>
      <c r="D54" s="9">
        <v>170837</v>
      </c>
      <c r="E54" s="9" t="s">
        <v>351</v>
      </c>
      <c r="F54" s="9" t="s">
        <v>113</v>
      </c>
      <c r="G54" s="9">
        <v>6</v>
      </c>
      <c r="H54" s="9" t="s">
        <v>146</v>
      </c>
      <c r="I54" s="9" t="s">
        <v>146</v>
      </c>
      <c r="J54" s="9" t="s">
        <v>335</v>
      </c>
      <c r="K54">
        <f t="shared" si="1"/>
        <v>1</v>
      </c>
    </row>
    <row r="55" spans="1:11">
      <c r="A55" s="9" t="str">
        <f t="shared" si="2"/>
        <v>04.03.2017</v>
      </c>
      <c r="B55" s="9" t="s">
        <v>517</v>
      </c>
      <c r="C55" s="9">
        <v>9103707524</v>
      </c>
      <c r="D55" s="9">
        <v>173205</v>
      </c>
      <c r="E55" s="9" t="s">
        <v>417</v>
      </c>
      <c r="F55" s="9" t="s">
        <v>113</v>
      </c>
      <c r="G55" s="9">
        <v>5</v>
      </c>
      <c r="H55" s="9" t="s">
        <v>518</v>
      </c>
      <c r="I55" s="9" t="s">
        <v>518</v>
      </c>
      <c r="J55" s="9" t="s">
        <v>198</v>
      </c>
      <c r="K55">
        <f t="shared" si="1"/>
        <v>1</v>
      </c>
    </row>
    <row r="56" spans="1:11">
      <c r="A56" s="9" t="str">
        <f t="shared" si="2"/>
        <v>04.03.2017</v>
      </c>
      <c r="B56" s="9" t="s">
        <v>517</v>
      </c>
      <c r="C56" s="9">
        <v>9103707525</v>
      </c>
      <c r="D56" s="9">
        <v>173216</v>
      </c>
      <c r="E56" s="9" t="s">
        <v>417</v>
      </c>
      <c r="F56" s="9" t="s">
        <v>148</v>
      </c>
      <c r="G56" s="9">
        <v>1.5</v>
      </c>
      <c r="H56" s="9" t="s">
        <v>109</v>
      </c>
      <c r="I56" s="9" t="s">
        <v>109</v>
      </c>
      <c r="J56" s="9" t="s">
        <v>198</v>
      </c>
      <c r="K56">
        <f t="shared" si="1"/>
        <v>1</v>
      </c>
    </row>
    <row r="57" spans="1:11">
      <c r="A57" s="9" t="str">
        <f t="shared" si="2"/>
        <v>04.03.2017</v>
      </c>
      <c r="B57" s="9" t="s">
        <v>517</v>
      </c>
      <c r="C57" s="9">
        <v>9103707526</v>
      </c>
      <c r="D57" s="9">
        <v>173220</v>
      </c>
      <c r="E57" s="9" t="s">
        <v>417</v>
      </c>
      <c r="F57" s="9" t="s">
        <v>113</v>
      </c>
      <c r="G57" s="9">
        <v>5</v>
      </c>
      <c r="H57" s="9" t="s">
        <v>109</v>
      </c>
      <c r="I57" s="9" t="s">
        <v>109</v>
      </c>
      <c r="J57" s="9" t="s">
        <v>198</v>
      </c>
      <c r="K57">
        <f t="shared" si="1"/>
        <v>1</v>
      </c>
    </row>
    <row r="58" spans="1:11">
      <c r="A58" s="9" t="str">
        <f t="shared" si="2"/>
        <v>04.03.2017</v>
      </c>
      <c r="B58" s="9" t="s">
        <v>517</v>
      </c>
      <c r="C58" s="9">
        <v>9103707528</v>
      </c>
      <c r="D58" s="9">
        <v>173223</v>
      </c>
      <c r="E58" s="9" t="s">
        <v>417</v>
      </c>
      <c r="F58" s="9" t="s">
        <v>328</v>
      </c>
      <c r="G58" s="9">
        <v>9</v>
      </c>
      <c r="H58" s="9" t="s">
        <v>211</v>
      </c>
      <c r="I58" s="9" t="s">
        <v>211</v>
      </c>
      <c r="J58" s="9" t="s">
        <v>198</v>
      </c>
      <c r="K58">
        <f t="shared" si="1"/>
        <v>1</v>
      </c>
    </row>
    <row r="59" spans="1:11">
      <c r="A59" s="9" t="str">
        <f t="shared" si="2"/>
        <v>04.03.2017</v>
      </c>
      <c r="B59" s="9" t="s">
        <v>517</v>
      </c>
      <c r="C59" s="9">
        <v>9103707530</v>
      </c>
      <c r="D59" s="9">
        <v>173101</v>
      </c>
      <c r="E59" s="9" t="s">
        <v>431</v>
      </c>
      <c r="F59" s="9" t="s">
        <v>101</v>
      </c>
      <c r="G59" s="9">
        <v>16</v>
      </c>
      <c r="H59" s="9" t="s">
        <v>145</v>
      </c>
      <c r="I59" s="9" t="s">
        <v>145</v>
      </c>
      <c r="J59" s="9" t="s">
        <v>229</v>
      </c>
      <c r="K59">
        <f t="shared" si="1"/>
        <v>1</v>
      </c>
    </row>
    <row r="60" spans="1:11">
      <c r="A60" s="9" t="str">
        <f t="shared" si="2"/>
        <v>05.03.2017</v>
      </c>
      <c r="B60" s="9" t="s">
        <v>516</v>
      </c>
      <c r="C60" s="9">
        <v>9103707531</v>
      </c>
      <c r="D60" s="9">
        <v>173232</v>
      </c>
      <c r="E60" s="9" t="s">
        <v>417</v>
      </c>
      <c r="F60" s="9" t="s">
        <v>108</v>
      </c>
      <c r="G60" s="9">
        <v>21.4</v>
      </c>
      <c r="H60" s="9" t="s">
        <v>221</v>
      </c>
      <c r="I60" s="9" t="s">
        <v>221</v>
      </c>
      <c r="J60" s="9" t="s">
        <v>200</v>
      </c>
      <c r="K60">
        <f t="shared" si="1"/>
        <v>1</v>
      </c>
    </row>
    <row r="61" spans="1:11">
      <c r="A61" s="9" t="str">
        <f t="shared" si="2"/>
        <v>05.03.2017</v>
      </c>
      <c r="B61" s="9" t="s">
        <v>516</v>
      </c>
      <c r="C61" s="9">
        <v>9103707532</v>
      </c>
      <c r="D61" s="9">
        <v>173232</v>
      </c>
      <c r="E61" s="9" t="s">
        <v>417</v>
      </c>
      <c r="F61" s="9" t="s">
        <v>108</v>
      </c>
      <c r="G61" s="9">
        <v>19.71</v>
      </c>
      <c r="H61" s="9" t="s">
        <v>221</v>
      </c>
      <c r="I61" s="9" t="s">
        <v>221</v>
      </c>
      <c r="J61" s="9" t="s">
        <v>200</v>
      </c>
      <c r="K61">
        <f t="shared" si="1"/>
        <v>1</v>
      </c>
    </row>
    <row r="62" spans="1:11">
      <c r="A62" s="9" t="str">
        <f t="shared" si="2"/>
        <v>05.03.2017</v>
      </c>
      <c r="B62" s="9" t="s">
        <v>516</v>
      </c>
      <c r="C62" s="9">
        <v>9103707533</v>
      </c>
      <c r="D62" s="9">
        <v>173100</v>
      </c>
      <c r="E62" s="9" t="s">
        <v>431</v>
      </c>
      <c r="F62" s="9" t="s">
        <v>116</v>
      </c>
      <c r="G62" s="9">
        <v>20.98</v>
      </c>
      <c r="H62" s="9" t="s">
        <v>214</v>
      </c>
      <c r="I62" s="9" t="s">
        <v>214</v>
      </c>
      <c r="J62" s="9" t="s">
        <v>230</v>
      </c>
      <c r="K62">
        <f t="shared" si="1"/>
        <v>1</v>
      </c>
    </row>
    <row r="63" spans="1:11">
      <c r="A63" s="9" t="str">
        <f t="shared" si="2"/>
        <v>05.03.2017</v>
      </c>
      <c r="B63" s="9" t="s">
        <v>516</v>
      </c>
      <c r="C63" s="9">
        <v>9103707534</v>
      </c>
      <c r="D63" s="9">
        <v>165323</v>
      </c>
      <c r="E63" s="9" t="s">
        <v>321</v>
      </c>
      <c r="F63" s="9" t="s">
        <v>116</v>
      </c>
      <c r="G63" s="9">
        <v>20.38</v>
      </c>
      <c r="H63" s="9" t="s">
        <v>227</v>
      </c>
      <c r="I63" s="9" t="s">
        <v>227</v>
      </c>
      <c r="J63" s="9" t="s">
        <v>200</v>
      </c>
      <c r="K63">
        <f t="shared" si="1"/>
        <v>1</v>
      </c>
    </row>
    <row r="64" spans="1:11">
      <c r="A64" s="9" t="str">
        <f t="shared" si="2"/>
        <v>05.03.2017</v>
      </c>
      <c r="B64" s="9" t="s">
        <v>516</v>
      </c>
      <c r="C64" s="9">
        <v>9103707535</v>
      </c>
      <c r="D64" s="9">
        <v>165323</v>
      </c>
      <c r="E64" s="9" t="s">
        <v>321</v>
      </c>
      <c r="F64" s="9" t="s">
        <v>116</v>
      </c>
      <c r="G64" s="9">
        <v>19.63</v>
      </c>
      <c r="H64" s="9" t="s">
        <v>227</v>
      </c>
      <c r="I64" s="9" t="s">
        <v>227</v>
      </c>
      <c r="J64" s="9" t="s">
        <v>200</v>
      </c>
      <c r="K64">
        <f t="shared" si="1"/>
        <v>1</v>
      </c>
    </row>
    <row r="65" spans="1:11">
      <c r="A65" s="9" t="str">
        <f t="shared" si="2"/>
        <v>05.03.2017</v>
      </c>
      <c r="B65" s="9" t="s">
        <v>516</v>
      </c>
      <c r="C65" s="9">
        <v>9103707537</v>
      </c>
      <c r="D65" s="9">
        <v>165323</v>
      </c>
      <c r="E65" s="9" t="s">
        <v>321</v>
      </c>
      <c r="F65" s="9" t="s">
        <v>116</v>
      </c>
      <c r="G65" s="9">
        <v>20.12</v>
      </c>
      <c r="H65" s="9" t="s">
        <v>227</v>
      </c>
      <c r="I65" s="9" t="s">
        <v>227</v>
      </c>
      <c r="J65" s="9" t="s">
        <v>199</v>
      </c>
      <c r="K65">
        <f t="shared" ref="K65:K128" si="3">IF(B65=A65,1,0)</f>
        <v>1</v>
      </c>
    </row>
    <row r="66" spans="1:11">
      <c r="A66" s="9" t="str">
        <f t="shared" ref="A66:A97" si="4">B66</f>
        <v>05.03.2017</v>
      </c>
      <c r="B66" s="9" t="s">
        <v>516</v>
      </c>
      <c r="C66" s="9">
        <v>9103707539</v>
      </c>
      <c r="D66" s="9">
        <v>165323</v>
      </c>
      <c r="E66" s="9" t="s">
        <v>321</v>
      </c>
      <c r="F66" s="9" t="s">
        <v>116</v>
      </c>
      <c r="G66" s="9">
        <v>20.21</v>
      </c>
      <c r="H66" s="9" t="s">
        <v>227</v>
      </c>
      <c r="I66" s="9" t="s">
        <v>227</v>
      </c>
      <c r="J66" s="9" t="s">
        <v>199</v>
      </c>
      <c r="K66">
        <f t="shared" si="3"/>
        <v>1</v>
      </c>
    </row>
    <row r="67" spans="1:11">
      <c r="A67" s="9" t="str">
        <f t="shared" si="4"/>
        <v>05.03.2017</v>
      </c>
      <c r="B67" s="9" t="s">
        <v>516</v>
      </c>
      <c r="C67" s="9">
        <v>9103707540</v>
      </c>
      <c r="D67" s="9">
        <v>172083</v>
      </c>
      <c r="E67" s="9" t="s">
        <v>342</v>
      </c>
      <c r="F67" s="9" t="s">
        <v>108</v>
      </c>
      <c r="G67" s="9">
        <v>19.97</v>
      </c>
      <c r="H67" s="9" t="s">
        <v>125</v>
      </c>
      <c r="I67" s="9" t="s">
        <v>137</v>
      </c>
      <c r="J67" s="9" t="s">
        <v>260</v>
      </c>
      <c r="K67">
        <f t="shared" si="3"/>
        <v>1</v>
      </c>
    </row>
    <row r="68" spans="1:11">
      <c r="A68" s="9" t="str">
        <f t="shared" si="4"/>
        <v>05.03.2017</v>
      </c>
      <c r="B68" s="9" t="s">
        <v>516</v>
      </c>
      <c r="C68" s="9">
        <v>9103707541</v>
      </c>
      <c r="D68" s="9">
        <v>173100</v>
      </c>
      <c r="E68" s="9" t="s">
        <v>431</v>
      </c>
      <c r="F68" s="9" t="s">
        <v>116</v>
      </c>
      <c r="G68" s="9">
        <v>24.52</v>
      </c>
      <c r="H68" s="9" t="s">
        <v>214</v>
      </c>
      <c r="I68" s="9" t="s">
        <v>214</v>
      </c>
      <c r="J68" s="9" t="s">
        <v>215</v>
      </c>
      <c r="K68">
        <f t="shared" si="3"/>
        <v>1</v>
      </c>
    </row>
    <row r="69" spans="1:11">
      <c r="A69" s="9" t="str">
        <f t="shared" si="4"/>
        <v>05.03.2017</v>
      </c>
      <c r="B69" s="9" t="s">
        <v>516</v>
      </c>
      <c r="C69" s="9">
        <v>9103707542</v>
      </c>
      <c r="D69" s="9">
        <v>162688</v>
      </c>
      <c r="E69" s="9" t="s">
        <v>284</v>
      </c>
      <c r="F69" s="9" t="s">
        <v>108</v>
      </c>
      <c r="G69" s="9">
        <v>24.31</v>
      </c>
      <c r="H69" s="9" t="s">
        <v>479</v>
      </c>
      <c r="I69" s="9" t="s">
        <v>479</v>
      </c>
      <c r="J69" s="9" t="s">
        <v>199</v>
      </c>
      <c r="K69">
        <f t="shared" si="3"/>
        <v>1</v>
      </c>
    </row>
    <row r="70" spans="1:11">
      <c r="A70" s="9" t="str">
        <f t="shared" si="4"/>
        <v>05.03.2017</v>
      </c>
      <c r="B70" s="9" t="s">
        <v>516</v>
      </c>
      <c r="C70" s="9">
        <v>9103707543</v>
      </c>
      <c r="D70" s="9">
        <v>164702</v>
      </c>
      <c r="E70" s="9" t="s">
        <v>327</v>
      </c>
      <c r="F70" s="9" t="s">
        <v>299</v>
      </c>
      <c r="G70" s="9">
        <v>19.77</v>
      </c>
      <c r="H70" s="9" t="s">
        <v>211</v>
      </c>
      <c r="I70" s="9" t="s">
        <v>211</v>
      </c>
      <c r="J70" s="9" t="s">
        <v>199</v>
      </c>
      <c r="K70">
        <f t="shared" si="3"/>
        <v>1</v>
      </c>
    </row>
    <row r="71" spans="1:11">
      <c r="A71" s="9" t="str">
        <f t="shared" si="4"/>
        <v>06.03.2017</v>
      </c>
      <c r="B71" s="9" t="s">
        <v>403</v>
      </c>
      <c r="C71" s="9">
        <v>9103707546</v>
      </c>
      <c r="D71" s="9">
        <v>172083</v>
      </c>
      <c r="E71" s="9" t="s">
        <v>342</v>
      </c>
      <c r="F71" s="9" t="s">
        <v>108</v>
      </c>
      <c r="G71" s="9">
        <v>23.23</v>
      </c>
      <c r="H71" s="9" t="s">
        <v>125</v>
      </c>
      <c r="I71" s="9" t="s">
        <v>137</v>
      </c>
      <c r="J71" s="9" t="s">
        <v>210</v>
      </c>
      <c r="K71">
        <f t="shared" si="3"/>
        <v>1</v>
      </c>
    </row>
    <row r="72" spans="1:11">
      <c r="A72" s="9" t="str">
        <f t="shared" si="4"/>
        <v>06.03.2017</v>
      </c>
      <c r="B72" s="9" t="s">
        <v>403</v>
      </c>
      <c r="C72" s="9">
        <v>9103707547</v>
      </c>
      <c r="D72" s="9">
        <v>172083</v>
      </c>
      <c r="E72" s="9" t="s">
        <v>342</v>
      </c>
      <c r="F72" s="9" t="s">
        <v>108</v>
      </c>
      <c r="G72" s="9">
        <v>20.98</v>
      </c>
      <c r="H72" s="9" t="s">
        <v>125</v>
      </c>
      <c r="I72" s="9" t="s">
        <v>137</v>
      </c>
      <c r="J72" s="9" t="s">
        <v>210</v>
      </c>
      <c r="K72">
        <f t="shared" si="3"/>
        <v>1</v>
      </c>
    </row>
    <row r="73" spans="1:11">
      <c r="A73" s="9" t="str">
        <f t="shared" si="4"/>
        <v>06.03.2017</v>
      </c>
      <c r="B73" s="9" t="s">
        <v>403</v>
      </c>
      <c r="C73" s="9">
        <v>9103707548</v>
      </c>
      <c r="D73" s="9">
        <v>172083</v>
      </c>
      <c r="E73" s="9" t="s">
        <v>342</v>
      </c>
      <c r="F73" s="9" t="s">
        <v>108</v>
      </c>
      <c r="G73" s="9">
        <v>21.02</v>
      </c>
      <c r="H73" s="9" t="s">
        <v>125</v>
      </c>
      <c r="I73" s="9" t="s">
        <v>137</v>
      </c>
      <c r="J73" s="9" t="s">
        <v>210</v>
      </c>
      <c r="K73">
        <f t="shared" si="3"/>
        <v>1</v>
      </c>
    </row>
    <row r="74" spans="1:11">
      <c r="A74" s="9" t="str">
        <f t="shared" si="4"/>
        <v>06.03.2017</v>
      </c>
      <c r="B74" s="9" t="s">
        <v>403</v>
      </c>
      <c r="C74" s="9">
        <v>9103707553</v>
      </c>
      <c r="D74" s="9">
        <v>173102</v>
      </c>
      <c r="E74" s="9" t="s">
        <v>431</v>
      </c>
      <c r="F74" s="9" t="s">
        <v>101</v>
      </c>
      <c r="G74" s="9">
        <v>9</v>
      </c>
      <c r="H74" s="9" t="s">
        <v>287</v>
      </c>
      <c r="I74" s="9" t="s">
        <v>287</v>
      </c>
      <c r="J74" s="9" t="s">
        <v>198</v>
      </c>
      <c r="K74">
        <f t="shared" si="3"/>
        <v>1</v>
      </c>
    </row>
    <row r="75" spans="1:11">
      <c r="A75" s="9" t="str">
        <f t="shared" si="4"/>
        <v>06.03.2017</v>
      </c>
      <c r="B75" s="9" t="s">
        <v>403</v>
      </c>
      <c r="C75" s="9">
        <v>9103707554</v>
      </c>
      <c r="D75" s="9">
        <v>169978</v>
      </c>
      <c r="E75" s="9" t="s">
        <v>348</v>
      </c>
      <c r="F75" s="9" t="s">
        <v>113</v>
      </c>
      <c r="G75" s="9">
        <v>5</v>
      </c>
      <c r="H75" s="9" t="s">
        <v>134</v>
      </c>
      <c r="I75" s="9" t="s">
        <v>134</v>
      </c>
      <c r="J75" s="9" t="s">
        <v>198</v>
      </c>
      <c r="K75">
        <f t="shared" si="3"/>
        <v>1</v>
      </c>
    </row>
    <row r="76" spans="1:11">
      <c r="A76" s="9" t="str">
        <f t="shared" si="4"/>
        <v>06.03.2017</v>
      </c>
      <c r="B76" s="9" t="s">
        <v>403</v>
      </c>
      <c r="C76" s="9">
        <v>9103707555</v>
      </c>
      <c r="D76" s="9">
        <v>169933</v>
      </c>
      <c r="E76" s="9" t="s">
        <v>348</v>
      </c>
      <c r="F76" s="9" t="s">
        <v>113</v>
      </c>
      <c r="G76" s="9">
        <v>3.75</v>
      </c>
      <c r="H76" s="9" t="s">
        <v>109</v>
      </c>
      <c r="I76" s="9" t="s">
        <v>366</v>
      </c>
      <c r="J76" s="9" t="s">
        <v>198</v>
      </c>
      <c r="K76">
        <f t="shared" si="3"/>
        <v>1</v>
      </c>
    </row>
    <row r="77" spans="1:11">
      <c r="A77" s="9" t="str">
        <f t="shared" si="4"/>
        <v>06.03.2017</v>
      </c>
      <c r="B77" s="9" t="s">
        <v>403</v>
      </c>
      <c r="C77" s="9">
        <v>9103707556</v>
      </c>
      <c r="D77" s="9">
        <v>169975</v>
      </c>
      <c r="E77" s="9" t="s">
        <v>348</v>
      </c>
      <c r="F77" s="9" t="s">
        <v>123</v>
      </c>
      <c r="G77" s="9">
        <v>2.5</v>
      </c>
      <c r="H77" s="9" t="s">
        <v>109</v>
      </c>
      <c r="I77" s="9" t="s">
        <v>277</v>
      </c>
      <c r="J77" s="9" t="s">
        <v>198</v>
      </c>
      <c r="K77">
        <f t="shared" si="3"/>
        <v>1</v>
      </c>
    </row>
    <row r="78" spans="1:11">
      <c r="A78" s="9" t="str">
        <f t="shared" si="4"/>
        <v>06.03.2017</v>
      </c>
      <c r="B78" s="9" t="s">
        <v>403</v>
      </c>
      <c r="C78" s="9">
        <v>9103707557</v>
      </c>
      <c r="D78" s="9">
        <v>169974</v>
      </c>
      <c r="E78" s="9" t="s">
        <v>348</v>
      </c>
      <c r="F78" s="9" t="s">
        <v>123</v>
      </c>
      <c r="G78" s="9">
        <v>0.5</v>
      </c>
      <c r="H78" s="9" t="s">
        <v>109</v>
      </c>
      <c r="I78" s="9" t="s">
        <v>277</v>
      </c>
      <c r="J78" s="9" t="s">
        <v>198</v>
      </c>
      <c r="K78">
        <f t="shared" si="3"/>
        <v>1</v>
      </c>
    </row>
    <row r="79" spans="1:11">
      <c r="A79" s="9" t="str">
        <f t="shared" si="4"/>
        <v>06.03.2017</v>
      </c>
      <c r="B79" s="9" t="s">
        <v>403</v>
      </c>
      <c r="C79" s="9">
        <v>9103707558</v>
      </c>
      <c r="D79" s="9">
        <v>166662</v>
      </c>
      <c r="E79" s="9" t="s">
        <v>323</v>
      </c>
      <c r="F79" s="9" t="s">
        <v>123</v>
      </c>
      <c r="G79" s="9">
        <v>9</v>
      </c>
      <c r="H79" s="9" t="s">
        <v>109</v>
      </c>
      <c r="I79" s="9" t="s">
        <v>515</v>
      </c>
      <c r="J79" s="9" t="s">
        <v>198</v>
      </c>
      <c r="K79">
        <f t="shared" si="3"/>
        <v>1</v>
      </c>
    </row>
    <row r="80" spans="1:11">
      <c r="A80" s="9" t="str">
        <f t="shared" si="4"/>
        <v>06.03.2017</v>
      </c>
      <c r="B80" s="9" t="s">
        <v>403</v>
      </c>
      <c r="C80" s="9">
        <v>9103707559</v>
      </c>
      <c r="D80" s="9">
        <v>169936</v>
      </c>
      <c r="E80" s="9" t="s">
        <v>348</v>
      </c>
      <c r="F80" s="9" t="s">
        <v>123</v>
      </c>
      <c r="G80" s="9">
        <v>9</v>
      </c>
      <c r="H80" s="9" t="s">
        <v>109</v>
      </c>
      <c r="I80" s="9" t="s">
        <v>109</v>
      </c>
      <c r="J80" s="9" t="s">
        <v>198</v>
      </c>
      <c r="K80">
        <f t="shared" si="3"/>
        <v>1</v>
      </c>
    </row>
    <row r="81" spans="1:11">
      <c r="A81" s="9" t="str">
        <f t="shared" si="4"/>
        <v>06.03.2017</v>
      </c>
      <c r="B81" s="9" t="s">
        <v>403</v>
      </c>
      <c r="C81" s="9">
        <v>9103707560</v>
      </c>
      <c r="D81" s="9">
        <v>171669</v>
      </c>
      <c r="E81" s="9" t="s">
        <v>346</v>
      </c>
      <c r="F81" s="9" t="s">
        <v>123</v>
      </c>
      <c r="G81" s="9">
        <v>4</v>
      </c>
      <c r="H81" s="9" t="s">
        <v>290</v>
      </c>
      <c r="I81" s="9" t="s">
        <v>291</v>
      </c>
      <c r="J81" s="9" t="s">
        <v>198</v>
      </c>
      <c r="K81">
        <f t="shared" si="3"/>
        <v>1</v>
      </c>
    </row>
    <row r="82" spans="1:11">
      <c r="A82" s="9" t="str">
        <f t="shared" si="4"/>
        <v>06.03.2017</v>
      </c>
      <c r="B82" s="9" t="s">
        <v>403</v>
      </c>
      <c r="C82" s="9">
        <v>9103707561</v>
      </c>
      <c r="D82" s="9">
        <v>172083</v>
      </c>
      <c r="E82" s="9" t="s">
        <v>342</v>
      </c>
      <c r="F82" s="9" t="s">
        <v>108</v>
      </c>
      <c r="G82" s="9">
        <v>16.63</v>
      </c>
      <c r="H82" s="9" t="s">
        <v>125</v>
      </c>
      <c r="I82" s="9" t="s">
        <v>137</v>
      </c>
      <c r="J82" s="9" t="s">
        <v>210</v>
      </c>
      <c r="K82">
        <f t="shared" si="3"/>
        <v>1</v>
      </c>
    </row>
    <row r="83" spans="1:11">
      <c r="A83" s="9" t="str">
        <f t="shared" si="4"/>
        <v>06.03.2017</v>
      </c>
      <c r="B83" s="9" t="s">
        <v>403</v>
      </c>
      <c r="C83" s="9">
        <v>9103707562</v>
      </c>
      <c r="D83" s="9">
        <v>172593</v>
      </c>
      <c r="E83" s="9" t="s">
        <v>482</v>
      </c>
      <c r="F83" s="9" t="s">
        <v>111</v>
      </c>
      <c r="G83" s="9">
        <v>9</v>
      </c>
      <c r="H83" s="9" t="s">
        <v>109</v>
      </c>
      <c r="I83" s="9" t="s">
        <v>109</v>
      </c>
      <c r="J83" s="9" t="s">
        <v>198</v>
      </c>
      <c r="K83">
        <f t="shared" si="3"/>
        <v>1</v>
      </c>
    </row>
    <row r="84" spans="1:11">
      <c r="A84" s="9" t="str">
        <f t="shared" si="4"/>
        <v>06.03.2017</v>
      </c>
      <c r="B84" s="9" t="s">
        <v>403</v>
      </c>
      <c r="C84" s="9">
        <v>9103707563</v>
      </c>
      <c r="D84" s="9">
        <v>165323</v>
      </c>
      <c r="E84" s="9" t="s">
        <v>321</v>
      </c>
      <c r="F84" s="9" t="s">
        <v>116</v>
      </c>
      <c r="G84" s="9">
        <v>19.78</v>
      </c>
      <c r="H84" s="9" t="s">
        <v>227</v>
      </c>
      <c r="I84" s="9" t="s">
        <v>227</v>
      </c>
      <c r="J84" s="9" t="s">
        <v>199</v>
      </c>
      <c r="K84">
        <f t="shared" si="3"/>
        <v>1</v>
      </c>
    </row>
    <row r="85" spans="1:11">
      <c r="A85" s="9" t="str">
        <f t="shared" si="4"/>
        <v>06.03.2017</v>
      </c>
      <c r="B85" s="9" t="s">
        <v>403</v>
      </c>
      <c r="C85" s="9">
        <v>9103707565</v>
      </c>
      <c r="D85" s="9">
        <v>164702</v>
      </c>
      <c r="E85" s="9" t="s">
        <v>327</v>
      </c>
      <c r="F85" s="9" t="s">
        <v>299</v>
      </c>
      <c r="G85" s="9">
        <v>20.61</v>
      </c>
      <c r="H85" s="9" t="s">
        <v>211</v>
      </c>
      <c r="I85" s="9" t="s">
        <v>211</v>
      </c>
      <c r="J85" s="9" t="s">
        <v>260</v>
      </c>
      <c r="K85">
        <f t="shared" si="3"/>
        <v>1</v>
      </c>
    </row>
    <row r="86" spans="1:11">
      <c r="A86" s="9" t="str">
        <f t="shared" si="4"/>
        <v>07.03.2017</v>
      </c>
      <c r="B86" s="9" t="s">
        <v>469</v>
      </c>
      <c r="C86" s="9">
        <v>9103707568</v>
      </c>
      <c r="D86" s="9">
        <v>165323</v>
      </c>
      <c r="E86" s="9" t="s">
        <v>321</v>
      </c>
      <c r="F86" s="9" t="s">
        <v>116</v>
      </c>
      <c r="G86" s="9">
        <v>20.55</v>
      </c>
      <c r="H86" s="9" t="s">
        <v>227</v>
      </c>
      <c r="I86" s="9" t="s">
        <v>227</v>
      </c>
      <c r="J86" s="9" t="s">
        <v>200</v>
      </c>
      <c r="K86">
        <f t="shared" si="3"/>
        <v>1</v>
      </c>
    </row>
    <row r="87" spans="1:11">
      <c r="A87" s="9" t="str">
        <f t="shared" si="4"/>
        <v>07.03.2017</v>
      </c>
      <c r="B87" s="9" t="s">
        <v>469</v>
      </c>
      <c r="C87" s="9">
        <v>9103707569</v>
      </c>
      <c r="D87" s="9">
        <v>171689</v>
      </c>
      <c r="E87" s="9" t="s">
        <v>346</v>
      </c>
      <c r="F87" s="9" t="s">
        <v>120</v>
      </c>
      <c r="G87" s="9">
        <v>1</v>
      </c>
      <c r="H87" s="9" t="s">
        <v>332</v>
      </c>
      <c r="I87" s="9" t="s">
        <v>332</v>
      </c>
      <c r="J87" s="9" t="s">
        <v>514</v>
      </c>
      <c r="K87">
        <f t="shared" si="3"/>
        <v>1</v>
      </c>
    </row>
    <row r="88" spans="1:11">
      <c r="A88" s="9" t="str">
        <f t="shared" si="4"/>
        <v>07.03.2017</v>
      </c>
      <c r="B88" s="9" t="s">
        <v>469</v>
      </c>
      <c r="C88" s="9">
        <v>9103707570</v>
      </c>
      <c r="D88" s="9">
        <v>171886</v>
      </c>
      <c r="E88" s="9" t="s">
        <v>354</v>
      </c>
      <c r="F88" s="9" t="s">
        <v>120</v>
      </c>
      <c r="G88" s="9">
        <v>0.5</v>
      </c>
      <c r="H88" s="9" t="s">
        <v>332</v>
      </c>
      <c r="I88" s="9" t="s">
        <v>418</v>
      </c>
      <c r="J88" s="9" t="s">
        <v>218</v>
      </c>
      <c r="K88">
        <f t="shared" si="3"/>
        <v>1</v>
      </c>
    </row>
    <row r="89" spans="1:11">
      <c r="A89" s="9" t="str">
        <f t="shared" si="4"/>
        <v>07.03.2017</v>
      </c>
      <c r="B89" s="9" t="s">
        <v>469</v>
      </c>
      <c r="C89" s="9">
        <v>9103707571</v>
      </c>
      <c r="D89" s="9">
        <v>173098</v>
      </c>
      <c r="E89" s="9" t="s">
        <v>431</v>
      </c>
      <c r="F89" s="9" t="s">
        <v>120</v>
      </c>
      <c r="G89" s="9">
        <v>0.4</v>
      </c>
      <c r="H89" s="9" t="s">
        <v>332</v>
      </c>
      <c r="I89" s="9" t="s">
        <v>419</v>
      </c>
      <c r="J89" s="9" t="s">
        <v>218</v>
      </c>
      <c r="K89">
        <f t="shared" si="3"/>
        <v>1</v>
      </c>
    </row>
    <row r="90" spans="1:11">
      <c r="A90" s="9" t="str">
        <f t="shared" si="4"/>
        <v>07.03.2017</v>
      </c>
      <c r="B90" s="9" t="s">
        <v>469</v>
      </c>
      <c r="C90" s="9">
        <v>9103707572</v>
      </c>
      <c r="D90" s="9">
        <v>173374</v>
      </c>
      <c r="E90" s="9" t="s">
        <v>403</v>
      </c>
      <c r="F90" s="9" t="s">
        <v>131</v>
      </c>
      <c r="G90" s="9">
        <v>5</v>
      </c>
      <c r="H90" s="9" t="s">
        <v>334</v>
      </c>
      <c r="I90" s="9" t="s">
        <v>334</v>
      </c>
      <c r="J90" s="9" t="s">
        <v>201</v>
      </c>
      <c r="K90">
        <f t="shared" si="3"/>
        <v>1</v>
      </c>
    </row>
    <row r="91" spans="1:11">
      <c r="A91" s="9" t="str">
        <f t="shared" si="4"/>
        <v>07.03.2017</v>
      </c>
      <c r="B91" s="9" t="s">
        <v>469</v>
      </c>
      <c r="C91" s="9">
        <v>9103707573</v>
      </c>
      <c r="D91" s="9">
        <v>173373</v>
      </c>
      <c r="E91" s="9" t="s">
        <v>403</v>
      </c>
      <c r="F91" s="9" t="s">
        <v>129</v>
      </c>
      <c r="G91" s="9">
        <v>5</v>
      </c>
      <c r="H91" s="9" t="s">
        <v>334</v>
      </c>
      <c r="I91" s="9" t="s">
        <v>334</v>
      </c>
      <c r="J91" s="9" t="s">
        <v>201</v>
      </c>
      <c r="K91">
        <f t="shared" si="3"/>
        <v>1</v>
      </c>
    </row>
    <row r="92" spans="1:11">
      <c r="A92" s="9" t="str">
        <f t="shared" si="4"/>
        <v>07.03.2017</v>
      </c>
      <c r="B92" s="9" t="s">
        <v>469</v>
      </c>
      <c r="C92" s="9">
        <v>9103707574</v>
      </c>
      <c r="D92" s="9">
        <v>173157</v>
      </c>
      <c r="E92" s="9" t="s">
        <v>436</v>
      </c>
      <c r="F92" s="9" t="s">
        <v>161</v>
      </c>
      <c r="G92" s="9">
        <v>19.96</v>
      </c>
      <c r="H92" s="9" t="s">
        <v>221</v>
      </c>
      <c r="I92" s="9" t="s">
        <v>221</v>
      </c>
      <c r="J92" s="9" t="s">
        <v>259</v>
      </c>
      <c r="K92">
        <f t="shared" si="3"/>
        <v>1</v>
      </c>
    </row>
    <row r="93" spans="1:11">
      <c r="A93" s="9" t="str">
        <f t="shared" si="4"/>
        <v>07.03.2017</v>
      </c>
      <c r="B93" s="9" t="s">
        <v>469</v>
      </c>
      <c r="C93" s="9">
        <v>9103707576</v>
      </c>
      <c r="D93" s="9">
        <v>173415</v>
      </c>
      <c r="E93" s="9" t="s">
        <v>403</v>
      </c>
      <c r="F93" s="9" t="s">
        <v>127</v>
      </c>
      <c r="G93" s="9">
        <v>4.5</v>
      </c>
      <c r="H93" s="9" t="s">
        <v>447</v>
      </c>
      <c r="I93" s="9" t="s">
        <v>447</v>
      </c>
      <c r="J93" s="9" t="s">
        <v>198</v>
      </c>
      <c r="K93">
        <f t="shared" si="3"/>
        <v>1</v>
      </c>
    </row>
    <row r="94" spans="1:11">
      <c r="A94" s="9" t="str">
        <f t="shared" si="4"/>
        <v>07.03.2017</v>
      </c>
      <c r="B94" s="9" t="s">
        <v>469</v>
      </c>
      <c r="C94" s="9">
        <v>9103707577</v>
      </c>
      <c r="D94" s="9">
        <v>173416</v>
      </c>
      <c r="E94" s="9" t="s">
        <v>403</v>
      </c>
      <c r="F94" s="9" t="s">
        <v>101</v>
      </c>
      <c r="G94" s="9">
        <v>9</v>
      </c>
      <c r="H94" s="9" t="s">
        <v>268</v>
      </c>
      <c r="I94" s="9" t="s">
        <v>269</v>
      </c>
      <c r="J94" s="9" t="s">
        <v>229</v>
      </c>
      <c r="K94">
        <f t="shared" si="3"/>
        <v>1</v>
      </c>
    </row>
    <row r="95" spans="1:11">
      <c r="A95" s="9" t="str">
        <f t="shared" si="4"/>
        <v>07.03.2017</v>
      </c>
      <c r="B95" s="9" t="s">
        <v>469</v>
      </c>
      <c r="C95" s="9">
        <v>9103707578</v>
      </c>
      <c r="D95" s="9">
        <v>173406</v>
      </c>
      <c r="E95" s="9" t="s">
        <v>403</v>
      </c>
      <c r="F95" s="9" t="s">
        <v>108</v>
      </c>
      <c r="G95" s="9">
        <v>19.82</v>
      </c>
      <c r="H95" s="9" t="s">
        <v>280</v>
      </c>
      <c r="I95" s="9" t="s">
        <v>280</v>
      </c>
      <c r="J95" s="9" t="s">
        <v>199</v>
      </c>
      <c r="K95">
        <f t="shared" si="3"/>
        <v>1</v>
      </c>
    </row>
    <row r="96" spans="1:11">
      <c r="A96" s="9" t="str">
        <f t="shared" si="4"/>
        <v>07.03.2017</v>
      </c>
      <c r="B96" s="9" t="s">
        <v>469</v>
      </c>
      <c r="C96" s="9">
        <v>9103707579</v>
      </c>
      <c r="D96" s="9">
        <v>169149</v>
      </c>
      <c r="E96" s="9" t="s">
        <v>353</v>
      </c>
      <c r="F96" s="9" t="s">
        <v>111</v>
      </c>
      <c r="G96" s="9">
        <v>8</v>
      </c>
      <c r="H96" s="9" t="s">
        <v>110</v>
      </c>
      <c r="I96" s="9" t="s">
        <v>110</v>
      </c>
      <c r="J96" s="9" t="s">
        <v>203</v>
      </c>
      <c r="K96">
        <f t="shared" si="3"/>
        <v>1</v>
      </c>
    </row>
    <row r="97" spans="1:11">
      <c r="A97" s="9" t="str">
        <f t="shared" si="4"/>
        <v>07.03.2017</v>
      </c>
      <c r="B97" s="9" t="s">
        <v>469</v>
      </c>
      <c r="C97" s="9">
        <v>9103707580</v>
      </c>
      <c r="D97" s="9">
        <v>171883</v>
      </c>
      <c r="E97" s="9" t="s">
        <v>354</v>
      </c>
      <c r="F97" s="9" t="s">
        <v>130</v>
      </c>
      <c r="G97" s="9">
        <v>0.17</v>
      </c>
      <c r="H97" s="9" t="s">
        <v>110</v>
      </c>
      <c r="I97" s="9" t="s">
        <v>110</v>
      </c>
      <c r="J97" s="9" t="s">
        <v>203</v>
      </c>
      <c r="K97">
        <f t="shared" si="3"/>
        <v>1</v>
      </c>
    </row>
    <row r="98" spans="1:11">
      <c r="A98" s="9" t="str">
        <f t="shared" ref="A98:A129" si="5">B98</f>
        <v>07.03.2017</v>
      </c>
      <c r="B98" s="9" t="s">
        <v>469</v>
      </c>
      <c r="C98" s="9">
        <v>9103707581</v>
      </c>
      <c r="D98" s="9">
        <v>173095</v>
      </c>
      <c r="E98" s="9" t="s">
        <v>431</v>
      </c>
      <c r="F98" s="9" t="s">
        <v>130</v>
      </c>
      <c r="G98" s="9">
        <v>0.51</v>
      </c>
      <c r="H98" s="9" t="s">
        <v>110</v>
      </c>
      <c r="I98" s="9" t="s">
        <v>110</v>
      </c>
      <c r="J98" s="9" t="s">
        <v>203</v>
      </c>
      <c r="K98">
        <f t="shared" si="3"/>
        <v>1</v>
      </c>
    </row>
    <row r="99" spans="1:11">
      <c r="A99" s="9" t="str">
        <f t="shared" si="5"/>
        <v>07.03.2017</v>
      </c>
      <c r="B99" s="9" t="s">
        <v>469</v>
      </c>
      <c r="C99" s="9">
        <v>9103707582</v>
      </c>
      <c r="D99" s="9">
        <v>141433</v>
      </c>
      <c r="E99" s="9" t="s">
        <v>204</v>
      </c>
      <c r="F99" s="9" t="s">
        <v>131</v>
      </c>
      <c r="G99" s="9">
        <v>10</v>
      </c>
      <c r="H99" s="9" t="s">
        <v>262</v>
      </c>
      <c r="I99" s="9" t="s">
        <v>262</v>
      </c>
      <c r="J99" s="9" t="s">
        <v>213</v>
      </c>
      <c r="K99">
        <f t="shared" si="3"/>
        <v>1</v>
      </c>
    </row>
    <row r="100" spans="1:11">
      <c r="A100" s="9" t="str">
        <f t="shared" si="5"/>
        <v>07.03.2017</v>
      </c>
      <c r="B100" s="9" t="s">
        <v>469</v>
      </c>
      <c r="C100" s="9">
        <v>9103707583</v>
      </c>
      <c r="D100" s="9">
        <v>162301</v>
      </c>
      <c r="E100" s="9" t="s">
        <v>282</v>
      </c>
      <c r="F100" s="9" t="s">
        <v>101</v>
      </c>
      <c r="G100" s="9">
        <v>9</v>
      </c>
      <c r="H100" s="9" t="s">
        <v>207</v>
      </c>
      <c r="I100" s="9" t="s">
        <v>207</v>
      </c>
      <c r="J100" s="9" t="s">
        <v>513</v>
      </c>
      <c r="K100">
        <f t="shared" si="3"/>
        <v>1</v>
      </c>
    </row>
    <row r="101" spans="1:11">
      <c r="A101" s="9" t="str">
        <f t="shared" si="5"/>
        <v>07.03.2017</v>
      </c>
      <c r="B101" s="9" t="s">
        <v>469</v>
      </c>
      <c r="C101" s="9">
        <v>9103707584</v>
      </c>
      <c r="D101" s="9">
        <v>169912</v>
      </c>
      <c r="E101" s="9" t="s">
        <v>348</v>
      </c>
      <c r="F101" s="9" t="s">
        <v>123</v>
      </c>
      <c r="G101" s="9">
        <v>8.75</v>
      </c>
      <c r="H101" s="9" t="s">
        <v>292</v>
      </c>
      <c r="I101" s="9" t="s">
        <v>292</v>
      </c>
      <c r="J101" s="9" t="s">
        <v>213</v>
      </c>
      <c r="K101">
        <f t="shared" si="3"/>
        <v>1</v>
      </c>
    </row>
    <row r="102" spans="1:11">
      <c r="A102" s="9" t="str">
        <f t="shared" si="5"/>
        <v>07.03.2017</v>
      </c>
      <c r="B102" s="9" t="s">
        <v>469</v>
      </c>
      <c r="C102" s="9">
        <v>9103707585</v>
      </c>
      <c r="D102" s="9">
        <v>164861</v>
      </c>
      <c r="E102" s="9" t="s">
        <v>329</v>
      </c>
      <c r="F102" s="9" t="s">
        <v>101</v>
      </c>
      <c r="G102" s="9">
        <v>20</v>
      </c>
      <c r="H102" s="9" t="s">
        <v>122</v>
      </c>
      <c r="I102" s="9" t="s">
        <v>122</v>
      </c>
      <c r="J102" s="9" t="s">
        <v>208</v>
      </c>
      <c r="K102">
        <f t="shared" si="3"/>
        <v>1</v>
      </c>
    </row>
    <row r="103" spans="1:11">
      <c r="A103" s="9" t="str">
        <f t="shared" si="5"/>
        <v>07.03.2017</v>
      </c>
      <c r="B103" s="9" t="s">
        <v>469</v>
      </c>
      <c r="C103" s="9">
        <v>9103707586</v>
      </c>
      <c r="D103" s="9">
        <v>158327</v>
      </c>
      <c r="E103" s="9" t="s">
        <v>265</v>
      </c>
      <c r="F103" s="9" t="s">
        <v>111</v>
      </c>
      <c r="G103" s="9">
        <v>14.175000000000001</v>
      </c>
      <c r="H103" s="9" t="s">
        <v>110</v>
      </c>
      <c r="I103" s="9" t="s">
        <v>121</v>
      </c>
      <c r="J103" s="9" t="s">
        <v>512</v>
      </c>
      <c r="K103">
        <f t="shared" si="3"/>
        <v>1</v>
      </c>
    </row>
    <row r="104" spans="1:11">
      <c r="A104" s="9" t="str">
        <f t="shared" si="5"/>
        <v>07.03.2017</v>
      </c>
      <c r="B104" s="9" t="s">
        <v>469</v>
      </c>
      <c r="C104" s="9">
        <v>9103707587</v>
      </c>
      <c r="D104" s="9">
        <v>158329</v>
      </c>
      <c r="E104" s="9" t="s">
        <v>265</v>
      </c>
      <c r="F104" s="9" t="s">
        <v>120</v>
      </c>
      <c r="G104" s="9">
        <v>1.5</v>
      </c>
      <c r="H104" s="9" t="s">
        <v>110</v>
      </c>
      <c r="I104" s="9" t="s">
        <v>121</v>
      </c>
      <c r="J104" s="9" t="s">
        <v>203</v>
      </c>
      <c r="K104">
        <f t="shared" si="3"/>
        <v>1</v>
      </c>
    </row>
    <row r="105" spans="1:11">
      <c r="A105" s="9" t="str">
        <f t="shared" si="5"/>
        <v>07.03.2017</v>
      </c>
      <c r="B105" s="9" t="s">
        <v>469</v>
      </c>
      <c r="C105" s="9">
        <v>9103707588</v>
      </c>
      <c r="D105" s="9">
        <v>165735</v>
      </c>
      <c r="E105" s="9" t="s">
        <v>326</v>
      </c>
      <c r="F105" s="9" t="s">
        <v>114</v>
      </c>
      <c r="G105" s="9">
        <v>20.05</v>
      </c>
      <c r="H105" s="9" t="s">
        <v>128</v>
      </c>
      <c r="I105" s="9" t="s">
        <v>128</v>
      </c>
      <c r="J105" s="9" t="s">
        <v>260</v>
      </c>
      <c r="K105">
        <f t="shared" si="3"/>
        <v>1</v>
      </c>
    </row>
    <row r="106" spans="1:11">
      <c r="A106" s="9" t="str">
        <f t="shared" si="5"/>
        <v>07.03.2017</v>
      </c>
      <c r="B106" s="9" t="s">
        <v>469</v>
      </c>
      <c r="C106" s="9">
        <v>9103707589</v>
      </c>
      <c r="D106" s="9">
        <v>171240</v>
      </c>
      <c r="E106" s="9" t="s">
        <v>350</v>
      </c>
      <c r="F106" s="9" t="s">
        <v>123</v>
      </c>
      <c r="G106" s="9">
        <v>0.75</v>
      </c>
      <c r="H106" s="9" t="s">
        <v>349</v>
      </c>
      <c r="I106" s="9" t="s">
        <v>349</v>
      </c>
      <c r="J106" s="9" t="s">
        <v>213</v>
      </c>
      <c r="K106">
        <f t="shared" si="3"/>
        <v>1</v>
      </c>
    </row>
    <row r="107" spans="1:11">
      <c r="A107" s="9" t="str">
        <f t="shared" si="5"/>
        <v>07.03.2017</v>
      </c>
      <c r="B107" s="9" t="s">
        <v>469</v>
      </c>
      <c r="C107" s="9">
        <v>9103707590</v>
      </c>
      <c r="D107" s="9">
        <v>171668</v>
      </c>
      <c r="E107" s="9" t="s">
        <v>346</v>
      </c>
      <c r="F107" s="9" t="s">
        <v>123</v>
      </c>
      <c r="G107" s="9">
        <v>1.5</v>
      </c>
      <c r="H107" s="9" t="s">
        <v>481</v>
      </c>
      <c r="I107" s="9" t="s">
        <v>481</v>
      </c>
      <c r="J107" s="9" t="s">
        <v>213</v>
      </c>
      <c r="K107">
        <f t="shared" si="3"/>
        <v>1</v>
      </c>
    </row>
    <row r="108" spans="1:11">
      <c r="A108" s="9" t="str">
        <f t="shared" si="5"/>
        <v>07.03.2017</v>
      </c>
      <c r="B108" s="9" t="s">
        <v>469</v>
      </c>
      <c r="C108" s="9">
        <v>9103707591</v>
      </c>
      <c r="D108" s="9">
        <v>173208</v>
      </c>
      <c r="E108" s="9" t="s">
        <v>417</v>
      </c>
      <c r="F108" s="9" t="s">
        <v>120</v>
      </c>
      <c r="G108" s="9">
        <v>0.15</v>
      </c>
      <c r="H108" s="9" t="s">
        <v>126</v>
      </c>
      <c r="I108" s="9" t="s">
        <v>126</v>
      </c>
      <c r="J108" s="9" t="s">
        <v>213</v>
      </c>
      <c r="K108">
        <f t="shared" si="3"/>
        <v>1</v>
      </c>
    </row>
    <row r="109" spans="1:11">
      <c r="A109" s="9" t="str">
        <f t="shared" si="5"/>
        <v>07.03.2017</v>
      </c>
      <c r="B109" s="9" t="s">
        <v>469</v>
      </c>
      <c r="C109" s="9">
        <v>9103707592</v>
      </c>
      <c r="D109" s="9">
        <v>173376</v>
      </c>
      <c r="E109" s="9" t="s">
        <v>403</v>
      </c>
      <c r="F109" s="9" t="s">
        <v>111</v>
      </c>
      <c r="G109" s="9">
        <v>3</v>
      </c>
      <c r="H109" s="9" t="s">
        <v>109</v>
      </c>
      <c r="I109" s="9" t="s">
        <v>458</v>
      </c>
      <c r="J109" s="9" t="s">
        <v>213</v>
      </c>
      <c r="K109">
        <f t="shared" si="3"/>
        <v>1</v>
      </c>
    </row>
    <row r="110" spans="1:11">
      <c r="A110" s="9" t="str">
        <f t="shared" si="5"/>
        <v>07.03.2017</v>
      </c>
      <c r="B110" s="9" t="s">
        <v>469</v>
      </c>
      <c r="C110" s="9">
        <v>9103707593</v>
      </c>
      <c r="D110" s="9">
        <v>173377</v>
      </c>
      <c r="E110" s="9" t="s">
        <v>403</v>
      </c>
      <c r="F110" s="9" t="s">
        <v>141</v>
      </c>
      <c r="G110" s="9">
        <v>1</v>
      </c>
      <c r="H110" s="9" t="s">
        <v>109</v>
      </c>
      <c r="I110" s="9" t="s">
        <v>109</v>
      </c>
      <c r="J110" s="9" t="s">
        <v>198</v>
      </c>
      <c r="K110">
        <f t="shared" si="3"/>
        <v>1</v>
      </c>
    </row>
    <row r="111" spans="1:11">
      <c r="A111" s="9" t="str">
        <f t="shared" si="5"/>
        <v>07.03.2017</v>
      </c>
      <c r="B111" s="9" t="s">
        <v>469</v>
      </c>
      <c r="C111" s="9">
        <v>9103707594</v>
      </c>
      <c r="D111" s="9">
        <v>173410</v>
      </c>
      <c r="E111" s="9" t="s">
        <v>403</v>
      </c>
      <c r="F111" s="9" t="s">
        <v>127</v>
      </c>
      <c r="G111" s="9">
        <v>0.18</v>
      </c>
      <c r="H111" s="9" t="s">
        <v>134</v>
      </c>
      <c r="I111" s="9" t="s">
        <v>134</v>
      </c>
      <c r="J111" s="9" t="s">
        <v>198</v>
      </c>
      <c r="K111">
        <f t="shared" si="3"/>
        <v>1</v>
      </c>
    </row>
    <row r="112" spans="1:11">
      <c r="A112" s="9" t="str">
        <f t="shared" si="5"/>
        <v>07.03.2017</v>
      </c>
      <c r="B112" s="9" t="s">
        <v>469</v>
      </c>
      <c r="C112" s="9">
        <v>9103707595</v>
      </c>
      <c r="D112" s="9">
        <v>173413</v>
      </c>
      <c r="E112" s="9" t="s">
        <v>403</v>
      </c>
      <c r="F112" s="9" t="s">
        <v>111</v>
      </c>
      <c r="G112" s="9">
        <v>5</v>
      </c>
      <c r="H112" s="9" t="s">
        <v>109</v>
      </c>
      <c r="I112" s="9" t="s">
        <v>109</v>
      </c>
      <c r="J112" s="9" t="s">
        <v>198</v>
      </c>
      <c r="K112">
        <f t="shared" si="3"/>
        <v>1</v>
      </c>
    </row>
    <row r="113" spans="1:11">
      <c r="A113" s="9" t="str">
        <f t="shared" si="5"/>
        <v>07.03.2017</v>
      </c>
      <c r="B113" s="9" t="s">
        <v>469</v>
      </c>
      <c r="C113" s="9">
        <v>9103707596</v>
      </c>
      <c r="D113" s="9">
        <v>173414</v>
      </c>
      <c r="E113" s="9" t="s">
        <v>403</v>
      </c>
      <c r="F113" s="9" t="s">
        <v>130</v>
      </c>
      <c r="G113" s="9">
        <v>1.7</v>
      </c>
      <c r="H113" s="9" t="s">
        <v>109</v>
      </c>
      <c r="I113" s="9" t="s">
        <v>109</v>
      </c>
      <c r="J113" s="9" t="s">
        <v>198</v>
      </c>
      <c r="K113">
        <f t="shared" si="3"/>
        <v>1</v>
      </c>
    </row>
    <row r="114" spans="1:11">
      <c r="A114" s="9" t="str">
        <f t="shared" si="5"/>
        <v>07.03.2017</v>
      </c>
      <c r="B114" s="9" t="s">
        <v>469</v>
      </c>
      <c r="C114" s="9">
        <v>9103707597</v>
      </c>
      <c r="D114" s="9">
        <v>169120</v>
      </c>
      <c r="E114" s="9" t="s">
        <v>353</v>
      </c>
      <c r="F114" s="9" t="s">
        <v>108</v>
      </c>
      <c r="G114" s="9">
        <v>20.309999999999999</v>
      </c>
      <c r="H114" s="9" t="s">
        <v>221</v>
      </c>
      <c r="I114" s="9" t="s">
        <v>221</v>
      </c>
      <c r="J114" s="9" t="s">
        <v>259</v>
      </c>
      <c r="K114">
        <f t="shared" si="3"/>
        <v>1</v>
      </c>
    </row>
    <row r="115" spans="1:11">
      <c r="A115" s="9" t="str">
        <f t="shared" si="5"/>
        <v>07.03.2017</v>
      </c>
      <c r="B115" s="9" t="s">
        <v>469</v>
      </c>
      <c r="C115" s="9">
        <v>9103707598</v>
      </c>
      <c r="D115" s="9">
        <v>173406</v>
      </c>
      <c r="E115" s="9" t="s">
        <v>403</v>
      </c>
      <c r="F115" s="9" t="s">
        <v>108</v>
      </c>
      <c r="G115" s="9">
        <v>21.01</v>
      </c>
      <c r="H115" s="9" t="s">
        <v>280</v>
      </c>
      <c r="I115" s="9" t="s">
        <v>280</v>
      </c>
      <c r="J115" s="9" t="s">
        <v>259</v>
      </c>
      <c r="K115">
        <f t="shared" si="3"/>
        <v>1</v>
      </c>
    </row>
    <row r="116" spans="1:11">
      <c r="A116" s="9" t="str">
        <f t="shared" si="5"/>
        <v>08.03.2017</v>
      </c>
      <c r="B116" s="9" t="s">
        <v>478</v>
      </c>
      <c r="C116" s="9">
        <v>9103707600</v>
      </c>
      <c r="D116" s="9">
        <v>166441</v>
      </c>
      <c r="E116" s="9" t="s">
        <v>318</v>
      </c>
      <c r="F116" s="9" t="s">
        <v>114</v>
      </c>
      <c r="G116" s="9">
        <v>19.89</v>
      </c>
      <c r="H116" s="9" t="s">
        <v>368</v>
      </c>
      <c r="I116" s="9" t="s">
        <v>368</v>
      </c>
      <c r="J116" s="9" t="s">
        <v>259</v>
      </c>
      <c r="K116">
        <f t="shared" si="3"/>
        <v>1</v>
      </c>
    </row>
    <row r="117" spans="1:11">
      <c r="A117" s="9" t="str">
        <f t="shared" si="5"/>
        <v>08.03.2017</v>
      </c>
      <c r="B117" s="9" t="s">
        <v>478</v>
      </c>
      <c r="C117" s="9">
        <v>9103707601</v>
      </c>
      <c r="D117" s="9">
        <v>169120</v>
      </c>
      <c r="E117" s="9" t="s">
        <v>353</v>
      </c>
      <c r="F117" s="9" t="s">
        <v>108</v>
      </c>
      <c r="G117" s="9">
        <v>20.85</v>
      </c>
      <c r="H117" s="9" t="s">
        <v>221</v>
      </c>
      <c r="I117" s="9" t="s">
        <v>221</v>
      </c>
      <c r="J117" s="9" t="s">
        <v>200</v>
      </c>
      <c r="K117">
        <f t="shared" si="3"/>
        <v>1</v>
      </c>
    </row>
    <row r="118" spans="1:11">
      <c r="A118" s="9" t="str">
        <f t="shared" si="5"/>
        <v>08.03.2017</v>
      </c>
      <c r="B118" s="9" t="s">
        <v>478</v>
      </c>
      <c r="C118" s="9">
        <v>9103707604</v>
      </c>
      <c r="D118" s="9">
        <v>164702</v>
      </c>
      <c r="E118" s="9" t="s">
        <v>327</v>
      </c>
      <c r="F118" s="9" t="s">
        <v>299</v>
      </c>
      <c r="G118" s="9">
        <v>19.87</v>
      </c>
      <c r="H118" s="9" t="s">
        <v>211</v>
      </c>
      <c r="I118" s="9" t="s">
        <v>211</v>
      </c>
      <c r="J118" s="9" t="s">
        <v>200</v>
      </c>
      <c r="K118">
        <f t="shared" si="3"/>
        <v>1</v>
      </c>
    </row>
    <row r="119" spans="1:11">
      <c r="A119" s="9" t="str">
        <f t="shared" si="5"/>
        <v>08.03.2017</v>
      </c>
      <c r="B119" s="9" t="s">
        <v>478</v>
      </c>
      <c r="C119" s="9">
        <v>9103707606</v>
      </c>
      <c r="D119" s="9">
        <v>173151</v>
      </c>
      <c r="E119" s="9" t="s">
        <v>436</v>
      </c>
      <c r="F119" s="9" t="s">
        <v>108</v>
      </c>
      <c r="G119" s="9">
        <v>10.41</v>
      </c>
      <c r="H119" s="9" t="s">
        <v>109</v>
      </c>
      <c r="I119" s="9" t="s">
        <v>124</v>
      </c>
      <c r="J119" s="9" t="s">
        <v>259</v>
      </c>
      <c r="K119">
        <f t="shared" si="3"/>
        <v>1</v>
      </c>
    </row>
    <row r="120" spans="1:11">
      <c r="A120" s="9" t="str">
        <f t="shared" si="5"/>
        <v>08.03.2017</v>
      </c>
      <c r="B120" s="9" t="s">
        <v>478</v>
      </c>
      <c r="C120" s="9">
        <v>9103707607</v>
      </c>
      <c r="D120" s="9">
        <v>172083</v>
      </c>
      <c r="E120" s="9" t="s">
        <v>342</v>
      </c>
      <c r="F120" s="9" t="s">
        <v>108</v>
      </c>
      <c r="G120" s="9">
        <v>16.48</v>
      </c>
      <c r="H120" s="9" t="s">
        <v>125</v>
      </c>
      <c r="I120" s="9" t="s">
        <v>137</v>
      </c>
      <c r="J120" s="9" t="s">
        <v>210</v>
      </c>
      <c r="K120">
        <f t="shared" si="3"/>
        <v>1</v>
      </c>
    </row>
    <row r="121" spans="1:11">
      <c r="A121" s="9" t="str">
        <f t="shared" si="5"/>
        <v>08.03.2017</v>
      </c>
      <c r="B121" s="9" t="s">
        <v>478</v>
      </c>
      <c r="C121" s="9">
        <v>9103707608</v>
      </c>
      <c r="D121" s="9">
        <v>172167</v>
      </c>
      <c r="E121" s="9" t="s">
        <v>342</v>
      </c>
      <c r="F121" s="9" t="s">
        <v>127</v>
      </c>
      <c r="G121" s="9">
        <v>0.36</v>
      </c>
      <c r="H121" s="9" t="s">
        <v>464</v>
      </c>
      <c r="I121" s="9" t="s">
        <v>464</v>
      </c>
      <c r="J121" s="9" t="s">
        <v>289</v>
      </c>
      <c r="K121">
        <f t="shared" si="3"/>
        <v>1</v>
      </c>
    </row>
    <row r="122" spans="1:11">
      <c r="A122" s="9" t="str">
        <f t="shared" si="5"/>
        <v>08.03.2017</v>
      </c>
      <c r="B122" s="9" t="s">
        <v>478</v>
      </c>
      <c r="C122" s="9">
        <v>9103707609</v>
      </c>
      <c r="D122" s="9">
        <v>169936</v>
      </c>
      <c r="E122" s="9" t="s">
        <v>348</v>
      </c>
      <c r="F122" s="9" t="s">
        <v>123</v>
      </c>
      <c r="G122" s="9">
        <v>9</v>
      </c>
      <c r="H122" s="9" t="s">
        <v>109</v>
      </c>
      <c r="I122" s="9" t="s">
        <v>109</v>
      </c>
      <c r="J122" s="9" t="s">
        <v>201</v>
      </c>
      <c r="K122">
        <f t="shared" si="3"/>
        <v>1</v>
      </c>
    </row>
    <row r="123" spans="1:11">
      <c r="A123" s="9" t="str">
        <f t="shared" si="5"/>
        <v>08.03.2017</v>
      </c>
      <c r="B123" s="9" t="s">
        <v>478</v>
      </c>
      <c r="C123" s="9">
        <v>9103707610</v>
      </c>
      <c r="D123" s="9"/>
      <c r="E123" s="9" t="s">
        <v>228</v>
      </c>
      <c r="F123" s="9" t="s">
        <v>123</v>
      </c>
      <c r="G123" s="9">
        <v>20.5</v>
      </c>
      <c r="H123" s="9" t="s">
        <v>472</v>
      </c>
      <c r="I123" s="9" t="s">
        <v>472</v>
      </c>
      <c r="J123" s="9" t="s">
        <v>471</v>
      </c>
      <c r="K123">
        <f t="shared" si="3"/>
        <v>1</v>
      </c>
    </row>
    <row r="124" spans="1:11">
      <c r="A124" s="9" t="str">
        <f t="shared" si="5"/>
        <v>08.03.2017</v>
      </c>
      <c r="B124" s="9" t="s">
        <v>478</v>
      </c>
      <c r="C124" s="9">
        <v>9103707612</v>
      </c>
      <c r="D124" s="9">
        <v>167553</v>
      </c>
      <c r="E124" s="9" t="s">
        <v>320</v>
      </c>
      <c r="F124" s="9" t="s">
        <v>123</v>
      </c>
      <c r="G124" s="9">
        <v>10</v>
      </c>
      <c r="H124" s="9" t="s">
        <v>472</v>
      </c>
      <c r="I124" s="9" t="s">
        <v>472</v>
      </c>
      <c r="J124" s="9" t="s">
        <v>471</v>
      </c>
      <c r="K124">
        <f t="shared" si="3"/>
        <v>1</v>
      </c>
    </row>
    <row r="125" spans="1:11">
      <c r="A125" s="9" t="str">
        <f t="shared" si="5"/>
        <v>08.03.2017</v>
      </c>
      <c r="B125" s="9" t="s">
        <v>478</v>
      </c>
      <c r="C125" s="9">
        <v>9103707613</v>
      </c>
      <c r="D125" s="9">
        <v>167553</v>
      </c>
      <c r="E125" s="9" t="s">
        <v>320</v>
      </c>
      <c r="F125" s="9" t="s">
        <v>123</v>
      </c>
      <c r="G125" s="9">
        <v>10.5</v>
      </c>
      <c r="H125" s="9" t="s">
        <v>472</v>
      </c>
      <c r="I125" s="9" t="s">
        <v>472</v>
      </c>
      <c r="J125" s="9" t="s">
        <v>471</v>
      </c>
      <c r="K125">
        <f t="shared" si="3"/>
        <v>1</v>
      </c>
    </row>
    <row r="126" spans="1:11">
      <c r="A126" s="9" t="str">
        <f t="shared" si="5"/>
        <v>08.03.2017</v>
      </c>
      <c r="B126" s="9" t="s">
        <v>478</v>
      </c>
      <c r="C126" s="9">
        <v>9103707615</v>
      </c>
      <c r="D126" s="9">
        <v>173374</v>
      </c>
      <c r="E126" s="9" t="s">
        <v>403</v>
      </c>
      <c r="F126" s="9" t="s">
        <v>131</v>
      </c>
      <c r="G126" s="9">
        <v>5</v>
      </c>
      <c r="H126" s="9" t="s">
        <v>334</v>
      </c>
      <c r="I126" s="9" t="s">
        <v>334</v>
      </c>
      <c r="J126" s="9" t="s">
        <v>201</v>
      </c>
      <c r="K126">
        <f t="shared" si="3"/>
        <v>1</v>
      </c>
    </row>
    <row r="127" spans="1:11">
      <c r="A127" s="9" t="str">
        <f t="shared" si="5"/>
        <v>08.03.2017</v>
      </c>
      <c r="B127" s="9" t="s">
        <v>478</v>
      </c>
      <c r="C127" s="9">
        <v>9103707616</v>
      </c>
      <c r="D127" s="9">
        <v>173214</v>
      </c>
      <c r="E127" s="9" t="s">
        <v>417</v>
      </c>
      <c r="F127" s="9" t="s">
        <v>123</v>
      </c>
      <c r="G127" s="9">
        <v>1</v>
      </c>
      <c r="H127" s="9" t="s">
        <v>109</v>
      </c>
      <c r="I127" s="9" t="s">
        <v>109</v>
      </c>
      <c r="J127" s="9" t="s">
        <v>201</v>
      </c>
      <c r="K127">
        <f t="shared" si="3"/>
        <v>1</v>
      </c>
    </row>
    <row r="128" spans="1:11">
      <c r="A128" s="9" t="str">
        <f t="shared" si="5"/>
        <v>08.03.2017</v>
      </c>
      <c r="B128" s="9" t="s">
        <v>478</v>
      </c>
      <c r="C128" s="9">
        <v>9103707617</v>
      </c>
      <c r="D128" s="9">
        <v>173558</v>
      </c>
      <c r="E128" s="9" t="s">
        <v>469</v>
      </c>
      <c r="F128" s="9" t="s">
        <v>120</v>
      </c>
      <c r="G128" s="9">
        <v>2</v>
      </c>
      <c r="H128" s="9" t="s">
        <v>109</v>
      </c>
      <c r="I128" s="9" t="s">
        <v>109</v>
      </c>
      <c r="J128" s="9" t="s">
        <v>201</v>
      </c>
      <c r="K128">
        <f t="shared" si="3"/>
        <v>1</v>
      </c>
    </row>
    <row r="129" spans="1:11">
      <c r="A129" s="9" t="str">
        <f t="shared" si="5"/>
        <v>08.03.2017</v>
      </c>
      <c r="B129" s="9" t="s">
        <v>478</v>
      </c>
      <c r="C129" s="9">
        <v>9103707618</v>
      </c>
      <c r="D129" s="9">
        <v>170346</v>
      </c>
      <c r="E129" s="9" t="s">
        <v>352</v>
      </c>
      <c r="F129" s="9" t="s">
        <v>113</v>
      </c>
      <c r="G129" s="9">
        <v>5</v>
      </c>
      <c r="H129" s="9" t="s">
        <v>134</v>
      </c>
      <c r="I129" s="9" t="s">
        <v>134</v>
      </c>
      <c r="J129" s="9" t="s">
        <v>201</v>
      </c>
      <c r="K129">
        <f t="shared" ref="K129:K192" si="6">IF(B129=A129,1,0)</f>
        <v>1</v>
      </c>
    </row>
    <row r="130" spans="1:11">
      <c r="A130" s="9" t="str">
        <f t="shared" ref="A130:A161" si="7">B130</f>
        <v>08.03.2017</v>
      </c>
      <c r="B130" s="9" t="s">
        <v>478</v>
      </c>
      <c r="C130" s="9">
        <v>9103707619</v>
      </c>
      <c r="D130" s="9">
        <v>172852</v>
      </c>
      <c r="E130" s="9" t="s">
        <v>482</v>
      </c>
      <c r="F130" s="9" t="s">
        <v>113</v>
      </c>
      <c r="G130" s="9">
        <v>1</v>
      </c>
      <c r="H130" s="9" t="s">
        <v>511</v>
      </c>
      <c r="I130" s="9" t="s">
        <v>511</v>
      </c>
      <c r="J130" s="9" t="s">
        <v>201</v>
      </c>
      <c r="K130">
        <f t="shared" si="6"/>
        <v>1</v>
      </c>
    </row>
    <row r="131" spans="1:11">
      <c r="A131" s="9" t="str">
        <f t="shared" si="7"/>
        <v>08.03.2017</v>
      </c>
      <c r="B131" s="9" t="s">
        <v>478</v>
      </c>
      <c r="C131" s="9">
        <v>9103707620</v>
      </c>
      <c r="D131" s="9">
        <v>173657</v>
      </c>
      <c r="E131" s="9" t="s">
        <v>478</v>
      </c>
      <c r="F131" s="9" t="s">
        <v>113</v>
      </c>
      <c r="G131" s="9">
        <v>5</v>
      </c>
      <c r="H131" s="9" t="s">
        <v>510</v>
      </c>
      <c r="I131" s="9" t="s">
        <v>510</v>
      </c>
      <c r="J131" s="9" t="s">
        <v>201</v>
      </c>
      <c r="K131">
        <f t="shared" si="6"/>
        <v>1</v>
      </c>
    </row>
    <row r="132" spans="1:11">
      <c r="A132" s="9" t="str">
        <f t="shared" si="7"/>
        <v>09.03.2017</v>
      </c>
      <c r="B132" s="9" t="s">
        <v>420</v>
      </c>
      <c r="C132" s="9">
        <v>9103707624</v>
      </c>
      <c r="D132" s="9">
        <v>173554</v>
      </c>
      <c r="E132" s="9" t="s">
        <v>469</v>
      </c>
      <c r="F132" s="9" t="s">
        <v>108</v>
      </c>
      <c r="G132" s="9">
        <v>25.65</v>
      </c>
      <c r="H132" s="9" t="s">
        <v>125</v>
      </c>
      <c r="I132" s="9" t="s">
        <v>499</v>
      </c>
      <c r="J132" s="9" t="s">
        <v>259</v>
      </c>
      <c r="K132">
        <f t="shared" si="6"/>
        <v>1</v>
      </c>
    </row>
    <row r="133" spans="1:11">
      <c r="A133" s="9" t="str">
        <f t="shared" si="7"/>
        <v>09.03.2017</v>
      </c>
      <c r="B133" s="9" t="s">
        <v>420</v>
      </c>
      <c r="C133" s="9">
        <v>9103707625</v>
      </c>
      <c r="D133" s="9">
        <v>173554</v>
      </c>
      <c r="E133" s="9" t="s">
        <v>469</v>
      </c>
      <c r="F133" s="9" t="s">
        <v>108</v>
      </c>
      <c r="G133" s="9">
        <v>30.2</v>
      </c>
      <c r="H133" s="9" t="s">
        <v>125</v>
      </c>
      <c r="I133" s="9" t="s">
        <v>499</v>
      </c>
      <c r="J133" s="9" t="s">
        <v>259</v>
      </c>
      <c r="K133">
        <f t="shared" si="6"/>
        <v>1</v>
      </c>
    </row>
    <row r="134" spans="1:11">
      <c r="A134" s="9" t="str">
        <f t="shared" si="7"/>
        <v>09.03.2017</v>
      </c>
      <c r="B134" s="9" t="s">
        <v>420</v>
      </c>
      <c r="C134" s="9">
        <v>9103707626</v>
      </c>
      <c r="D134" s="9">
        <v>173373</v>
      </c>
      <c r="E134" s="9" t="s">
        <v>403</v>
      </c>
      <c r="F134" s="9" t="s">
        <v>129</v>
      </c>
      <c r="G134" s="9">
        <v>5</v>
      </c>
      <c r="H134" s="9" t="s">
        <v>334</v>
      </c>
      <c r="I134" s="9" t="s">
        <v>334</v>
      </c>
      <c r="J134" s="9" t="s">
        <v>201</v>
      </c>
      <c r="K134">
        <f t="shared" si="6"/>
        <v>1</v>
      </c>
    </row>
    <row r="135" spans="1:11">
      <c r="A135" s="9" t="str">
        <f t="shared" si="7"/>
        <v>09.03.2017</v>
      </c>
      <c r="B135" s="9" t="s">
        <v>420</v>
      </c>
      <c r="C135" s="9">
        <v>9103707629</v>
      </c>
      <c r="D135" s="9">
        <v>170489</v>
      </c>
      <c r="E135" s="9" t="s">
        <v>352</v>
      </c>
      <c r="F135" s="9" t="s">
        <v>113</v>
      </c>
      <c r="G135" s="9">
        <v>1.25</v>
      </c>
      <c r="H135" s="9" t="s">
        <v>271</v>
      </c>
      <c r="I135" s="9" t="s">
        <v>275</v>
      </c>
      <c r="J135" s="9" t="s">
        <v>218</v>
      </c>
      <c r="K135">
        <f t="shared" si="6"/>
        <v>1</v>
      </c>
    </row>
    <row r="136" spans="1:11">
      <c r="A136" s="9" t="str">
        <f t="shared" si="7"/>
        <v>09.03.2017</v>
      </c>
      <c r="B136" s="9" t="s">
        <v>420</v>
      </c>
      <c r="C136" s="9">
        <v>9103707631</v>
      </c>
      <c r="D136" s="9">
        <v>164970</v>
      </c>
      <c r="E136" s="9" t="s">
        <v>322</v>
      </c>
      <c r="F136" s="9" t="s">
        <v>108</v>
      </c>
      <c r="G136" s="9">
        <v>10.59</v>
      </c>
      <c r="H136" s="9" t="s">
        <v>212</v>
      </c>
      <c r="I136" s="9" t="s">
        <v>212</v>
      </c>
      <c r="J136" s="9" t="s">
        <v>259</v>
      </c>
      <c r="K136">
        <f t="shared" si="6"/>
        <v>1</v>
      </c>
    </row>
    <row r="137" spans="1:11">
      <c r="A137" s="9" t="str">
        <f t="shared" si="7"/>
        <v>09.03.2017</v>
      </c>
      <c r="B137" s="9" t="s">
        <v>420</v>
      </c>
      <c r="C137" s="9">
        <v>9103707632</v>
      </c>
      <c r="D137" s="9">
        <v>165328</v>
      </c>
      <c r="E137" s="9" t="s">
        <v>321</v>
      </c>
      <c r="F137" s="9" t="s">
        <v>131</v>
      </c>
      <c r="G137" s="9">
        <v>16</v>
      </c>
      <c r="H137" s="9" t="s">
        <v>117</v>
      </c>
      <c r="I137" s="9" t="s">
        <v>117</v>
      </c>
      <c r="J137" s="9" t="s">
        <v>283</v>
      </c>
      <c r="K137">
        <f t="shared" si="6"/>
        <v>1</v>
      </c>
    </row>
    <row r="138" spans="1:11">
      <c r="A138" s="9" t="str">
        <f t="shared" si="7"/>
        <v>09.03.2017</v>
      </c>
      <c r="B138" s="9" t="s">
        <v>420</v>
      </c>
      <c r="C138" s="9">
        <v>9103707633</v>
      </c>
      <c r="D138" s="9">
        <v>170839</v>
      </c>
      <c r="E138" s="9" t="s">
        <v>351</v>
      </c>
      <c r="F138" s="9" t="s">
        <v>113</v>
      </c>
      <c r="G138" s="9">
        <v>7</v>
      </c>
      <c r="H138" s="9" t="s">
        <v>288</v>
      </c>
      <c r="I138" s="9" t="s">
        <v>288</v>
      </c>
      <c r="J138" s="9" t="s">
        <v>428</v>
      </c>
      <c r="K138">
        <f t="shared" si="6"/>
        <v>1</v>
      </c>
    </row>
    <row r="139" spans="1:11">
      <c r="A139" s="9" t="str">
        <f t="shared" si="7"/>
        <v>09.03.2017</v>
      </c>
      <c r="B139" s="9" t="s">
        <v>420</v>
      </c>
      <c r="C139" s="9">
        <v>9103707635</v>
      </c>
      <c r="D139" s="9">
        <v>173582</v>
      </c>
      <c r="E139" s="9" t="s">
        <v>469</v>
      </c>
      <c r="F139" s="9" t="s">
        <v>113</v>
      </c>
      <c r="G139" s="9">
        <v>2</v>
      </c>
      <c r="H139" s="9" t="s">
        <v>138</v>
      </c>
      <c r="I139" s="9" t="s">
        <v>509</v>
      </c>
      <c r="J139" s="9" t="s">
        <v>283</v>
      </c>
      <c r="K139">
        <f t="shared" si="6"/>
        <v>1</v>
      </c>
    </row>
    <row r="140" spans="1:11">
      <c r="A140" s="9" t="str">
        <f t="shared" si="7"/>
        <v>09.03.2017</v>
      </c>
      <c r="B140" s="9" t="s">
        <v>420</v>
      </c>
      <c r="C140" s="9">
        <v>9103707636</v>
      </c>
      <c r="D140" s="9">
        <v>173689</v>
      </c>
      <c r="E140" s="9" t="s">
        <v>478</v>
      </c>
      <c r="F140" s="9" t="s">
        <v>508</v>
      </c>
      <c r="G140" s="9">
        <v>0.25</v>
      </c>
      <c r="H140" s="9" t="s">
        <v>507</v>
      </c>
      <c r="I140" s="9" t="s">
        <v>506</v>
      </c>
      <c r="J140" s="9" t="s">
        <v>283</v>
      </c>
      <c r="K140">
        <f t="shared" si="6"/>
        <v>1</v>
      </c>
    </row>
    <row r="141" spans="1:11">
      <c r="A141" s="9" t="str">
        <f t="shared" si="7"/>
        <v>09.03.2017</v>
      </c>
      <c r="B141" s="9" t="s">
        <v>420</v>
      </c>
      <c r="C141" s="9">
        <v>9103707637</v>
      </c>
      <c r="D141" s="9">
        <v>173420</v>
      </c>
      <c r="E141" s="9" t="s">
        <v>403</v>
      </c>
      <c r="F141" s="9" t="s">
        <v>101</v>
      </c>
      <c r="G141" s="9">
        <v>16</v>
      </c>
      <c r="H141" s="9" t="s">
        <v>217</v>
      </c>
      <c r="I141" s="9" t="s">
        <v>217</v>
      </c>
      <c r="J141" s="9" t="s">
        <v>325</v>
      </c>
      <c r="K141">
        <f t="shared" si="6"/>
        <v>1</v>
      </c>
    </row>
    <row r="142" spans="1:11">
      <c r="A142" s="9" t="str">
        <f t="shared" si="7"/>
        <v>09.03.2017</v>
      </c>
      <c r="B142" s="9" t="s">
        <v>420</v>
      </c>
      <c r="C142" s="9">
        <v>9103707638</v>
      </c>
      <c r="D142" s="9">
        <v>172083</v>
      </c>
      <c r="E142" s="9" t="s">
        <v>342</v>
      </c>
      <c r="F142" s="9" t="s">
        <v>108</v>
      </c>
      <c r="G142" s="9">
        <v>23.11</v>
      </c>
      <c r="H142" s="9" t="s">
        <v>125</v>
      </c>
      <c r="I142" s="9" t="s">
        <v>137</v>
      </c>
      <c r="J142" s="9" t="s">
        <v>210</v>
      </c>
      <c r="K142">
        <f t="shared" si="6"/>
        <v>1</v>
      </c>
    </row>
    <row r="143" spans="1:11">
      <c r="A143" s="9" t="str">
        <f t="shared" si="7"/>
        <v>09.03.2017</v>
      </c>
      <c r="B143" s="9" t="s">
        <v>420</v>
      </c>
      <c r="C143" s="9">
        <v>9103707639</v>
      </c>
      <c r="D143" s="9">
        <v>172083</v>
      </c>
      <c r="E143" s="9" t="s">
        <v>342</v>
      </c>
      <c r="F143" s="9" t="s">
        <v>108</v>
      </c>
      <c r="G143" s="9">
        <v>16.57</v>
      </c>
      <c r="H143" s="9" t="s">
        <v>125</v>
      </c>
      <c r="I143" s="9" t="s">
        <v>137</v>
      </c>
      <c r="J143" s="9" t="s">
        <v>210</v>
      </c>
      <c r="K143">
        <f t="shared" si="6"/>
        <v>1</v>
      </c>
    </row>
    <row r="144" spans="1:11">
      <c r="A144" s="9" t="str">
        <f t="shared" si="7"/>
        <v>09.03.2017</v>
      </c>
      <c r="B144" s="9" t="s">
        <v>420</v>
      </c>
      <c r="C144" s="9">
        <v>9103707640</v>
      </c>
      <c r="D144" s="9">
        <v>172083</v>
      </c>
      <c r="E144" s="9" t="s">
        <v>342</v>
      </c>
      <c r="F144" s="9" t="s">
        <v>108</v>
      </c>
      <c r="G144" s="9">
        <v>21.47</v>
      </c>
      <c r="H144" s="9" t="s">
        <v>125</v>
      </c>
      <c r="I144" s="9" t="s">
        <v>137</v>
      </c>
      <c r="J144" s="9" t="s">
        <v>210</v>
      </c>
      <c r="K144">
        <f t="shared" si="6"/>
        <v>1</v>
      </c>
    </row>
    <row r="145" spans="1:11">
      <c r="A145" s="9" t="str">
        <f t="shared" si="7"/>
        <v>10.03.2017</v>
      </c>
      <c r="B145" s="9" t="s">
        <v>402</v>
      </c>
      <c r="C145" s="9">
        <v>9103707646</v>
      </c>
      <c r="D145" s="9">
        <v>169120</v>
      </c>
      <c r="E145" s="9" t="s">
        <v>353</v>
      </c>
      <c r="F145" s="9" t="s">
        <v>108</v>
      </c>
      <c r="G145" s="9">
        <v>18.829999999999998</v>
      </c>
      <c r="H145" s="9" t="s">
        <v>221</v>
      </c>
      <c r="I145" s="9" t="s">
        <v>221</v>
      </c>
      <c r="J145" s="9" t="s">
        <v>260</v>
      </c>
      <c r="K145">
        <f t="shared" si="6"/>
        <v>1</v>
      </c>
    </row>
    <row r="146" spans="1:11">
      <c r="A146" s="9" t="str">
        <f t="shared" si="7"/>
        <v>10.03.2017</v>
      </c>
      <c r="B146" s="9" t="s">
        <v>402</v>
      </c>
      <c r="C146" s="9">
        <v>9103707649</v>
      </c>
      <c r="D146" s="9">
        <v>173554</v>
      </c>
      <c r="E146" s="9" t="s">
        <v>469</v>
      </c>
      <c r="F146" s="9" t="s">
        <v>108</v>
      </c>
      <c r="G146" s="9">
        <v>19.36</v>
      </c>
      <c r="H146" s="9" t="s">
        <v>125</v>
      </c>
      <c r="I146" s="9" t="s">
        <v>499</v>
      </c>
      <c r="J146" s="9" t="s">
        <v>260</v>
      </c>
      <c r="K146">
        <f t="shared" si="6"/>
        <v>1</v>
      </c>
    </row>
    <row r="147" spans="1:11">
      <c r="A147" s="9" t="str">
        <f t="shared" si="7"/>
        <v>10.03.2017</v>
      </c>
      <c r="B147" s="9" t="s">
        <v>402</v>
      </c>
      <c r="C147" s="9">
        <v>9103707650</v>
      </c>
      <c r="D147" s="9">
        <v>153354</v>
      </c>
      <c r="E147" s="9" t="s">
        <v>238</v>
      </c>
      <c r="F147" s="9" t="s">
        <v>114</v>
      </c>
      <c r="G147" s="9">
        <v>17.07</v>
      </c>
      <c r="H147" s="9" t="s">
        <v>211</v>
      </c>
      <c r="I147" s="9" t="s">
        <v>211</v>
      </c>
      <c r="J147" s="9" t="s">
        <v>259</v>
      </c>
      <c r="K147">
        <f t="shared" si="6"/>
        <v>1</v>
      </c>
    </row>
    <row r="148" spans="1:11">
      <c r="A148" s="9" t="str">
        <f t="shared" si="7"/>
        <v>10.03.2017</v>
      </c>
      <c r="B148" s="9" t="s">
        <v>402</v>
      </c>
      <c r="C148" s="9">
        <v>9103707651</v>
      </c>
      <c r="D148" s="9">
        <v>172593</v>
      </c>
      <c r="E148" s="9" t="s">
        <v>482</v>
      </c>
      <c r="F148" s="9" t="s">
        <v>111</v>
      </c>
      <c r="G148" s="9">
        <v>4.5</v>
      </c>
      <c r="H148" s="9" t="s">
        <v>109</v>
      </c>
      <c r="I148" s="9" t="s">
        <v>109</v>
      </c>
      <c r="J148" s="9" t="s">
        <v>201</v>
      </c>
      <c r="K148">
        <f t="shared" si="6"/>
        <v>1</v>
      </c>
    </row>
    <row r="149" spans="1:11">
      <c r="A149" s="9" t="str">
        <f t="shared" si="7"/>
        <v>10.03.2017</v>
      </c>
      <c r="B149" s="9" t="s">
        <v>402</v>
      </c>
      <c r="C149" s="9">
        <v>9103707653</v>
      </c>
      <c r="D149" s="9">
        <v>173154</v>
      </c>
      <c r="E149" s="9" t="s">
        <v>436</v>
      </c>
      <c r="F149" s="9" t="s">
        <v>111</v>
      </c>
      <c r="G149" s="9">
        <v>4.5</v>
      </c>
      <c r="H149" s="9" t="s">
        <v>109</v>
      </c>
      <c r="I149" s="9" t="s">
        <v>109</v>
      </c>
      <c r="J149" s="9" t="s">
        <v>201</v>
      </c>
      <c r="K149">
        <f t="shared" si="6"/>
        <v>1</v>
      </c>
    </row>
    <row r="150" spans="1:11">
      <c r="A150" s="9" t="str">
        <f t="shared" si="7"/>
        <v>10.03.2017</v>
      </c>
      <c r="B150" s="9" t="s">
        <v>402</v>
      </c>
      <c r="C150" s="9">
        <v>9103707654</v>
      </c>
      <c r="D150" s="9">
        <v>172593</v>
      </c>
      <c r="E150" s="9" t="s">
        <v>482</v>
      </c>
      <c r="F150" s="9" t="s">
        <v>111</v>
      </c>
      <c r="G150" s="9">
        <v>4</v>
      </c>
      <c r="H150" s="9" t="s">
        <v>109</v>
      </c>
      <c r="I150" s="9" t="s">
        <v>109</v>
      </c>
      <c r="J150" s="9" t="s">
        <v>201</v>
      </c>
      <c r="K150">
        <f t="shared" si="6"/>
        <v>1</v>
      </c>
    </row>
    <row r="151" spans="1:11">
      <c r="A151" s="9" t="str">
        <f t="shared" si="7"/>
        <v>10.03.2017</v>
      </c>
      <c r="B151" s="9" t="s">
        <v>402</v>
      </c>
      <c r="C151" s="9">
        <v>9103707655</v>
      </c>
      <c r="D151" s="9">
        <v>173898</v>
      </c>
      <c r="E151" s="9" t="s">
        <v>420</v>
      </c>
      <c r="F151" s="9" t="s">
        <v>130</v>
      </c>
      <c r="G151" s="9">
        <v>1.7</v>
      </c>
      <c r="H151" s="9" t="s">
        <v>109</v>
      </c>
      <c r="I151" s="9" t="s">
        <v>109</v>
      </c>
      <c r="J151" s="9" t="s">
        <v>201</v>
      </c>
      <c r="K151">
        <f t="shared" si="6"/>
        <v>1</v>
      </c>
    </row>
    <row r="152" spans="1:11">
      <c r="A152" s="9" t="str">
        <f t="shared" si="7"/>
        <v>10.03.2017</v>
      </c>
      <c r="B152" s="9" t="s">
        <v>402</v>
      </c>
      <c r="C152" s="9">
        <v>9103707656</v>
      </c>
      <c r="D152" s="9">
        <v>173901</v>
      </c>
      <c r="E152" s="9" t="s">
        <v>420</v>
      </c>
      <c r="F152" s="9" t="s">
        <v>130</v>
      </c>
      <c r="G152" s="9">
        <v>1.7</v>
      </c>
      <c r="H152" s="9" t="s">
        <v>109</v>
      </c>
      <c r="I152" s="9" t="s">
        <v>109</v>
      </c>
      <c r="J152" s="9" t="s">
        <v>201</v>
      </c>
      <c r="K152">
        <f t="shared" si="6"/>
        <v>1</v>
      </c>
    </row>
    <row r="153" spans="1:11">
      <c r="A153" s="9" t="str">
        <f t="shared" si="7"/>
        <v>10.03.2017</v>
      </c>
      <c r="B153" s="9" t="s">
        <v>402</v>
      </c>
      <c r="C153" s="9">
        <v>9103707658</v>
      </c>
      <c r="D153" s="9">
        <v>173411</v>
      </c>
      <c r="E153" s="9" t="s">
        <v>403</v>
      </c>
      <c r="F153" s="9" t="s">
        <v>115</v>
      </c>
      <c r="G153" s="9">
        <v>20.55</v>
      </c>
      <c r="H153" s="9" t="s">
        <v>477</v>
      </c>
      <c r="I153" s="9" t="s">
        <v>477</v>
      </c>
      <c r="J153" s="9" t="s">
        <v>200</v>
      </c>
      <c r="K153">
        <f t="shared" si="6"/>
        <v>1</v>
      </c>
    </row>
    <row r="154" spans="1:11">
      <c r="A154" s="9" t="str">
        <f t="shared" si="7"/>
        <v>10.03.2017</v>
      </c>
      <c r="B154" s="9" t="s">
        <v>402</v>
      </c>
      <c r="C154" s="9">
        <v>9103707660</v>
      </c>
      <c r="D154" s="9">
        <v>173406</v>
      </c>
      <c r="E154" s="9" t="s">
        <v>403</v>
      </c>
      <c r="F154" s="9" t="s">
        <v>108</v>
      </c>
      <c r="G154" s="9">
        <v>20.21</v>
      </c>
      <c r="H154" s="9" t="s">
        <v>280</v>
      </c>
      <c r="I154" s="9" t="s">
        <v>280</v>
      </c>
      <c r="J154" s="9" t="s">
        <v>259</v>
      </c>
      <c r="K154">
        <f t="shared" si="6"/>
        <v>1</v>
      </c>
    </row>
    <row r="155" spans="1:11">
      <c r="A155" s="9" t="str">
        <f t="shared" si="7"/>
        <v>10.03.2017</v>
      </c>
      <c r="B155" s="9" t="s">
        <v>402</v>
      </c>
      <c r="C155" s="9">
        <v>9103707661</v>
      </c>
      <c r="D155" s="9">
        <v>172083</v>
      </c>
      <c r="E155" s="9" t="s">
        <v>342</v>
      </c>
      <c r="F155" s="9" t="s">
        <v>108</v>
      </c>
      <c r="G155" s="9">
        <v>16.79</v>
      </c>
      <c r="H155" s="9" t="s">
        <v>125</v>
      </c>
      <c r="I155" s="9" t="s">
        <v>137</v>
      </c>
      <c r="J155" s="9" t="s">
        <v>210</v>
      </c>
      <c r="K155">
        <f t="shared" si="6"/>
        <v>1</v>
      </c>
    </row>
    <row r="156" spans="1:11">
      <c r="A156" s="9" t="str">
        <f t="shared" si="7"/>
        <v>10.03.2017</v>
      </c>
      <c r="B156" s="9" t="s">
        <v>402</v>
      </c>
      <c r="C156" s="9">
        <v>9103707664</v>
      </c>
      <c r="D156" s="9">
        <v>170346</v>
      </c>
      <c r="E156" s="9" t="s">
        <v>352</v>
      </c>
      <c r="F156" s="9" t="s">
        <v>113</v>
      </c>
      <c r="G156" s="9">
        <v>5</v>
      </c>
      <c r="H156" s="9" t="s">
        <v>134</v>
      </c>
      <c r="I156" s="9" t="s">
        <v>134</v>
      </c>
      <c r="J156" s="9" t="s">
        <v>201</v>
      </c>
      <c r="K156">
        <f t="shared" si="6"/>
        <v>1</v>
      </c>
    </row>
    <row r="157" spans="1:11">
      <c r="A157" s="9" t="str">
        <f t="shared" si="7"/>
        <v>10.03.2017</v>
      </c>
      <c r="B157" s="9" t="s">
        <v>402</v>
      </c>
      <c r="C157" s="9">
        <v>9103707665</v>
      </c>
      <c r="D157" s="9">
        <v>173941</v>
      </c>
      <c r="E157" s="9" t="s">
        <v>420</v>
      </c>
      <c r="F157" s="9" t="s">
        <v>113</v>
      </c>
      <c r="G157" s="9">
        <v>0.5</v>
      </c>
      <c r="H157" s="9" t="s">
        <v>406</v>
      </c>
      <c r="I157" s="9" t="s">
        <v>406</v>
      </c>
      <c r="J157" s="9" t="s">
        <v>201</v>
      </c>
      <c r="K157">
        <f t="shared" si="6"/>
        <v>1</v>
      </c>
    </row>
    <row r="158" spans="1:11">
      <c r="A158" s="9" t="str">
        <f t="shared" si="7"/>
        <v>10.03.2017</v>
      </c>
      <c r="B158" s="9" t="s">
        <v>402</v>
      </c>
      <c r="C158" s="9">
        <v>9103707666</v>
      </c>
      <c r="D158" s="9">
        <v>173942</v>
      </c>
      <c r="E158" s="9" t="s">
        <v>420</v>
      </c>
      <c r="F158" s="9" t="s">
        <v>113</v>
      </c>
      <c r="G158" s="9">
        <v>1.25</v>
      </c>
      <c r="H158" s="9" t="s">
        <v>406</v>
      </c>
      <c r="I158" s="9" t="s">
        <v>406</v>
      </c>
      <c r="J158" s="9" t="s">
        <v>201</v>
      </c>
      <c r="K158">
        <f t="shared" si="6"/>
        <v>1</v>
      </c>
    </row>
    <row r="159" spans="1:11">
      <c r="A159" s="9" t="str">
        <f t="shared" si="7"/>
        <v>10.03.2017</v>
      </c>
      <c r="B159" s="9" t="s">
        <v>402</v>
      </c>
      <c r="C159" s="9">
        <v>9103707667</v>
      </c>
      <c r="D159" s="9">
        <v>173156</v>
      </c>
      <c r="E159" s="9" t="s">
        <v>436</v>
      </c>
      <c r="F159" s="9" t="s">
        <v>141</v>
      </c>
      <c r="G159" s="9">
        <v>9</v>
      </c>
      <c r="H159" s="9" t="s">
        <v>480</v>
      </c>
      <c r="I159" s="9" t="s">
        <v>480</v>
      </c>
      <c r="J159" s="9" t="s">
        <v>201</v>
      </c>
      <c r="K159">
        <f t="shared" si="6"/>
        <v>1</v>
      </c>
    </row>
    <row r="160" spans="1:11">
      <c r="A160" s="9" t="str">
        <f t="shared" si="7"/>
        <v>10.03.2017</v>
      </c>
      <c r="B160" s="9" t="s">
        <v>402</v>
      </c>
      <c r="C160" s="9">
        <v>9103707670</v>
      </c>
      <c r="D160" s="9">
        <v>173413</v>
      </c>
      <c r="E160" s="9" t="s">
        <v>403</v>
      </c>
      <c r="F160" s="9" t="s">
        <v>111</v>
      </c>
      <c r="G160" s="9">
        <v>9</v>
      </c>
      <c r="H160" s="9" t="s">
        <v>109</v>
      </c>
      <c r="I160" s="9" t="s">
        <v>109</v>
      </c>
      <c r="J160" s="9" t="s">
        <v>201</v>
      </c>
      <c r="K160">
        <f t="shared" si="6"/>
        <v>1</v>
      </c>
    </row>
    <row r="161" spans="1:11">
      <c r="A161" s="9" t="str">
        <f t="shared" si="7"/>
        <v>10.03.2017</v>
      </c>
      <c r="B161" s="9" t="s">
        <v>402</v>
      </c>
      <c r="C161" s="9">
        <v>9103707671</v>
      </c>
      <c r="D161" s="9">
        <v>174052</v>
      </c>
      <c r="E161" s="9" t="s">
        <v>402</v>
      </c>
      <c r="F161" s="9" t="s">
        <v>130</v>
      </c>
      <c r="G161" s="9">
        <v>3.4</v>
      </c>
      <c r="H161" s="9" t="s">
        <v>109</v>
      </c>
      <c r="I161" s="9" t="s">
        <v>285</v>
      </c>
      <c r="J161" s="9" t="s">
        <v>201</v>
      </c>
      <c r="K161">
        <f t="shared" si="6"/>
        <v>1</v>
      </c>
    </row>
    <row r="162" spans="1:11">
      <c r="A162" s="9" t="str">
        <f t="shared" ref="A162:A193" si="8">B162</f>
        <v>10.03.2017</v>
      </c>
      <c r="B162" s="9" t="s">
        <v>402</v>
      </c>
      <c r="C162" s="9">
        <v>9103707672</v>
      </c>
      <c r="D162" s="9">
        <v>174058</v>
      </c>
      <c r="E162" s="9" t="s">
        <v>402</v>
      </c>
      <c r="F162" s="9" t="s">
        <v>273</v>
      </c>
      <c r="G162" s="9">
        <v>5</v>
      </c>
      <c r="H162" s="9" t="s">
        <v>109</v>
      </c>
      <c r="I162" s="9" t="s">
        <v>505</v>
      </c>
      <c r="J162" s="9" t="s">
        <v>201</v>
      </c>
      <c r="K162">
        <f t="shared" si="6"/>
        <v>1</v>
      </c>
    </row>
    <row r="163" spans="1:11">
      <c r="A163" s="9" t="str">
        <f t="shared" si="8"/>
        <v>10.03.2017</v>
      </c>
      <c r="B163" s="9" t="s">
        <v>402</v>
      </c>
      <c r="C163" s="9">
        <v>9103707673</v>
      </c>
      <c r="D163" s="9">
        <v>166076</v>
      </c>
      <c r="E163" s="9" t="s">
        <v>317</v>
      </c>
      <c r="F163" s="9" t="s">
        <v>114</v>
      </c>
      <c r="G163" s="9">
        <v>20.079999999999998</v>
      </c>
      <c r="H163" s="9" t="s">
        <v>278</v>
      </c>
      <c r="I163" s="9" t="s">
        <v>278</v>
      </c>
      <c r="J163" s="9" t="s">
        <v>200</v>
      </c>
      <c r="K163">
        <f t="shared" si="6"/>
        <v>1</v>
      </c>
    </row>
    <row r="164" spans="1:11">
      <c r="A164" s="9" t="str">
        <f t="shared" si="8"/>
        <v>11.03.2017</v>
      </c>
      <c r="B164" s="9" t="s">
        <v>457</v>
      </c>
      <c r="C164" s="9">
        <v>9103707675</v>
      </c>
      <c r="D164" s="9">
        <v>173897</v>
      </c>
      <c r="E164" s="9" t="s">
        <v>420</v>
      </c>
      <c r="F164" s="9" t="s">
        <v>108</v>
      </c>
      <c r="G164" s="9">
        <v>19.989999999999998</v>
      </c>
      <c r="H164" s="9" t="s">
        <v>504</v>
      </c>
      <c r="I164" s="9" t="s">
        <v>504</v>
      </c>
      <c r="J164" s="9" t="s">
        <v>260</v>
      </c>
      <c r="K164">
        <f t="shared" si="6"/>
        <v>1</v>
      </c>
    </row>
    <row r="165" spans="1:11">
      <c r="A165" s="9" t="str">
        <f t="shared" si="8"/>
        <v>11.03.2017</v>
      </c>
      <c r="B165" s="9" t="s">
        <v>457</v>
      </c>
      <c r="C165" s="9">
        <v>9103707676</v>
      </c>
      <c r="D165" s="9">
        <v>173943</v>
      </c>
      <c r="E165" s="9" t="s">
        <v>420</v>
      </c>
      <c r="F165" s="9" t="s">
        <v>113</v>
      </c>
      <c r="G165" s="9">
        <v>8.75</v>
      </c>
      <c r="H165" s="9" t="s">
        <v>503</v>
      </c>
      <c r="I165" s="9" t="s">
        <v>503</v>
      </c>
      <c r="J165" s="9" t="s">
        <v>502</v>
      </c>
      <c r="K165">
        <f t="shared" si="6"/>
        <v>1</v>
      </c>
    </row>
    <row r="166" spans="1:11">
      <c r="A166" s="9" t="str">
        <f t="shared" si="8"/>
        <v>11.03.2017</v>
      </c>
      <c r="B166" s="9" t="s">
        <v>457</v>
      </c>
      <c r="C166" s="9">
        <v>9103707677</v>
      </c>
      <c r="D166" s="9">
        <v>170843</v>
      </c>
      <c r="E166" s="9" t="s">
        <v>351</v>
      </c>
      <c r="F166" s="9" t="s">
        <v>113</v>
      </c>
      <c r="G166" s="9">
        <v>2.75</v>
      </c>
      <c r="H166" s="9" t="s">
        <v>271</v>
      </c>
      <c r="I166" s="9" t="s">
        <v>501</v>
      </c>
      <c r="J166" s="9" t="s">
        <v>218</v>
      </c>
      <c r="K166">
        <f t="shared" si="6"/>
        <v>1</v>
      </c>
    </row>
    <row r="167" spans="1:11">
      <c r="A167" s="9" t="str">
        <f t="shared" si="8"/>
        <v>11.03.2017</v>
      </c>
      <c r="B167" s="9" t="s">
        <v>457</v>
      </c>
      <c r="C167" s="9">
        <v>9103707679</v>
      </c>
      <c r="D167" s="9">
        <v>174056</v>
      </c>
      <c r="E167" s="9" t="s">
        <v>402</v>
      </c>
      <c r="F167" s="9" t="s">
        <v>141</v>
      </c>
      <c r="G167" s="9">
        <v>2</v>
      </c>
      <c r="H167" s="9" t="s">
        <v>109</v>
      </c>
      <c r="I167" s="9" t="s">
        <v>109</v>
      </c>
      <c r="J167" s="9" t="s">
        <v>201</v>
      </c>
      <c r="K167">
        <f t="shared" si="6"/>
        <v>1</v>
      </c>
    </row>
    <row r="168" spans="1:11">
      <c r="A168" s="9" t="str">
        <f t="shared" si="8"/>
        <v>11.03.2017</v>
      </c>
      <c r="B168" s="9" t="s">
        <v>457</v>
      </c>
      <c r="C168" s="9">
        <v>9103707680</v>
      </c>
      <c r="D168" s="9">
        <v>173413</v>
      </c>
      <c r="E168" s="9" t="s">
        <v>403</v>
      </c>
      <c r="F168" s="9" t="s">
        <v>111</v>
      </c>
      <c r="G168" s="9">
        <v>4</v>
      </c>
      <c r="H168" s="9" t="s">
        <v>109</v>
      </c>
      <c r="I168" s="9" t="s">
        <v>109</v>
      </c>
      <c r="J168" s="9" t="s">
        <v>201</v>
      </c>
      <c r="K168">
        <f t="shared" si="6"/>
        <v>1</v>
      </c>
    </row>
    <row r="169" spans="1:11">
      <c r="A169" s="9" t="str">
        <f t="shared" si="8"/>
        <v>11.03.2017</v>
      </c>
      <c r="B169" s="9" t="s">
        <v>457</v>
      </c>
      <c r="C169" s="9">
        <v>9103707681</v>
      </c>
      <c r="D169" s="9">
        <v>174053</v>
      </c>
      <c r="E169" s="9" t="s">
        <v>402</v>
      </c>
      <c r="F169" s="9" t="s">
        <v>111</v>
      </c>
      <c r="G169" s="9">
        <v>1.2</v>
      </c>
      <c r="H169" s="9" t="s">
        <v>109</v>
      </c>
      <c r="I169" s="9" t="s">
        <v>465</v>
      </c>
      <c r="J169" s="9" t="s">
        <v>201</v>
      </c>
      <c r="K169">
        <f t="shared" si="6"/>
        <v>1</v>
      </c>
    </row>
    <row r="170" spans="1:11">
      <c r="A170" s="9" t="str">
        <f t="shared" si="8"/>
        <v>11.03.2017</v>
      </c>
      <c r="B170" s="9" t="s">
        <v>457</v>
      </c>
      <c r="C170" s="9">
        <v>9103707682</v>
      </c>
      <c r="D170" s="9">
        <v>174055</v>
      </c>
      <c r="E170" s="9" t="s">
        <v>402</v>
      </c>
      <c r="F170" s="9" t="s">
        <v>111</v>
      </c>
      <c r="G170" s="9">
        <v>0.8</v>
      </c>
      <c r="H170" s="9" t="s">
        <v>109</v>
      </c>
      <c r="I170" s="9" t="s">
        <v>500</v>
      </c>
      <c r="J170" s="9" t="s">
        <v>201</v>
      </c>
      <c r="K170">
        <f t="shared" si="6"/>
        <v>1</v>
      </c>
    </row>
    <row r="171" spans="1:11">
      <c r="A171" s="9" t="str">
        <f t="shared" si="8"/>
        <v>11.03.2017</v>
      </c>
      <c r="B171" s="9" t="s">
        <v>457</v>
      </c>
      <c r="C171" s="9">
        <v>9103707684</v>
      </c>
      <c r="D171" s="9">
        <v>174059</v>
      </c>
      <c r="E171" s="9" t="s">
        <v>402</v>
      </c>
      <c r="F171" s="9" t="s">
        <v>131</v>
      </c>
      <c r="G171" s="9">
        <v>3.6</v>
      </c>
      <c r="H171" s="9" t="s">
        <v>109</v>
      </c>
      <c r="I171" s="9" t="s">
        <v>132</v>
      </c>
      <c r="J171" s="9" t="s">
        <v>283</v>
      </c>
      <c r="K171">
        <f t="shared" si="6"/>
        <v>1</v>
      </c>
    </row>
    <row r="172" spans="1:11">
      <c r="A172" s="9" t="str">
        <f t="shared" si="8"/>
        <v>11.03.2017</v>
      </c>
      <c r="B172" s="9" t="s">
        <v>457</v>
      </c>
      <c r="C172" s="9">
        <v>9103707687</v>
      </c>
      <c r="D172" s="9">
        <v>174124</v>
      </c>
      <c r="E172" s="9" t="s">
        <v>402</v>
      </c>
      <c r="F172" s="9" t="s">
        <v>108</v>
      </c>
      <c r="G172" s="9">
        <v>18.78</v>
      </c>
      <c r="H172" s="9" t="s">
        <v>128</v>
      </c>
      <c r="I172" s="9" t="s">
        <v>128</v>
      </c>
      <c r="J172" s="9" t="s">
        <v>259</v>
      </c>
      <c r="K172">
        <f t="shared" si="6"/>
        <v>1</v>
      </c>
    </row>
    <row r="173" spans="1:11">
      <c r="A173" s="9" t="str">
        <f t="shared" si="8"/>
        <v>12.03.2017</v>
      </c>
      <c r="B173" s="9" t="s">
        <v>423</v>
      </c>
      <c r="C173" s="9">
        <v>9103707688</v>
      </c>
      <c r="D173" s="9">
        <v>173100</v>
      </c>
      <c r="E173" s="9" t="s">
        <v>431</v>
      </c>
      <c r="F173" s="9" t="s">
        <v>116</v>
      </c>
      <c r="G173" s="9">
        <v>19.98</v>
      </c>
      <c r="H173" s="9" t="s">
        <v>214</v>
      </c>
      <c r="I173" s="9" t="s">
        <v>214</v>
      </c>
      <c r="J173" s="9" t="s">
        <v>359</v>
      </c>
      <c r="K173">
        <f t="shared" si="6"/>
        <v>1</v>
      </c>
    </row>
    <row r="174" spans="1:11">
      <c r="A174" s="9" t="str">
        <f t="shared" si="8"/>
        <v>13.03.2017</v>
      </c>
      <c r="B174" s="9" t="s">
        <v>444</v>
      </c>
      <c r="C174" s="9">
        <v>9103707701</v>
      </c>
      <c r="D174" s="9">
        <v>173554</v>
      </c>
      <c r="E174" s="9" t="s">
        <v>469</v>
      </c>
      <c r="F174" s="9" t="s">
        <v>108</v>
      </c>
      <c r="G174" s="9">
        <v>24.58</v>
      </c>
      <c r="H174" s="9" t="s">
        <v>125</v>
      </c>
      <c r="I174" s="9" t="s">
        <v>499</v>
      </c>
      <c r="J174" s="9" t="s">
        <v>200</v>
      </c>
      <c r="K174">
        <f t="shared" si="6"/>
        <v>1</v>
      </c>
    </row>
    <row r="175" spans="1:11">
      <c r="A175" s="9" t="str">
        <f t="shared" si="8"/>
        <v>14.03.2017</v>
      </c>
      <c r="B175" s="9" t="s">
        <v>404</v>
      </c>
      <c r="C175" s="9">
        <v>9103707704</v>
      </c>
      <c r="D175" s="9">
        <v>174264</v>
      </c>
      <c r="E175" s="9" t="s">
        <v>404</v>
      </c>
      <c r="F175" s="9" t="s">
        <v>120</v>
      </c>
      <c r="G175" s="9">
        <v>5</v>
      </c>
      <c r="H175" s="9" t="s">
        <v>498</v>
      </c>
      <c r="I175" s="9" t="s">
        <v>498</v>
      </c>
      <c r="J175" s="9" t="s">
        <v>497</v>
      </c>
      <c r="K175">
        <f t="shared" si="6"/>
        <v>1</v>
      </c>
    </row>
    <row r="176" spans="1:11">
      <c r="A176" s="9" t="str">
        <f t="shared" si="8"/>
        <v>14.03.2017</v>
      </c>
      <c r="B176" s="9" t="s">
        <v>404</v>
      </c>
      <c r="C176" s="9">
        <v>9103707704</v>
      </c>
      <c r="D176" s="9">
        <v>174264</v>
      </c>
      <c r="E176" s="9" t="s">
        <v>404</v>
      </c>
      <c r="F176" s="9" t="s">
        <v>141</v>
      </c>
      <c r="G176" s="9">
        <v>3</v>
      </c>
      <c r="H176" s="9" t="s">
        <v>498</v>
      </c>
      <c r="I176" s="9" t="s">
        <v>498</v>
      </c>
      <c r="J176" s="9" t="s">
        <v>497</v>
      </c>
      <c r="K176">
        <f t="shared" si="6"/>
        <v>1</v>
      </c>
    </row>
    <row r="177" spans="1:11">
      <c r="A177" s="9" t="str">
        <f t="shared" si="8"/>
        <v>14.03.2017</v>
      </c>
      <c r="B177" s="9" t="s">
        <v>404</v>
      </c>
      <c r="C177" s="9">
        <v>9103707706</v>
      </c>
      <c r="D177" s="9">
        <v>174265</v>
      </c>
      <c r="E177" s="9" t="s">
        <v>404</v>
      </c>
      <c r="F177" s="9" t="s">
        <v>141</v>
      </c>
      <c r="G177" s="9">
        <v>2</v>
      </c>
      <c r="H177" s="9" t="s">
        <v>498</v>
      </c>
      <c r="I177" s="9" t="s">
        <v>498</v>
      </c>
      <c r="J177" s="9" t="s">
        <v>497</v>
      </c>
      <c r="K177">
        <f t="shared" si="6"/>
        <v>1</v>
      </c>
    </row>
    <row r="178" spans="1:11">
      <c r="A178" s="9" t="str">
        <f t="shared" si="8"/>
        <v>14.03.2017</v>
      </c>
      <c r="B178" s="9" t="s">
        <v>404</v>
      </c>
      <c r="C178" s="9">
        <v>9103707706</v>
      </c>
      <c r="D178" s="9">
        <v>174265</v>
      </c>
      <c r="E178" s="9" t="s">
        <v>404</v>
      </c>
      <c r="F178" s="9" t="s">
        <v>273</v>
      </c>
      <c r="G178" s="9">
        <v>6</v>
      </c>
      <c r="H178" s="9" t="s">
        <v>498</v>
      </c>
      <c r="I178" s="9" t="s">
        <v>498</v>
      </c>
      <c r="J178" s="9" t="s">
        <v>497</v>
      </c>
      <c r="K178">
        <f t="shared" si="6"/>
        <v>1</v>
      </c>
    </row>
    <row r="179" spans="1:11">
      <c r="A179" s="9" t="str">
        <f t="shared" si="8"/>
        <v>14.03.2017</v>
      </c>
      <c r="B179" s="9" t="s">
        <v>404</v>
      </c>
      <c r="C179" s="9">
        <v>9103707709</v>
      </c>
      <c r="D179" s="9">
        <v>174333</v>
      </c>
      <c r="E179" s="9" t="s">
        <v>404</v>
      </c>
      <c r="F179" s="9" t="s">
        <v>120</v>
      </c>
      <c r="G179" s="9">
        <v>16</v>
      </c>
      <c r="H179" s="9" t="s">
        <v>263</v>
      </c>
      <c r="I179" s="9" t="s">
        <v>263</v>
      </c>
      <c r="J179" s="9" t="s">
        <v>496</v>
      </c>
      <c r="K179">
        <f t="shared" si="6"/>
        <v>1</v>
      </c>
    </row>
    <row r="180" spans="1:11">
      <c r="A180" s="9" t="str">
        <f t="shared" si="8"/>
        <v>14.03.2017</v>
      </c>
      <c r="B180" s="9" t="s">
        <v>404</v>
      </c>
      <c r="C180" s="9">
        <v>9103707710</v>
      </c>
      <c r="D180" s="9">
        <v>173415</v>
      </c>
      <c r="E180" s="9" t="s">
        <v>403</v>
      </c>
      <c r="F180" s="9" t="s">
        <v>127</v>
      </c>
      <c r="G180" s="9">
        <v>4.5</v>
      </c>
      <c r="H180" s="9" t="s">
        <v>447</v>
      </c>
      <c r="I180" s="9" t="s">
        <v>447</v>
      </c>
      <c r="J180" s="9" t="s">
        <v>201</v>
      </c>
      <c r="K180">
        <f t="shared" si="6"/>
        <v>1</v>
      </c>
    </row>
    <row r="181" spans="1:11">
      <c r="A181" s="9" t="s">
        <v>402</v>
      </c>
      <c r="B181" s="9" t="s">
        <v>404</v>
      </c>
      <c r="C181" s="9">
        <v>9103707712</v>
      </c>
      <c r="D181" s="9">
        <v>171669</v>
      </c>
      <c r="E181" s="9" t="s">
        <v>346</v>
      </c>
      <c r="F181" s="9" t="s">
        <v>123</v>
      </c>
      <c r="G181" s="9">
        <v>3</v>
      </c>
      <c r="H181" s="9" t="s">
        <v>290</v>
      </c>
      <c r="I181" s="9" t="s">
        <v>291</v>
      </c>
      <c r="J181" s="9" t="s">
        <v>201</v>
      </c>
      <c r="K181">
        <f t="shared" si="6"/>
        <v>0</v>
      </c>
    </row>
    <row r="182" spans="1:11">
      <c r="A182" s="9" t="str">
        <f t="shared" ref="A182:A198" si="9">B182</f>
        <v>14.03.2017</v>
      </c>
      <c r="B182" s="9" t="s">
        <v>404</v>
      </c>
      <c r="C182" s="9">
        <v>9103707716</v>
      </c>
      <c r="D182" s="9">
        <v>159228</v>
      </c>
      <c r="E182" s="9" t="s">
        <v>272</v>
      </c>
      <c r="F182" s="9" t="s">
        <v>495</v>
      </c>
      <c r="G182" s="9">
        <v>0.43</v>
      </c>
      <c r="H182" s="9" t="s">
        <v>494</v>
      </c>
      <c r="I182" s="9" t="s">
        <v>494</v>
      </c>
      <c r="J182" s="9" t="s">
        <v>335</v>
      </c>
      <c r="K182">
        <f t="shared" si="6"/>
        <v>1</v>
      </c>
    </row>
    <row r="183" spans="1:11">
      <c r="A183" s="9" t="str">
        <f t="shared" si="9"/>
        <v>14.03.2017</v>
      </c>
      <c r="B183" s="9" t="s">
        <v>404</v>
      </c>
      <c r="C183" s="9">
        <v>9103707717</v>
      </c>
      <c r="D183" s="9">
        <v>173420</v>
      </c>
      <c r="E183" s="9" t="s">
        <v>403</v>
      </c>
      <c r="F183" s="9" t="s">
        <v>101</v>
      </c>
      <c r="G183" s="9">
        <v>16</v>
      </c>
      <c r="H183" s="9" t="s">
        <v>217</v>
      </c>
      <c r="I183" s="9" t="s">
        <v>217</v>
      </c>
      <c r="J183" s="9" t="s">
        <v>244</v>
      </c>
      <c r="K183">
        <f t="shared" si="6"/>
        <v>1</v>
      </c>
    </row>
    <row r="184" spans="1:11">
      <c r="A184" s="9" t="str">
        <f t="shared" si="9"/>
        <v>14.03.2017</v>
      </c>
      <c r="B184" s="9" t="s">
        <v>404</v>
      </c>
      <c r="C184" s="9">
        <v>9103707718</v>
      </c>
      <c r="D184" s="9">
        <v>165764</v>
      </c>
      <c r="E184" s="9" t="s">
        <v>326</v>
      </c>
      <c r="F184" s="9" t="s">
        <v>130</v>
      </c>
      <c r="G184" s="9">
        <v>1.19</v>
      </c>
      <c r="H184" s="9" t="s">
        <v>146</v>
      </c>
      <c r="I184" s="9" t="s">
        <v>146</v>
      </c>
      <c r="J184" s="9" t="s">
        <v>222</v>
      </c>
      <c r="K184">
        <f t="shared" si="6"/>
        <v>1</v>
      </c>
    </row>
    <row r="185" spans="1:11">
      <c r="A185" s="9" t="str">
        <f t="shared" si="9"/>
        <v>14.03.2017</v>
      </c>
      <c r="B185" s="9" t="s">
        <v>404</v>
      </c>
      <c r="C185" s="9">
        <v>9103707719</v>
      </c>
      <c r="D185" s="9">
        <v>150913</v>
      </c>
      <c r="E185" s="9" t="s">
        <v>223</v>
      </c>
      <c r="F185" s="9" t="s">
        <v>129</v>
      </c>
      <c r="G185" s="9">
        <v>10</v>
      </c>
      <c r="H185" s="9" t="s">
        <v>109</v>
      </c>
      <c r="I185" s="9" t="s">
        <v>112</v>
      </c>
      <c r="J185" s="9" t="s">
        <v>205</v>
      </c>
      <c r="K185">
        <f t="shared" si="6"/>
        <v>1</v>
      </c>
    </row>
    <row r="186" spans="1:11">
      <c r="A186" s="9" t="str">
        <f t="shared" si="9"/>
        <v>14.03.2017</v>
      </c>
      <c r="B186" s="9" t="s">
        <v>404</v>
      </c>
      <c r="C186" s="9">
        <v>9103707720</v>
      </c>
      <c r="D186" s="9">
        <v>173154</v>
      </c>
      <c r="E186" s="9" t="s">
        <v>436</v>
      </c>
      <c r="F186" s="9" t="s">
        <v>111</v>
      </c>
      <c r="G186" s="9">
        <v>9</v>
      </c>
      <c r="H186" s="9" t="s">
        <v>109</v>
      </c>
      <c r="I186" s="9" t="s">
        <v>109</v>
      </c>
      <c r="J186" s="9" t="s">
        <v>201</v>
      </c>
      <c r="K186">
        <f t="shared" si="6"/>
        <v>1</v>
      </c>
    </row>
    <row r="187" spans="1:11">
      <c r="A187" s="9" t="str">
        <f t="shared" si="9"/>
        <v>15.03.2017</v>
      </c>
      <c r="B187" s="9" t="s">
        <v>435</v>
      </c>
      <c r="C187" s="9">
        <v>9103707722</v>
      </c>
      <c r="D187" s="9">
        <v>162688</v>
      </c>
      <c r="E187" s="9" t="s">
        <v>284</v>
      </c>
      <c r="F187" s="9" t="s">
        <v>108</v>
      </c>
      <c r="G187" s="9">
        <v>3.1</v>
      </c>
      <c r="H187" s="9" t="s">
        <v>479</v>
      </c>
      <c r="I187" s="9" t="s">
        <v>479</v>
      </c>
      <c r="J187" s="9" t="s">
        <v>230</v>
      </c>
      <c r="K187">
        <f t="shared" si="6"/>
        <v>1</v>
      </c>
    </row>
    <row r="188" spans="1:11">
      <c r="A188" s="9" t="str">
        <f t="shared" si="9"/>
        <v>15.03.2017</v>
      </c>
      <c r="B188" s="9" t="s">
        <v>435</v>
      </c>
      <c r="C188" s="9">
        <v>9103707723</v>
      </c>
      <c r="D188" s="9">
        <v>173902</v>
      </c>
      <c r="E188" s="9" t="s">
        <v>420</v>
      </c>
      <c r="F188" s="9" t="s">
        <v>108</v>
      </c>
      <c r="G188" s="9">
        <v>16.64</v>
      </c>
      <c r="H188" s="9" t="s">
        <v>479</v>
      </c>
      <c r="I188" s="9" t="s">
        <v>479</v>
      </c>
      <c r="J188" s="9" t="s">
        <v>230</v>
      </c>
      <c r="K188">
        <f t="shared" si="6"/>
        <v>1</v>
      </c>
    </row>
    <row r="189" spans="1:11">
      <c r="A189" s="9" t="str">
        <f t="shared" si="9"/>
        <v>15.03.2017</v>
      </c>
      <c r="B189" s="9" t="s">
        <v>435</v>
      </c>
      <c r="C189" s="9">
        <v>9103707724</v>
      </c>
      <c r="D189" s="9">
        <v>173561</v>
      </c>
      <c r="E189" s="9" t="s">
        <v>469</v>
      </c>
      <c r="F189" s="9" t="s">
        <v>108</v>
      </c>
      <c r="G189" s="9">
        <v>9.74</v>
      </c>
      <c r="H189" s="9" t="s">
        <v>109</v>
      </c>
      <c r="I189" s="9" t="s">
        <v>285</v>
      </c>
      <c r="J189" s="9" t="s">
        <v>259</v>
      </c>
      <c r="K189">
        <f t="shared" si="6"/>
        <v>1</v>
      </c>
    </row>
    <row r="190" spans="1:11">
      <c r="A190" s="9" t="str">
        <f t="shared" si="9"/>
        <v>15.03.2017</v>
      </c>
      <c r="B190" s="9" t="s">
        <v>435</v>
      </c>
      <c r="C190" s="9">
        <v>9103707725</v>
      </c>
      <c r="D190" s="9">
        <v>173900</v>
      </c>
      <c r="E190" s="9" t="s">
        <v>420</v>
      </c>
      <c r="F190" s="9" t="s">
        <v>108</v>
      </c>
      <c r="G190" s="9">
        <v>15.65</v>
      </c>
      <c r="H190" s="9" t="s">
        <v>109</v>
      </c>
      <c r="I190" s="9" t="s">
        <v>112</v>
      </c>
      <c r="J190" s="9" t="s">
        <v>259</v>
      </c>
      <c r="K190">
        <f t="shared" si="6"/>
        <v>1</v>
      </c>
    </row>
    <row r="191" spans="1:11">
      <c r="A191" s="9" t="str">
        <f t="shared" si="9"/>
        <v>15.03.2017</v>
      </c>
      <c r="B191" s="9" t="s">
        <v>435</v>
      </c>
      <c r="C191" s="9">
        <v>9103707726</v>
      </c>
      <c r="D191" s="9">
        <v>173100</v>
      </c>
      <c r="E191" s="9" t="s">
        <v>431</v>
      </c>
      <c r="F191" s="9" t="s">
        <v>116</v>
      </c>
      <c r="G191" s="9">
        <v>25.03</v>
      </c>
      <c r="H191" s="9" t="s">
        <v>214</v>
      </c>
      <c r="I191" s="9" t="s">
        <v>214</v>
      </c>
      <c r="J191" s="9" t="s">
        <v>359</v>
      </c>
      <c r="K191">
        <f t="shared" si="6"/>
        <v>1</v>
      </c>
    </row>
    <row r="192" spans="1:11">
      <c r="A192" s="9" t="str">
        <f t="shared" si="9"/>
        <v>15.03.2017</v>
      </c>
      <c r="B192" s="9" t="s">
        <v>435</v>
      </c>
      <c r="C192" s="9">
        <v>9103707727</v>
      </c>
      <c r="D192" s="9">
        <v>173116</v>
      </c>
      <c r="E192" s="9" t="s">
        <v>431</v>
      </c>
      <c r="F192" s="9" t="s">
        <v>111</v>
      </c>
      <c r="G192" s="9">
        <v>5</v>
      </c>
      <c r="H192" s="9" t="s">
        <v>109</v>
      </c>
      <c r="I192" s="9" t="s">
        <v>493</v>
      </c>
      <c r="J192" s="9" t="s">
        <v>201</v>
      </c>
      <c r="K192">
        <f t="shared" si="6"/>
        <v>1</v>
      </c>
    </row>
    <row r="193" spans="1:11">
      <c r="A193" s="9" t="str">
        <f t="shared" si="9"/>
        <v>15.03.2017</v>
      </c>
      <c r="B193" s="9" t="s">
        <v>435</v>
      </c>
      <c r="C193" s="9">
        <v>9103707728</v>
      </c>
      <c r="D193" s="9">
        <v>173096</v>
      </c>
      <c r="E193" s="9" t="s">
        <v>431</v>
      </c>
      <c r="F193" s="9" t="s">
        <v>108</v>
      </c>
      <c r="G193" s="9">
        <v>23.09</v>
      </c>
      <c r="H193" s="9" t="s">
        <v>125</v>
      </c>
      <c r="I193" s="9" t="s">
        <v>137</v>
      </c>
      <c r="J193" s="9" t="s">
        <v>210</v>
      </c>
      <c r="K193">
        <f t="shared" ref="K193:K254" si="10">IF(B193=A193,1,0)</f>
        <v>1</v>
      </c>
    </row>
    <row r="194" spans="1:11">
      <c r="A194" s="9" t="str">
        <f t="shared" si="9"/>
        <v>15.03.2017</v>
      </c>
      <c r="B194" s="9" t="s">
        <v>435</v>
      </c>
      <c r="C194" s="9">
        <v>9103707729</v>
      </c>
      <c r="D194" s="9">
        <v>173096</v>
      </c>
      <c r="E194" s="9" t="s">
        <v>431</v>
      </c>
      <c r="F194" s="9" t="s">
        <v>108</v>
      </c>
      <c r="G194" s="9">
        <v>16.559999999999999</v>
      </c>
      <c r="H194" s="9" t="s">
        <v>125</v>
      </c>
      <c r="I194" s="9" t="s">
        <v>137</v>
      </c>
      <c r="J194" s="9" t="s">
        <v>210</v>
      </c>
      <c r="K194">
        <f t="shared" si="10"/>
        <v>1</v>
      </c>
    </row>
    <row r="195" spans="1:11">
      <c r="A195" s="9" t="str">
        <f t="shared" si="9"/>
        <v>15.03.2017</v>
      </c>
      <c r="B195" s="9" t="s">
        <v>435</v>
      </c>
      <c r="C195" s="9">
        <v>9103707730</v>
      </c>
      <c r="D195" s="9">
        <v>173096</v>
      </c>
      <c r="E195" s="9" t="s">
        <v>431</v>
      </c>
      <c r="F195" s="9" t="s">
        <v>108</v>
      </c>
      <c r="G195" s="9">
        <v>21.02</v>
      </c>
      <c r="H195" s="9" t="s">
        <v>125</v>
      </c>
      <c r="I195" s="9" t="s">
        <v>137</v>
      </c>
      <c r="J195" s="9" t="s">
        <v>210</v>
      </c>
      <c r="K195">
        <f t="shared" si="10"/>
        <v>1</v>
      </c>
    </row>
    <row r="196" spans="1:11">
      <c r="A196" s="9" t="str">
        <f t="shared" si="9"/>
        <v>15.03.2017</v>
      </c>
      <c r="B196" s="9" t="s">
        <v>435</v>
      </c>
      <c r="C196" s="9">
        <v>9103707731</v>
      </c>
      <c r="D196" s="9">
        <v>172593</v>
      </c>
      <c r="E196" s="9" t="s">
        <v>482</v>
      </c>
      <c r="F196" s="9" t="s">
        <v>111</v>
      </c>
      <c r="G196" s="9">
        <v>3</v>
      </c>
      <c r="H196" s="9" t="s">
        <v>109</v>
      </c>
      <c r="I196" s="9" t="s">
        <v>109</v>
      </c>
      <c r="J196" s="9" t="s">
        <v>201</v>
      </c>
      <c r="K196">
        <f t="shared" si="10"/>
        <v>1</v>
      </c>
    </row>
    <row r="197" spans="1:11">
      <c r="A197" s="9" t="str">
        <f t="shared" si="9"/>
        <v>15.03.2017</v>
      </c>
      <c r="B197" s="9" t="s">
        <v>435</v>
      </c>
      <c r="C197" s="9">
        <v>9103707732</v>
      </c>
      <c r="D197" s="9">
        <v>173154</v>
      </c>
      <c r="E197" s="9" t="s">
        <v>436</v>
      </c>
      <c r="F197" s="9" t="s">
        <v>111</v>
      </c>
      <c r="G197" s="9">
        <v>4.5</v>
      </c>
      <c r="H197" s="9" t="s">
        <v>109</v>
      </c>
      <c r="I197" s="9" t="s">
        <v>109</v>
      </c>
      <c r="J197" s="9" t="s">
        <v>201</v>
      </c>
      <c r="K197">
        <f t="shared" si="10"/>
        <v>1</v>
      </c>
    </row>
    <row r="198" spans="1:11">
      <c r="A198" s="9" t="str">
        <f t="shared" si="9"/>
        <v>15.03.2017</v>
      </c>
      <c r="B198" s="9" t="s">
        <v>435</v>
      </c>
      <c r="C198" s="9">
        <v>9103707733</v>
      </c>
      <c r="D198" s="9">
        <v>173559</v>
      </c>
      <c r="E198" s="9" t="s">
        <v>469</v>
      </c>
      <c r="F198" s="9" t="s">
        <v>111</v>
      </c>
      <c r="G198" s="9">
        <v>9</v>
      </c>
      <c r="H198" s="9" t="s">
        <v>109</v>
      </c>
      <c r="I198" s="9" t="s">
        <v>109</v>
      </c>
      <c r="J198" s="9" t="s">
        <v>201</v>
      </c>
      <c r="K198">
        <f t="shared" si="10"/>
        <v>1</v>
      </c>
    </row>
    <row r="199" spans="1:11">
      <c r="A199" s="9" t="s">
        <v>402</v>
      </c>
      <c r="B199" s="9" t="s">
        <v>435</v>
      </c>
      <c r="C199" s="9">
        <v>9103707734</v>
      </c>
      <c r="D199" s="9">
        <v>173581</v>
      </c>
      <c r="E199" s="9" t="s">
        <v>469</v>
      </c>
      <c r="F199" s="9" t="s">
        <v>123</v>
      </c>
      <c r="G199" s="9">
        <v>7</v>
      </c>
      <c r="H199" s="9" t="s">
        <v>492</v>
      </c>
      <c r="I199" s="9" t="s">
        <v>492</v>
      </c>
      <c r="J199" s="9" t="s">
        <v>283</v>
      </c>
      <c r="K199">
        <f t="shared" si="10"/>
        <v>0</v>
      </c>
    </row>
    <row r="200" spans="1:11">
      <c r="A200" s="9" t="str">
        <f t="shared" ref="A200:A209" si="11">B200</f>
        <v>15.03.2017</v>
      </c>
      <c r="B200" s="9" t="s">
        <v>435</v>
      </c>
      <c r="C200" s="9">
        <v>9103707735</v>
      </c>
      <c r="D200" s="9">
        <v>150913</v>
      </c>
      <c r="E200" s="9" t="s">
        <v>223</v>
      </c>
      <c r="F200" s="9" t="s">
        <v>129</v>
      </c>
      <c r="G200" s="9">
        <v>10</v>
      </c>
      <c r="H200" s="9" t="s">
        <v>109</v>
      </c>
      <c r="I200" s="9" t="s">
        <v>112</v>
      </c>
      <c r="J200" s="9" t="s">
        <v>203</v>
      </c>
      <c r="K200">
        <f t="shared" si="10"/>
        <v>1</v>
      </c>
    </row>
    <row r="201" spans="1:11">
      <c r="A201" s="9" t="str">
        <f t="shared" si="11"/>
        <v>15.03.2017</v>
      </c>
      <c r="B201" s="9" t="s">
        <v>435</v>
      </c>
      <c r="C201" s="9">
        <v>9103707736</v>
      </c>
      <c r="D201" s="9">
        <v>173705</v>
      </c>
      <c r="E201" s="9" t="s">
        <v>478</v>
      </c>
      <c r="F201" s="9" t="s">
        <v>111</v>
      </c>
      <c r="G201" s="9">
        <v>7</v>
      </c>
      <c r="H201" s="9" t="s">
        <v>358</v>
      </c>
      <c r="I201" s="9" t="s">
        <v>358</v>
      </c>
      <c r="J201" s="9" t="s">
        <v>491</v>
      </c>
      <c r="K201">
        <f t="shared" si="10"/>
        <v>1</v>
      </c>
    </row>
    <row r="202" spans="1:11">
      <c r="A202" s="9" t="str">
        <f t="shared" si="11"/>
        <v>15.03.2017</v>
      </c>
      <c r="B202" s="9" t="s">
        <v>435</v>
      </c>
      <c r="C202" s="9">
        <v>9103707737</v>
      </c>
      <c r="D202" s="9">
        <v>173710</v>
      </c>
      <c r="E202" s="9" t="s">
        <v>478</v>
      </c>
      <c r="F202" s="9" t="s">
        <v>111</v>
      </c>
      <c r="G202" s="9">
        <v>2</v>
      </c>
      <c r="H202" s="9" t="s">
        <v>361</v>
      </c>
      <c r="I202" s="9" t="s">
        <v>361</v>
      </c>
      <c r="J202" s="9" t="s">
        <v>491</v>
      </c>
      <c r="K202">
        <f t="shared" si="10"/>
        <v>1</v>
      </c>
    </row>
    <row r="203" spans="1:11">
      <c r="A203" s="9" t="str">
        <f t="shared" si="11"/>
        <v>15.03.2017</v>
      </c>
      <c r="B203" s="9" t="s">
        <v>435</v>
      </c>
      <c r="C203" s="9">
        <v>9103707740</v>
      </c>
      <c r="D203" s="9">
        <v>153732</v>
      </c>
      <c r="E203" s="9" t="s">
        <v>240</v>
      </c>
      <c r="F203" s="9" t="s">
        <v>241</v>
      </c>
      <c r="G203" s="9">
        <v>9.86</v>
      </c>
      <c r="H203" s="9" t="s">
        <v>227</v>
      </c>
      <c r="I203" s="9" t="s">
        <v>227</v>
      </c>
      <c r="J203" s="9" t="s">
        <v>259</v>
      </c>
      <c r="K203">
        <f t="shared" si="10"/>
        <v>1</v>
      </c>
    </row>
    <row r="204" spans="1:11">
      <c r="A204" s="9" t="str">
        <f t="shared" si="11"/>
        <v>15.03.2017</v>
      </c>
      <c r="B204" s="9" t="s">
        <v>435</v>
      </c>
      <c r="C204" s="9">
        <v>9103707741</v>
      </c>
      <c r="D204" s="9">
        <v>158687</v>
      </c>
      <c r="E204" s="9" t="s">
        <v>490</v>
      </c>
      <c r="F204" s="9" t="s">
        <v>111</v>
      </c>
      <c r="G204" s="9">
        <v>9</v>
      </c>
      <c r="H204" s="9" t="s">
        <v>211</v>
      </c>
      <c r="I204" s="9" t="s">
        <v>211</v>
      </c>
      <c r="J204" s="9" t="s">
        <v>201</v>
      </c>
      <c r="K204">
        <f t="shared" si="10"/>
        <v>1</v>
      </c>
    </row>
    <row r="205" spans="1:11">
      <c r="A205" s="9" t="str">
        <f t="shared" si="11"/>
        <v>15.03.2017</v>
      </c>
      <c r="B205" s="9" t="s">
        <v>435</v>
      </c>
      <c r="C205" s="9">
        <v>9103707742</v>
      </c>
      <c r="D205" s="9">
        <v>162301</v>
      </c>
      <c r="E205" s="9" t="s">
        <v>282</v>
      </c>
      <c r="F205" s="9" t="s">
        <v>101</v>
      </c>
      <c r="G205" s="9">
        <v>9</v>
      </c>
      <c r="H205" s="9" t="s">
        <v>207</v>
      </c>
      <c r="I205" s="9" t="s">
        <v>207</v>
      </c>
      <c r="J205" s="9" t="s">
        <v>276</v>
      </c>
      <c r="K205">
        <f t="shared" si="10"/>
        <v>1</v>
      </c>
    </row>
    <row r="206" spans="1:11">
      <c r="A206" s="9" t="str">
        <f t="shared" si="11"/>
        <v>15.03.2017</v>
      </c>
      <c r="B206" s="9" t="s">
        <v>435</v>
      </c>
      <c r="C206" s="9">
        <v>9103707743</v>
      </c>
      <c r="D206" s="9">
        <v>173096</v>
      </c>
      <c r="E206" s="9" t="s">
        <v>431</v>
      </c>
      <c r="F206" s="9" t="s">
        <v>108</v>
      </c>
      <c r="G206" s="9">
        <v>24.27</v>
      </c>
      <c r="H206" s="9" t="s">
        <v>125</v>
      </c>
      <c r="I206" s="9" t="s">
        <v>137</v>
      </c>
      <c r="J206" s="9" t="s">
        <v>315</v>
      </c>
      <c r="K206">
        <f t="shared" si="10"/>
        <v>1</v>
      </c>
    </row>
    <row r="207" spans="1:11">
      <c r="A207" s="9" t="str">
        <f t="shared" si="11"/>
        <v>15.03.2017</v>
      </c>
      <c r="B207" s="9" t="s">
        <v>435</v>
      </c>
      <c r="C207" s="9">
        <v>9103707746</v>
      </c>
      <c r="D207" s="9">
        <v>174310</v>
      </c>
      <c r="E207" s="9" t="s">
        <v>404</v>
      </c>
      <c r="F207" s="9" t="s">
        <v>319</v>
      </c>
      <c r="G207" s="9">
        <v>6</v>
      </c>
      <c r="H207" s="9" t="s">
        <v>147</v>
      </c>
      <c r="I207" s="9" t="s">
        <v>147</v>
      </c>
      <c r="J207" s="9" t="s">
        <v>201</v>
      </c>
      <c r="K207">
        <f t="shared" si="10"/>
        <v>1</v>
      </c>
    </row>
    <row r="208" spans="1:11">
      <c r="A208" s="9" t="str">
        <f t="shared" si="11"/>
        <v>15.03.2017</v>
      </c>
      <c r="B208" s="9" t="s">
        <v>435</v>
      </c>
      <c r="C208" s="9">
        <v>9103707747</v>
      </c>
      <c r="D208" s="9">
        <v>170849</v>
      </c>
      <c r="E208" s="9" t="s">
        <v>351</v>
      </c>
      <c r="F208" s="9" t="s">
        <v>131</v>
      </c>
      <c r="G208" s="9">
        <v>6.4</v>
      </c>
      <c r="H208" s="9" t="s">
        <v>133</v>
      </c>
      <c r="I208" s="9" t="s">
        <v>133</v>
      </c>
      <c r="J208" s="9" t="s">
        <v>283</v>
      </c>
      <c r="K208">
        <f t="shared" si="10"/>
        <v>1</v>
      </c>
    </row>
    <row r="209" spans="1:11">
      <c r="A209" s="9" t="str">
        <f t="shared" si="11"/>
        <v>15.03.2017</v>
      </c>
      <c r="B209" s="9" t="s">
        <v>435</v>
      </c>
      <c r="C209" s="9">
        <v>9103707748</v>
      </c>
      <c r="D209" s="9">
        <v>174342</v>
      </c>
      <c r="E209" s="9" t="s">
        <v>404</v>
      </c>
      <c r="F209" s="9" t="s">
        <v>131</v>
      </c>
      <c r="G209" s="9">
        <v>2.5</v>
      </c>
      <c r="H209" s="9" t="s">
        <v>109</v>
      </c>
      <c r="I209" s="9" t="s">
        <v>112</v>
      </c>
      <c r="J209" s="9" t="s">
        <v>283</v>
      </c>
      <c r="K209">
        <f t="shared" si="10"/>
        <v>1</v>
      </c>
    </row>
    <row r="210" spans="1:11">
      <c r="A210" s="9" t="s">
        <v>402</v>
      </c>
      <c r="B210" s="9" t="s">
        <v>435</v>
      </c>
      <c r="C210" s="9">
        <v>9103707749</v>
      </c>
      <c r="D210" s="9">
        <v>174347</v>
      </c>
      <c r="E210" s="9" t="s">
        <v>404</v>
      </c>
      <c r="F210" s="9" t="s">
        <v>123</v>
      </c>
      <c r="G210" s="9">
        <v>1.5</v>
      </c>
      <c r="H210" s="9" t="s">
        <v>489</v>
      </c>
      <c r="I210" s="9" t="s">
        <v>489</v>
      </c>
      <c r="J210" s="9" t="s">
        <v>283</v>
      </c>
      <c r="K210">
        <f t="shared" si="10"/>
        <v>0</v>
      </c>
    </row>
    <row r="211" spans="1:11">
      <c r="A211" s="9" t="str">
        <f>B211</f>
        <v>15.03.2017</v>
      </c>
      <c r="B211" s="9" t="s">
        <v>435</v>
      </c>
      <c r="C211" s="9">
        <v>9103707750</v>
      </c>
      <c r="D211" s="9">
        <v>174237</v>
      </c>
      <c r="E211" s="9" t="s">
        <v>404</v>
      </c>
      <c r="F211" s="9" t="s">
        <v>113</v>
      </c>
      <c r="G211" s="9">
        <v>4</v>
      </c>
      <c r="H211" s="9" t="s">
        <v>488</v>
      </c>
      <c r="I211" s="9" t="s">
        <v>488</v>
      </c>
      <c r="J211" s="9" t="s">
        <v>283</v>
      </c>
      <c r="K211">
        <f t="shared" si="10"/>
        <v>1</v>
      </c>
    </row>
    <row r="212" spans="1:11">
      <c r="A212" s="9" t="s">
        <v>402</v>
      </c>
      <c r="B212" s="9" t="s">
        <v>435</v>
      </c>
      <c r="C212" s="9">
        <v>9103707751</v>
      </c>
      <c r="D212" s="9">
        <v>173975</v>
      </c>
      <c r="E212" s="9" t="s">
        <v>420</v>
      </c>
      <c r="F212" s="9" t="s">
        <v>123</v>
      </c>
      <c r="G212" s="9">
        <v>2</v>
      </c>
      <c r="H212" s="9" t="s">
        <v>332</v>
      </c>
      <c r="I212" s="9" t="s">
        <v>487</v>
      </c>
      <c r="J212" s="9" t="s">
        <v>218</v>
      </c>
      <c r="K212">
        <f t="shared" si="10"/>
        <v>0</v>
      </c>
    </row>
    <row r="213" spans="1:11">
      <c r="A213" s="9" t="s">
        <v>402</v>
      </c>
      <c r="B213" s="9" t="s">
        <v>435</v>
      </c>
      <c r="C213" s="9">
        <v>9103707752</v>
      </c>
      <c r="D213" s="9">
        <v>173964</v>
      </c>
      <c r="E213" s="9" t="s">
        <v>420</v>
      </c>
      <c r="F213" s="9" t="s">
        <v>123</v>
      </c>
      <c r="G213" s="9">
        <v>1.25</v>
      </c>
      <c r="H213" s="9" t="s">
        <v>332</v>
      </c>
      <c r="I213" s="9" t="s">
        <v>418</v>
      </c>
      <c r="J213" s="9" t="s">
        <v>218</v>
      </c>
      <c r="K213">
        <f t="shared" si="10"/>
        <v>0</v>
      </c>
    </row>
    <row r="214" spans="1:11">
      <c r="A214" s="9" t="s">
        <v>457</v>
      </c>
      <c r="B214" s="9" t="s">
        <v>435</v>
      </c>
      <c r="C214" s="9">
        <v>9103707753</v>
      </c>
      <c r="D214" s="9">
        <v>173956</v>
      </c>
      <c r="E214" s="9" t="s">
        <v>420</v>
      </c>
      <c r="F214" s="9" t="s">
        <v>123</v>
      </c>
      <c r="G214" s="9">
        <v>3.5</v>
      </c>
      <c r="H214" s="9" t="s">
        <v>332</v>
      </c>
      <c r="I214" s="9" t="s">
        <v>331</v>
      </c>
      <c r="J214" s="9" t="s">
        <v>218</v>
      </c>
      <c r="K214">
        <f t="shared" si="10"/>
        <v>0</v>
      </c>
    </row>
    <row r="215" spans="1:11">
      <c r="A215" s="9" t="str">
        <f t="shared" ref="A215:A232" si="12">B215</f>
        <v>15.03.2017</v>
      </c>
      <c r="B215" s="9" t="s">
        <v>435</v>
      </c>
      <c r="C215" s="9">
        <v>9103707754</v>
      </c>
      <c r="D215" s="9">
        <v>174330</v>
      </c>
      <c r="E215" s="9" t="s">
        <v>404</v>
      </c>
      <c r="F215" s="9" t="s">
        <v>111</v>
      </c>
      <c r="G215" s="9">
        <v>5</v>
      </c>
      <c r="H215" s="9" t="s">
        <v>109</v>
      </c>
      <c r="I215" s="9" t="s">
        <v>330</v>
      </c>
      <c r="J215" s="9" t="s">
        <v>201</v>
      </c>
      <c r="K215">
        <f t="shared" si="10"/>
        <v>1</v>
      </c>
    </row>
    <row r="216" spans="1:11">
      <c r="A216" s="9" t="str">
        <f t="shared" si="12"/>
        <v>15.03.2017</v>
      </c>
      <c r="B216" s="9" t="s">
        <v>435</v>
      </c>
      <c r="C216" s="9">
        <v>9103707755</v>
      </c>
      <c r="D216" s="9">
        <v>174329</v>
      </c>
      <c r="E216" s="9" t="s">
        <v>404</v>
      </c>
      <c r="F216" s="9" t="s">
        <v>120</v>
      </c>
      <c r="G216" s="9">
        <v>2</v>
      </c>
      <c r="H216" s="9" t="s">
        <v>109</v>
      </c>
      <c r="I216" s="9" t="s">
        <v>330</v>
      </c>
      <c r="J216" s="9" t="s">
        <v>201</v>
      </c>
      <c r="K216">
        <f t="shared" si="10"/>
        <v>1</v>
      </c>
    </row>
    <row r="217" spans="1:11">
      <c r="A217" s="9" t="str">
        <f t="shared" si="12"/>
        <v>15.03.2017</v>
      </c>
      <c r="B217" s="9" t="s">
        <v>435</v>
      </c>
      <c r="C217" s="9">
        <v>9103707756</v>
      </c>
      <c r="D217" s="9">
        <v>174327</v>
      </c>
      <c r="E217" s="9" t="s">
        <v>404</v>
      </c>
      <c r="F217" s="9" t="s">
        <v>141</v>
      </c>
      <c r="G217" s="9">
        <v>2</v>
      </c>
      <c r="H217" s="9" t="s">
        <v>109</v>
      </c>
      <c r="I217" s="9" t="s">
        <v>330</v>
      </c>
      <c r="J217" s="9" t="s">
        <v>201</v>
      </c>
      <c r="K217">
        <f t="shared" si="10"/>
        <v>1</v>
      </c>
    </row>
    <row r="218" spans="1:11">
      <c r="A218" s="9" t="str">
        <f t="shared" si="12"/>
        <v>15.03.2017</v>
      </c>
      <c r="B218" s="9" t="s">
        <v>435</v>
      </c>
      <c r="C218" s="9">
        <v>9103707757</v>
      </c>
      <c r="D218" s="9">
        <v>173902</v>
      </c>
      <c r="E218" s="9" t="s">
        <v>420</v>
      </c>
      <c r="F218" s="9" t="s">
        <v>108</v>
      </c>
      <c r="G218" s="9">
        <v>24.52</v>
      </c>
      <c r="H218" s="9" t="s">
        <v>479</v>
      </c>
      <c r="I218" s="9" t="s">
        <v>479</v>
      </c>
      <c r="J218" s="9" t="s">
        <v>230</v>
      </c>
      <c r="K218">
        <f t="shared" si="10"/>
        <v>1</v>
      </c>
    </row>
    <row r="219" spans="1:11">
      <c r="A219" s="9" t="str">
        <f t="shared" si="12"/>
        <v>16.03.2017</v>
      </c>
      <c r="B219" s="9" t="s">
        <v>399</v>
      </c>
      <c r="C219" s="9">
        <v>9103707758</v>
      </c>
      <c r="D219" s="9">
        <v>174341</v>
      </c>
      <c r="E219" s="9" t="s">
        <v>404</v>
      </c>
      <c r="F219" s="9" t="s">
        <v>108</v>
      </c>
      <c r="G219" s="9">
        <v>19.55</v>
      </c>
      <c r="H219" s="9" t="s">
        <v>110</v>
      </c>
      <c r="I219" s="9" t="s">
        <v>486</v>
      </c>
      <c r="J219" s="9" t="s">
        <v>200</v>
      </c>
      <c r="K219">
        <f t="shared" si="10"/>
        <v>1</v>
      </c>
    </row>
    <row r="220" spans="1:11">
      <c r="A220" s="9" t="str">
        <f t="shared" si="12"/>
        <v>16.03.2017</v>
      </c>
      <c r="B220" s="9" t="s">
        <v>399</v>
      </c>
      <c r="C220" s="9">
        <v>9103707759</v>
      </c>
      <c r="D220" s="9">
        <v>173100</v>
      </c>
      <c r="E220" s="9" t="s">
        <v>431</v>
      </c>
      <c r="F220" s="9" t="s">
        <v>116</v>
      </c>
      <c r="G220" s="9">
        <v>20.36</v>
      </c>
      <c r="H220" s="9" t="s">
        <v>214</v>
      </c>
      <c r="I220" s="9" t="s">
        <v>214</v>
      </c>
      <c r="J220" s="9" t="s">
        <v>230</v>
      </c>
      <c r="K220">
        <f t="shared" si="10"/>
        <v>1</v>
      </c>
    </row>
    <row r="221" spans="1:11">
      <c r="A221" s="9" t="str">
        <f t="shared" si="12"/>
        <v>16.03.2017</v>
      </c>
      <c r="B221" s="9" t="s">
        <v>399</v>
      </c>
      <c r="C221" s="9">
        <v>9103707760</v>
      </c>
      <c r="D221" s="9">
        <v>173100</v>
      </c>
      <c r="E221" s="9" t="s">
        <v>431</v>
      </c>
      <c r="F221" s="9" t="s">
        <v>116</v>
      </c>
      <c r="G221" s="9">
        <v>26.05</v>
      </c>
      <c r="H221" s="9" t="s">
        <v>214</v>
      </c>
      <c r="I221" s="9" t="s">
        <v>214</v>
      </c>
      <c r="J221" s="9" t="s">
        <v>359</v>
      </c>
      <c r="K221">
        <f t="shared" si="10"/>
        <v>1</v>
      </c>
    </row>
    <row r="222" spans="1:11">
      <c r="A222" s="9" t="str">
        <f t="shared" si="12"/>
        <v>16.03.2017</v>
      </c>
      <c r="B222" s="9" t="s">
        <v>399</v>
      </c>
      <c r="C222" s="9">
        <v>9103707761</v>
      </c>
      <c r="D222" s="9">
        <v>173412</v>
      </c>
      <c r="E222" s="9" t="s">
        <v>403</v>
      </c>
      <c r="F222" s="9" t="s">
        <v>108</v>
      </c>
      <c r="G222" s="9">
        <v>19.7</v>
      </c>
      <c r="H222" s="9" t="s">
        <v>109</v>
      </c>
      <c r="I222" s="9" t="s">
        <v>485</v>
      </c>
      <c r="J222" s="9" t="s">
        <v>200</v>
      </c>
      <c r="K222">
        <f t="shared" si="10"/>
        <v>1</v>
      </c>
    </row>
    <row r="223" spans="1:11">
      <c r="A223" s="9" t="str">
        <f t="shared" si="12"/>
        <v>16.03.2017</v>
      </c>
      <c r="B223" s="9" t="s">
        <v>399</v>
      </c>
      <c r="C223" s="9">
        <v>9103707762</v>
      </c>
      <c r="D223" s="9">
        <v>171773</v>
      </c>
      <c r="E223" s="9" t="s">
        <v>346</v>
      </c>
      <c r="F223" s="9" t="s">
        <v>108</v>
      </c>
      <c r="G223" s="9">
        <v>0.57999999999999996</v>
      </c>
      <c r="H223" s="9" t="s">
        <v>117</v>
      </c>
      <c r="I223" s="9" t="s">
        <v>117</v>
      </c>
      <c r="J223" s="9" t="s">
        <v>281</v>
      </c>
      <c r="K223">
        <f t="shared" si="10"/>
        <v>1</v>
      </c>
    </row>
    <row r="224" spans="1:11">
      <c r="A224" s="9" t="str">
        <f t="shared" si="12"/>
        <v>16.03.2017</v>
      </c>
      <c r="B224" s="9" t="s">
        <v>399</v>
      </c>
      <c r="C224" s="9">
        <v>9103707763</v>
      </c>
      <c r="D224" s="9">
        <v>174108</v>
      </c>
      <c r="E224" s="9" t="s">
        <v>402</v>
      </c>
      <c r="F224" s="9" t="s">
        <v>108</v>
      </c>
      <c r="G224" s="9">
        <v>24.07</v>
      </c>
      <c r="H224" s="9" t="s">
        <v>117</v>
      </c>
      <c r="I224" s="9" t="s">
        <v>117</v>
      </c>
      <c r="J224" s="9" t="s">
        <v>281</v>
      </c>
      <c r="K224">
        <f t="shared" si="10"/>
        <v>1</v>
      </c>
    </row>
    <row r="225" spans="1:11">
      <c r="A225" s="9" t="str">
        <f t="shared" si="12"/>
        <v>16.03.2017</v>
      </c>
      <c r="B225" s="9" t="s">
        <v>399</v>
      </c>
      <c r="C225" s="9">
        <v>9103707764</v>
      </c>
      <c r="D225" s="9">
        <v>173096</v>
      </c>
      <c r="E225" s="9" t="s">
        <v>431</v>
      </c>
      <c r="F225" s="9" t="s">
        <v>108</v>
      </c>
      <c r="G225" s="9">
        <v>20.99</v>
      </c>
      <c r="H225" s="9" t="s">
        <v>125</v>
      </c>
      <c r="I225" s="9" t="s">
        <v>137</v>
      </c>
      <c r="J225" s="9" t="s">
        <v>210</v>
      </c>
      <c r="K225">
        <f t="shared" si="10"/>
        <v>1</v>
      </c>
    </row>
    <row r="226" spans="1:11">
      <c r="A226" s="9" t="str">
        <f t="shared" si="12"/>
        <v>16.03.2017</v>
      </c>
      <c r="B226" s="9" t="s">
        <v>399</v>
      </c>
      <c r="C226" s="9">
        <v>9103707765</v>
      </c>
      <c r="D226" s="9">
        <v>164702</v>
      </c>
      <c r="E226" s="9" t="s">
        <v>327</v>
      </c>
      <c r="F226" s="9" t="s">
        <v>299</v>
      </c>
      <c r="G226" s="9">
        <v>20.079999999999998</v>
      </c>
      <c r="H226" s="9" t="s">
        <v>211</v>
      </c>
      <c r="I226" s="9" t="s">
        <v>211</v>
      </c>
      <c r="J226" s="9" t="s">
        <v>259</v>
      </c>
      <c r="K226">
        <f t="shared" si="10"/>
        <v>1</v>
      </c>
    </row>
    <row r="227" spans="1:11">
      <c r="A227" s="9" t="str">
        <f t="shared" si="12"/>
        <v>16.03.2017</v>
      </c>
      <c r="B227" s="9" t="s">
        <v>399</v>
      </c>
      <c r="C227" s="9">
        <v>9103707767</v>
      </c>
      <c r="D227" s="9">
        <v>174124</v>
      </c>
      <c r="E227" s="9" t="s">
        <v>402</v>
      </c>
      <c r="F227" s="9" t="s">
        <v>108</v>
      </c>
      <c r="G227" s="9">
        <v>19.440000000000001</v>
      </c>
      <c r="H227" s="9" t="s">
        <v>128</v>
      </c>
      <c r="I227" s="9" t="s">
        <v>128</v>
      </c>
      <c r="J227" s="9" t="s">
        <v>200</v>
      </c>
      <c r="K227">
        <f t="shared" si="10"/>
        <v>1</v>
      </c>
    </row>
    <row r="228" spans="1:11">
      <c r="A228" s="9" t="str">
        <f t="shared" si="12"/>
        <v>16.03.2017</v>
      </c>
      <c r="B228" s="9" t="s">
        <v>399</v>
      </c>
      <c r="C228" s="9">
        <v>9103707768</v>
      </c>
      <c r="D228" s="9">
        <v>174302</v>
      </c>
      <c r="E228" s="9" t="s">
        <v>404</v>
      </c>
      <c r="F228" s="9" t="s">
        <v>108</v>
      </c>
      <c r="G228" s="9">
        <v>19.5</v>
      </c>
      <c r="H228" s="9" t="s">
        <v>262</v>
      </c>
      <c r="I228" s="9" t="s">
        <v>262</v>
      </c>
      <c r="J228" s="9" t="s">
        <v>200</v>
      </c>
      <c r="K228">
        <f t="shared" si="10"/>
        <v>1</v>
      </c>
    </row>
    <row r="229" spans="1:11">
      <c r="A229" s="9" t="str">
        <f t="shared" si="12"/>
        <v>16.03.2017</v>
      </c>
      <c r="B229" s="9" t="s">
        <v>399</v>
      </c>
      <c r="C229" s="9">
        <v>9103707772</v>
      </c>
      <c r="D229" s="9">
        <v>174344</v>
      </c>
      <c r="E229" s="9" t="s">
        <v>404</v>
      </c>
      <c r="F229" s="9" t="s">
        <v>130</v>
      </c>
      <c r="G229" s="9">
        <v>0.34</v>
      </c>
      <c r="H229" s="9" t="s">
        <v>484</v>
      </c>
      <c r="I229" s="9" t="s">
        <v>484</v>
      </c>
      <c r="J229" s="9" t="s">
        <v>335</v>
      </c>
      <c r="K229">
        <f t="shared" si="10"/>
        <v>1</v>
      </c>
    </row>
    <row r="230" spans="1:11">
      <c r="A230" s="9" t="str">
        <f t="shared" si="12"/>
        <v>16.03.2017</v>
      </c>
      <c r="B230" s="9" t="s">
        <v>399</v>
      </c>
      <c r="C230" s="9">
        <v>9103707774</v>
      </c>
      <c r="D230" s="9">
        <v>174340</v>
      </c>
      <c r="E230" s="9" t="s">
        <v>404</v>
      </c>
      <c r="F230" s="9" t="s">
        <v>148</v>
      </c>
      <c r="G230" s="9">
        <v>3.25</v>
      </c>
      <c r="H230" s="9" t="s">
        <v>109</v>
      </c>
      <c r="I230" s="9" t="s">
        <v>109</v>
      </c>
      <c r="J230" s="9" t="s">
        <v>201</v>
      </c>
      <c r="K230">
        <f t="shared" si="10"/>
        <v>1</v>
      </c>
    </row>
    <row r="231" spans="1:11">
      <c r="A231" s="9" t="str">
        <f t="shared" si="12"/>
        <v>16.03.2017</v>
      </c>
      <c r="B231" s="9" t="s">
        <v>399</v>
      </c>
      <c r="C231" s="9">
        <v>9103707775</v>
      </c>
      <c r="D231" s="9">
        <v>174343</v>
      </c>
      <c r="E231" s="9" t="s">
        <v>404</v>
      </c>
      <c r="F231" s="9" t="s">
        <v>130</v>
      </c>
      <c r="G231" s="9">
        <v>3.4</v>
      </c>
      <c r="H231" s="9" t="s">
        <v>109</v>
      </c>
      <c r="I231" s="9" t="s">
        <v>109</v>
      </c>
      <c r="J231" s="9" t="s">
        <v>201</v>
      </c>
      <c r="K231">
        <f t="shared" si="10"/>
        <v>1</v>
      </c>
    </row>
    <row r="232" spans="1:11">
      <c r="A232" s="9" t="str">
        <f t="shared" si="12"/>
        <v>16.03.2017</v>
      </c>
      <c r="B232" s="9" t="s">
        <v>399</v>
      </c>
      <c r="C232" s="9">
        <v>9103707776</v>
      </c>
      <c r="D232" s="9">
        <v>173397</v>
      </c>
      <c r="E232" s="9" t="s">
        <v>403</v>
      </c>
      <c r="F232" s="9" t="s">
        <v>130</v>
      </c>
      <c r="G232" s="9">
        <v>1.36</v>
      </c>
      <c r="H232" s="9" t="s">
        <v>483</v>
      </c>
      <c r="I232" s="9" t="s">
        <v>483</v>
      </c>
      <c r="J232" s="9" t="s">
        <v>205</v>
      </c>
      <c r="K232">
        <f t="shared" si="10"/>
        <v>1</v>
      </c>
    </row>
    <row r="233" spans="1:11">
      <c r="A233" s="9" t="s">
        <v>457</v>
      </c>
      <c r="B233" s="9" t="s">
        <v>399</v>
      </c>
      <c r="C233" s="9">
        <v>9103707777</v>
      </c>
      <c r="D233" s="9">
        <v>174338</v>
      </c>
      <c r="E233" s="9" t="s">
        <v>404</v>
      </c>
      <c r="F233" s="9" t="s">
        <v>123</v>
      </c>
      <c r="G233" s="9">
        <v>5</v>
      </c>
      <c r="H233" s="9" t="s">
        <v>292</v>
      </c>
      <c r="I233" s="9" t="s">
        <v>292</v>
      </c>
      <c r="J233" s="9" t="s">
        <v>205</v>
      </c>
      <c r="K233">
        <f t="shared" si="10"/>
        <v>0</v>
      </c>
    </row>
    <row r="234" spans="1:11">
      <c r="A234" s="9" t="s">
        <v>457</v>
      </c>
      <c r="B234" s="9" t="s">
        <v>399</v>
      </c>
      <c r="C234" s="9">
        <v>9103707778</v>
      </c>
      <c r="D234" s="9">
        <v>172858</v>
      </c>
      <c r="E234" s="9" t="s">
        <v>482</v>
      </c>
      <c r="F234" s="9" t="s">
        <v>123</v>
      </c>
      <c r="G234" s="9">
        <v>2.5</v>
      </c>
      <c r="H234" s="9" t="s">
        <v>481</v>
      </c>
      <c r="I234" s="9" t="s">
        <v>481</v>
      </c>
      <c r="J234" s="9" t="s">
        <v>205</v>
      </c>
      <c r="K234">
        <f t="shared" si="10"/>
        <v>0</v>
      </c>
    </row>
    <row r="235" spans="1:11">
      <c r="A235" s="9" t="str">
        <f t="shared" ref="A235:A242" si="13">B235</f>
        <v>16.03.2017</v>
      </c>
      <c r="B235" s="9" t="s">
        <v>399</v>
      </c>
      <c r="C235" s="9">
        <v>9103707779</v>
      </c>
      <c r="D235" s="9">
        <v>174126</v>
      </c>
      <c r="E235" s="9" t="s">
        <v>402</v>
      </c>
      <c r="F235" s="9" t="s">
        <v>345</v>
      </c>
      <c r="G235" s="9">
        <v>1.08</v>
      </c>
      <c r="H235" s="9" t="s">
        <v>344</v>
      </c>
      <c r="I235" s="9" t="s">
        <v>344</v>
      </c>
      <c r="J235" s="9" t="s">
        <v>205</v>
      </c>
      <c r="K235">
        <f t="shared" si="10"/>
        <v>1</v>
      </c>
    </row>
    <row r="236" spans="1:11">
      <c r="A236" s="9" t="str">
        <f t="shared" si="13"/>
        <v>16.03.2017</v>
      </c>
      <c r="B236" s="9" t="s">
        <v>399</v>
      </c>
      <c r="C236" s="9">
        <v>9103707780</v>
      </c>
      <c r="D236" s="9">
        <v>174236</v>
      </c>
      <c r="E236" s="9" t="s">
        <v>404</v>
      </c>
      <c r="F236" s="9" t="s">
        <v>101</v>
      </c>
      <c r="G236" s="9">
        <v>16</v>
      </c>
      <c r="H236" s="9" t="s">
        <v>410</v>
      </c>
      <c r="I236" s="9" t="s">
        <v>410</v>
      </c>
      <c r="J236" s="9" t="s">
        <v>206</v>
      </c>
      <c r="K236">
        <f t="shared" si="10"/>
        <v>1</v>
      </c>
    </row>
    <row r="237" spans="1:11">
      <c r="A237" s="9" t="str">
        <f t="shared" si="13"/>
        <v>16.03.2017</v>
      </c>
      <c r="B237" s="9" t="s">
        <v>399</v>
      </c>
      <c r="C237" s="9">
        <v>9103707782</v>
      </c>
      <c r="D237" s="9">
        <v>173156</v>
      </c>
      <c r="E237" s="9" t="s">
        <v>436</v>
      </c>
      <c r="F237" s="9" t="s">
        <v>141</v>
      </c>
      <c r="G237" s="9">
        <v>9</v>
      </c>
      <c r="H237" s="9" t="s">
        <v>480</v>
      </c>
      <c r="I237" s="9" t="s">
        <v>480</v>
      </c>
      <c r="J237" s="9" t="s">
        <v>201</v>
      </c>
      <c r="K237">
        <f t="shared" si="10"/>
        <v>1</v>
      </c>
    </row>
    <row r="238" spans="1:11">
      <c r="A238" s="9" t="str">
        <f t="shared" si="13"/>
        <v>16.03.2017</v>
      </c>
      <c r="B238" s="9" t="s">
        <v>399</v>
      </c>
      <c r="C238" s="9">
        <v>9103707783</v>
      </c>
      <c r="D238" s="9">
        <v>173703</v>
      </c>
      <c r="E238" s="9" t="s">
        <v>478</v>
      </c>
      <c r="F238" s="9" t="s">
        <v>130</v>
      </c>
      <c r="G238" s="9">
        <v>4.25</v>
      </c>
      <c r="H238" s="9" t="s">
        <v>477</v>
      </c>
      <c r="I238" s="9" t="s">
        <v>477</v>
      </c>
      <c r="J238" s="9" t="s">
        <v>476</v>
      </c>
      <c r="K238">
        <f t="shared" si="10"/>
        <v>1</v>
      </c>
    </row>
    <row r="239" spans="1:11">
      <c r="A239" s="9" t="str">
        <f t="shared" si="13"/>
        <v>16.03.2017</v>
      </c>
      <c r="B239" s="9" t="s">
        <v>399</v>
      </c>
      <c r="C239" s="9">
        <v>9103707785</v>
      </c>
      <c r="D239" s="9">
        <v>173902</v>
      </c>
      <c r="E239" s="9" t="s">
        <v>420</v>
      </c>
      <c r="F239" s="9" t="s">
        <v>108</v>
      </c>
      <c r="G239" s="9">
        <v>23.46</v>
      </c>
      <c r="H239" s="9" t="s">
        <v>479</v>
      </c>
      <c r="I239" s="9" t="s">
        <v>479</v>
      </c>
      <c r="J239" s="9" t="s">
        <v>359</v>
      </c>
      <c r="K239">
        <f t="shared" si="10"/>
        <v>1</v>
      </c>
    </row>
    <row r="240" spans="1:11">
      <c r="A240" s="9" t="str">
        <f t="shared" si="13"/>
        <v>16.03.2017</v>
      </c>
      <c r="B240" s="9" t="s">
        <v>399</v>
      </c>
      <c r="C240" s="9">
        <v>9103707787</v>
      </c>
      <c r="D240" s="9">
        <v>173701</v>
      </c>
      <c r="E240" s="9" t="s">
        <v>478</v>
      </c>
      <c r="F240" s="9" t="s">
        <v>111</v>
      </c>
      <c r="G240" s="9">
        <v>4.5</v>
      </c>
      <c r="H240" s="9" t="s">
        <v>477</v>
      </c>
      <c r="I240" s="9" t="s">
        <v>477</v>
      </c>
      <c r="J240" s="9" t="s">
        <v>476</v>
      </c>
      <c r="K240">
        <f t="shared" si="10"/>
        <v>1</v>
      </c>
    </row>
    <row r="241" spans="1:11">
      <c r="A241" s="9" t="str">
        <f t="shared" si="13"/>
        <v>17.03.2017</v>
      </c>
      <c r="B241" s="9" t="s">
        <v>429</v>
      </c>
      <c r="C241" s="9">
        <v>9103707790</v>
      </c>
      <c r="D241" s="9">
        <v>164702</v>
      </c>
      <c r="E241" s="9" t="s">
        <v>327</v>
      </c>
      <c r="F241" s="9" t="s">
        <v>299</v>
      </c>
      <c r="G241" s="9">
        <v>20.05</v>
      </c>
      <c r="H241" s="9" t="s">
        <v>211</v>
      </c>
      <c r="I241" s="9" t="s">
        <v>211</v>
      </c>
      <c r="J241" s="9" t="s">
        <v>260</v>
      </c>
      <c r="K241">
        <f t="shared" si="10"/>
        <v>1</v>
      </c>
    </row>
    <row r="242" spans="1:11">
      <c r="A242" s="9" t="str">
        <f t="shared" si="13"/>
        <v>17.03.2017</v>
      </c>
      <c r="B242" s="9" t="s">
        <v>429</v>
      </c>
      <c r="C242" s="9">
        <v>9103707792</v>
      </c>
      <c r="D242" s="9">
        <v>169386</v>
      </c>
      <c r="E242" s="9" t="s">
        <v>343</v>
      </c>
      <c r="F242" s="9" t="s">
        <v>129</v>
      </c>
      <c r="G242" s="9">
        <v>2.5000000000000001E-2</v>
      </c>
      <c r="H242" s="9" t="s">
        <v>475</v>
      </c>
      <c r="I242" s="9" t="s">
        <v>475</v>
      </c>
      <c r="J242" s="9" t="s">
        <v>474</v>
      </c>
      <c r="K242">
        <f t="shared" si="10"/>
        <v>1</v>
      </c>
    </row>
    <row r="243" spans="1:11">
      <c r="A243" s="9" t="s">
        <v>423</v>
      </c>
      <c r="B243" s="9" t="s">
        <v>429</v>
      </c>
      <c r="C243" s="9">
        <v>9103707793</v>
      </c>
      <c r="D243" s="9">
        <v>173949</v>
      </c>
      <c r="E243" s="9" t="s">
        <v>420</v>
      </c>
      <c r="F243" s="9" t="s">
        <v>123</v>
      </c>
      <c r="G243" s="9">
        <v>13.25</v>
      </c>
      <c r="H243" s="9" t="s">
        <v>332</v>
      </c>
      <c r="I243" s="9" t="s">
        <v>332</v>
      </c>
      <c r="J243" s="9" t="s">
        <v>473</v>
      </c>
      <c r="K243">
        <f t="shared" si="10"/>
        <v>0</v>
      </c>
    </row>
    <row r="244" spans="1:11">
      <c r="A244" s="9" t="str">
        <f t="shared" ref="A244:A256" si="14">B244</f>
        <v>17.03.2017</v>
      </c>
      <c r="B244" s="9" t="s">
        <v>429</v>
      </c>
      <c r="C244" s="9">
        <v>9103707794</v>
      </c>
      <c r="D244" s="9">
        <v>164861</v>
      </c>
      <c r="E244" s="9" t="s">
        <v>329</v>
      </c>
      <c r="F244" s="9" t="s">
        <v>101</v>
      </c>
      <c r="G244" s="9">
        <v>20</v>
      </c>
      <c r="H244" s="9" t="s">
        <v>122</v>
      </c>
      <c r="I244" s="9" t="s">
        <v>122</v>
      </c>
      <c r="J244" s="9" t="s">
        <v>208</v>
      </c>
      <c r="K244">
        <f t="shared" si="10"/>
        <v>1</v>
      </c>
    </row>
    <row r="245" spans="1:11">
      <c r="A245" s="9" t="str">
        <f t="shared" si="14"/>
        <v>17.03.2017</v>
      </c>
      <c r="B245" s="9" t="s">
        <v>429</v>
      </c>
      <c r="C245" s="9">
        <v>9103707797</v>
      </c>
      <c r="D245" s="9">
        <v>171884</v>
      </c>
      <c r="E245" s="9" t="s">
        <v>354</v>
      </c>
      <c r="F245" s="9" t="s">
        <v>111</v>
      </c>
      <c r="G245" s="9">
        <v>6</v>
      </c>
      <c r="H245" s="9" t="s">
        <v>472</v>
      </c>
      <c r="I245" s="9" t="s">
        <v>472</v>
      </c>
      <c r="J245" s="9" t="s">
        <v>471</v>
      </c>
      <c r="K245">
        <f t="shared" si="10"/>
        <v>1</v>
      </c>
    </row>
    <row r="246" spans="1:11">
      <c r="A246" s="9" t="str">
        <f t="shared" si="14"/>
        <v>17.03.2017</v>
      </c>
      <c r="B246" s="9" t="s">
        <v>429</v>
      </c>
      <c r="C246" s="9">
        <v>9103707798</v>
      </c>
      <c r="D246" s="9">
        <v>171884</v>
      </c>
      <c r="E246" s="9" t="s">
        <v>354</v>
      </c>
      <c r="F246" s="9" t="s">
        <v>111</v>
      </c>
      <c r="G246" s="9">
        <v>5</v>
      </c>
      <c r="H246" s="9" t="s">
        <v>472</v>
      </c>
      <c r="I246" s="9" t="s">
        <v>472</v>
      </c>
      <c r="J246" s="9" t="s">
        <v>471</v>
      </c>
      <c r="K246">
        <f t="shared" si="10"/>
        <v>1</v>
      </c>
    </row>
    <row r="247" spans="1:11">
      <c r="A247" s="9" t="str">
        <f t="shared" si="14"/>
        <v>17.03.2017</v>
      </c>
      <c r="B247" s="9" t="s">
        <v>429</v>
      </c>
      <c r="C247" s="9">
        <v>9103707799</v>
      </c>
      <c r="D247" s="9">
        <v>171884</v>
      </c>
      <c r="E247" s="9" t="s">
        <v>354</v>
      </c>
      <c r="F247" s="9" t="s">
        <v>111</v>
      </c>
      <c r="G247" s="9">
        <v>5</v>
      </c>
      <c r="H247" s="9" t="s">
        <v>472</v>
      </c>
      <c r="I247" s="9" t="s">
        <v>472</v>
      </c>
      <c r="J247" s="9" t="s">
        <v>471</v>
      </c>
      <c r="K247">
        <f t="shared" si="10"/>
        <v>1</v>
      </c>
    </row>
    <row r="248" spans="1:11">
      <c r="A248" s="9" t="str">
        <f t="shared" si="14"/>
        <v>17.03.2017</v>
      </c>
      <c r="B248" s="9" t="s">
        <v>429</v>
      </c>
      <c r="C248" s="9">
        <v>9103707800</v>
      </c>
      <c r="D248" s="9">
        <v>164730</v>
      </c>
      <c r="E248" s="9" t="s">
        <v>333</v>
      </c>
      <c r="F248" s="9" t="s">
        <v>101</v>
      </c>
      <c r="G248" s="9">
        <v>16</v>
      </c>
      <c r="H248" s="9" t="s">
        <v>242</v>
      </c>
      <c r="I248" s="9" t="s">
        <v>242</v>
      </c>
      <c r="J248" s="9" t="s">
        <v>205</v>
      </c>
      <c r="K248">
        <f t="shared" si="10"/>
        <v>1</v>
      </c>
    </row>
    <row r="249" spans="1:11">
      <c r="A249" s="9" t="str">
        <f t="shared" si="14"/>
        <v>17.03.2017</v>
      </c>
      <c r="B249" s="9" t="s">
        <v>429</v>
      </c>
      <c r="C249" s="9">
        <v>9103707802</v>
      </c>
      <c r="D249" s="9">
        <v>173408</v>
      </c>
      <c r="E249" s="9" t="s">
        <v>403</v>
      </c>
      <c r="F249" s="9" t="s">
        <v>108</v>
      </c>
      <c r="G249" s="9">
        <v>9.77</v>
      </c>
      <c r="H249" s="9" t="s">
        <v>147</v>
      </c>
      <c r="I249" s="9" t="s">
        <v>147</v>
      </c>
      <c r="J249" s="9" t="s">
        <v>259</v>
      </c>
      <c r="K249">
        <f t="shared" si="10"/>
        <v>1</v>
      </c>
    </row>
    <row r="250" spans="1:11">
      <c r="A250" s="9" t="str">
        <f t="shared" si="14"/>
        <v>18.03.2017</v>
      </c>
      <c r="B250" s="9" t="s">
        <v>424</v>
      </c>
      <c r="C250" s="9">
        <v>9103707806</v>
      </c>
      <c r="D250" s="9">
        <v>164702</v>
      </c>
      <c r="E250" s="9" t="s">
        <v>327</v>
      </c>
      <c r="F250" s="9" t="s">
        <v>299</v>
      </c>
      <c r="G250" s="9">
        <v>19.25</v>
      </c>
      <c r="H250" s="9" t="s">
        <v>211</v>
      </c>
      <c r="I250" s="9" t="s">
        <v>211</v>
      </c>
      <c r="J250" s="9" t="s">
        <v>259</v>
      </c>
      <c r="K250">
        <f t="shared" si="10"/>
        <v>1</v>
      </c>
    </row>
    <row r="251" spans="1:11">
      <c r="A251" s="9" t="str">
        <f t="shared" si="14"/>
        <v>18.03.2017</v>
      </c>
      <c r="B251" s="9" t="s">
        <v>424</v>
      </c>
      <c r="C251" s="9">
        <v>9103707807</v>
      </c>
      <c r="D251" s="9">
        <v>169471</v>
      </c>
      <c r="E251" s="9" t="s">
        <v>343</v>
      </c>
      <c r="F251" s="9" t="s">
        <v>114</v>
      </c>
      <c r="G251" s="9">
        <v>20.100000000000001</v>
      </c>
      <c r="H251" s="9" t="s">
        <v>470</v>
      </c>
      <c r="I251" s="9" t="s">
        <v>470</v>
      </c>
      <c r="J251" s="9" t="s">
        <v>200</v>
      </c>
      <c r="K251">
        <f t="shared" si="10"/>
        <v>1</v>
      </c>
    </row>
    <row r="252" spans="1:11">
      <c r="A252" s="9" t="str">
        <f t="shared" si="14"/>
        <v>18.03.2017</v>
      </c>
      <c r="B252" s="9" t="s">
        <v>424</v>
      </c>
      <c r="C252" s="9">
        <v>9103707817</v>
      </c>
      <c r="D252" s="9">
        <v>173559</v>
      </c>
      <c r="E252" s="9" t="s">
        <v>469</v>
      </c>
      <c r="F252" s="9" t="s">
        <v>111</v>
      </c>
      <c r="G252" s="9">
        <v>9</v>
      </c>
      <c r="H252" s="9" t="s">
        <v>109</v>
      </c>
      <c r="I252" s="9" t="s">
        <v>109</v>
      </c>
      <c r="J252" s="9" t="s">
        <v>201</v>
      </c>
      <c r="K252">
        <f t="shared" si="10"/>
        <v>1</v>
      </c>
    </row>
    <row r="253" spans="1:11">
      <c r="A253" s="9" t="str">
        <f t="shared" si="14"/>
        <v>18.03.2017</v>
      </c>
      <c r="B253" s="9" t="s">
        <v>424</v>
      </c>
      <c r="C253" s="9">
        <v>9103707818</v>
      </c>
      <c r="D253" s="9">
        <v>173101</v>
      </c>
      <c r="E253" s="9" t="s">
        <v>431</v>
      </c>
      <c r="F253" s="9" t="s">
        <v>101</v>
      </c>
      <c r="G253" s="9">
        <v>16</v>
      </c>
      <c r="H253" s="9" t="s">
        <v>145</v>
      </c>
      <c r="I253" s="9" t="s">
        <v>145</v>
      </c>
      <c r="J253" s="9" t="s">
        <v>229</v>
      </c>
      <c r="K253">
        <f t="shared" si="10"/>
        <v>1</v>
      </c>
    </row>
    <row r="254" spans="1:11">
      <c r="A254" s="9" t="str">
        <f t="shared" si="14"/>
        <v>18.03.2017</v>
      </c>
      <c r="B254" s="9" t="s">
        <v>424</v>
      </c>
      <c r="C254" s="9">
        <v>9103707819</v>
      </c>
      <c r="D254" s="9">
        <v>173417</v>
      </c>
      <c r="E254" s="9" t="s">
        <v>403</v>
      </c>
      <c r="F254" s="9" t="s">
        <v>114</v>
      </c>
      <c r="G254" s="9">
        <v>19.600000000000001</v>
      </c>
      <c r="H254" s="9" t="s">
        <v>468</v>
      </c>
      <c r="I254" s="9" t="s">
        <v>468</v>
      </c>
      <c r="J254" s="9" t="s">
        <v>259</v>
      </c>
      <c r="K254">
        <f t="shared" si="10"/>
        <v>1</v>
      </c>
    </row>
    <row r="255" spans="1:11">
      <c r="A255" s="9" t="str">
        <f t="shared" si="14"/>
        <v>18.03.2017</v>
      </c>
      <c r="B255" s="9" t="s">
        <v>424</v>
      </c>
      <c r="C255" s="9">
        <v>9103707820</v>
      </c>
      <c r="D255" s="9">
        <v>173157</v>
      </c>
      <c r="E255" s="9" t="s">
        <v>436</v>
      </c>
      <c r="F255" s="9" t="s">
        <v>161</v>
      </c>
      <c r="G255" s="9">
        <v>20.02</v>
      </c>
      <c r="H255" s="9" t="s">
        <v>221</v>
      </c>
      <c r="I255" s="9" t="s">
        <v>221</v>
      </c>
      <c r="J255" s="9" t="s">
        <v>200</v>
      </c>
      <c r="K255">
        <f t="shared" ref="K255:K318" si="15">IF(B255=A255,1,0)</f>
        <v>1</v>
      </c>
    </row>
    <row r="256" spans="1:11">
      <c r="A256" s="9" t="str">
        <f t="shared" si="14"/>
        <v>19.03.2017</v>
      </c>
      <c r="B256" s="9" t="s">
        <v>466</v>
      </c>
      <c r="C256" s="9">
        <v>9103707823</v>
      </c>
      <c r="D256" s="9">
        <v>173151</v>
      </c>
      <c r="E256" s="9" t="s">
        <v>436</v>
      </c>
      <c r="F256" s="9" t="s">
        <v>108</v>
      </c>
      <c r="G256" s="9">
        <v>9.89</v>
      </c>
      <c r="H256" s="9" t="s">
        <v>109</v>
      </c>
      <c r="I256" s="9" t="s">
        <v>124</v>
      </c>
      <c r="J256" s="9" t="s">
        <v>259</v>
      </c>
      <c r="K256">
        <f t="shared" si="15"/>
        <v>1</v>
      </c>
    </row>
    <row r="257" spans="1:11">
      <c r="A257" s="9" t="s">
        <v>402</v>
      </c>
      <c r="B257" s="9" t="s">
        <v>466</v>
      </c>
      <c r="C257" s="9">
        <v>9103707824</v>
      </c>
      <c r="D257" s="9">
        <v>164702</v>
      </c>
      <c r="E257" s="9" t="s">
        <v>327</v>
      </c>
      <c r="F257" s="9" t="s">
        <v>299</v>
      </c>
      <c r="G257" s="9">
        <v>19.79</v>
      </c>
      <c r="H257" s="9" t="s">
        <v>211</v>
      </c>
      <c r="I257" s="9" t="s">
        <v>211</v>
      </c>
      <c r="J257" s="9" t="s">
        <v>259</v>
      </c>
      <c r="K257">
        <f t="shared" si="15"/>
        <v>0</v>
      </c>
    </row>
    <row r="258" spans="1:11">
      <c r="A258" s="9" t="str">
        <f t="shared" ref="A258:A300" si="16">B258</f>
        <v>19.03.2017</v>
      </c>
      <c r="B258" s="9" t="s">
        <v>466</v>
      </c>
      <c r="C258" s="9">
        <v>9103707825</v>
      </c>
      <c r="D258" s="9">
        <v>173096</v>
      </c>
      <c r="E258" s="9" t="s">
        <v>431</v>
      </c>
      <c r="F258" s="9" t="s">
        <v>108</v>
      </c>
      <c r="G258" s="9">
        <v>16.32</v>
      </c>
      <c r="H258" s="9" t="s">
        <v>125</v>
      </c>
      <c r="I258" s="9" t="s">
        <v>137</v>
      </c>
      <c r="J258" s="9" t="s">
        <v>210</v>
      </c>
      <c r="K258">
        <f t="shared" si="15"/>
        <v>1</v>
      </c>
    </row>
    <row r="259" spans="1:11">
      <c r="A259" s="9" t="str">
        <f t="shared" si="16"/>
        <v>19.03.2017</v>
      </c>
      <c r="B259" s="9" t="s">
        <v>466</v>
      </c>
      <c r="C259" s="9">
        <v>9103707826</v>
      </c>
      <c r="D259" s="9">
        <v>173096</v>
      </c>
      <c r="E259" s="9" t="s">
        <v>431</v>
      </c>
      <c r="F259" s="9" t="s">
        <v>108</v>
      </c>
      <c r="G259" s="9">
        <v>16.75</v>
      </c>
      <c r="H259" s="9" t="s">
        <v>125</v>
      </c>
      <c r="I259" s="9" t="s">
        <v>137</v>
      </c>
      <c r="J259" s="9" t="s">
        <v>210</v>
      </c>
      <c r="K259">
        <f t="shared" si="15"/>
        <v>1</v>
      </c>
    </row>
    <row r="260" spans="1:11">
      <c r="A260" s="9" t="str">
        <f t="shared" si="16"/>
        <v>19.03.2017</v>
      </c>
      <c r="B260" s="9" t="s">
        <v>466</v>
      </c>
      <c r="C260" s="9">
        <v>9103707827</v>
      </c>
      <c r="D260" s="9">
        <v>173096</v>
      </c>
      <c r="E260" s="9" t="s">
        <v>431</v>
      </c>
      <c r="F260" s="9" t="s">
        <v>108</v>
      </c>
      <c r="G260" s="9">
        <v>20.76</v>
      </c>
      <c r="H260" s="9" t="s">
        <v>125</v>
      </c>
      <c r="I260" s="9" t="s">
        <v>137</v>
      </c>
      <c r="J260" s="9" t="s">
        <v>210</v>
      </c>
      <c r="K260">
        <f t="shared" si="15"/>
        <v>1</v>
      </c>
    </row>
    <row r="261" spans="1:11">
      <c r="A261" s="9" t="str">
        <f t="shared" si="16"/>
        <v>19.03.2017</v>
      </c>
      <c r="B261" s="9" t="s">
        <v>466</v>
      </c>
      <c r="C261" s="9">
        <v>9103707828</v>
      </c>
      <c r="D261" s="9">
        <v>174648</v>
      </c>
      <c r="E261" s="9" t="s">
        <v>399</v>
      </c>
      <c r="F261" s="9" t="s">
        <v>108</v>
      </c>
      <c r="G261" s="9">
        <v>20.88</v>
      </c>
      <c r="H261" s="9" t="s">
        <v>125</v>
      </c>
      <c r="I261" s="9" t="s">
        <v>137</v>
      </c>
      <c r="J261" s="9" t="s">
        <v>210</v>
      </c>
      <c r="K261">
        <f t="shared" si="15"/>
        <v>1</v>
      </c>
    </row>
    <row r="262" spans="1:11">
      <c r="A262" s="9" t="str">
        <f t="shared" si="16"/>
        <v>19.03.2017</v>
      </c>
      <c r="B262" s="9" t="s">
        <v>466</v>
      </c>
      <c r="C262" s="9">
        <v>9103707829</v>
      </c>
      <c r="D262" s="9">
        <v>174648</v>
      </c>
      <c r="E262" s="9" t="s">
        <v>399</v>
      </c>
      <c r="F262" s="9" t="s">
        <v>108</v>
      </c>
      <c r="G262" s="9">
        <v>24.16</v>
      </c>
      <c r="H262" s="9" t="s">
        <v>125</v>
      </c>
      <c r="I262" s="9" t="s">
        <v>137</v>
      </c>
      <c r="J262" s="9" t="s">
        <v>315</v>
      </c>
      <c r="K262">
        <f t="shared" si="15"/>
        <v>1</v>
      </c>
    </row>
    <row r="263" spans="1:11">
      <c r="A263" s="9" t="str">
        <f t="shared" si="16"/>
        <v>19.03.2017</v>
      </c>
      <c r="B263" s="9" t="s">
        <v>466</v>
      </c>
      <c r="C263" s="9">
        <v>9103707832</v>
      </c>
      <c r="D263" s="9">
        <v>174520</v>
      </c>
      <c r="E263" s="9" t="s">
        <v>399</v>
      </c>
      <c r="F263" s="9" t="s">
        <v>114</v>
      </c>
      <c r="G263" s="9">
        <v>19.91</v>
      </c>
      <c r="H263" s="9" t="s">
        <v>467</v>
      </c>
      <c r="I263" s="9" t="s">
        <v>467</v>
      </c>
      <c r="J263" s="9" t="s">
        <v>200</v>
      </c>
      <c r="K263">
        <f t="shared" si="15"/>
        <v>1</v>
      </c>
    </row>
    <row r="264" spans="1:11">
      <c r="A264" s="9" t="str">
        <f t="shared" si="16"/>
        <v>19.03.2017</v>
      </c>
      <c r="B264" s="9" t="s">
        <v>466</v>
      </c>
      <c r="C264" s="9">
        <v>9103707833</v>
      </c>
      <c r="D264" s="9">
        <v>174124</v>
      </c>
      <c r="E264" s="9" t="s">
        <v>402</v>
      </c>
      <c r="F264" s="9" t="s">
        <v>108</v>
      </c>
      <c r="G264" s="9">
        <v>19.829999999999998</v>
      </c>
      <c r="H264" s="9" t="s">
        <v>128</v>
      </c>
      <c r="I264" s="9" t="s">
        <v>128</v>
      </c>
      <c r="J264" s="9" t="s">
        <v>199</v>
      </c>
      <c r="K264">
        <f t="shared" si="15"/>
        <v>1</v>
      </c>
    </row>
    <row r="265" spans="1:11">
      <c r="A265" s="9" t="str">
        <f t="shared" si="16"/>
        <v>20.03.2017</v>
      </c>
      <c r="B265" s="9" t="s">
        <v>407</v>
      </c>
      <c r="C265" s="9">
        <v>9103707836</v>
      </c>
      <c r="D265" s="9">
        <v>174648</v>
      </c>
      <c r="E265" s="9" t="s">
        <v>399</v>
      </c>
      <c r="F265" s="9" t="s">
        <v>108</v>
      </c>
      <c r="G265" s="9">
        <v>16.57</v>
      </c>
      <c r="H265" s="9" t="s">
        <v>125</v>
      </c>
      <c r="I265" s="9" t="s">
        <v>137</v>
      </c>
      <c r="J265" s="9" t="s">
        <v>210</v>
      </c>
      <c r="K265">
        <f t="shared" si="15"/>
        <v>1</v>
      </c>
    </row>
    <row r="266" spans="1:11">
      <c r="A266" s="9" t="str">
        <f t="shared" si="16"/>
        <v>20.03.2017</v>
      </c>
      <c r="B266" s="9" t="s">
        <v>407</v>
      </c>
      <c r="C266" s="9">
        <v>9103707837</v>
      </c>
      <c r="D266" s="9">
        <v>173096</v>
      </c>
      <c r="E266" s="9" t="s">
        <v>431</v>
      </c>
      <c r="F266" s="9" t="s">
        <v>108</v>
      </c>
      <c r="G266" s="9">
        <v>16.36</v>
      </c>
      <c r="H266" s="9" t="s">
        <v>125</v>
      </c>
      <c r="I266" s="9" t="s">
        <v>137</v>
      </c>
      <c r="J266" s="9" t="s">
        <v>210</v>
      </c>
      <c r="K266">
        <f t="shared" si="15"/>
        <v>1</v>
      </c>
    </row>
    <row r="267" spans="1:11">
      <c r="A267" s="9" t="str">
        <f t="shared" si="16"/>
        <v>20.03.2017</v>
      </c>
      <c r="B267" s="9" t="s">
        <v>407</v>
      </c>
      <c r="C267" s="9">
        <v>9103707840</v>
      </c>
      <c r="D267" s="9">
        <v>165736</v>
      </c>
      <c r="E267" s="9" t="s">
        <v>326</v>
      </c>
      <c r="F267" s="9" t="s">
        <v>114</v>
      </c>
      <c r="G267" s="9">
        <v>19.91</v>
      </c>
      <c r="H267" s="9" t="s">
        <v>128</v>
      </c>
      <c r="I267" s="9" t="s">
        <v>128</v>
      </c>
      <c r="J267" s="9" t="s">
        <v>200</v>
      </c>
      <c r="K267">
        <f t="shared" si="15"/>
        <v>1</v>
      </c>
    </row>
    <row r="268" spans="1:11">
      <c r="A268" s="9" t="str">
        <f t="shared" si="16"/>
        <v>20.03.2017</v>
      </c>
      <c r="B268" s="9" t="s">
        <v>407</v>
      </c>
      <c r="C268" s="9">
        <v>9103707843</v>
      </c>
      <c r="D268" s="9">
        <v>174648</v>
      </c>
      <c r="E268" s="9" t="s">
        <v>399</v>
      </c>
      <c r="F268" s="9" t="s">
        <v>108</v>
      </c>
      <c r="G268" s="9">
        <v>23.07</v>
      </c>
      <c r="H268" s="9" t="s">
        <v>125</v>
      </c>
      <c r="I268" s="9" t="s">
        <v>137</v>
      </c>
      <c r="J268" s="9" t="s">
        <v>210</v>
      </c>
      <c r="K268">
        <f t="shared" si="15"/>
        <v>1</v>
      </c>
    </row>
    <row r="269" spans="1:11">
      <c r="A269" s="9" t="str">
        <f t="shared" si="16"/>
        <v>20.03.2017</v>
      </c>
      <c r="B269" s="9" t="s">
        <v>407</v>
      </c>
      <c r="C269" s="9">
        <v>9103707845</v>
      </c>
      <c r="D269" s="9">
        <v>173157</v>
      </c>
      <c r="E269" s="9" t="s">
        <v>436</v>
      </c>
      <c r="F269" s="9" t="s">
        <v>161</v>
      </c>
      <c r="G269" s="9">
        <v>20.059999999999999</v>
      </c>
      <c r="H269" s="9" t="s">
        <v>221</v>
      </c>
      <c r="I269" s="9" t="s">
        <v>221</v>
      </c>
      <c r="J269" s="9" t="s">
        <v>259</v>
      </c>
      <c r="K269">
        <f t="shared" si="15"/>
        <v>1</v>
      </c>
    </row>
    <row r="270" spans="1:11">
      <c r="A270" s="9" t="str">
        <f t="shared" si="16"/>
        <v>20.03.2017</v>
      </c>
      <c r="B270" s="9" t="s">
        <v>407</v>
      </c>
      <c r="C270" s="9">
        <v>9103707847</v>
      </c>
      <c r="D270" s="9">
        <v>175046</v>
      </c>
      <c r="E270" s="9" t="s">
        <v>407</v>
      </c>
      <c r="F270" s="9" t="s">
        <v>127</v>
      </c>
      <c r="G270" s="9">
        <v>1.08</v>
      </c>
      <c r="H270" s="9" t="s">
        <v>368</v>
      </c>
      <c r="I270" s="9" t="s">
        <v>368</v>
      </c>
      <c r="J270" s="9" t="s">
        <v>289</v>
      </c>
      <c r="K270">
        <f t="shared" si="15"/>
        <v>1</v>
      </c>
    </row>
    <row r="271" spans="1:11">
      <c r="A271" s="9" t="str">
        <f t="shared" si="16"/>
        <v>20.03.2017</v>
      </c>
      <c r="B271" s="9" t="s">
        <v>407</v>
      </c>
      <c r="C271" s="9">
        <v>9103707850</v>
      </c>
      <c r="D271" s="9">
        <v>173899</v>
      </c>
      <c r="E271" s="9" t="s">
        <v>420</v>
      </c>
      <c r="F271" s="9" t="s">
        <v>108</v>
      </c>
      <c r="G271" s="9">
        <v>7.83</v>
      </c>
      <c r="H271" s="9" t="s">
        <v>109</v>
      </c>
      <c r="I271" s="9" t="s">
        <v>465</v>
      </c>
      <c r="J271" s="9" t="s">
        <v>259</v>
      </c>
      <c r="K271">
        <f t="shared" si="15"/>
        <v>1</v>
      </c>
    </row>
    <row r="272" spans="1:11">
      <c r="A272" s="9" t="str">
        <f t="shared" si="16"/>
        <v>20.03.2017</v>
      </c>
      <c r="B272" s="9" t="s">
        <v>407</v>
      </c>
      <c r="C272" s="9">
        <v>9103707852</v>
      </c>
      <c r="D272" s="9">
        <v>175044</v>
      </c>
      <c r="E272" s="9" t="s">
        <v>407</v>
      </c>
      <c r="F272" s="9" t="s">
        <v>127</v>
      </c>
      <c r="G272" s="9">
        <v>0.36</v>
      </c>
      <c r="H272" s="9" t="s">
        <v>464</v>
      </c>
      <c r="I272" s="9" t="s">
        <v>464</v>
      </c>
      <c r="J272" s="9" t="s">
        <v>463</v>
      </c>
      <c r="K272">
        <f t="shared" si="15"/>
        <v>1</v>
      </c>
    </row>
    <row r="273" spans="1:11">
      <c r="A273" s="9" t="str">
        <f t="shared" si="16"/>
        <v>20.03.2017</v>
      </c>
      <c r="B273" s="9" t="s">
        <v>407</v>
      </c>
      <c r="C273" s="9">
        <v>9103707853</v>
      </c>
      <c r="D273" s="9">
        <v>174648</v>
      </c>
      <c r="E273" s="9" t="s">
        <v>399</v>
      </c>
      <c r="F273" s="9" t="s">
        <v>108</v>
      </c>
      <c r="G273" s="9">
        <v>21.13</v>
      </c>
      <c r="H273" s="9" t="s">
        <v>125</v>
      </c>
      <c r="I273" s="9" t="s">
        <v>137</v>
      </c>
      <c r="J273" s="9" t="s">
        <v>210</v>
      </c>
      <c r="K273">
        <f t="shared" si="15"/>
        <v>1</v>
      </c>
    </row>
    <row r="274" spans="1:11">
      <c r="A274" s="9" t="str">
        <f t="shared" si="16"/>
        <v>20.03.2017</v>
      </c>
      <c r="B274" s="9" t="s">
        <v>407</v>
      </c>
      <c r="C274" s="9">
        <v>9103707854</v>
      </c>
      <c r="D274" s="9">
        <v>173102</v>
      </c>
      <c r="E274" s="9" t="s">
        <v>431</v>
      </c>
      <c r="F274" s="9" t="s">
        <v>101</v>
      </c>
      <c r="G274" s="9">
        <v>9</v>
      </c>
      <c r="H274" s="9" t="s">
        <v>287</v>
      </c>
      <c r="I274" s="9" t="s">
        <v>287</v>
      </c>
      <c r="J274" s="9" t="s">
        <v>201</v>
      </c>
      <c r="K274">
        <f t="shared" si="15"/>
        <v>1</v>
      </c>
    </row>
    <row r="275" spans="1:11">
      <c r="A275" s="9" t="str">
        <f t="shared" si="16"/>
        <v>20.03.2017</v>
      </c>
      <c r="B275" s="9" t="s">
        <v>407</v>
      </c>
      <c r="C275" s="9">
        <v>9103707856</v>
      </c>
      <c r="D275" s="9">
        <v>170272</v>
      </c>
      <c r="E275" s="9" t="s">
        <v>347</v>
      </c>
      <c r="F275" s="9" t="s">
        <v>111</v>
      </c>
      <c r="G275" s="9">
        <v>7</v>
      </c>
      <c r="H275" s="9" t="s">
        <v>274</v>
      </c>
      <c r="I275" s="9" t="s">
        <v>274</v>
      </c>
      <c r="J275" s="9" t="s">
        <v>286</v>
      </c>
      <c r="K275">
        <f t="shared" si="15"/>
        <v>1</v>
      </c>
    </row>
    <row r="276" spans="1:11">
      <c r="A276" s="9" t="str">
        <f t="shared" si="16"/>
        <v>20.03.2017</v>
      </c>
      <c r="B276" s="9" t="s">
        <v>407</v>
      </c>
      <c r="C276" s="9">
        <v>9103707857</v>
      </c>
      <c r="D276" s="9">
        <v>150913</v>
      </c>
      <c r="E276" s="9" t="s">
        <v>223</v>
      </c>
      <c r="F276" s="9" t="s">
        <v>129</v>
      </c>
      <c r="G276" s="9">
        <v>10</v>
      </c>
      <c r="H276" s="9" t="s">
        <v>109</v>
      </c>
      <c r="I276" s="9" t="s">
        <v>112</v>
      </c>
      <c r="J276" s="9" t="s">
        <v>203</v>
      </c>
      <c r="K276">
        <f t="shared" si="15"/>
        <v>1</v>
      </c>
    </row>
    <row r="277" spans="1:11">
      <c r="A277" s="9" t="str">
        <f t="shared" si="16"/>
        <v>20.03.2017</v>
      </c>
      <c r="B277" s="9" t="s">
        <v>407</v>
      </c>
      <c r="C277" s="9">
        <v>9103707858</v>
      </c>
      <c r="D277" s="9">
        <v>174124</v>
      </c>
      <c r="E277" s="9" t="s">
        <v>402</v>
      </c>
      <c r="F277" s="9" t="s">
        <v>108</v>
      </c>
      <c r="G277" s="9">
        <v>19.97</v>
      </c>
      <c r="H277" s="9" t="s">
        <v>128</v>
      </c>
      <c r="I277" s="9" t="s">
        <v>128</v>
      </c>
      <c r="J277" s="9" t="s">
        <v>259</v>
      </c>
      <c r="K277">
        <f t="shared" si="15"/>
        <v>1</v>
      </c>
    </row>
    <row r="278" spans="1:11">
      <c r="A278" s="9" t="str">
        <f t="shared" si="16"/>
        <v>20.03.2017</v>
      </c>
      <c r="B278" s="9" t="s">
        <v>407</v>
      </c>
      <c r="C278" s="9">
        <v>9103707859</v>
      </c>
      <c r="D278" s="9">
        <v>174832</v>
      </c>
      <c r="E278" s="9" t="s">
        <v>429</v>
      </c>
      <c r="F278" s="9" t="s">
        <v>120</v>
      </c>
      <c r="G278" s="9">
        <v>3</v>
      </c>
      <c r="H278" s="9" t="s">
        <v>109</v>
      </c>
      <c r="I278" s="9" t="s">
        <v>109</v>
      </c>
      <c r="J278" s="9" t="s">
        <v>201</v>
      </c>
      <c r="K278">
        <f t="shared" si="15"/>
        <v>1</v>
      </c>
    </row>
    <row r="279" spans="1:11">
      <c r="A279" s="9" t="str">
        <f t="shared" si="16"/>
        <v>20.03.2017</v>
      </c>
      <c r="B279" s="9" t="s">
        <v>407</v>
      </c>
      <c r="C279" s="9">
        <v>9103707860</v>
      </c>
      <c r="D279" s="9">
        <v>175091</v>
      </c>
      <c r="E279" s="9" t="s">
        <v>407</v>
      </c>
      <c r="F279" s="9" t="s">
        <v>120</v>
      </c>
      <c r="G279" s="9">
        <v>3</v>
      </c>
      <c r="H279" s="9" t="s">
        <v>109</v>
      </c>
      <c r="I279" s="9" t="s">
        <v>109</v>
      </c>
      <c r="J279" s="9" t="s">
        <v>201</v>
      </c>
      <c r="K279">
        <f t="shared" si="15"/>
        <v>1</v>
      </c>
    </row>
    <row r="280" spans="1:11">
      <c r="A280" s="9" t="str">
        <f t="shared" si="16"/>
        <v>20.03.2017</v>
      </c>
      <c r="B280" s="9" t="s">
        <v>407</v>
      </c>
      <c r="C280" s="9">
        <v>9103707861</v>
      </c>
      <c r="D280" s="9">
        <v>175096</v>
      </c>
      <c r="E280" s="9" t="s">
        <v>407</v>
      </c>
      <c r="F280" s="9" t="s">
        <v>120</v>
      </c>
      <c r="G280" s="9">
        <v>2</v>
      </c>
      <c r="H280" s="9" t="s">
        <v>109</v>
      </c>
      <c r="I280" s="9" t="s">
        <v>109</v>
      </c>
      <c r="J280" s="9" t="s">
        <v>201</v>
      </c>
      <c r="K280">
        <f t="shared" si="15"/>
        <v>1</v>
      </c>
    </row>
    <row r="281" spans="1:11">
      <c r="A281" s="9" t="str">
        <f t="shared" si="16"/>
        <v>20.03.2017</v>
      </c>
      <c r="B281" s="9" t="s">
        <v>407</v>
      </c>
      <c r="C281" s="9">
        <v>9103707863</v>
      </c>
      <c r="D281" s="9">
        <v>175050</v>
      </c>
      <c r="E281" s="9" t="s">
        <v>407</v>
      </c>
      <c r="F281" s="9" t="s">
        <v>101</v>
      </c>
      <c r="G281" s="9">
        <v>5</v>
      </c>
      <c r="H281" s="9" t="s">
        <v>134</v>
      </c>
      <c r="I281" s="9" t="s">
        <v>134</v>
      </c>
      <c r="J281" s="9" t="s">
        <v>201</v>
      </c>
      <c r="K281">
        <f t="shared" si="15"/>
        <v>1</v>
      </c>
    </row>
    <row r="282" spans="1:11">
      <c r="A282" s="9" t="str">
        <f t="shared" si="16"/>
        <v>20.03.2017</v>
      </c>
      <c r="B282" s="9" t="s">
        <v>407</v>
      </c>
      <c r="C282" s="9">
        <v>9103707864</v>
      </c>
      <c r="D282" s="9">
        <v>175049</v>
      </c>
      <c r="E282" s="9" t="s">
        <v>407</v>
      </c>
      <c r="F282" s="9" t="s">
        <v>101</v>
      </c>
      <c r="G282" s="9">
        <v>4</v>
      </c>
      <c r="H282" s="9" t="s">
        <v>134</v>
      </c>
      <c r="I282" s="9" t="s">
        <v>134</v>
      </c>
      <c r="J282" s="9" t="s">
        <v>201</v>
      </c>
      <c r="K282">
        <f t="shared" si="15"/>
        <v>1</v>
      </c>
    </row>
    <row r="283" spans="1:11">
      <c r="A283" s="9" t="str">
        <f t="shared" si="16"/>
        <v>21.03.2017</v>
      </c>
      <c r="B283" s="9" t="s">
        <v>453</v>
      </c>
      <c r="C283" s="9">
        <v>9103707866</v>
      </c>
      <c r="D283" s="9">
        <v>173100</v>
      </c>
      <c r="E283" s="9" t="s">
        <v>431</v>
      </c>
      <c r="F283" s="9" t="s">
        <v>116</v>
      </c>
      <c r="G283" s="9">
        <v>24.54</v>
      </c>
      <c r="H283" s="9" t="s">
        <v>214</v>
      </c>
      <c r="I283" s="9" t="s">
        <v>214</v>
      </c>
      <c r="J283" s="9" t="s">
        <v>199</v>
      </c>
      <c r="K283">
        <f t="shared" si="15"/>
        <v>1</v>
      </c>
    </row>
    <row r="284" spans="1:11">
      <c r="A284" s="9" t="str">
        <f t="shared" si="16"/>
        <v>21.03.2017</v>
      </c>
      <c r="B284" s="9" t="s">
        <v>453</v>
      </c>
      <c r="C284" s="9">
        <v>9103707867</v>
      </c>
      <c r="D284" s="9">
        <v>174648</v>
      </c>
      <c r="E284" s="9" t="s">
        <v>399</v>
      </c>
      <c r="F284" s="9" t="s">
        <v>108</v>
      </c>
      <c r="G284" s="9">
        <v>24.21</v>
      </c>
      <c r="H284" s="9" t="s">
        <v>125</v>
      </c>
      <c r="I284" s="9" t="s">
        <v>137</v>
      </c>
      <c r="J284" s="9" t="s">
        <v>315</v>
      </c>
      <c r="K284">
        <f t="shared" si="15"/>
        <v>1</v>
      </c>
    </row>
    <row r="285" spans="1:11">
      <c r="A285" s="9" t="str">
        <f t="shared" si="16"/>
        <v>21.03.2017</v>
      </c>
      <c r="B285" s="9" t="s">
        <v>453</v>
      </c>
      <c r="C285" s="9">
        <v>9103707868</v>
      </c>
      <c r="D285" s="9">
        <v>174648</v>
      </c>
      <c r="E285" s="9" t="s">
        <v>399</v>
      </c>
      <c r="F285" s="9" t="s">
        <v>108</v>
      </c>
      <c r="G285" s="9">
        <v>16.41</v>
      </c>
      <c r="H285" s="9" t="s">
        <v>125</v>
      </c>
      <c r="I285" s="9" t="s">
        <v>137</v>
      </c>
      <c r="J285" s="9" t="s">
        <v>210</v>
      </c>
      <c r="K285">
        <f t="shared" si="15"/>
        <v>1</v>
      </c>
    </row>
    <row r="286" spans="1:11">
      <c r="A286" s="9" t="str">
        <f t="shared" si="16"/>
        <v>21.03.2017</v>
      </c>
      <c r="B286" s="9" t="s">
        <v>453</v>
      </c>
      <c r="C286" s="9">
        <v>9103707869</v>
      </c>
      <c r="D286" s="9">
        <v>174648</v>
      </c>
      <c r="E286" s="9" t="s">
        <v>399</v>
      </c>
      <c r="F286" s="9" t="s">
        <v>108</v>
      </c>
      <c r="G286" s="9">
        <v>20.93</v>
      </c>
      <c r="H286" s="9" t="s">
        <v>125</v>
      </c>
      <c r="I286" s="9" t="s">
        <v>137</v>
      </c>
      <c r="J286" s="9" t="s">
        <v>210</v>
      </c>
      <c r="K286">
        <f t="shared" si="15"/>
        <v>1</v>
      </c>
    </row>
    <row r="287" spans="1:11">
      <c r="A287" s="9" t="str">
        <f t="shared" si="16"/>
        <v>21.03.2017</v>
      </c>
      <c r="B287" s="9" t="s">
        <v>453</v>
      </c>
      <c r="C287" s="9">
        <v>9103707870</v>
      </c>
      <c r="D287" s="9">
        <v>153354</v>
      </c>
      <c r="E287" s="9" t="s">
        <v>238</v>
      </c>
      <c r="F287" s="9" t="s">
        <v>114</v>
      </c>
      <c r="G287" s="9">
        <v>17.96</v>
      </c>
      <c r="H287" s="9" t="s">
        <v>211</v>
      </c>
      <c r="I287" s="9" t="s">
        <v>211</v>
      </c>
      <c r="J287" s="9" t="s">
        <v>259</v>
      </c>
      <c r="K287">
        <f t="shared" si="15"/>
        <v>1</v>
      </c>
    </row>
    <row r="288" spans="1:11">
      <c r="A288" s="9" t="str">
        <f t="shared" si="16"/>
        <v>21.03.2017</v>
      </c>
      <c r="B288" s="9" t="s">
        <v>453</v>
      </c>
      <c r="C288" s="9" t="s">
        <v>462</v>
      </c>
      <c r="D288" s="9"/>
      <c r="E288" s="9" t="s">
        <v>228</v>
      </c>
      <c r="F288" s="9" t="s">
        <v>461</v>
      </c>
      <c r="G288" s="9">
        <v>1E-3</v>
      </c>
      <c r="H288" s="9"/>
      <c r="I288" s="9"/>
      <c r="J288" s="9"/>
      <c r="K288">
        <f t="shared" si="15"/>
        <v>1</v>
      </c>
    </row>
    <row r="289" spans="1:11">
      <c r="A289" s="9" t="str">
        <f t="shared" si="16"/>
        <v>21.03.2017</v>
      </c>
      <c r="B289" s="9" t="s">
        <v>453</v>
      </c>
      <c r="C289" s="9" t="s">
        <v>460</v>
      </c>
      <c r="D289" s="9"/>
      <c r="E289" s="9" t="s">
        <v>228</v>
      </c>
      <c r="F289" s="9" t="s">
        <v>459</v>
      </c>
      <c r="G289" s="9">
        <v>1E-3</v>
      </c>
      <c r="H289" s="9"/>
      <c r="I289" s="9"/>
      <c r="J289" s="9"/>
      <c r="K289">
        <f t="shared" si="15"/>
        <v>1</v>
      </c>
    </row>
    <row r="290" spans="1:11">
      <c r="A290" s="9" t="str">
        <f t="shared" si="16"/>
        <v>21.03.2017</v>
      </c>
      <c r="B290" s="9" t="s">
        <v>453</v>
      </c>
      <c r="C290" s="9">
        <v>9103707872</v>
      </c>
      <c r="D290" s="9">
        <v>174235</v>
      </c>
      <c r="E290" s="9" t="s">
        <v>404</v>
      </c>
      <c r="F290" s="9" t="s">
        <v>101</v>
      </c>
      <c r="G290" s="9">
        <v>9</v>
      </c>
      <c r="H290" s="9" t="s">
        <v>216</v>
      </c>
      <c r="I290" s="9" t="s">
        <v>216</v>
      </c>
      <c r="J290" s="9" t="s">
        <v>203</v>
      </c>
      <c r="K290">
        <f t="shared" si="15"/>
        <v>1</v>
      </c>
    </row>
    <row r="291" spans="1:11">
      <c r="A291" s="9" t="str">
        <f t="shared" si="16"/>
        <v>21.03.2017</v>
      </c>
      <c r="B291" s="9" t="s">
        <v>453</v>
      </c>
      <c r="C291" s="9">
        <v>9103707876</v>
      </c>
      <c r="D291" s="9">
        <v>174648</v>
      </c>
      <c r="E291" s="9" t="s">
        <v>399</v>
      </c>
      <c r="F291" s="9" t="s">
        <v>108</v>
      </c>
      <c r="G291" s="9">
        <v>23.18</v>
      </c>
      <c r="H291" s="9" t="s">
        <v>125</v>
      </c>
      <c r="I291" s="9" t="s">
        <v>137</v>
      </c>
      <c r="J291" s="9" t="s">
        <v>210</v>
      </c>
      <c r="K291">
        <f t="shared" si="15"/>
        <v>1</v>
      </c>
    </row>
    <row r="292" spans="1:11">
      <c r="A292" s="9" t="str">
        <f t="shared" si="16"/>
        <v>21.03.2017</v>
      </c>
      <c r="B292" s="9" t="s">
        <v>453</v>
      </c>
      <c r="C292" s="9">
        <v>9103707877</v>
      </c>
      <c r="D292" s="9">
        <v>174648</v>
      </c>
      <c r="E292" s="9" t="s">
        <v>399</v>
      </c>
      <c r="F292" s="9" t="s">
        <v>108</v>
      </c>
      <c r="G292" s="9">
        <v>15.46</v>
      </c>
      <c r="H292" s="9" t="s">
        <v>125</v>
      </c>
      <c r="I292" s="9" t="s">
        <v>137</v>
      </c>
      <c r="J292" s="9" t="s">
        <v>210</v>
      </c>
      <c r="K292">
        <f t="shared" si="15"/>
        <v>1</v>
      </c>
    </row>
    <row r="293" spans="1:11">
      <c r="A293" s="9" t="str">
        <f t="shared" si="16"/>
        <v>21.03.2017</v>
      </c>
      <c r="B293" s="9" t="s">
        <v>453</v>
      </c>
      <c r="C293" s="9">
        <v>9103707878</v>
      </c>
      <c r="D293" s="9">
        <v>174649</v>
      </c>
      <c r="E293" s="9" t="s">
        <v>399</v>
      </c>
      <c r="F293" s="9" t="s">
        <v>108</v>
      </c>
      <c r="G293" s="9">
        <v>1.34</v>
      </c>
      <c r="H293" s="9" t="s">
        <v>125</v>
      </c>
      <c r="I293" s="9" t="s">
        <v>137</v>
      </c>
      <c r="J293" s="9" t="s">
        <v>210</v>
      </c>
      <c r="K293">
        <f t="shared" si="15"/>
        <v>1</v>
      </c>
    </row>
    <row r="294" spans="1:11">
      <c r="A294" s="9" t="str">
        <f t="shared" si="16"/>
        <v>21.03.2017</v>
      </c>
      <c r="B294" s="9" t="s">
        <v>453</v>
      </c>
      <c r="C294" s="9">
        <v>9103707882</v>
      </c>
      <c r="D294" s="9">
        <v>169914</v>
      </c>
      <c r="E294" s="9" t="s">
        <v>348</v>
      </c>
      <c r="F294" s="9" t="s">
        <v>114</v>
      </c>
      <c r="G294" s="9">
        <v>19.98</v>
      </c>
      <c r="H294" s="9" t="s">
        <v>109</v>
      </c>
      <c r="I294" s="9" t="s">
        <v>336</v>
      </c>
      <c r="J294" s="9" t="s">
        <v>200</v>
      </c>
      <c r="K294">
        <f t="shared" si="15"/>
        <v>1</v>
      </c>
    </row>
    <row r="295" spans="1:11">
      <c r="A295" s="9" t="str">
        <f t="shared" si="16"/>
        <v>21.03.2017</v>
      </c>
      <c r="B295" s="9" t="s">
        <v>453</v>
      </c>
      <c r="C295" s="9">
        <v>9103707884</v>
      </c>
      <c r="D295" s="9">
        <v>169149</v>
      </c>
      <c r="E295" s="9" t="s">
        <v>353</v>
      </c>
      <c r="F295" s="9" t="s">
        <v>111</v>
      </c>
      <c r="G295" s="9">
        <v>5</v>
      </c>
      <c r="H295" s="9" t="s">
        <v>110</v>
      </c>
      <c r="I295" s="9" t="s">
        <v>110</v>
      </c>
      <c r="J295" s="9" t="s">
        <v>203</v>
      </c>
      <c r="K295">
        <f t="shared" si="15"/>
        <v>1</v>
      </c>
    </row>
    <row r="296" spans="1:11">
      <c r="A296" s="9" t="str">
        <f t="shared" si="16"/>
        <v>21.03.2017</v>
      </c>
      <c r="B296" s="9" t="s">
        <v>453</v>
      </c>
      <c r="C296" s="9">
        <v>9103707885</v>
      </c>
      <c r="D296" s="9">
        <v>174653</v>
      </c>
      <c r="E296" s="9" t="s">
        <v>399</v>
      </c>
      <c r="F296" s="9" t="s">
        <v>131</v>
      </c>
      <c r="G296" s="9">
        <v>1.1000000000000001</v>
      </c>
      <c r="H296" s="9" t="s">
        <v>110</v>
      </c>
      <c r="I296" s="9" t="s">
        <v>110</v>
      </c>
      <c r="J296" s="9" t="s">
        <v>203</v>
      </c>
      <c r="K296">
        <f t="shared" si="15"/>
        <v>1</v>
      </c>
    </row>
    <row r="297" spans="1:11">
      <c r="A297" s="9" t="str">
        <f t="shared" si="16"/>
        <v>21.03.2017</v>
      </c>
      <c r="B297" s="9" t="s">
        <v>453</v>
      </c>
      <c r="C297" s="9">
        <v>9103707886</v>
      </c>
      <c r="D297" s="9">
        <v>175090</v>
      </c>
      <c r="E297" s="9" t="s">
        <v>407</v>
      </c>
      <c r="F297" s="9" t="s">
        <v>130</v>
      </c>
      <c r="G297" s="9">
        <v>2.72</v>
      </c>
      <c r="H297" s="9" t="s">
        <v>110</v>
      </c>
      <c r="I297" s="9" t="s">
        <v>110</v>
      </c>
      <c r="J297" s="9" t="s">
        <v>203</v>
      </c>
      <c r="K297">
        <f t="shared" si="15"/>
        <v>1</v>
      </c>
    </row>
    <row r="298" spans="1:11">
      <c r="A298" s="9" t="str">
        <f t="shared" si="16"/>
        <v>21.03.2017</v>
      </c>
      <c r="B298" s="9" t="s">
        <v>453</v>
      </c>
      <c r="C298" s="9">
        <v>9103707887</v>
      </c>
      <c r="D298" s="9">
        <v>174835</v>
      </c>
      <c r="E298" s="9" t="s">
        <v>429</v>
      </c>
      <c r="F298" s="9" t="s">
        <v>130</v>
      </c>
      <c r="G298" s="9">
        <v>3.23</v>
      </c>
      <c r="H298" s="9" t="s">
        <v>109</v>
      </c>
      <c r="I298" s="9" t="s">
        <v>330</v>
      </c>
      <c r="J298" s="9" t="s">
        <v>203</v>
      </c>
      <c r="K298">
        <f t="shared" si="15"/>
        <v>1</v>
      </c>
    </row>
    <row r="299" spans="1:11">
      <c r="A299" s="9" t="str">
        <f t="shared" si="16"/>
        <v>21.03.2017</v>
      </c>
      <c r="B299" s="9" t="s">
        <v>453</v>
      </c>
      <c r="C299" s="9">
        <v>9103707888</v>
      </c>
      <c r="D299" s="9">
        <v>173100</v>
      </c>
      <c r="E299" s="9" t="s">
        <v>431</v>
      </c>
      <c r="F299" s="9" t="s">
        <v>116</v>
      </c>
      <c r="G299" s="9">
        <v>24.44</v>
      </c>
      <c r="H299" s="9" t="s">
        <v>214</v>
      </c>
      <c r="I299" s="9" t="s">
        <v>214</v>
      </c>
      <c r="J299" s="9" t="s">
        <v>200</v>
      </c>
      <c r="K299">
        <f t="shared" si="15"/>
        <v>1</v>
      </c>
    </row>
    <row r="300" spans="1:11">
      <c r="A300" s="9" t="str">
        <f t="shared" si="16"/>
        <v>21.03.2017</v>
      </c>
      <c r="B300" s="9" t="s">
        <v>453</v>
      </c>
      <c r="C300" s="9">
        <v>9103707891</v>
      </c>
      <c r="D300" s="9">
        <v>175202</v>
      </c>
      <c r="E300" s="9" t="s">
        <v>407</v>
      </c>
      <c r="F300" s="9" t="s">
        <v>111</v>
      </c>
      <c r="G300" s="9">
        <v>5</v>
      </c>
      <c r="H300" s="9" t="s">
        <v>109</v>
      </c>
      <c r="I300" s="9" t="s">
        <v>458</v>
      </c>
      <c r="J300" s="9" t="s">
        <v>203</v>
      </c>
      <c r="K300">
        <f t="shared" si="15"/>
        <v>1</v>
      </c>
    </row>
    <row r="301" spans="1:11">
      <c r="A301" s="9" t="s">
        <v>457</v>
      </c>
      <c r="B301" s="9" t="s">
        <v>453</v>
      </c>
      <c r="C301" s="9">
        <v>9103707892</v>
      </c>
      <c r="D301" s="9">
        <v>164702</v>
      </c>
      <c r="E301" s="9" t="s">
        <v>327</v>
      </c>
      <c r="F301" s="9" t="s">
        <v>299</v>
      </c>
      <c r="G301" s="9">
        <v>19.68</v>
      </c>
      <c r="H301" s="9" t="s">
        <v>211</v>
      </c>
      <c r="I301" s="9" t="s">
        <v>211</v>
      </c>
      <c r="J301" s="9" t="s">
        <v>259</v>
      </c>
      <c r="K301">
        <f t="shared" si="15"/>
        <v>0</v>
      </c>
    </row>
    <row r="302" spans="1:11">
      <c r="A302" s="9" t="str">
        <f t="shared" ref="A302:A341" si="17">B302</f>
        <v>21.03.2017</v>
      </c>
      <c r="B302" s="9" t="s">
        <v>453</v>
      </c>
      <c r="C302" s="9">
        <v>9103707893</v>
      </c>
      <c r="D302" s="9">
        <v>175045</v>
      </c>
      <c r="E302" s="9" t="s">
        <v>407</v>
      </c>
      <c r="F302" s="9" t="s">
        <v>202</v>
      </c>
      <c r="G302" s="9">
        <v>5.04</v>
      </c>
      <c r="H302" s="9" t="s">
        <v>456</v>
      </c>
      <c r="I302" s="9" t="s">
        <v>456</v>
      </c>
      <c r="J302" s="9" t="s">
        <v>455</v>
      </c>
      <c r="K302">
        <f t="shared" si="15"/>
        <v>1</v>
      </c>
    </row>
    <row r="303" spans="1:11">
      <c r="A303" s="9" t="str">
        <f t="shared" si="17"/>
        <v>21.03.2017</v>
      </c>
      <c r="B303" s="9" t="s">
        <v>453</v>
      </c>
      <c r="C303" s="9">
        <v>9103707894</v>
      </c>
      <c r="D303" s="9">
        <v>175177</v>
      </c>
      <c r="E303" s="9" t="s">
        <v>407</v>
      </c>
      <c r="F303" s="9" t="s">
        <v>111</v>
      </c>
      <c r="G303" s="9">
        <v>4</v>
      </c>
      <c r="H303" s="9" t="s">
        <v>266</v>
      </c>
      <c r="I303" s="9" t="s">
        <v>266</v>
      </c>
      <c r="J303" s="9" t="s">
        <v>455</v>
      </c>
      <c r="K303">
        <f t="shared" si="15"/>
        <v>1</v>
      </c>
    </row>
    <row r="304" spans="1:11">
      <c r="A304" s="9" t="str">
        <f t="shared" si="17"/>
        <v>21.03.2017</v>
      </c>
      <c r="B304" s="9" t="s">
        <v>453</v>
      </c>
      <c r="C304" s="9">
        <v>9103707895</v>
      </c>
      <c r="D304" s="9">
        <v>173120</v>
      </c>
      <c r="E304" s="9" t="s">
        <v>431</v>
      </c>
      <c r="F304" s="9" t="s">
        <v>119</v>
      </c>
      <c r="G304" s="9">
        <v>1.98</v>
      </c>
      <c r="H304" s="9" t="s">
        <v>454</v>
      </c>
      <c r="I304" s="9" t="s">
        <v>454</v>
      </c>
      <c r="J304" s="9" t="s">
        <v>203</v>
      </c>
      <c r="K304">
        <f t="shared" si="15"/>
        <v>1</v>
      </c>
    </row>
    <row r="305" spans="1:11">
      <c r="A305" s="9" t="str">
        <f t="shared" si="17"/>
        <v>21.03.2017</v>
      </c>
      <c r="B305" s="9" t="s">
        <v>453</v>
      </c>
      <c r="C305" s="9">
        <v>9103707896</v>
      </c>
      <c r="D305" s="9">
        <v>174657</v>
      </c>
      <c r="E305" s="9" t="s">
        <v>399</v>
      </c>
      <c r="F305" s="9" t="s">
        <v>120</v>
      </c>
      <c r="G305" s="9">
        <v>1.5</v>
      </c>
      <c r="H305" s="9" t="s">
        <v>452</v>
      </c>
      <c r="I305" s="9" t="s">
        <v>451</v>
      </c>
      <c r="J305" s="9" t="s">
        <v>203</v>
      </c>
      <c r="K305">
        <f t="shared" si="15"/>
        <v>1</v>
      </c>
    </row>
    <row r="306" spans="1:11">
      <c r="A306" s="9" t="str">
        <f t="shared" si="17"/>
        <v>21.03.2017</v>
      </c>
      <c r="B306" s="9" t="s">
        <v>453</v>
      </c>
      <c r="C306" s="9">
        <v>9103707897</v>
      </c>
      <c r="D306" s="9">
        <v>175047</v>
      </c>
      <c r="E306" s="9" t="s">
        <v>407</v>
      </c>
      <c r="F306" s="9" t="s">
        <v>345</v>
      </c>
      <c r="G306" s="9">
        <v>1.08</v>
      </c>
      <c r="H306" s="9" t="s">
        <v>344</v>
      </c>
      <c r="I306" s="9" t="s">
        <v>344</v>
      </c>
      <c r="J306" s="9" t="s">
        <v>203</v>
      </c>
      <c r="K306">
        <f t="shared" si="15"/>
        <v>1</v>
      </c>
    </row>
    <row r="307" spans="1:11">
      <c r="A307" s="9" t="str">
        <f t="shared" si="17"/>
        <v>22.03.2017</v>
      </c>
      <c r="B307" s="9" t="s">
        <v>398</v>
      </c>
      <c r="C307" s="9">
        <v>9103707899</v>
      </c>
      <c r="D307" s="9">
        <v>174656</v>
      </c>
      <c r="E307" s="9" t="s">
        <v>399</v>
      </c>
      <c r="F307" s="9" t="s">
        <v>111</v>
      </c>
      <c r="G307" s="9">
        <v>4</v>
      </c>
      <c r="H307" s="9" t="s">
        <v>452</v>
      </c>
      <c r="I307" s="9" t="s">
        <v>451</v>
      </c>
      <c r="J307" s="9" t="s">
        <v>203</v>
      </c>
      <c r="K307">
        <f t="shared" si="15"/>
        <v>1</v>
      </c>
    </row>
    <row r="308" spans="1:11">
      <c r="A308" s="9" t="str">
        <f t="shared" si="17"/>
        <v>22.03.2017</v>
      </c>
      <c r="B308" s="9" t="s">
        <v>398</v>
      </c>
      <c r="C308" s="9">
        <v>9103707900</v>
      </c>
      <c r="D308" s="9">
        <v>175160</v>
      </c>
      <c r="E308" s="9" t="s">
        <v>407</v>
      </c>
      <c r="F308" s="9" t="s">
        <v>130</v>
      </c>
      <c r="G308" s="9">
        <v>0.17</v>
      </c>
      <c r="H308" s="9" t="s">
        <v>450</v>
      </c>
      <c r="I308" s="9" t="s">
        <v>450</v>
      </c>
      <c r="J308" s="9" t="s">
        <v>206</v>
      </c>
      <c r="K308">
        <f t="shared" si="15"/>
        <v>1</v>
      </c>
    </row>
    <row r="309" spans="1:11">
      <c r="A309" s="9" t="str">
        <f t="shared" si="17"/>
        <v>22.03.2017</v>
      </c>
      <c r="B309" s="9" t="s">
        <v>398</v>
      </c>
      <c r="C309" s="9">
        <v>9103707901</v>
      </c>
      <c r="D309" s="9">
        <v>175201</v>
      </c>
      <c r="E309" s="9" t="s">
        <v>407</v>
      </c>
      <c r="F309" s="9" t="s">
        <v>119</v>
      </c>
      <c r="G309" s="9">
        <v>1.98</v>
      </c>
      <c r="H309" s="9" t="s">
        <v>365</v>
      </c>
      <c r="I309" s="9" t="s">
        <v>365</v>
      </c>
      <c r="J309" s="9" t="s">
        <v>206</v>
      </c>
      <c r="K309">
        <f t="shared" si="15"/>
        <v>1</v>
      </c>
    </row>
    <row r="310" spans="1:11">
      <c r="A310" s="9" t="str">
        <f t="shared" si="17"/>
        <v>22.03.2017</v>
      </c>
      <c r="B310" s="9" t="s">
        <v>398</v>
      </c>
      <c r="C310" s="9">
        <v>9103707902</v>
      </c>
      <c r="D310" s="9">
        <v>175099</v>
      </c>
      <c r="E310" s="9" t="s">
        <v>407</v>
      </c>
      <c r="F310" s="9" t="s">
        <v>130</v>
      </c>
      <c r="G310" s="9">
        <v>0.51</v>
      </c>
      <c r="H310" s="9" t="s">
        <v>449</v>
      </c>
      <c r="I310" s="9" t="s">
        <v>449</v>
      </c>
      <c r="J310" s="9" t="s">
        <v>206</v>
      </c>
      <c r="K310">
        <f t="shared" si="15"/>
        <v>1</v>
      </c>
    </row>
    <row r="311" spans="1:11">
      <c r="A311" s="9" t="str">
        <f t="shared" si="17"/>
        <v>22.03.2017</v>
      </c>
      <c r="B311" s="9" t="s">
        <v>398</v>
      </c>
      <c r="C311" s="9">
        <v>9103707905</v>
      </c>
      <c r="D311" s="9">
        <v>173100</v>
      </c>
      <c r="E311" s="9" t="s">
        <v>431</v>
      </c>
      <c r="F311" s="9" t="s">
        <v>116</v>
      </c>
      <c r="G311" s="9">
        <v>25.24</v>
      </c>
      <c r="H311" s="9" t="s">
        <v>214</v>
      </c>
      <c r="I311" s="9" t="s">
        <v>214</v>
      </c>
      <c r="J311" s="9" t="s">
        <v>230</v>
      </c>
      <c r="K311">
        <f t="shared" si="15"/>
        <v>1</v>
      </c>
    </row>
    <row r="312" spans="1:11">
      <c r="A312" s="9" t="str">
        <f t="shared" si="17"/>
        <v>22.03.2017</v>
      </c>
      <c r="B312" s="9" t="s">
        <v>398</v>
      </c>
      <c r="C312" s="9">
        <v>9103707906</v>
      </c>
      <c r="D312" s="9">
        <v>175097</v>
      </c>
      <c r="E312" s="9" t="s">
        <v>407</v>
      </c>
      <c r="F312" s="9" t="s">
        <v>131</v>
      </c>
      <c r="G312" s="9">
        <v>8</v>
      </c>
      <c r="H312" s="9" t="s">
        <v>239</v>
      </c>
      <c r="I312" s="9" t="s">
        <v>239</v>
      </c>
      <c r="J312" s="9" t="s">
        <v>206</v>
      </c>
      <c r="K312">
        <f t="shared" si="15"/>
        <v>1</v>
      </c>
    </row>
    <row r="313" spans="1:11">
      <c r="A313" s="9" t="str">
        <f t="shared" si="17"/>
        <v>22.03.2017</v>
      </c>
      <c r="B313" s="9" t="s">
        <v>398</v>
      </c>
      <c r="C313" s="9">
        <v>9103707907</v>
      </c>
      <c r="D313" s="9">
        <v>175098</v>
      </c>
      <c r="E313" s="9" t="s">
        <v>407</v>
      </c>
      <c r="F313" s="9" t="s">
        <v>111</v>
      </c>
      <c r="G313" s="9">
        <v>0.375</v>
      </c>
      <c r="H313" s="9" t="s">
        <v>239</v>
      </c>
      <c r="I313" s="9" t="s">
        <v>239</v>
      </c>
      <c r="J313" s="9" t="s">
        <v>206</v>
      </c>
      <c r="K313">
        <f t="shared" si="15"/>
        <v>1</v>
      </c>
    </row>
    <row r="314" spans="1:11">
      <c r="A314" s="9" t="str">
        <f t="shared" si="17"/>
        <v>22.03.2017</v>
      </c>
      <c r="B314" s="9" t="s">
        <v>398</v>
      </c>
      <c r="C314" s="9">
        <v>9103707908</v>
      </c>
      <c r="D314" s="9">
        <v>174649</v>
      </c>
      <c r="E314" s="9" t="s">
        <v>399</v>
      </c>
      <c r="F314" s="9" t="s">
        <v>108</v>
      </c>
      <c r="G314" s="9">
        <v>21.26</v>
      </c>
      <c r="H314" s="9" t="s">
        <v>125</v>
      </c>
      <c r="I314" s="9" t="s">
        <v>137</v>
      </c>
      <c r="J314" s="9" t="s">
        <v>210</v>
      </c>
      <c r="K314">
        <f t="shared" si="15"/>
        <v>1</v>
      </c>
    </row>
    <row r="315" spans="1:11">
      <c r="A315" s="9" t="str">
        <f t="shared" si="17"/>
        <v>22.03.2017</v>
      </c>
      <c r="B315" s="9" t="s">
        <v>398</v>
      </c>
      <c r="C315" s="9">
        <v>9103707909</v>
      </c>
      <c r="D315" s="9">
        <v>174649</v>
      </c>
      <c r="E315" s="9" t="s">
        <v>399</v>
      </c>
      <c r="F315" s="9" t="s">
        <v>108</v>
      </c>
      <c r="G315" s="9">
        <v>24.54</v>
      </c>
      <c r="H315" s="9" t="s">
        <v>125</v>
      </c>
      <c r="I315" s="9" t="s">
        <v>137</v>
      </c>
      <c r="J315" s="9" t="s">
        <v>315</v>
      </c>
      <c r="K315">
        <f t="shared" si="15"/>
        <v>1</v>
      </c>
    </row>
    <row r="316" spans="1:11">
      <c r="A316" s="9" t="str">
        <f t="shared" si="17"/>
        <v>22.03.2017</v>
      </c>
      <c r="B316" s="9" t="s">
        <v>398</v>
      </c>
      <c r="C316" s="9">
        <v>9103707910</v>
      </c>
      <c r="D316" s="9">
        <v>174789</v>
      </c>
      <c r="E316" s="9" t="s">
        <v>429</v>
      </c>
      <c r="F316" s="9" t="s">
        <v>148</v>
      </c>
      <c r="G316" s="9">
        <v>1</v>
      </c>
      <c r="H316" s="9" t="s">
        <v>109</v>
      </c>
      <c r="I316" s="9" t="s">
        <v>109</v>
      </c>
      <c r="J316" s="9" t="s">
        <v>201</v>
      </c>
      <c r="K316">
        <f t="shared" si="15"/>
        <v>1</v>
      </c>
    </row>
    <row r="317" spans="1:11">
      <c r="A317" s="9" t="str">
        <f t="shared" si="17"/>
        <v>22.03.2017</v>
      </c>
      <c r="B317" s="9" t="s">
        <v>398</v>
      </c>
      <c r="C317" s="9">
        <v>9103707911</v>
      </c>
      <c r="D317" s="9">
        <v>175081</v>
      </c>
      <c r="E317" s="9" t="s">
        <v>407</v>
      </c>
      <c r="F317" s="9" t="s">
        <v>113</v>
      </c>
      <c r="G317" s="9">
        <v>2.5</v>
      </c>
      <c r="H317" s="9" t="s">
        <v>109</v>
      </c>
      <c r="I317" s="9" t="s">
        <v>109</v>
      </c>
      <c r="J317" s="9" t="s">
        <v>201</v>
      </c>
      <c r="K317">
        <f t="shared" si="15"/>
        <v>1</v>
      </c>
    </row>
    <row r="318" spans="1:11">
      <c r="A318" s="9" t="str">
        <f t="shared" si="17"/>
        <v>22.03.2017</v>
      </c>
      <c r="B318" s="9" t="s">
        <v>398</v>
      </c>
      <c r="C318" s="9">
        <v>9103707912</v>
      </c>
      <c r="D318" s="9">
        <v>175082</v>
      </c>
      <c r="E318" s="9" t="s">
        <v>407</v>
      </c>
      <c r="F318" s="9" t="s">
        <v>148</v>
      </c>
      <c r="G318" s="9">
        <v>0.25</v>
      </c>
      <c r="H318" s="9" t="s">
        <v>109</v>
      </c>
      <c r="I318" s="9" t="s">
        <v>109</v>
      </c>
      <c r="J318" s="9" t="s">
        <v>201</v>
      </c>
      <c r="K318">
        <f t="shared" si="15"/>
        <v>1</v>
      </c>
    </row>
    <row r="319" spans="1:11">
      <c r="A319" s="9" t="str">
        <f t="shared" si="17"/>
        <v>22.03.2017</v>
      </c>
      <c r="B319" s="9" t="s">
        <v>398</v>
      </c>
      <c r="C319" s="9">
        <v>9103707913</v>
      </c>
      <c r="D319" s="9">
        <v>174236</v>
      </c>
      <c r="E319" s="9" t="s">
        <v>404</v>
      </c>
      <c r="F319" s="9" t="s">
        <v>101</v>
      </c>
      <c r="G319" s="9">
        <v>16</v>
      </c>
      <c r="H319" s="9" t="s">
        <v>410</v>
      </c>
      <c r="I319" s="9" t="s">
        <v>410</v>
      </c>
      <c r="J319" s="9" t="s">
        <v>203</v>
      </c>
      <c r="K319">
        <f t="shared" ref="K319:K382" si="18">IF(B319=A319,1,0)</f>
        <v>1</v>
      </c>
    </row>
    <row r="320" spans="1:11">
      <c r="A320" s="9" t="str">
        <f t="shared" si="17"/>
        <v>22.03.2017</v>
      </c>
      <c r="B320" s="9" t="s">
        <v>398</v>
      </c>
      <c r="C320" s="9">
        <v>9103707914</v>
      </c>
      <c r="D320" s="9">
        <v>174649</v>
      </c>
      <c r="E320" s="9" t="s">
        <v>399</v>
      </c>
      <c r="F320" s="9" t="s">
        <v>108</v>
      </c>
      <c r="G320" s="9">
        <v>20.98</v>
      </c>
      <c r="H320" s="9" t="s">
        <v>125</v>
      </c>
      <c r="I320" s="9" t="s">
        <v>137</v>
      </c>
      <c r="J320" s="9" t="s">
        <v>210</v>
      </c>
      <c r="K320">
        <f t="shared" si="18"/>
        <v>1</v>
      </c>
    </row>
    <row r="321" spans="1:11">
      <c r="A321" s="9" t="str">
        <f t="shared" si="17"/>
        <v>22.03.2017</v>
      </c>
      <c r="B321" s="9" t="s">
        <v>398</v>
      </c>
      <c r="C321" s="9">
        <v>9103707915</v>
      </c>
      <c r="D321" s="9">
        <v>174649</v>
      </c>
      <c r="E321" s="9" t="s">
        <v>399</v>
      </c>
      <c r="F321" s="9" t="s">
        <v>108</v>
      </c>
      <c r="G321" s="9">
        <v>23.44</v>
      </c>
      <c r="H321" s="9" t="s">
        <v>125</v>
      </c>
      <c r="I321" s="9" t="s">
        <v>137</v>
      </c>
      <c r="J321" s="9" t="s">
        <v>210</v>
      </c>
      <c r="K321">
        <f t="shared" si="18"/>
        <v>1</v>
      </c>
    </row>
    <row r="322" spans="1:11">
      <c r="A322" s="9" t="str">
        <f t="shared" si="17"/>
        <v>22.03.2017</v>
      </c>
      <c r="B322" s="9" t="s">
        <v>398</v>
      </c>
      <c r="C322" s="9">
        <v>9103707916</v>
      </c>
      <c r="D322" s="9">
        <v>174649</v>
      </c>
      <c r="E322" s="9" t="s">
        <v>399</v>
      </c>
      <c r="F322" s="9" t="s">
        <v>108</v>
      </c>
      <c r="G322" s="9">
        <v>16.760000000000002</v>
      </c>
      <c r="H322" s="9" t="s">
        <v>125</v>
      </c>
      <c r="I322" s="9" t="s">
        <v>137</v>
      </c>
      <c r="J322" s="9" t="s">
        <v>210</v>
      </c>
      <c r="K322">
        <f t="shared" si="18"/>
        <v>1</v>
      </c>
    </row>
    <row r="323" spans="1:11">
      <c r="A323" s="9" t="str">
        <f t="shared" si="17"/>
        <v>22.03.2017</v>
      </c>
      <c r="B323" s="9" t="s">
        <v>398</v>
      </c>
      <c r="C323" s="9">
        <v>9103707917</v>
      </c>
      <c r="D323" s="9">
        <v>174649</v>
      </c>
      <c r="E323" s="9" t="s">
        <v>399</v>
      </c>
      <c r="F323" s="9" t="s">
        <v>108</v>
      </c>
      <c r="G323" s="9">
        <v>16.43</v>
      </c>
      <c r="H323" s="9" t="s">
        <v>125</v>
      </c>
      <c r="I323" s="9" t="s">
        <v>137</v>
      </c>
      <c r="J323" s="9" t="s">
        <v>210</v>
      </c>
      <c r="K323">
        <f t="shared" si="18"/>
        <v>1</v>
      </c>
    </row>
    <row r="324" spans="1:11">
      <c r="A324" s="9" t="str">
        <f t="shared" si="17"/>
        <v>22.03.2017</v>
      </c>
      <c r="B324" s="9" t="s">
        <v>398</v>
      </c>
      <c r="C324" s="9">
        <v>9103707918</v>
      </c>
      <c r="D324" s="9">
        <v>175092</v>
      </c>
      <c r="E324" s="9" t="s">
        <v>407</v>
      </c>
      <c r="F324" s="9" t="s">
        <v>130</v>
      </c>
      <c r="G324" s="9">
        <v>1.53</v>
      </c>
      <c r="H324" s="9" t="s">
        <v>109</v>
      </c>
      <c r="I324" s="9" t="s">
        <v>109</v>
      </c>
      <c r="J324" s="9" t="s">
        <v>201</v>
      </c>
      <c r="K324">
        <f t="shared" si="18"/>
        <v>1</v>
      </c>
    </row>
    <row r="325" spans="1:11">
      <c r="A325" s="9" t="str">
        <f t="shared" si="17"/>
        <v>22.03.2017</v>
      </c>
      <c r="B325" s="9" t="s">
        <v>398</v>
      </c>
      <c r="C325" s="9">
        <v>9103707919</v>
      </c>
      <c r="D325" s="9">
        <v>175093</v>
      </c>
      <c r="E325" s="9" t="s">
        <v>407</v>
      </c>
      <c r="F325" s="9" t="s">
        <v>273</v>
      </c>
      <c r="G325" s="9">
        <v>0.5</v>
      </c>
      <c r="H325" s="9" t="s">
        <v>109</v>
      </c>
      <c r="I325" s="9" t="s">
        <v>109</v>
      </c>
      <c r="J325" s="9" t="s">
        <v>201</v>
      </c>
      <c r="K325">
        <f t="shared" si="18"/>
        <v>1</v>
      </c>
    </row>
    <row r="326" spans="1:11">
      <c r="A326" s="9" t="str">
        <f t="shared" si="17"/>
        <v>22.03.2017</v>
      </c>
      <c r="B326" s="9" t="s">
        <v>398</v>
      </c>
      <c r="C326" s="9">
        <v>9103707920</v>
      </c>
      <c r="D326" s="9">
        <v>170840</v>
      </c>
      <c r="E326" s="9" t="s">
        <v>351</v>
      </c>
      <c r="F326" s="9" t="s">
        <v>113</v>
      </c>
      <c r="G326" s="9">
        <v>4</v>
      </c>
      <c r="H326" s="9" t="s">
        <v>288</v>
      </c>
      <c r="I326" s="9" t="s">
        <v>288</v>
      </c>
      <c r="J326" s="9" t="s">
        <v>448</v>
      </c>
      <c r="K326">
        <f t="shared" si="18"/>
        <v>1</v>
      </c>
    </row>
    <row r="327" spans="1:11">
      <c r="A327" s="9" t="str">
        <f t="shared" si="17"/>
        <v>22.03.2017</v>
      </c>
      <c r="B327" s="9" t="s">
        <v>398</v>
      </c>
      <c r="C327" s="9">
        <v>9103707923</v>
      </c>
      <c r="D327" s="9">
        <v>173415</v>
      </c>
      <c r="E327" s="9" t="s">
        <v>403</v>
      </c>
      <c r="F327" s="9" t="s">
        <v>127</v>
      </c>
      <c r="G327" s="9">
        <v>4.5</v>
      </c>
      <c r="H327" s="9" t="s">
        <v>447</v>
      </c>
      <c r="I327" s="9" t="s">
        <v>447</v>
      </c>
      <c r="J327" s="9" t="s">
        <v>201</v>
      </c>
      <c r="K327">
        <f t="shared" si="18"/>
        <v>1</v>
      </c>
    </row>
    <row r="328" spans="1:11">
      <c r="A328" s="9" t="str">
        <f t="shared" si="17"/>
        <v>22.03.2017</v>
      </c>
      <c r="B328" s="9" t="s">
        <v>398</v>
      </c>
      <c r="C328" s="9">
        <v>9103707924</v>
      </c>
      <c r="D328" s="9">
        <v>173157</v>
      </c>
      <c r="E328" s="9" t="s">
        <v>436</v>
      </c>
      <c r="F328" s="9" t="s">
        <v>161</v>
      </c>
      <c r="G328" s="9">
        <v>19.8</v>
      </c>
      <c r="H328" s="9" t="s">
        <v>221</v>
      </c>
      <c r="I328" s="9" t="s">
        <v>221</v>
      </c>
      <c r="J328" s="9" t="s">
        <v>200</v>
      </c>
      <c r="K328">
        <f t="shared" si="18"/>
        <v>1</v>
      </c>
    </row>
    <row r="329" spans="1:11">
      <c r="A329" s="9" t="str">
        <f t="shared" si="17"/>
        <v>22.03.2017</v>
      </c>
      <c r="B329" s="9" t="s">
        <v>398</v>
      </c>
      <c r="C329" s="9">
        <v>9103707925</v>
      </c>
      <c r="D329" s="9">
        <v>174105</v>
      </c>
      <c r="E329" s="9" t="s">
        <v>402</v>
      </c>
      <c r="F329" s="9" t="s">
        <v>115</v>
      </c>
      <c r="G329" s="9">
        <v>25.62</v>
      </c>
      <c r="H329" s="9" t="s">
        <v>220</v>
      </c>
      <c r="I329" s="9" t="s">
        <v>220</v>
      </c>
      <c r="J329" s="9" t="s">
        <v>200</v>
      </c>
      <c r="K329">
        <f t="shared" si="18"/>
        <v>1</v>
      </c>
    </row>
    <row r="330" spans="1:11">
      <c r="A330" s="9" t="str">
        <f t="shared" si="17"/>
        <v>22.03.2017</v>
      </c>
      <c r="B330" s="9" t="s">
        <v>398</v>
      </c>
      <c r="C330" s="9">
        <v>9103707926</v>
      </c>
      <c r="D330" s="9">
        <v>173100</v>
      </c>
      <c r="E330" s="9" t="s">
        <v>431</v>
      </c>
      <c r="F330" s="9" t="s">
        <v>116</v>
      </c>
      <c r="G330" s="9">
        <v>25.52</v>
      </c>
      <c r="H330" s="9" t="s">
        <v>214</v>
      </c>
      <c r="I330" s="9" t="s">
        <v>214</v>
      </c>
      <c r="J330" s="9" t="s">
        <v>200</v>
      </c>
      <c r="K330">
        <f t="shared" si="18"/>
        <v>1</v>
      </c>
    </row>
    <row r="331" spans="1:11">
      <c r="A331" s="9" t="str">
        <f t="shared" si="17"/>
        <v>22.03.2017</v>
      </c>
      <c r="B331" s="9" t="s">
        <v>398</v>
      </c>
      <c r="C331" s="9">
        <v>9103707928</v>
      </c>
      <c r="D331" s="9">
        <v>170498</v>
      </c>
      <c r="E331" s="9" t="s">
        <v>352</v>
      </c>
      <c r="F331" s="9" t="s">
        <v>101</v>
      </c>
      <c r="G331" s="9">
        <v>15</v>
      </c>
      <c r="H331" s="9" t="s">
        <v>224</v>
      </c>
      <c r="I331" s="9" t="s">
        <v>224</v>
      </c>
      <c r="J331" s="9" t="s">
        <v>225</v>
      </c>
      <c r="K331">
        <f t="shared" si="18"/>
        <v>1</v>
      </c>
    </row>
    <row r="332" spans="1:11">
      <c r="A332" s="9" t="str">
        <f t="shared" si="17"/>
        <v>22.03.2017</v>
      </c>
      <c r="B332" s="9" t="s">
        <v>398</v>
      </c>
      <c r="C332" s="9">
        <v>9103707929</v>
      </c>
      <c r="D332" s="9">
        <v>174128</v>
      </c>
      <c r="E332" s="9" t="s">
        <v>402</v>
      </c>
      <c r="F332" s="9" t="s">
        <v>111</v>
      </c>
      <c r="G332" s="9">
        <v>9</v>
      </c>
      <c r="H332" s="9" t="s">
        <v>109</v>
      </c>
      <c r="I332" s="9" t="s">
        <v>109</v>
      </c>
      <c r="J332" s="9" t="s">
        <v>201</v>
      </c>
      <c r="K332">
        <f t="shared" si="18"/>
        <v>1</v>
      </c>
    </row>
    <row r="333" spans="1:11">
      <c r="A333" s="9" t="str">
        <f t="shared" si="17"/>
        <v>22.03.2017</v>
      </c>
      <c r="B333" s="9" t="s">
        <v>398</v>
      </c>
      <c r="C333" s="9">
        <v>9103707930</v>
      </c>
      <c r="D333" s="9">
        <v>174128</v>
      </c>
      <c r="E333" s="9" t="s">
        <v>402</v>
      </c>
      <c r="F333" s="9" t="s">
        <v>111</v>
      </c>
      <c r="G333" s="9">
        <v>9</v>
      </c>
      <c r="H333" s="9" t="s">
        <v>109</v>
      </c>
      <c r="I333" s="9" t="s">
        <v>109</v>
      </c>
      <c r="J333" s="9" t="s">
        <v>201</v>
      </c>
      <c r="K333">
        <f t="shared" si="18"/>
        <v>1</v>
      </c>
    </row>
    <row r="334" spans="1:11">
      <c r="A334" s="9" t="str">
        <f t="shared" si="17"/>
        <v>22.03.2017</v>
      </c>
      <c r="B334" s="9" t="s">
        <v>398</v>
      </c>
      <c r="C334" s="9">
        <v>9103707931</v>
      </c>
      <c r="D334" s="9">
        <v>174649</v>
      </c>
      <c r="E334" s="9" t="s">
        <v>399</v>
      </c>
      <c r="F334" s="9" t="s">
        <v>108</v>
      </c>
      <c r="G334" s="9">
        <v>24.48</v>
      </c>
      <c r="H334" s="9" t="s">
        <v>125</v>
      </c>
      <c r="I334" s="9" t="s">
        <v>137</v>
      </c>
      <c r="J334" s="9" t="s">
        <v>315</v>
      </c>
      <c r="K334">
        <f t="shared" si="18"/>
        <v>1</v>
      </c>
    </row>
    <row r="335" spans="1:11">
      <c r="A335" s="9" t="str">
        <f t="shared" si="17"/>
        <v>22.03.2017</v>
      </c>
      <c r="B335" s="9" t="s">
        <v>398</v>
      </c>
      <c r="C335" s="9">
        <v>9103707932</v>
      </c>
      <c r="D335" s="9">
        <v>175435</v>
      </c>
      <c r="E335" s="9" t="s">
        <v>398</v>
      </c>
      <c r="F335" s="9" t="s">
        <v>115</v>
      </c>
      <c r="G335" s="9">
        <v>20</v>
      </c>
      <c r="H335" s="9" t="s">
        <v>146</v>
      </c>
      <c r="I335" s="9" t="s">
        <v>146</v>
      </c>
      <c r="J335" s="9" t="s">
        <v>230</v>
      </c>
      <c r="K335">
        <f t="shared" si="18"/>
        <v>1</v>
      </c>
    </row>
    <row r="336" spans="1:11">
      <c r="A336" s="9" t="str">
        <f t="shared" si="17"/>
        <v>22.03.2017</v>
      </c>
      <c r="B336" s="9" t="s">
        <v>398</v>
      </c>
      <c r="C336" s="9">
        <v>9103707933</v>
      </c>
      <c r="D336" s="9">
        <v>174649</v>
      </c>
      <c r="E336" s="9" t="s">
        <v>399</v>
      </c>
      <c r="F336" s="9" t="s">
        <v>108</v>
      </c>
      <c r="G336" s="9">
        <v>23.41</v>
      </c>
      <c r="H336" s="9" t="s">
        <v>125</v>
      </c>
      <c r="I336" s="9" t="s">
        <v>137</v>
      </c>
      <c r="J336" s="9" t="s">
        <v>210</v>
      </c>
      <c r="K336">
        <f t="shared" si="18"/>
        <v>1</v>
      </c>
    </row>
    <row r="337" spans="1:11">
      <c r="A337" s="9" t="str">
        <f t="shared" si="17"/>
        <v>23.03.2017</v>
      </c>
      <c r="B337" s="9" t="s">
        <v>413</v>
      </c>
      <c r="C337" s="9">
        <v>9103707935</v>
      </c>
      <c r="D337" s="9">
        <v>170303</v>
      </c>
      <c r="E337" s="9" t="s">
        <v>347</v>
      </c>
      <c r="F337" s="9" t="s">
        <v>114</v>
      </c>
      <c r="G337" s="9">
        <v>20.100000000000001</v>
      </c>
      <c r="H337" s="9" t="s">
        <v>109</v>
      </c>
      <c r="I337" s="9" t="s">
        <v>330</v>
      </c>
      <c r="J337" s="9" t="s">
        <v>259</v>
      </c>
      <c r="K337">
        <f t="shared" si="18"/>
        <v>1</v>
      </c>
    </row>
    <row r="338" spans="1:11">
      <c r="A338" s="9" t="str">
        <f t="shared" si="17"/>
        <v>23.03.2017</v>
      </c>
      <c r="B338" s="9" t="s">
        <v>413</v>
      </c>
      <c r="C338" s="9">
        <v>9103707938</v>
      </c>
      <c r="D338" s="9">
        <v>174108</v>
      </c>
      <c r="E338" s="9" t="s">
        <v>402</v>
      </c>
      <c r="F338" s="9" t="s">
        <v>108</v>
      </c>
      <c r="G338" s="9">
        <v>19.59</v>
      </c>
      <c r="H338" s="9" t="s">
        <v>117</v>
      </c>
      <c r="I338" s="9" t="s">
        <v>117</v>
      </c>
      <c r="J338" s="9" t="s">
        <v>446</v>
      </c>
      <c r="K338">
        <f t="shared" si="18"/>
        <v>1</v>
      </c>
    </row>
    <row r="339" spans="1:11">
      <c r="A339" s="9" t="str">
        <f t="shared" si="17"/>
        <v>23.03.2017</v>
      </c>
      <c r="B339" s="9" t="s">
        <v>413</v>
      </c>
      <c r="C339" s="9">
        <v>9103707940</v>
      </c>
      <c r="D339" s="9">
        <v>174649</v>
      </c>
      <c r="E339" s="9" t="s">
        <v>399</v>
      </c>
      <c r="F339" s="9" t="s">
        <v>108</v>
      </c>
      <c r="G339" s="9">
        <v>20.91</v>
      </c>
      <c r="H339" s="9" t="s">
        <v>125</v>
      </c>
      <c r="I339" s="9" t="s">
        <v>137</v>
      </c>
      <c r="J339" s="9" t="s">
        <v>210</v>
      </c>
      <c r="K339">
        <f t="shared" si="18"/>
        <v>1</v>
      </c>
    </row>
    <row r="340" spans="1:11">
      <c r="A340" s="9" t="str">
        <f t="shared" si="17"/>
        <v>23.03.2017</v>
      </c>
      <c r="B340" s="9" t="s">
        <v>413</v>
      </c>
      <c r="C340" s="9">
        <v>9103707941</v>
      </c>
      <c r="D340" s="9">
        <v>174649</v>
      </c>
      <c r="E340" s="9" t="s">
        <v>399</v>
      </c>
      <c r="F340" s="9" t="s">
        <v>108</v>
      </c>
      <c r="G340" s="9">
        <v>16.3</v>
      </c>
      <c r="H340" s="9" t="s">
        <v>125</v>
      </c>
      <c r="I340" s="9" t="s">
        <v>137</v>
      </c>
      <c r="J340" s="9" t="s">
        <v>210</v>
      </c>
      <c r="K340">
        <f t="shared" si="18"/>
        <v>1</v>
      </c>
    </row>
    <row r="341" spans="1:11">
      <c r="A341" s="9" t="str">
        <f t="shared" si="17"/>
        <v>23.03.2017</v>
      </c>
      <c r="B341" s="9" t="s">
        <v>413</v>
      </c>
      <c r="C341" s="9">
        <v>9103707942</v>
      </c>
      <c r="D341" s="9">
        <v>174649</v>
      </c>
      <c r="E341" s="9" t="s">
        <v>399</v>
      </c>
      <c r="F341" s="9" t="s">
        <v>108</v>
      </c>
      <c r="G341" s="9">
        <v>16.760000000000002</v>
      </c>
      <c r="H341" s="9" t="s">
        <v>125</v>
      </c>
      <c r="I341" s="9" t="s">
        <v>137</v>
      </c>
      <c r="J341" s="9" t="s">
        <v>210</v>
      </c>
      <c r="K341">
        <f t="shared" si="18"/>
        <v>1</v>
      </c>
    </row>
    <row r="342" spans="1:11">
      <c r="A342" s="9" t="s">
        <v>445</v>
      </c>
      <c r="B342" s="9" t="s">
        <v>413</v>
      </c>
      <c r="C342" s="9">
        <v>9103707943</v>
      </c>
      <c r="D342" s="9">
        <v>164702</v>
      </c>
      <c r="E342" s="9" t="s">
        <v>327</v>
      </c>
      <c r="F342" s="9" t="s">
        <v>299</v>
      </c>
      <c r="G342" s="9">
        <v>20.149999999999999</v>
      </c>
      <c r="H342" s="9" t="s">
        <v>211</v>
      </c>
      <c r="I342" s="9" t="s">
        <v>211</v>
      </c>
      <c r="J342" s="9" t="s">
        <v>259</v>
      </c>
      <c r="K342">
        <f t="shared" si="18"/>
        <v>0</v>
      </c>
    </row>
    <row r="343" spans="1:11">
      <c r="A343" s="9" t="s">
        <v>444</v>
      </c>
      <c r="B343" s="9" t="s">
        <v>413</v>
      </c>
      <c r="C343" s="9">
        <v>9103707944</v>
      </c>
      <c r="D343" s="9">
        <v>164702</v>
      </c>
      <c r="E343" s="9" t="s">
        <v>327</v>
      </c>
      <c r="F343" s="9" t="s">
        <v>299</v>
      </c>
      <c r="G343" s="9">
        <v>19.989999999999998</v>
      </c>
      <c r="H343" s="9" t="s">
        <v>211</v>
      </c>
      <c r="I343" s="9" t="s">
        <v>211</v>
      </c>
      <c r="J343" s="9" t="s">
        <v>259</v>
      </c>
      <c r="K343">
        <f t="shared" si="18"/>
        <v>0</v>
      </c>
    </row>
    <row r="344" spans="1:11">
      <c r="A344" s="9" t="str">
        <f t="shared" ref="A344:A372" si="19">B344</f>
        <v>23.03.2017</v>
      </c>
      <c r="B344" s="9" t="s">
        <v>413</v>
      </c>
      <c r="C344" s="9">
        <v>9103707945</v>
      </c>
      <c r="D344" s="9">
        <v>174302</v>
      </c>
      <c r="E344" s="9" t="s">
        <v>404</v>
      </c>
      <c r="F344" s="9" t="s">
        <v>108</v>
      </c>
      <c r="G344" s="9">
        <v>10.33</v>
      </c>
      <c r="H344" s="9" t="s">
        <v>262</v>
      </c>
      <c r="I344" s="9" t="s">
        <v>262</v>
      </c>
      <c r="J344" s="9" t="s">
        <v>259</v>
      </c>
      <c r="K344">
        <f t="shared" si="18"/>
        <v>1</v>
      </c>
    </row>
    <row r="345" spans="1:11">
      <c r="A345" s="9" t="str">
        <f t="shared" si="19"/>
        <v>23.03.2017</v>
      </c>
      <c r="B345" s="9" t="s">
        <v>413</v>
      </c>
      <c r="C345" s="9">
        <v>9103707952</v>
      </c>
      <c r="D345" s="9">
        <v>175428</v>
      </c>
      <c r="E345" s="9" t="s">
        <v>398</v>
      </c>
      <c r="F345" s="9" t="s">
        <v>120</v>
      </c>
      <c r="G345" s="9">
        <v>0.625</v>
      </c>
      <c r="H345" s="9" t="s">
        <v>133</v>
      </c>
      <c r="I345" s="9" t="s">
        <v>133</v>
      </c>
      <c r="J345" s="9" t="s">
        <v>443</v>
      </c>
      <c r="K345">
        <f t="shared" si="18"/>
        <v>1</v>
      </c>
    </row>
    <row r="346" spans="1:11">
      <c r="A346" s="9" t="str">
        <f t="shared" si="19"/>
        <v>23.03.2017</v>
      </c>
      <c r="B346" s="9" t="s">
        <v>413</v>
      </c>
      <c r="C346" s="9">
        <v>9103707953</v>
      </c>
      <c r="D346" s="9">
        <v>175429</v>
      </c>
      <c r="E346" s="9" t="s">
        <v>398</v>
      </c>
      <c r="F346" s="9" t="s">
        <v>131</v>
      </c>
      <c r="G346" s="9">
        <v>7</v>
      </c>
      <c r="H346" s="9" t="s">
        <v>133</v>
      </c>
      <c r="I346" s="9" t="s">
        <v>133</v>
      </c>
      <c r="J346" s="9" t="s">
        <v>203</v>
      </c>
      <c r="K346">
        <f t="shared" si="18"/>
        <v>1</v>
      </c>
    </row>
    <row r="347" spans="1:11">
      <c r="A347" s="9" t="str">
        <f t="shared" si="19"/>
        <v>23.03.2017</v>
      </c>
      <c r="B347" s="9" t="s">
        <v>413</v>
      </c>
      <c r="C347" s="9">
        <v>9103707954</v>
      </c>
      <c r="D347" s="9">
        <v>175430</v>
      </c>
      <c r="E347" s="9" t="s">
        <v>398</v>
      </c>
      <c r="F347" s="9" t="s">
        <v>111</v>
      </c>
      <c r="G347" s="9">
        <v>0.4</v>
      </c>
      <c r="H347" s="9" t="s">
        <v>133</v>
      </c>
      <c r="I347" s="9" t="s">
        <v>133</v>
      </c>
      <c r="J347" s="9" t="s">
        <v>203</v>
      </c>
      <c r="K347">
        <f t="shared" si="18"/>
        <v>1</v>
      </c>
    </row>
    <row r="348" spans="1:11">
      <c r="A348" s="9" t="str">
        <f t="shared" si="19"/>
        <v>23.03.2017</v>
      </c>
      <c r="B348" s="9" t="s">
        <v>413</v>
      </c>
      <c r="C348" s="9">
        <v>9103707955</v>
      </c>
      <c r="D348" s="9">
        <v>174331</v>
      </c>
      <c r="E348" s="9" t="s">
        <v>404</v>
      </c>
      <c r="F348" s="9" t="s">
        <v>111</v>
      </c>
      <c r="G348" s="9">
        <v>4</v>
      </c>
      <c r="H348" s="9" t="s">
        <v>109</v>
      </c>
      <c r="I348" s="9" t="s">
        <v>109</v>
      </c>
      <c r="J348" s="9" t="s">
        <v>198</v>
      </c>
      <c r="K348">
        <f t="shared" si="18"/>
        <v>1</v>
      </c>
    </row>
    <row r="349" spans="1:11">
      <c r="A349" s="9" t="str">
        <f t="shared" si="19"/>
        <v>23.03.2017</v>
      </c>
      <c r="B349" s="9" t="s">
        <v>413</v>
      </c>
      <c r="C349" s="9">
        <v>9103707956</v>
      </c>
      <c r="D349" s="9">
        <v>175200</v>
      </c>
      <c r="E349" s="9" t="s">
        <v>407</v>
      </c>
      <c r="F349" s="9" t="s">
        <v>119</v>
      </c>
      <c r="G349" s="9">
        <v>1.62</v>
      </c>
      <c r="H349" s="9" t="s">
        <v>442</v>
      </c>
      <c r="I349" s="9" t="s">
        <v>442</v>
      </c>
      <c r="J349" s="9" t="s">
        <v>198</v>
      </c>
      <c r="K349">
        <f t="shared" si="18"/>
        <v>1</v>
      </c>
    </row>
    <row r="350" spans="1:11">
      <c r="A350" s="9" t="str">
        <f t="shared" si="19"/>
        <v>23.03.2017</v>
      </c>
      <c r="B350" s="9" t="s">
        <v>413</v>
      </c>
      <c r="C350" s="9">
        <v>9103707957</v>
      </c>
      <c r="D350" s="9">
        <v>175079</v>
      </c>
      <c r="E350" s="9" t="s">
        <v>407</v>
      </c>
      <c r="F350" s="9" t="s">
        <v>113</v>
      </c>
      <c r="G350" s="9">
        <v>9</v>
      </c>
      <c r="H350" s="9" t="s">
        <v>441</v>
      </c>
      <c r="I350" s="9" t="s">
        <v>441</v>
      </c>
      <c r="J350" s="9" t="s">
        <v>198</v>
      </c>
      <c r="K350">
        <f t="shared" si="18"/>
        <v>1</v>
      </c>
    </row>
    <row r="351" spans="1:11">
      <c r="A351" s="9" t="str">
        <f t="shared" si="19"/>
        <v>23.03.2017</v>
      </c>
      <c r="B351" s="9" t="s">
        <v>413</v>
      </c>
      <c r="C351" s="9">
        <v>9103707958</v>
      </c>
      <c r="D351" s="9">
        <v>175077</v>
      </c>
      <c r="E351" s="9" t="s">
        <v>407</v>
      </c>
      <c r="F351" s="9" t="s">
        <v>113</v>
      </c>
      <c r="G351" s="9">
        <v>10</v>
      </c>
      <c r="H351" s="9" t="s">
        <v>135</v>
      </c>
      <c r="I351" s="9" t="s">
        <v>135</v>
      </c>
      <c r="J351" s="9" t="s">
        <v>440</v>
      </c>
      <c r="K351">
        <f t="shared" si="18"/>
        <v>1</v>
      </c>
    </row>
    <row r="352" spans="1:11">
      <c r="A352" s="9" t="str">
        <f t="shared" si="19"/>
        <v>23.03.2017</v>
      </c>
      <c r="B352" s="9" t="s">
        <v>413</v>
      </c>
      <c r="C352" s="9">
        <v>9103707959</v>
      </c>
      <c r="D352" s="9">
        <v>175085</v>
      </c>
      <c r="E352" s="9" t="s">
        <v>407</v>
      </c>
      <c r="F352" s="9" t="s">
        <v>113</v>
      </c>
      <c r="G352" s="9">
        <v>5.5</v>
      </c>
      <c r="H352" s="9" t="s">
        <v>279</v>
      </c>
      <c r="I352" s="9" t="s">
        <v>279</v>
      </c>
      <c r="J352" s="9" t="s">
        <v>440</v>
      </c>
      <c r="K352">
        <f t="shared" si="18"/>
        <v>1</v>
      </c>
    </row>
    <row r="353" spans="1:11">
      <c r="A353" s="9" t="str">
        <f t="shared" si="19"/>
        <v>23.03.2017</v>
      </c>
      <c r="B353" s="9" t="s">
        <v>413</v>
      </c>
      <c r="C353" s="9">
        <v>9103707960</v>
      </c>
      <c r="D353" s="9">
        <v>175092</v>
      </c>
      <c r="E353" s="9" t="s">
        <v>407</v>
      </c>
      <c r="F353" s="9" t="s">
        <v>130</v>
      </c>
      <c r="G353" s="9">
        <v>1.87</v>
      </c>
      <c r="H353" s="9" t="s">
        <v>109</v>
      </c>
      <c r="I353" s="9" t="s">
        <v>109</v>
      </c>
      <c r="J353" s="9" t="s">
        <v>198</v>
      </c>
      <c r="K353">
        <f t="shared" si="18"/>
        <v>1</v>
      </c>
    </row>
    <row r="354" spans="1:11">
      <c r="A354" s="9" t="str">
        <f t="shared" si="19"/>
        <v>23.03.2017</v>
      </c>
      <c r="B354" s="9" t="s">
        <v>413</v>
      </c>
      <c r="C354" s="9">
        <v>9103707961</v>
      </c>
      <c r="D354" s="9">
        <v>175551</v>
      </c>
      <c r="E354" s="9" t="s">
        <v>398</v>
      </c>
      <c r="F354" s="9" t="s">
        <v>101</v>
      </c>
      <c r="G354" s="9">
        <v>5</v>
      </c>
      <c r="H354" s="9" t="s">
        <v>134</v>
      </c>
      <c r="I354" s="9" t="s">
        <v>134</v>
      </c>
      <c r="J354" s="9" t="s">
        <v>198</v>
      </c>
      <c r="K354">
        <f t="shared" si="18"/>
        <v>1</v>
      </c>
    </row>
    <row r="355" spans="1:11">
      <c r="A355" s="9" t="str">
        <f t="shared" si="19"/>
        <v>23.03.2017</v>
      </c>
      <c r="B355" s="9" t="s">
        <v>413</v>
      </c>
      <c r="C355" s="9">
        <v>9103707962</v>
      </c>
      <c r="D355" s="9">
        <v>157293</v>
      </c>
      <c r="E355" s="9" t="s">
        <v>264</v>
      </c>
      <c r="F355" s="9" t="s">
        <v>120</v>
      </c>
      <c r="G355" s="9">
        <v>5</v>
      </c>
      <c r="H355" s="9" t="s">
        <v>110</v>
      </c>
      <c r="I355" s="9" t="s">
        <v>160</v>
      </c>
      <c r="J355" s="9" t="s">
        <v>203</v>
      </c>
      <c r="K355">
        <f t="shared" si="18"/>
        <v>1</v>
      </c>
    </row>
    <row r="356" spans="1:11">
      <c r="A356" s="9" t="str">
        <f t="shared" si="19"/>
        <v>23.03.2017</v>
      </c>
      <c r="B356" s="9" t="s">
        <v>413</v>
      </c>
      <c r="C356" s="9">
        <v>9103707963</v>
      </c>
      <c r="D356" s="9">
        <v>159201</v>
      </c>
      <c r="E356" s="9" t="s">
        <v>272</v>
      </c>
      <c r="F356" s="9" t="s">
        <v>120</v>
      </c>
      <c r="G356" s="9">
        <v>2</v>
      </c>
      <c r="H356" s="9" t="s">
        <v>110</v>
      </c>
      <c r="I356" s="9" t="s">
        <v>160</v>
      </c>
      <c r="J356" s="9" t="s">
        <v>203</v>
      </c>
      <c r="K356">
        <f t="shared" si="18"/>
        <v>1</v>
      </c>
    </row>
    <row r="357" spans="1:11">
      <c r="A357" s="9" t="str">
        <f t="shared" si="19"/>
        <v>23.03.2017</v>
      </c>
      <c r="B357" s="9" t="s">
        <v>413</v>
      </c>
      <c r="C357" s="9">
        <v>9103707964</v>
      </c>
      <c r="D357" s="9">
        <v>175588</v>
      </c>
      <c r="E357" s="9" t="s">
        <v>398</v>
      </c>
      <c r="F357" s="9" t="s">
        <v>363</v>
      </c>
      <c r="G357" s="9">
        <v>0.625</v>
      </c>
      <c r="H357" s="9" t="s">
        <v>110</v>
      </c>
      <c r="I357" s="9" t="s">
        <v>110</v>
      </c>
      <c r="J357" s="9" t="s">
        <v>203</v>
      </c>
      <c r="K357">
        <f t="shared" si="18"/>
        <v>1</v>
      </c>
    </row>
    <row r="358" spans="1:11">
      <c r="A358" s="9" t="str">
        <f t="shared" si="19"/>
        <v>24.03.2017</v>
      </c>
      <c r="B358" s="9" t="s">
        <v>415</v>
      </c>
      <c r="C358" s="9">
        <v>9103707968</v>
      </c>
      <c r="D358" s="9">
        <v>174108</v>
      </c>
      <c r="E358" s="9" t="s">
        <v>402</v>
      </c>
      <c r="F358" s="9" t="s">
        <v>108</v>
      </c>
      <c r="G358" s="9">
        <v>20.81</v>
      </c>
      <c r="H358" s="9" t="s">
        <v>117</v>
      </c>
      <c r="I358" s="9" t="s">
        <v>117</v>
      </c>
      <c r="J358" s="9" t="s">
        <v>439</v>
      </c>
      <c r="K358">
        <f t="shared" si="18"/>
        <v>1</v>
      </c>
    </row>
    <row r="359" spans="1:11">
      <c r="A359" s="9" t="str">
        <f t="shared" si="19"/>
        <v>24.03.2017</v>
      </c>
      <c r="B359" s="9" t="s">
        <v>415</v>
      </c>
      <c r="C359" s="9">
        <v>9103707969</v>
      </c>
      <c r="D359" s="9">
        <v>174108</v>
      </c>
      <c r="E359" s="9" t="s">
        <v>402</v>
      </c>
      <c r="F359" s="9" t="s">
        <v>108</v>
      </c>
      <c r="G359" s="9">
        <v>21.06</v>
      </c>
      <c r="H359" s="9" t="s">
        <v>117</v>
      </c>
      <c r="I359" s="9" t="s">
        <v>117</v>
      </c>
      <c r="J359" s="9" t="s">
        <v>439</v>
      </c>
      <c r="K359">
        <f t="shared" si="18"/>
        <v>1</v>
      </c>
    </row>
    <row r="360" spans="1:11">
      <c r="A360" s="9" t="str">
        <f t="shared" si="19"/>
        <v>24.03.2017</v>
      </c>
      <c r="B360" s="9" t="s">
        <v>415</v>
      </c>
      <c r="C360" s="9">
        <v>9103707970</v>
      </c>
      <c r="D360" s="9">
        <v>171619</v>
      </c>
      <c r="E360" s="9" t="s">
        <v>355</v>
      </c>
      <c r="F360" s="9" t="s">
        <v>111</v>
      </c>
      <c r="G360" s="9">
        <v>16</v>
      </c>
      <c r="H360" s="9" t="s">
        <v>110</v>
      </c>
      <c r="I360" s="9" t="s">
        <v>121</v>
      </c>
      <c r="J360" s="9" t="s">
        <v>203</v>
      </c>
      <c r="K360">
        <f t="shared" si="18"/>
        <v>1</v>
      </c>
    </row>
    <row r="361" spans="1:11">
      <c r="A361" s="9" t="str">
        <f t="shared" si="19"/>
        <v>24.03.2017</v>
      </c>
      <c r="B361" s="9" t="s">
        <v>415</v>
      </c>
      <c r="C361" s="9">
        <v>7103700077</v>
      </c>
      <c r="D361" s="9">
        <v>3400005873</v>
      </c>
      <c r="E361" s="9" t="s">
        <v>228</v>
      </c>
      <c r="F361" s="9" t="s">
        <v>111</v>
      </c>
      <c r="G361" s="9">
        <v>0.4</v>
      </c>
      <c r="H361" s="9"/>
      <c r="I361" s="9" t="s">
        <v>438</v>
      </c>
      <c r="J361" s="9" t="s">
        <v>426</v>
      </c>
      <c r="K361">
        <f t="shared" si="18"/>
        <v>1</v>
      </c>
    </row>
    <row r="362" spans="1:11">
      <c r="A362" s="9" t="str">
        <f t="shared" si="19"/>
        <v>24.03.2017</v>
      </c>
      <c r="B362" s="9" t="s">
        <v>415</v>
      </c>
      <c r="C362" s="9">
        <v>9103707971</v>
      </c>
      <c r="D362" s="9">
        <v>173420</v>
      </c>
      <c r="E362" s="9" t="s">
        <v>403</v>
      </c>
      <c r="F362" s="9" t="s">
        <v>101</v>
      </c>
      <c r="G362" s="9">
        <v>16</v>
      </c>
      <c r="H362" s="9" t="s">
        <v>217</v>
      </c>
      <c r="I362" s="9" t="s">
        <v>217</v>
      </c>
      <c r="J362" s="9" t="s">
        <v>244</v>
      </c>
      <c r="K362">
        <f t="shared" si="18"/>
        <v>1</v>
      </c>
    </row>
    <row r="363" spans="1:11">
      <c r="A363" s="9" t="str">
        <f t="shared" si="19"/>
        <v>24.03.2017</v>
      </c>
      <c r="B363" s="9" t="s">
        <v>415</v>
      </c>
      <c r="C363" s="9">
        <v>9103707973</v>
      </c>
      <c r="D363" s="9">
        <v>175434</v>
      </c>
      <c r="E363" s="9" t="s">
        <v>398</v>
      </c>
      <c r="F363" s="9" t="s">
        <v>111</v>
      </c>
      <c r="G363" s="9">
        <v>0.6</v>
      </c>
      <c r="H363" s="9" t="s">
        <v>364</v>
      </c>
      <c r="I363" s="9" t="s">
        <v>364</v>
      </c>
      <c r="J363" s="9" t="s">
        <v>437</v>
      </c>
      <c r="K363">
        <f t="shared" si="18"/>
        <v>1</v>
      </c>
    </row>
    <row r="364" spans="1:11">
      <c r="A364" s="9" t="str">
        <f t="shared" si="19"/>
        <v>24.03.2017</v>
      </c>
      <c r="B364" s="9" t="s">
        <v>415</v>
      </c>
      <c r="C364" s="9">
        <v>9103707974</v>
      </c>
      <c r="D364" s="9">
        <v>175584</v>
      </c>
      <c r="E364" s="9" t="s">
        <v>398</v>
      </c>
      <c r="F364" s="9" t="s">
        <v>113</v>
      </c>
      <c r="G364" s="9">
        <v>8</v>
      </c>
      <c r="H364" s="9" t="s">
        <v>109</v>
      </c>
      <c r="I364" s="9" t="s">
        <v>109</v>
      </c>
      <c r="J364" s="9" t="s">
        <v>198</v>
      </c>
      <c r="K364">
        <f t="shared" si="18"/>
        <v>1</v>
      </c>
    </row>
    <row r="365" spans="1:11">
      <c r="A365" s="9" t="str">
        <f t="shared" si="19"/>
        <v>24.03.2017</v>
      </c>
      <c r="B365" s="9" t="s">
        <v>415</v>
      </c>
      <c r="C365" s="9">
        <v>9103707976</v>
      </c>
      <c r="D365" s="9">
        <v>174649</v>
      </c>
      <c r="E365" s="9" t="s">
        <v>399</v>
      </c>
      <c r="F365" s="9" t="s">
        <v>108</v>
      </c>
      <c r="G365" s="9">
        <v>23.48</v>
      </c>
      <c r="H365" s="9" t="s">
        <v>125</v>
      </c>
      <c r="I365" s="9" t="s">
        <v>137</v>
      </c>
      <c r="J365" s="9" t="s">
        <v>210</v>
      </c>
      <c r="K365">
        <f t="shared" si="18"/>
        <v>1</v>
      </c>
    </row>
    <row r="366" spans="1:11">
      <c r="A366" s="9" t="str">
        <f t="shared" si="19"/>
        <v>24.03.2017</v>
      </c>
      <c r="B366" s="9" t="s">
        <v>415</v>
      </c>
      <c r="C366" s="9">
        <v>9103707977</v>
      </c>
      <c r="D366" s="9">
        <v>173160</v>
      </c>
      <c r="E366" s="9" t="s">
        <v>436</v>
      </c>
      <c r="F366" s="9" t="s">
        <v>127</v>
      </c>
      <c r="G366" s="9">
        <v>0.72</v>
      </c>
      <c r="H366" s="9" t="s">
        <v>243</v>
      </c>
      <c r="I366" s="9" t="s">
        <v>243</v>
      </c>
      <c r="J366" s="9" t="s">
        <v>198</v>
      </c>
      <c r="K366">
        <f t="shared" si="18"/>
        <v>1</v>
      </c>
    </row>
    <row r="367" spans="1:11">
      <c r="A367" s="9" t="str">
        <f t="shared" si="19"/>
        <v>24.03.2017</v>
      </c>
      <c r="B367" s="9" t="s">
        <v>415</v>
      </c>
      <c r="C367" s="9">
        <v>9103707978</v>
      </c>
      <c r="D367" s="9">
        <v>174649</v>
      </c>
      <c r="E367" s="9" t="s">
        <v>399</v>
      </c>
      <c r="F367" s="9" t="s">
        <v>108</v>
      </c>
      <c r="G367" s="9">
        <v>24.61</v>
      </c>
      <c r="H367" s="9" t="s">
        <v>125</v>
      </c>
      <c r="I367" s="9" t="s">
        <v>137</v>
      </c>
      <c r="J367" s="9" t="s">
        <v>315</v>
      </c>
      <c r="K367">
        <f t="shared" si="18"/>
        <v>1</v>
      </c>
    </row>
    <row r="368" spans="1:11">
      <c r="A368" s="9" t="str">
        <f t="shared" si="19"/>
        <v>24.03.2017</v>
      </c>
      <c r="B368" s="9" t="s">
        <v>415</v>
      </c>
      <c r="C368" s="9">
        <v>9103707979</v>
      </c>
      <c r="D368" s="9">
        <v>174649</v>
      </c>
      <c r="E368" s="9" t="s">
        <v>399</v>
      </c>
      <c r="F368" s="9" t="s">
        <v>108</v>
      </c>
      <c r="G368" s="9">
        <v>20.86</v>
      </c>
      <c r="H368" s="9" t="s">
        <v>125</v>
      </c>
      <c r="I368" s="9" t="s">
        <v>137</v>
      </c>
      <c r="J368" s="9" t="s">
        <v>210</v>
      </c>
      <c r="K368">
        <f t="shared" si="18"/>
        <v>1</v>
      </c>
    </row>
    <row r="369" spans="1:11">
      <c r="A369" s="9" t="str">
        <f t="shared" si="19"/>
        <v>24.03.2017</v>
      </c>
      <c r="B369" s="9" t="s">
        <v>415</v>
      </c>
      <c r="C369" s="9">
        <v>9103707981</v>
      </c>
      <c r="D369" s="9">
        <v>174234</v>
      </c>
      <c r="E369" s="9" t="s">
        <v>404</v>
      </c>
      <c r="F369" s="9" t="s">
        <v>101</v>
      </c>
      <c r="G369" s="9">
        <v>16</v>
      </c>
      <c r="H369" s="9" t="s">
        <v>209</v>
      </c>
      <c r="I369" s="9" t="s">
        <v>209</v>
      </c>
      <c r="J369" s="9" t="s">
        <v>203</v>
      </c>
      <c r="K369">
        <f t="shared" si="18"/>
        <v>1</v>
      </c>
    </row>
    <row r="370" spans="1:11">
      <c r="A370" s="9" t="str">
        <f t="shared" si="19"/>
        <v>25.03.2017</v>
      </c>
      <c r="B370" s="9" t="s">
        <v>433</v>
      </c>
      <c r="C370" s="9">
        <v>9103707982</v>
      </c>
      <c r="D370" s="9">
        <v>174649</v>
      </c>
      <c r="E370" s="9" t="s">
        <v>399</v>
      </c>
      <c r="F370" s="9" t="s">
        <v>108</v>
      </c>
      <c r="G370" s="9">
        <v>16.57</v>
      </c>
      <c r="H370" s="9" t="s">
        <v>125</v>
      </c>
      <c r="I370" s="9" t="s">
        <v>137</v>
      </c>
      <c r="J370" s="9" t="s">
        <v>210</v>
      </c>
      <c r="K370">
        <f t="shared" si="18"/>
        <v>1</v>
      </c>
    </row>
    <row r="371" spans="1:11">
      <c r="A371" s="9" t="str">
        <f t="shared" si="19"/>
        <v>25.03.2017</v>
      </c>
      <c r="B371" s="9" t="s">
        <v>433</v>
      </c>
      <c r="C371" s="9">
        <v>9103707983</v>
      </c>
      <c r="D371" s="9">
        <v>174649</v>
      </c>
      <c r="E371" s="9" t="s">
        <v>399</v>
      </c>
      <c r="F371" s="9" t="s">
        <v>108</v>
      </c>
      <c r="G371" s="9">
        <v>5.87</v>
      </c>
      <c r="H371" s="9" t="s">
        <v>125</v>
      </c>
      <c r="I371" s="9" t="s">
        <v>137</v>
      </c>
      <c r="J371" s="9" t="s">
        <v>210</v>
      </c>
      <c r="K371">
        <f t="shared" si="18"/>
        <v>1</v>
      </c>
    </row>
    <row r="372" spans="1:11">
      <c r="A372" s="9" t="str">
        <f t="shared" si="19"/>
        <v>25.03.2017</v>
      </c>
      <c r="B372" s="9" t="s">
        <v>433</v>
      </c>
      <c r="C372" s="9">
        <v>9103707984</v>
      </c>
      <c r="D372" s="9">
        <v>174651</v>
      </c>
      <c r="E372" s="9" t="s">
        <v>399</v>
      </c>
      <c r="F372" s="9" t="s">
        <v>108</v>
      </c>
      <c r="G372" s="9">
        <v>10.71</v>
      </c>
      <c r="H372" s="9" t="s">
        <v>125</v>
      </c>
      <c r="I372" s="9" t="s">
        <v>137</v>
      </c>
      <c r="J372" s="9" t="s">
        <v>210</v>
      </c>
      <c r="K372">
        <f t="shared" si="18"/>
        <v>1</v>
      </c>
    </row>
    <row r="373" spans="1:11">
      <c r="A373" s="9" t="s">
        <v>435</v>
      </c>
      <c r="B373" s="9" t="s">
        <v>433</v>
      </c>
      <c r="C373" s="9">
        <v>9103707985</v>
      </c>
      <c r="D373" s="9">
        <v>164702</v>
      </c>
      <c r="E373" s="9" t="s">
        <v>327</v>
      </c>
      <c r="F373" s="9" t="s">
        <v>299</v>
      </c>
      <c r="G373" s="9">
        <v>20.03</v>
      </c>
      <c r="H373" s="9" t="s">
        <v>211</v>
      </c>
      <c r="I373" s="9" t="s">
        <v>211</v>
      </c>
      <c r="J373" s="9" t="s">
        <v>434</v>
      </c>
      <c r="K373">
        <f t="shared" si="18"/>
        <v>0</v>
      </c>
    </row>
    <row r="374" spans="1:11">
      <c r="A374" s="9" t="str">
        <f t="shared" ref="A374:A381" si="20">B374</f>
        <v>25.03.2017</v>
      </c>
      <c r="B374" s="9" t="s">
        <v>433</v>
      </c>
      <c r="C374" s="9">
        <v>9103707986</v>
      </c>
      <c r="D374" s="9">
        <v>174302</v>
      </c>
      <c r="E374" s="9" t="s">
        <v>404</v>
      </c>
      <c r="F374" s="9" t="s">
        <v>108</v>
      </c>
      <c r="G374" s="9">
        <v>9.57</v>
      </c>
      <c r="H374" s="9" t="s">
        <v>262</v>
      </c>
      <c r="I374" s="9" t="s">
        <v>262</v>
      </c>
      <c r="J374" s="9" t="s">
        <v>260</v>
      </c>
      <c r="K374">
        <f t="shared" si="18"/>
        <v>1</v>
      </c>
    </row>
    <row r="375" spans="1:11">
      <c r="A375" s="9" t="str">
        <f t="shared" si="20"/>
        <v>25.03.2017</v>
      </c>
      <c r="B375" s="9" t="s">
        <v>433</v>
      </c>
      <c r="C375" s="9">
        <v>9103707989</v>
      </c>
      <c r="D375" s="9">
        <v>173224</v>
      </c>
      <c r="E375" s="9" t="s">
        <v>417</v>
      </c>
      <c r="F375" s="9" t="s">
        <v>416</v>
      </c>
      <c r="G375" s="9">
        <v>20.56</v>
      </c>
      <c r="H375" s="9" t="s">
        <v>211</v>
      </c>
      <c r="I375" s="9" t="s">
        <v>211</v>
      </c>
      <c r="J375" s="9" t="s">
        <v>259</v>
      </c>
      <c r="K375">
        <f t="shared" si="18"/>
        <v>1</v>
      </c>
    </row>
    <row r="376" spans="1:11">
      <c r="A376" s="9" t="str">
        <f t="shared" si="20"/>
        <v>25.03.2017</v>
      </c>
      <c r="B376" s="9" t="s">
        <v>433</v>
      </c>
      <c r="C376" s="9">
        <v>9103707990</v>
      </c>
      <c r="D376" s="9">
        <v>173224</v>
      </c>
      <c r="E376" s="9" t="s">
        <v>417</v>
      </c>
      <c r="F376" s="9" t="s">
        <v>416</v>
      </c>
      <c r="G376" s="9">
        <v>19.510000000000002</v>
      </c>
      <c r="H376" s="9" t="s">
        <v>211</v>
      </c>
      <c r="I376" s="9" t="s">
        <v>211</v>
      </c>
      <c r="J376" s="9" t="s">
        <v>259</v>
      </c>
      <c r="K376">
        <f t="shared" si="18"/>
        <v>1</v>
      </c>
    </row>
    <row r="377" spans="1:11">
      <c r="A377" s="9" t="str">
        <f t="shared" si="20"/>
        <v>25.03.2017</v>
      </c>
      <c r="B377" s="9" t="s">
        <v>433</v>
      </c>
      <c r="C377" s="9">
        <v>9103707991</v>
      </c>
      <c r="D377" s="9">
        <v>174236</v>
      </c>
      <c r="E377" s="9" t="s">
        <v>404</v>
      </c>
      <c r="F377" s="9" t="s">
        <v>101</v>
      </c>
      <c r="G377" s="9">
        <v>16</v>
      </c>
      <c r="H377" s="9" t="s">
        <v>410</v>
      </c>
      <c r="I377" s="9" t="s">
        <v>410</v>
      </c>
      <c r="J377" s="9" t="s">
        <v>203</v>
      </c>
      <c r="K377">
        <f t="shared" si="18"/>
        <v>1</v>
      </c>
    </row>
    <row r="378" spans="1:11">
      <c r="A378" s="9" t="str">
        <f t="shared" si="20"/>
        <v>25.03.2017</v>
      </c>
      <c r="B378" s="9" t="s">
        <v>433</v>
      </c>
      <c r="C378" s="9">
        <v>9103707995</v>
      </c>
      <c r="D378" s="9">
        <v>174651</v>
      </c>
      <c r="E378" s="9" t="s">
        <v>399</v>
      </c>
      <c r="F378" s="9" t="s">
        <v>108</v>
      </c>
      <c r="G378" s="9">
        <v>22.12</v>
      </c>
      <c r="H378" s="9" t="s">
        <v>125</v>
      </c>
      <c r="I378" s="9" t="s">
        <v>137</v>
      </c>
      <c r="J378" s="9" t="s">
        <v>210</v>
      </c>
      <c r="K378">
        <f t="shared" si="18"/>
        <v>1</v>
      </c>
    </row>
    <row r="379" spans="1:11">
      <c r="A379" s="9" t="str">
        <f t="shared" si="20"/>
        <v>26.03.2017</v>
      </c>
      <c r="B379" s="9" t="s">
        <v>430</v>
      </c>
      <c r="C379" s="9">
        <v>9103707996</v>
      </c>
      <c r="D379" s="9">
        <v>174651</v>
      </c>
      <c r="E379" s="9" t="s">
        <v>399</v>
      </c>
      <c r="F379" s="9" t="s">
        <v>108</v>
      </c>
      <c r="G379" s="9">
        <v>20.93</v>
      </c>
      <c r="H379" s="9" t="s">
        <v>125</v>
      </c>
      <c r="I379" s="9" t="s">
        <v>137</v>
      </c>
      <c r="J379" s="9" t="s">
        <v>210</v>
      </c>
      <c r="K379">
        <f t="shared" si="18"/>
        <v>1</v>
      </c>
    </row>
    <row r="380" spans="1:11">
      <c r="A380" s="9" t="str">
        <f t="shared" si="20"/>
        <v>26.03.2017</v>
      </c>
      <c r="B380" s="9" t="s">
        <v>430</v>
      </c>
      <c r="C380" s="9">
        <v>9103707997</v>
      </c>
      <c r="D380" s="9">
        <v>174651</v>
      </c>
      <c r="E380" s="9" t="s">
        <v>399</v>
      </c>
      <c r="F380" s="9" t="s">
        <v>108</v>
      </c>
      <c r="G380" s="9">
        <v>20.5</v>
      </c>
      <c r="H380" s="9" t="s">
        <v>125</v>
      </c>
      <c r="I380" s="9" t="s">
        <v>137</v>
      </c>
      <c r="J380" s="9" t="s">
        <v>432</v>
      </c>
      <c r="K380">
        <f t="shared" si="18"/>
        <v>1</v>
      </c>
    </row>
    <row r="381" spans="1:11">
      <c r="A381" s="9" t="str">
        <f t="shared" si="20"/>
        <v>26.03.2017</v>
      </c>
      <c r="B381" s="9" t="s">
        <v>430</v>
      </c>
      <c r="C381" s="9">
        <v>9103707999</v>
      </c>
      <c r="D381" s="9">
        <v>173096</v>
      </c>
      <c r="E381" s="9" t="s">
        <v>431</v>
      </c>
      <c r="F381" s="9" t="s">
        <v>108</v>
      </c>
      <c r="G381" s="9">
        <v>24.2</v>
      </c>
      <c r="H381" s="9" t="s">
        <v>125</v>
      </c>
      <c r="I381" s="9" t="s">
        <v>137</v>
      </c>
      <c r="J381" s="9" t="s">
        <v>315</v>
      </c>
      <c r="K381">
        <f t="shared" si="18"/>
        <v>1</v>
      </c>
    </row>
    <row r="382" spans="1:11">
      <c r="A382" s="9" t="s">
        <v>399</v>
      </c>
      <c r="B382" s="9" t="s">
        <v>430</v>
      </c>
      <c r="C382" s="9">
        <v>9103708000</v>
      </c>
      <c r="D382" s="9">
        <v>164702</v>
      </c>
      <c r="E382" s="9" t="s">
        <v>327</v>
      </c>
      <c r="F382" s="9" t="s">
        <v>299</v>
      </c>
      <c r="G382" s="9">
        <v>20.190000000000001</v>
      </c>
      <c r="H382" s="9" t="s">
        <v>211</v>
      </c>
      <c r="I382" s="9" t="s">
        <v>211</v>
      </c>
      <c r="J382" s="9" t="s">
        <v>259</v>
      </c>
      <c r="K382">
        <f t="shared" si="18"/>
        <v>0</v>
      </c>
    </row>
    <row r="383" spans="1:11">
      <c r="A383" s="9" t="str">
        <f t="shared" ref="A383:A388" si="21">B383</f>
        <v>26.03.2017</v>
      </c>
      <c r="B383" s="9" t="s">
        <v>430</v>
      </c>
      <c r="C383" s="9">
        <v>9103708001</v>
      </c>
      <c r="D383" s="9">
        <v>174651</v>
      </c>
      <c r="E383" s="9" t="s">
        <v>399</v>
      </c>
      <c r="F383" s="9" t="s">
        <v>108</v>
      </c>
      <c r="G383" s="9">
        <v>16.45</v>
      </c>
      <c r="H383" s="9" t="s">
        <v>125</v>
      </c>
      <c r="I383" s="9" t="s">
        <v>137</v>
      </c>
      <c r="J383" s="9" t="s">
        <v>210</v>
      </c>
      <c r="K383">
        <f t="shared" ref="K383:K444" si="22">IF(B383=A383,1,0)</f>
        <v>1</v>
      </c>
    </row>
    <row r="384" spans="1:11">
      <c r="A384" s="9" t="str">
        <f t="shared" si="21"/>
        <v>26.03.2017</v>
      </c>
      <c r="B384" s="9" t="s">
        <v>430</v>
      </c>
      <c r="C384" s="9">
        <v>9103708002</v>
      </c>
      <c r="D384" s="9">
        <v>174651</v>
      </c>
      <c r="E384" s="9" t="s">
        <v>399</v>
      </c>
      <c r="F384" s="9" t="s">
        <v>108</v>
      </c>
      <c r="G384" s="9">
        <v>16.64</v>
      </c>
      <c r="H384" s="9" t="s">
        <v>125</v>
      </c>
      <c r="I384" s="9" t="s">
        <v>137</v>
      </c>
      <c r="J384" s="9" t="s">
        <v>210</v>
      </c>
      <c r="K384">
        <f t="shared" si="22"/>
        <v>1</v>
      </c>
    </row>
    <row r="385" spans="1:11">
      <c r="A385" s="9" t="str">
        <f t="shared" si="21"/>
        <v>26.03.2017</v>
      </c>
      <c r="B385" s="9" t="s">
        <v>430</v>
      </c>
      <c r="C385" s="9">
        <v>9103708003</v>
      </c>
      <c r="D385" s="9">
        <v>175712</v>
      </c>
      <c r="E385" s="9" t="s">
        <v>413</v>
      </c>
      <c r="F385" s="9" t="s">
        <v>114</v>
      </c>
      <c r="G385" s="9">
        <v>19.86</v>
      </c>
      <c r="H385" s="9" t="s">
        <v>128</v>
      </c>
      <c r="I385" s="9" t="s">
        <v>128</v>
      </c>
      <c r="J385" s="9" t="s">
        <v>259</v>
      </c>
      <c r="K385">
        <f t="shared" si="22"/>
        <v>1</v>
      </c>
    </row>
    <row r="386" spans="1:11">
      <c r="A386" s="9" t="str">
        <f t="shared" si="21"/>
        <v>26.03.2017</v>
      </c>
      <c r="B386" s="9" t="s">
        <v>430</v>
      </c>
      <c r="C386" s="9">
        <v>9103708008</v>
      </c>
      <c r="D386" s="9">
        <v>174651</v>
      </c>
      <c r="E386" s="9" t="s">
        <v>399</v>
      </c>
      <c r="F386" s="9" t="s">
        <v>108</v>
      </c>
      <c r="G386" s="9">
        <v>20.86</v>
      </c>
      <c r="H386" s="9" t="s">
        <v>125</v>
      </c>
      <c r="I386" s="9" t="s">
        <v>137</v>
      </c>
      <c r="J386" s="9" t="s">
        <v>210</v>
      </c>
      <c r="K386">
        <f t="shared" si="22"/>
        <v>1</v>
      </c>
    </row>
    <row r="387" spans="1:11">
      <c r="A387" s="9" t="str">
        <f t="shared" si="21"/>
        <v>27.03.2017</v>
      </c>
      <c r="B387" s="9" t="s">
        <v>414</v>
      </c>
      <c r="C387" s="9">
        <v>9103708015</v>
      </c>
      <c r="D387" s="9">
        <v>174651</v>
      </c>
      <c r="E387" s="9" t="s">
        <v>399</v>
      </c>
      <c r="F387" s="9" t="s">
        <v>108</v>
      </c>
      <c r="G387" s="9">
        <v>16.760000000000002</v>
      </c>
      <c r="H387" s="9" t="s">
        <v>125</v>
      </c>
      <c r="I387" s="9" t="s">
        <v>137</v>
      </c>
      <c r="J387" s="9" t="s">
        <v>210</v>
      </c>
      <c r="K387">
        <f t="shared" si="22"/>
        <v>1</v>
      </c>
    </row>
    <row r="388" spans="1:11">
      <c r="A388" s="9" t="str">
        <f t="shared" si="21"/>
        <v>27.03.2017</v>
      </c>
      <c r="B388" s="9" t="s">
        <v>414</v>
      </c>
      <c r="C388" s="9">
        <v>9103708016</v>
      </c>
      <c r="D388" s="9">
        <v>174651</v>
      </c>
      <c r="E388" s="9" t="s">
        <v>399</v>
      </c>
      <c r="F388" s="9" t="s">
        <v>108</v>
      </c>
      <c r="G388" s="9">
        <v>20.79</v>
      </c>
      <c r="H388" s="9" t="s">
        <v>125</v>
      </c>
      <c r="I388" s="9" t="s">
        <v>137</v>
      </c>
      <c r="J388" s="9" t="s">
        <v>210</v>
      </c>
      <c r="K388">
        <f t="shared" si="22"/>
        <v>1</v>
      </c>
    </row>
    <row r="389" spans="1:11">
      <c r="A389" s="9" t="s">
        <v>429</v>
      </c>
      <c r="B389" s="9" t="s">
        <v>414</v>
      </c>
      <c r="C389" s="9">
        <v>9103708018</v>
      </c>
      <c r="D389" s="9">
        <v>164702</v>
      </c>
      <c r="E389" s="9" t="s">
        <v>327</v>
      </c>
      <c r="F389" s="9" t="s">
        <v>299</v>
      </c>
      <c r="G389" s="9">
        <v>19.96</v>
      </c>
      <c r="H389" s="9" t="s">
        <v>211</v>
      </c>
      <c r="I389" s="9" t="s">
        <v>211</v>
      </c>
      <c r="J389" s="9" t="s">
        <v>259</v>
      </c>
      <c r="K389">
        <f t="shared" si="22"/>
        <v>0</v>
      </c>
    </row>
    <row r="390" spans="1:11">
      <c r="A390" s="9" t="str">
        <f>B390</f>
        <v>27.03.2017</v>
      </c>
      <c r="B390" s="9" t="s">
        <v>414</v>
      </c>
      <c r="C390" s="9">
        <v>9103708027</v>
      </c>
      <c r="D390" s="9">
        <v>175600</v>
      </c>
      <c r="E390" s="9" t="s">
        <v>413</v>
      </c>
      <c r="F390" s="9" t="s">
        <v>113</v>
      </c>
      <c r="G390" s="9">
        <v>6</v>
      </c>
      <c r="H390" s="9" t="s">
        <v>146</v>
      </c>
      <c r="I390" s="9" t="s">
        <v>146</v>
      </c>
      <c r="J390" s="9" t="s">
        <v>428</v>
      </c>
      <c r="K390">
        <f t="shared" si="22"/>
        <v>1</v>
      </c>
    </row>
    <row r="391" spans="1:11">
      <c r="A391" s="9" t="str">
        <f>B391</f>
        <v>27.03.2017</v>
      </c>
      <c r="B391" s="9" t="s">
        <v>414</v>
      </c>
      <c r="C391" s="9">
        <v>9103708028</v>
      </c>
      <c r="D391" s="9">
        <v>174651</v>
      </c>
      <c r="E391" s="9" t="s">
        <v>399</v>
      </c>
      <c r="F391" s="9" t="s">
        <v>108</v>
      </c>
      <c r="G391" s="9">
        <v>23.13</v>
      </c>
      <c r="H391" s="9" t="s">
        <v>125</v>
      </c>
      <c r="I391" s="9" t="s">
        <v>137</v>
      </c>
      <c r="J391" s="9" t="s">
        <v>210</v>
      </c>
      <c r="K391">
        <f t="shared" si="22"/>
        <v>1</v>
      </c>
    </row>
    <row r="392" spans="1:11">
      <c r="A392" s="9" t="str">
        <f>B392</f>
        <v>27.03.2017</v>
      </c>
      <c r="B392" s="9" t="s">
        <v>414</v>
      </c>
      <c r="C392" s="9">
        <v>7103700078</v>
      </c>
      <c r="D392" s="9">
        <v>3400005851</v>
      </c>
      <c r="E392" s="9" t="s">
        <v>228</v>
      </c>
      <c r="F392" s="9" t="s">
        <v>226</v>
      </c>
      <c r="G392" s="9">
        <v>0.25</v>
      </c>
      <c r="H392" s="9"/>
      <c r="I392" s="9" t="s">
        <v>427</v>
      </c>
      <c r="J392" s="9" t="s">
        <v>426</v>
      </c>
      <c r="K392">
        <f t="shared" si="22"/>
        <v>1</v>
      </c>
    </row>
    <row r="393" spans="1:11">
      <c r="A393" s="9" t="s">
        <v>423</v>
      </c>
      <c r="B393" s="9" t="s">
        <v>414</v>
      </c>
      <c r="C393" s="9">
        <v>9103708030</v>
      </c>
      <c r="D393" s="9">
        <v>174517</v>
      </c>
      <c r="E393" s="9" t="s">
        <v>399</v>
      </c>
      <c r="F393" s="9" t="s">
        <v>123</v>
      </c>
      <c r="G393" s="9">
        <v>9</v>
      </c>
      <c r="H393" s="9" t="s">
        <v>109</v>
      </c>
      <c r="I393" s="9" t="s">
        <v>109</v>
      </c>
      <c r="J393" s="9" t="s">
        <v>198</v>
      </c>
      <c r="K393">
        <v>1</v>
      </c>
    </row>
    <row r="394" spans="1:11">
      <c r="A394" s="9" t="s">
        <v>423</v>
      </c>
      <c r="B394" s="9" t="s">
        <v>414</v>
      </c>
      <c r="C394" s="9">
        <v>9103708031</v>
      </c>
      <c r="D394" s="9">
        <v>175585</v>
      </c>
      <c r="E394" s="9" t="s">
        <v>398</v>
      </c>
      <c r="F394" s="9" t="s">
        <v>123</v>
      </c>
      <c r="G394" s="9">
        <v>8.75</v>
      </c>
      <c r="H394" s="9" t="s">
        <v>292</v>
      </c>
      <c r="I394" s="9" t="s">
        <v>292</v>
      </c>
      <c r="J394" s="9" t="s">
        <v>213</v>
      </c>
      <c r="K394">
        <v>1</v>
      </c>
    </row>
    <row r="395" spans="1:11">
      <c r="A395" s="9" t="str">
        <f>B395</f>
        <v>27.03.2017</v>
      </c>
      <c r="B395" s="9" t="s">
        <v>414</v>
      </c>
      <c r="C395" s="9">
        <v>9103708033</v>
      </c>
      <c r="D395" s="9">
        <v>174651</v>
      </c>
      <c r="E395" s="9" t="s">
        <v>399</v>
      </c>
      <c r="F395" s="9" t="s">
        <v>108</v>
      </c>
      <c r="G395" s="9">
        <v>16.22</v>
      </c>
      <c r="H395" s="9" t="s">
        <v>125</v>
      </c>
      <c r="I395" s="9" t="s">
        <v>137</v>
      </c>
      <c r="J395" s="9" t="s">
        <v>210</v>
      </c>
      <c r="K395">
        <f t="shared" si="22"/>
        <v>1</v>
      </c>
    </row>
    <row r="396" spans="1:11">
      <c r="A396" s="9" t="str">
        <f>B396</f>
        <v>27.03.2017</v>
      </c>
      <c r="B396" s="9" t="s">
        <v>414</v>
      </c>
      <c r="C396" s="9">
        <v>9103708034</v>
      </c>
      <c r="D396" s="9">
        <v>174651</v>
      </c>
      <c r="E396" s="9" t="s">
        <v>399</v>
      </c>
      <c r="F396" s="9" t="s">
        <v>108</v>
      </c>
      <c r="G396" s="9">
        <v>24.11</v>
      </c>
      <c r="H396" s="9" t="s">
        <v>125</v>
      </c>
      <c r="I396" s="9" t="s">
        <v>137</v>
      </c>
      <c r="J396" s="9" t="s">
        <v>315</v>
      </c>
      <c r="K396">
        <f t="shared" si="22"/>
        <v>1</v>
      </c>
    </row>
    <row r="397" spans="1:11">
      <c r="A397" s="9" t="str">
        <f>B397</f>
        <v>27.03.2017</v>
      </c>
      <c r="B397" s="9" t="s">
        <v>414</v>
      </c>
      <c r="C397" s="9">
        <v>9103708035</v>
      </c>
      <c r="D397" s="9">
        <v>169872</v>
      </c>
      <c r="E397" s="9" t="s">
        <v>356</v>
      </c>
      <c r="F397" s="9" t="s">
        <v>131</v>
      </c>
      <c r="G397" s="9">
        <v>9</v>
      </c>
      <c r="H397" s="9" t="s">
        <v>125</v>
      </c>
      <c r="I397" s="9" t="s">
        <v>137</v>
      </c>
      <c r="J397" s="9" t="s">
        <v>198</v>
      </c>
      <c r="K397">
        <f t="shared" si="22"/>
        <v>1</v>
      </c>
    </row>
    <row r="398" spans="1:11">
      <c r="A398" s="9" t="s">
        <v>423</v>
      </c>
      <c r="B398" s="9" t="s">
        <v>414</v>
      </c>
      <c r="C398" s="9">
        <v>9103708036</v>
      </c>
      <c r="D398" s="9">
        <v>174517</v>
      </c>
      <c r="E398" s="9" t="s">
        <v>399</v>
      </c>
      <c r="F398" s="9" t="s">
        <v>123</v>
      </c>
      <c r="G398" s="9">
        <v>9</v>
      </c>
      <c r="H398" s="9" t="s">
        <v>109</v>
      </c>
      <c r="I398" s="9" t="s">
        <v>109</v>
      </c>
      <c r="J398" s="9" t="s">
        <v>198</v>
      </c>
      <c r="K398">
        <v>1</v>
      </c>
    </row>
    <row r="399" spans="1:11">
      <c r="A399" s="9" t="str">
        <f>B399</f>
        <v>27.03.2017</v>
      </c>
      <c r="B399" s="9" t="s">
        <v>414</v>
      </c>
      <c r="C399" s="9">
        <v>9103708037</v>
      </c>
      <c r="D399" s="9">
        <v>174234</v>
      </c>
      <c r="E399" s="9" t="s">
        <v>404</v>
      </c>
      <c r="F399" s="9" t="s">
        <v>101</v>
      </c>
      <c r="G399" s="9">
        <v>16</v>
      </c>
      <c r="H399" s="9" t="s">
        <v>209</v>
      </c>
      <c r="I399" s="9" t="s">
        <v>209</v>
      </c>
      <c r="J399" s="9" t="s">
        <v>203</v>
      </c>
      <c r="K399">
        <f t="shared" si="22"/>
        <v>1</v>
      </c>
    </row>
    <row r="400" spans="1:11">
      <c r="A400" s="9" t="str">
        <f>B400</f>
        <v>28.03.2017</v>
      </c>
      <c r="B400" s="9" t="s">
        <v>425</v>
      </c>
      <c r="C400" s="9">
        <v>9103708039</v>
      </c>
      <c r="D400" s="9">
        <v>174651</v>
      </c>
      <c r="E400" s="9" t="s">
        <v>399</v>
      </c>
      <c r="F400" s="9" t="s">
        <v>108</v>
      </c>
      <c r="G400" s="9">
        <v>16.79</v>
      </c>
      <c r="H400" s="9" t="s">
        <v>125</v>
      </c>
      <c r="I400" s="9" t="s">
        <v>137</v>
      </c>
      <c r="J400" s="9" t="s">
        <v>210</v>
      </c>
      <c r="K400">
        <f t="shared" si="22"/>
        <v>1</v>
      </c>
    </row>
    <row r="401" spans="1:11">
      <c r="A401" s="9" t="str">
        <f>B401</f>
        <v>28.03.2017</v>
      </c>
      <c r="B401" s="9" t="s">
        <v>425</v>
      </c>
      <c r="C401" s="9">
        <v>9103708040</v>
      </c>
      <c r="D401" s="9">
        <v>174651</v>
      </c>
      <c r="E401" s="9" t="s">
        <v>399</v>
      </c>
      <c r="F401" s="9" t="s">
        <v>108</v>
      </c>
      <c r="G401" s="9">
        <v>21.08</v>
      </c>
      <c r="H401" s="9" t="s">
        <v>125</v>
      </c>
      <c r="I401" s="9" t="s">
        <v>137</v>
      </c>
      <c r="J401" s="9" t="s">
        <v>210</v>
      </c>
      <c r="K401">
        <f t="shared" si="22"/>
        <v>1</v>
      </c>
    </row>
    <row r="402" spans="1:11">
      <c r="A402" s="9" t="str">
        <f>B402</f>
        <v>28.03.2017</v>
      </c>
      <c r="B402" s="9" t="s">
        <v>425</v>
      </c>
      <c r="C402" s="9">
        <v>9103708041</v>
      </c>
      <c r="D402" s="9">
        <v>174651</v>
      </c>
      <c r="E402" s="9" t="s">
        <v>399</v>
      </c>
      <c r="F402" s="9" t="s">
        <v>108</v>
      </c>
      <c r="G402" s="9">
        <v>20.57</v>
      </c>
      <c r="H402" s="9" t="s">
        <v>125</v>
      </c>
      <c r="I402" s="9" t="s">
        <v>137</v>
      </c>
      <c r="J402" s="9" t="s">
        <v>210</v>
      </c>
      <c r="K402">
        <f t="shared" si="22"/>
        <v>1</v>
      </c>
    </row>
    <row r="403" spans="1:11">
      <c r="A403" s="9" t="s">
        <v>424</v>
      </c>
      <c r="B403" s="9" t="s">
        <v>400</v>
      </c>
      <c r="C403" s="9">
        <v>9103708043</v>
      </c>
      <c r="D403" s="9">
        <v>164702</v>
      </c>
      <c r="E403" s="9" t="s">
        <v>327</v>
      </c>
      <c r="F403" s="9" t="s">
        <v>299</v>
      </c>
      <c r="G403" s="9">
        <v>16</v>
      </c>
      <c r="H403" s="9" t="s">
        <v>211</v>
      </c>
      <c r="I403" s="9" t="s">
        <v>211</v>
      </c>
      <c r="J403" s="9" t="s">
        <v>259</v>
      </c>
      <c r="K403">
        <f t="shared" si="22"/>
        <v>0</v>
      </c>
    </row>
    <row r="404" spans="1:11">
      <c r="A404" s="9" t="s">
        <v>423</v>
      </c>
      <c r="B404" s="9" t="s">
        <v>400</v>
      </c>
      <c r="C404" s="9">
        <v>9103708046</v>
      </c>
      <c r="D404" s="9">
        <v>173949</v>
      </c>
      <c r="E404" s="9" t="s">
        <v>420</v>
      </c>
      <c r="F404" s="9" t="s">
        <v>123</v>
      </c>
      <c r="G404" s="9">
        <v>0.75</v>
      </c>
      <c r="H404" s="9" t="s">
        <v>332</v>
      </c>
      <c r="I404" s="9" t="s">
        <v>332</v>
      </c>
      <c r="J404" s="9" t="s">
        <v>218</v>
      </c>
      <c r="K404">
        <v>1</v>
      </c>
    </row>
    <row r="405" spans="1:11">
      <c r="A405" s="9" t="s">
        <v>404</v>
      </c>
      <c r="B405" s="9" t="s">
        <v>400</v>
      </c>
      <c r="C405" s="9">
        <v>9103708047</v>
      </c>
      <c r="D405" s="9">
        <v>173981</v>
      </c>
      <c r="E405" s="9" t="s">
        <v>420</v>
      </c>
      <c r="F405" s="9" t="s">
        <v>123</v>
      </c>
      <c r="G405" s="9">
        <v>3</v>
      </c>
      <c r="H405" s="9" t="s">
        <v>332</v>
      </c>
      <c r="I405" s="9" t="s">
        <v>332</v>
      </c>
      <c r="J405" s="9" t="s">
        <v>218</v>
      </c>
      <c r="K405">
        <v>1</v>
      </c>
    </row>
    <row r="406" spans="1:11">
      <c r="A406" s="9" t="s">
        <v>404</v>
      </c>
      <c r="B406" s="9" t="s">
        <v>400</v>
      </c>
      <c r="C406" s="9">
        <v>9103708048</v>
      </c>
      <c r="D406" s="9">
        <v>173982</v>
      </c>
      <c r="E406" s="9" t="s">
        <v>420</v>
      </c>
      <c r="F406" s="9" t="s">
        <v>123</v>
      </c>
      <c r="G406" s="9">
        <v>3</v>
      </c>
      <c r="H406" s="9" t="s">
        <v>332</v>
      </c>
      <c r="I406" s="9" t="s">
        <v>332</v>
      </c>
      <c r="J406" s="9" t="s">
        <v>218</v>
      </c>
      <c r="K406">
        <v>1</v>
      </c>
    </row>
    <row r="407" spans="1:11">
      <c r="A407" s="9" t="s">
        <v>404</v>
      </c>
      <c r="B407" s="9" t="s">
        <v>400</v>
      </c>
      <c r="C407" s="9">
        <v>9103708049</v>
      </c>
      <c r="D407" s="9">
        <v>173979</v>
      </c>
      <c r="E407" s="9" t="s">
        <v>420</v>
      </c>
      <c r="F407" s="9" t="s">
        <v>123</v>
      </c>
      <c r="G407" s="9">
        <v>3.5</v>
      </c>
      <c r="H407" s="9" t="s">
        <v>332</v>
      </c>
      <c r="I407" s="9" t="s">
        <v>421</v>
      </c>
      <c r="J407" s="9" t="s">
        <v>218</v>
      </c>
      <c r="K407">
        <v>1</v>
      </c>
    </row>
    <row r="408" spans="1:11">
      <c r="A408" s="9" t="s">
        <v>404</v>
      </c>
      <c r="B408" s="9" t="s">
        <v>400</v>
      </c>
      <c r="C408" s="9">
        <v>9103708050</v>
      </c>
      <c r="D408" s="9">
        <v>173985</v>
      </c>
      <c r="E408" s="9" t="s">
        <v>420</v>
      </c>
      <c r="F408" s="9" t="s">
        <v>123</v>
      </c>
      <c r="G408" s="9">
        <v>2.25</v>
      </c>
      <c r="H408" s="9" t="s">
        <v>332</v>
      </c>
      <c r="I408" s="9" t="s">
        <v>422</v>
      </c>
      <c r="J408" s="9" t="s">
        <v>218</v>
      </c>
      <c r="K408">
        <v>1</v>
      </c>
    </row>
    <row r="409" spans="1:11">
      <c r="A409" s="9" t="s">
        <v>404</v>
      </c>
      <c r="B409" s="9" t="s">
        <v>400</v>
      </c>
      <c r="C409" s="9">
        <v>9103708051</v>
      </c>
      <c r="D409" s="9">
        <v>174516</v>
      </c>
      <c r="E409" s="9" t="s">
        <v>399</v>
      </c>
      <c r="F409" s="9" t="s">
        <v>123</v>
      </c>
      <c r="G409" s="9">
        <v>1</v>
      </c>
      <c r="H409" s="9" t="s">
        <v>332</v>
      </c>
      <c r="I409" s="9" t="s">
        <v>421</v>
      </c>
      <c r="J409" s="9" t="s">
        <v>218</v>
      </c>
      <c r="K409">
        <v>1</v>
      </c>
    </row>
    <row r="410" spans="1:11">
      <c r="A410" s="9" t="s">
        <v>404</v>
      </c>
      <c r="B410" s="9" t="s">
        <v>400</v>
      </c>
      <c r="C410" s="9">
        <v>9103708052</v>
      </c>
      <c r="D410" s="9">
        <v>173977</v>
      </c>
      <c r="E410" s="9" t="s">
        <v>420</v>
      </c>
      <c r="F410" s="9" t="s">
        <v>123</v>
      </c>
      <c r="G410" s="9">
        <v>2.5</v>
      </c>
      <c r="H410" s="9" t="s">
        <v>332</v>
      </c>
      <c r="I410" s="9" t="s">
        <v>419</v>
      </c>
      <c r="J410" s="9" t="s">
        <v>218</v>
      </c>
      <c r="K410">
        <v>1</v>
      </c>
    </row>
    <row r="411" spans="1:11">
      <c r="A411" s="9" t="str">
        <f t="shared" ref="A411:A427" si="23">B411</f>
        <v>29.03.2017</v>
      </c>
      <c r="B411" s="9" t="s">
        <v>400</v>
      </c>
      <c r="C411" s="9">
        <v>9103708053</v>
      </c>
      <c r="D411" s="9">
        <v>175203</v>
      </c>
      <c r="E411" s="9" t="s">
        <v>407</v>
      </c>
      <c r="F411" s="9" t="s">
        <v>120</v>
      </c>
      <c r="G411" s="9">
        <v>0.5</v>
      </c>
      <c r="H411" s="9" t="s">
        <v>332</v>
      </c>
      <c r="I411" s="9" t="s">
        <v>419</v>
      </c>
      <c r="J411" s="9" t="s">
        <v>218</v>
      </c>
      <c r="K411">
        <f t="shared" si="22"/>
        <v>1</v>
      </c>
    </row>
    <row r="412" spans="1:11">
      <c r="A412" s="9" t="str">
        <f t="shared" si="23"/>
        <v>29.03.2017</v>
      </c>
      <c r="B412" s="9" t="s">
        <v>400</v>
      </c>
      <c r="C412" s="9">
        <v>9103708054</v>
      </c>
      <c r="D412" s="9">
        <v>175592</v>
      </c>
      <c r="E412" s="9" t="s">
        <v>398</v>
      </c>
      <c r="F412" s="9" t="s">
        <v>120</v>
      </c>
      <c r="G412" s="9">
        <v>2</v>
      </c>
      <c r="H412" s="9" t="s">
        <v>332</v>
      </c>
      <c r="I412" s="9" t="s">
        <v>418</v>
      </c>
      <c r="J412" s="9" t="s">
        <v>218</v>
      </c>
      <c r="K412">
        <f t="shared" si="22"/>
        <v>1</v>
      </c>
    </row>
    <row r="413" spans="1:11">
      <c r="A413" s="9" t="str">
        <f t="shared" si="23"/>
        <v>29.03.2017</v>
      </c>
      <c r="B413" s="9" t="s">
        <v>400</v>
      </c>
      <c r="C413" s="9">
        <v>9103708055</v>
      </c>
      <c r="D413" s="9">
        <v>175594</v>
      </c>
      <c r="E413" s="9" t="s">
        <v>398</v>
      </c>
      <c r="F413" s="9" t="s">
        <v>120</v>
      </c>
      <c r="G413" s="9">
        <v>1</v>
      </c>
      <c r="H413" s="9" t="s">
        <v>332</v>
      </c>
      <c r="I413" s="9" t="s">
        <v>331</v>
      </c>
      <c r="J413" s="9" t="s">
        <v>218</v>
      </c>
      <c r="K413">
        <f t="shared" si="22"/>
        <v>1</v>
      </c>
    </row>
    <row r="414" spans="1:11">
      <c r="A414" s="9" t="str">
        <f t="shared" si="23"/>
        <v>29.03.2017</v>
      </c>
      <c r="B414" s="9" t="s">
        <v>400</v>
      </c>
      <c r="C414" s="9">
        <v>9103708056</v>
      </c>
      <c r="D414" s="9">
        <v>173224</v>
      </c>
      <c r="E414" s="9" t="s">
        <v>417</v>
      </c>
      <c r="F414" s="9" t="s">
        <v>416</v>
      </c>
      <c r="G414" s="9">
        <v>19.64</v>
      </c>
      <c r="H414" s="9" t="s">
        <v>211</v>
      </c>
      <c r="I414" s="9" t="s">
        <v>211</v>
      </c>
      <c r="J414" s="9" t="s">
        <v>259</v>
      </c>
      <c r="K414">
        <f t="shared" si="22"/>
        <v>1</v>
      </c>
    </row>
    <row r="415" spans="1:11">
      <c r="A415" s="9" t="str">
        <f t="shared" si="23"/>
        <v>29.03.2017</v>
      </c>
      <c r="B415" s="9" t="s">
        <v>400</v>
      </c>
      <c r="C415" s="9">
        <v>9103708061</v>
      </c>
      <c r="D415" s="9">
        <v>173404</v>
      </c>
      <c r="E415" s="9" t="s">
        <v>403</v>
      </c>
      <c r="F415" s="9" t="s">
        <v>324</v>
      </c>
      <c r="G415" s="9">
        <v>9</v>
      </c>
      <c r="H415" s="9" t="s">
        <v>337</v>
      </c>
      <c r="I415" s="9" t="s">
        <v>367</v>
      </c>
      <c r="J415" s="9" t="s">
        <v>206</v>
      </c>
      <c r="K415">
        <f t="shared" si="22"/>
        <v>1</v>
      </c>
    </row>
    <row r="416" spans="1:11">
      <c r="A416" s="9" t="str">
        <f t="shared" si="23"/>
        <v>29.03.2017</v>
      </c>
      <c r="B416" s="9" t="s">
        <v>400</v>
      </c>
      <c r="C416" s="9">
        <v>9103708062</v>
      </c>
      <c r="D416" s="9">
        <v>170347</v>
      </c>
      <c r="E416" s="9" t="s">
        <v>352</v>
      </c>
      <c r="F416" s="9" t="s">
        <v>113</v>
      </c>
      <c r="G416" s="9">
        <v>5</v>
      </c>
      <c r="H416" s="9" t="s">
        <v>134</v>
      </c>
      <c r="I416" s="9" t="s">
        <v>134</v>
      </c>
      <c r="J416" s="9" t="s">
        <v>201</v>
      </c>
      <c r="K416">
        <f t="shared" si="22"/>
        <v>1</v>
      </c>
    </row>
    <row r="417" spans="1:11">
      <c r="A417" s="9" t="str">
        <f t="shared" si="23"/>
        <v>29.03.2017</v>
      </c>
      <c r="B417" s="9" t="s">
        <v>400</v>
      </c>
      <c r="C417" s="9">
        <v>9103708063</v>
      </c>
      <c r="D417" s="9">
        <v>175776</v>
      </c>
      <c r="E417" s="9" t="s">
        <v>415</v>
      </c>
      <c r="F417" s="9" t="s">
        <v>113</v>
      </c>
      <c r="G417" s="9">
        <v>4</v>
      </c>
      <c r="H417" s="9" t="s">
        <v>138</v>
      </c>
      <c r="I417" s="9" t="s">
        <v>219</v>
      </c>
      <c r="J417" s="9" t="s">
        <v>203</v>
      </c>
      <c r="K417">
        <f t="shared" si="22"/>
        <v>1</v>
      </c>
    </row>
    <row r="418" spans="1:11">
      <c r="A418" s="9" t="str">
        <f t="shared" si="23"/>
        <v>29.03.2017</v>
      </c>
      <c r="B418" s="9" t="s">
        <v>400</v>
      </c>
      <c r="C418" s="9">
        <v>9103708064</v>
      </c>
      <c r="D418" s="9">
        <v>176095</v>
      </c>
      <c r="E418" s="9" t="s">
        <v>414</v>
      </c>
      <c r="F418" s="9" t="s">
        <v>131</v>
      </c>
      <c r="G418" s="9">
        <v>4.5</v>
      </c>
      <c r="H418" s="9" t="s">
        <v>109</v>
      </c>
      <c r="I418" s="9" t="s">
        <v>132</v>
      </c>
      <c r="J418" s="9" t="s">
        <v>203</v>
      </c>
      <c r="K418">
        <f t="shared" si="22"/>
        <v>1</v>
      </c>
    </row>
    <row r="419" spans="1:11">
      <c r="A419" s="9" t="str">
        <f t="shared" si="23"/>
        <v>29.03.2017</v>
      </c>
      <c r="B419" s="9" t="s">
        <v>400</v>
      </c>
      <c r="C419" s="9">
        <v>9103708065</v>
      </c>
      <c r="D419" s="9">
        <v>176098</v>
      </c>
      <c r="E419" s="9" t="s">
        <v>414</v>
      </c>
      <c r="F419" s="9" t="s">
        <v>111</v>
      </c>
      <c r="G419" s="9">
        <v>9</v>
      </c>
      <c r="H419" s="9" t="s">
        <v>270</v>
      </c>
      <c r="I419" s="9" t="s">
        <v>270</v>
      </c>
      <c r="J419" s="9" t="s">
        <v>201</v>
      </c>
      <c r="K419">
        <f t="shared" si="22"/>
        <v>1</v>
      </c>
    </row>
    <row r="420" spans="1:11">
      <c r="A420" s="9" t="str">
        <f t="shared" si="23"/>
        <v>29.03.2017</v>
      </c>
      <c r="B420" s="9" t="s">
        <v>400</v>
      </c>
      <c r="C420" s="9">
        <v>9103708066</v>
      </c>
      <c r="D420" s="9">
        <v>174331</v>
      </c>
      <c r="E420" s="9" t="s">
        <v>404</v>
      </c>
      <c r="F420" s="9" t="s">
        <v>111</v>
      </c>
      <c r="G420" s="9">
        <v>9</v>
      </c>
      <c r="H420" s="9" t="s">
        <v>109</v>
      </c>
      <c r="I420" s="9" t="s">
        <v>109</v>
      </c>
      <c r="J420" s="9" t="s">
        <v>201</v>
      </c>
      <c r="K420">
        <f t="shared" si="22"/>
        <v>1</v>
      </c>
    </row>
    <row r="421" spans="1:11">
      <c r="A421" s="9" t="str">
        <f t="shared" si="23"/>
        <v>29.03.2017</v>
      </c>
      <c r="B421" s="9" t="s">
        <v>400</v>
      </c>
      <c r="C421" s="9">
        <v>9103708067</v>
      </c>
      <c r="D421" s="9">
        <v>175680</v>
      </c>
      <c r="E421" s="9" t="s">
        <v>413</v>
      </c>
      <c r="F421" s="9" t="s">
        <v>412</v>
      </c>
      <c r="G421" s="9">
        <v>0.2</v>
      </c>
      <c r="H421" s="9" t="s">
        <v>125</v>
      </c>
      <c r="I421" s="9" t="s">
        <v>411</v>
      </c>
      <c r="J421" s="9" t="s">
        <v>201</v>
      </c>
      <c r="K421">
        <f t="shared" si="22"/>
        <v>1</v>
      </c>
    </row>
    <row r="422" spans="1:11">
      <c r="A422" s="9" t="str">
        <f t="shared" si="23"/>
        <v>29.03.2017</v>
      </c>
      <c r="B422" s="9" t="s">
        <v>400</v>
      </c>
      <c r="C422" s="9">
        <v>9103708068</v>
      </c>
      <c r="D422" s="9">
        <v>174236</v>
      </c>
      <c r="E422" s="9" t="s">
        <v>404</v>
      </c>
      <c r="F422" s="9" t="s">
        <v>101</v>
      </c>
      <c r="G422" s="9">
        <v>16</v>
      </c>
      <c r="H422" s="9" t="s">
        <v>410</v>
      </c>
      <c r="I422" s="9" t="s">
        <v>410</v>
      </c>
      <c r="J422" s="9" t="s">
        <v>203</v>
      </c>
      <c r="K422">
        <f t="shared" si="22"/>
        <v>1</v>
      </c>
    </row>
    <row r="423" spans="1:11">
      <c r="A423" s="9" t="str">
        <f t="shared" si="23"/>
        <v>29.03.2017</v>
      </c>
      <c r="B423" s="9" t="s">
        <v>400</v>
      </c>
      <c r="C423" s="9">
        <v>9103708069</v>
      </c>
      <c r="D423" s="9">
        <v>166721</v>
      </c>
      <c r="E423" s="9" t="s">
        <v>316</v>
      </c>
      <c r="F423" s="9" t="s">
        <v>141</v>
      </c>
      <c r="G423" s="9">
        <v>9</v>
      </c>
      <c r="H423" s="9" t="s">
        <v>147</v>
      </c>
      <c r="I423" s="9" t="s">
        <v>147</v>
      </c>
      <c r="J423" s="9" t="s">
        <v>201</v>
      </c>
      <c r="K423">
        <f t="shared" si="22"/>
        <v>1</v>
      </c>
    </row>
    <row r="424" spans="1:11">
      <c r="A424" s="9" t="str">
        <f t="shared" si="23"/>
        <v>30.03.2017</v>
      </c>
      <c r="B424" s="9" t="s">
        <v>395</v>
      </c>
      <c r="C424" s="9">
        <v>9103708070</v>
      </c>
      <c r="D424" s="9">
        <v>174651</v>
      </c>
      <c r="E424" s="9" t="s">
        <v>399</v>
      </c>
      <c r="F424" s="9" t="s">
        <v>108</v>
      </c>
      <c r="G424" s="9">
        <v>24.51</v>
      </c>
      <c r="H424" s="9" t="s">
        <v>125</v>
      </c>
      <c r="I424" s="9" t="s">
        <v>137</v>
      </c>
      <c r="J424" s="9" t="s">
        <v>315</v>
      </c>
      <c r="K424">
        <f t="shared" si="22"/>
        <v>1</v>
      </c>
    </row>
    <row r="425" spans="1:11">
      <c r="A425" s="9" t="str">
        <f t="shared" si="23"/>
        <v>30.03.2017</v>
      </c>
      <c r="B425" s="9" t="s">
        <v>395</v>
      </c>
      <c r="C425" s="9">
        <v>9103708071</v>
      </c>
      <c r="D425" s="9">
        <v>174651</v>
      </c>
      <c r="E425" s="9" t="s">
        <v>399</v>
      </c>
      <c r="F425" s="9" t="s">
        <v>108</v>
      </c>
      <c r="G425" s="9">
        <v>23.3</v>
      </c>
      <c r="H425" s="9" t="s">
        <v>125</v>
      </c>
      <c r="I425" s="9" t="s">
        <v>137</v>
      </c>
      <c r="J425" s="9" t="s">
        <v>210</v>
      </c>
      <c r="K425">
        <f t="shared" si="22"/>
        <v>1</v>
      </c>
    </row>
    <row r="426" spans="1:11">
      <c r="A426" s="9" t="str">
        <f t="shared" si="23"/>
        <v>30.03.2017</v>
      </c>
      <c r="B426" s="9" t="s">
        <v>395</v>
      </c>
      <c r="C426" s="9">
        <v>9103708072</v>
      </c>
      <c r="D426" s="9">
        <v>174651</v>
      </c>
      <c r="E426" s="9" t="s">
        <v>399</v>
      </c>
      <c r="F426" s="9" t="s">
        <v>108</v>
      </c>
      <c r="G426" s="9">
        <v>16.5</v>
      </c>
      <c r="H426" s="9" t="s">
        <v>125</v>
      </c>
      <c r="I426" s="9" t="s">
        <v>137</v>
      </c>
      <c r="J426" s="9" t="s">
        <v>210</v>
      </c>
      <c r="K426">
        <f t="shared" si="22"/>
        <v>1</v>
      </c>
    </row>
    <row r="427" spans="1:11">
      <c r="A427" s="9" t="str">
        <f t="shared" si="23"/>
        <v>30.03.2017</v>
      </c>
      <c r="B427" s="9" t="s">
        <v>395</v>
      </c>
      <c r="C427" s="9">
        <v>9103708073</v>
      </c>
      <c r="D427" s="9">
        <v>164864</v>
      </c>
      <c r="E427" s="9" t="s">
        <v>329</v>
      </c>
      <c r="F427" s="9" t="s">
        <v>115</v>
      </c>
      <c r="G427" s="9">
        <v>25.26</v>
      </c>
      <c r="H427" s="9" t="s">
        <v>136</v>
      </c>
      <c r="I427" s="9" t="s">
        <v>136</v>
      </c>
      <c r="J427" s="9" t="s">
        <v>359</v>
      </c>
      <c r="K427">
        <f t="shared" si="22"/>
        <v>1</v>
      </c>
    </row>
    <row r="428" spans="1:11">
      <c r="A428" s="9" t="s">
        <v>404</v>
      </c>
      <c r="B428" s="9" t="s">
        <v>395</v>
      </c>
      <c r="C428" s="9">
        <v>9103708078</v>
      </c>
      <c r="D428" s="9">
        <v>170317</v>
      </c>
      <c r="E428" s="9" t="s">
        <v>347</v>
      </c>
      <c r="F428" s="9" t="s">
        <v>123</v>
      </c>
      <c r="G428" s="9">
        <v>8</v>
      </c>
      <c r="H428" s="9" t="s">
        <v>409</v>
      </c>
      <c r="I428" s="9" t="s">
        <v>408</v>
      </c>
      <c r="J428" s="9" t="s">
        <v>205</v>
      </c>
      <c r="K428">
        <v>1</v>
      </c>
    </row>
    <row r="429" spans="1:11">
      <c r="A429" s="9" t="str">
        <f t="shared" ref="A429:A444" si="24">B429</f>
        <v>30.03.2017</v>
      </c>
      <c r="B429" s="9" t="s">
        <v>395</v>
      </c>
      <c r="C429" s="9">
        <v>9103708080</v>
      </c>
      <c r="D429" s="9">
        <v>175078</v>
      </c>
      <c r="E429" s="9" t="s">
        <v>407</v>
      </c>
      <c r="F429" s="9" t="s">
        <v>113</v>
      </c>
      <c r="G429" s="9">
        <v>1.75</v>
      </c>
      <c r="H429" s="9" t="s">
        <v>406</v>
      </c>
      <c r="I429" s="9" t="s">
        <v>406</v>
      </c>
      <c r="J429" s="9" t="s">
        <v>205</v>
      </c>
      <c r="K429">
        <f t="shared" si="22"/>
        <v>1</v>
      </c>
    </row>
    <row r="430" spans="1:11">
      <c r="A430" s="9" t="str">
        <f t="shared" si="24"/>
        <v>30.03.2017</v>
      </c>
      <c r="B430" s="9" t="s">
        <v>395</v>
      </c>
      <c r="C430" s="9">
        <v>9103708081</v>
      </c>
      <c r="D430" s="9">
        <v>176443</v>
      </c>
      <c r="E430" s="9" t="s">
        <v>400</v>
      </c>
      <c r="F430" s="9" t="s">
        <v>127</v>
      </c>
      <c r="G430" s="9">
        <v>0.72</v>
      </c>
      <c r="H430" s="9" t="s">
        <v>243</v>
      </c>
      <c r="I430" s="9" t="s">
        <v>243</v>
      </c>
      <c r="J430" s="9" t="s">
        <v>205</v>
      </c>
      <c r="K430">
        <f t="shared" si="22"/>
        <v>1</v>
      </c>
    </row>
    <row r="431" spans="1:11">
      <c r="A431" s="9" t="str">
        <f t="shared" si="24"/>
        <v>30.03.2017</v>
      </c>
      <c r="B431" s="9" t="s">
        <v>395</v>
      </c>
      <c r="C431" s="9">
        <v>9103708082</v>
      </c>
      <c r="D431" s="9">
        <v>174651</v>
      </c>
      <c r="E431" s="9" t="s">
        <v>399</v>
      </c>
      <c r="F431" s="9" t="s">
        <v>108</v>
      </c>
      <c r="G431" s="9">
        <v>21.14</v>
      </c>
      <c r="H431" s="9" t="s">
        <v>125</v>
      </c>
      <c r="I431" s="9" t="s">
        <v>137</v>
      </c>
      <c r="J431" s="9" t="s">
        <v>210</v>
      </c>
      <c r="K431">
        <f t="shared" si="22"/>
        <v>1</v>
      </c>
    </row>
    <row r="432" spans="1:11">
      <c r="A432" s="9" t="str">
        <f t="shared" si="24"/>
        <v>30.03.2017</v>
      </c>
      <c r="B432" s="9" t="s">
        <v>395</v>
      </c>
      <c r="C432" s="9">
        <v>9103708083</v>
      </c>
      <c r="D432" s="9">
        <v>164861</v>
      </c>
      <c r="E432" s="9" t="s">
        <v>329</v>
      </c>
      <c r="F432" s="9" t="s">
        <v>101</v>
      </c>
      <c r="G432" s="9">
        <v>20</v>
      </c>
      <c r="H432" s="9" t="s">
        <v>122</v>
      </c>
      <c r="I432" s="9" t="s">
        <v>122</v>
      </c>
      <c r="J432" s="9" t="s">
        <v>208</v>
      </c>
      <c r="K432">
        <f t="shared" si="22"/>
        <v>1</v>
      </c>
    </row>
    <row r="433" spans="1:11">
      <c r="A433" s="9" t="str">
        <f t="shared" si="24"/>
        <v>30.03.2017</v>
      </c>
      <c r="B433" s="9" t="s">
        <v>395</v>
      </c>
      <c r="C433" s="9">
        <v>9103708085</v>
      </c>
      <c r="D433" s="9">
        <v>174651</v>
      </c>
      <c r="E433" s="9" t="s">
        <v>399</v>
      </c>
      <c r="F433" s="9" t="s">
        <v>108</v>
      </c>
      <c r="G433" s="9">
        <v>20.91</v>
      </c>
      <c r="H433" s="9" t="s">
        <v>125</v>
      </c>
      <c r="I433" s="9" t="s">
        <v>137</v>
      </c>
      <c r="J433" s="9" t="s">
        <v>210</v>
      </c>
      <c r="K433">
        <f t="shared" si="22"/>
        <v>1</v>
      </c>
    </row>
    <row r="434" spans="1:11">
      <c r="A434" s="9" t="str">
        <f t="shared" si="24"/>
        <v>30.03.2017</v>
      </c>
      <c r="B434" s="9" t="s">
        <v>395</v>
      </c>
      <c r="C434" s="9">
        <v>9103708086</v>
      </c>
      <c r="D434" s="9">
        <v>162301</v>
      </c>
      <c r="E434" s="9" t="s">
        <v>282</v>
      </c>
      <c r="F434" s="9" t="s">
        <v>101</v>
      </c>
      <c r="G434" s="9">
        <v>8.5500000000000007</v>
      </c>
      <c r="H434" s="9" t="s">
        <v>207</v>
      </c>
      <c r="I434" s="9" t="s">
        <v>207</v>
      </c>
      <c r="J434" s="9" t="s">
        <v>405</v>
      </c>
      <c r="K434">
        <f t="shared" si="22"/>
        <v>1</v>
      </c>
    </row>
    <row r="435" spans="1:11">
      <c r="A435" s="9" t="str">
        <f t="shared" si="24"/>
        <v>30.03.2017</v>
      </c>
      <c r="B435" s="9" t="s">
        <v>395</v>
      </c>
      <c r="C435" s="9">
        <v>9103708087</v>
      </c>
      <c r="D435" s="9">
        <v>174331</v>
      </c>
      <c r="E435" s="9" t="s">
        <v>404</v>
      </c>
      <c r="F435" s="9" t="s">
        <v>111</v>
      </c>
      <c r="G435" s="9">
        <v>5</v>
      </c>
      <c r="H435" s="9" t="s">
        <v>109</v>
      </c>
      <c r="I435" s="9" t="s">
        <v>109</v>
      </c>
      <c r="J435" s="9" t="s">
        <v>201</v>
      </c>
      <c r="K435">
        <f t="shared" si="22"/>
        <v>1</v>
      </c>
    </row>
    <row r="436" spans="1:11">
      <c r="A436" s="9" t="str">
        <f t="shared" si="24"/>
        <v>30.03.2017</v>
      </c>
      <c r="B436" s="9" t="s">
        <v>395</v>
      </c>
      <c r="C436" s="9">
        <v>9103708088</v>
      </c>
      <c r="D436" s="9">
        <v>176468</v>
      </c>
      <c r="E436" s="9" t="s">
        <v>400</v>
      </c>
      <c r="F436" s="9" t="s">
        <v>148</v>
      </c>
      <c r="G436" s="9">
        <v>2</v>
      </c>
      <c r="H436" s="9" t="s">
        <v>109</v>
      </c>
      <c r="I436" s="9" t="s">
        <v>109</v>
      </c>
      <c r="J436" s="9" t="s">
        <v>201</v>
      </c>
      <c r="K436">
        <f t="shared" si="22"/>
        <v>1</v>
      </c>
    </row>
    <row r="437" spans="1:11">
      <c r="A437" s="9" t="str">
        <f t="shared" si="24"/>
        <v>30.03.2017</v>
      </c>
      <c r="B437" s="9" t="s">
        <v>395</v>
      </c>
      <c r="C437" s="9">
        <v>9103708089</v>
      </c>
      <c r="D437" s="9">
        <v>176522</v>
      </c>
      <c r="E437" s="9" t="s">
        <v>400</v>
      </c>
      <c r="F437" s="9" t="s">
        <v>148</v>
      </c>
      <c r="G437" s="9">
        <v>0.25</v>
      </c>
      <c r="H437" s="9" t="s">
        <v>109</v>
      </c>
      <c r="I437" s="9" t="s">
        <v>109</v>
      </c>
      <c r="J437" s="9" t="s">
        <v>201</v>
      </c>
      <c r="K437">
        <f t="shared" si="22"/>
        <v>1</v>
      </c>
    </row>
    <row r="438" spans="1:11">
      <c r="A438" s="9" t="str">
        <f t="shared" si="24"/>
        <v>30.03.2017</v>
      </c>
      <c r="B438" s="9" t="s">
        <v>395</v>
      </c>
      <c r="C438" s="9">
        <v>9103708090</v>
      </c>
      <c r="D438" s="9">
        <v>169872</v>
      </c>
      <c r="E438" s="9" t="s">
        <v>356</v>
      </c>
      <c r="F438" s="9" t="s">
        <v>131</v>
      </c>
      <c r="G438" s="9">
        <v>9</v>
      </c>
      <c r="H438" s="9" t="s">
        <v>125</v>
      </c>
      <c r="I438" s="9" t="s">
        <v>137</v>
      </c>
      <c r="J438" s="9" t="s">
        <v>201</v>
      </c>
      <c r="K438">
        <f t="shared" si="22"/>
        <v>1</v>
      </c>
    </row>
    <row r="439" spans="1:11">
      <c r="A439" s="9" t="str">
        <f t="shared" si="24"/>
        <v>30.03.2017</v>
      </c>
      <c r="B439" s="9" t="s">
        <v>395</v>
      </c>
      <c r="C439" s="9">
        <v>9103708091</v>
      </c>
      <c r="D439" s="9">
        <v>173404</v>
      </c>
      <c r="E439" s="9" t="s">
        <v>403</v>
      </c>
      <c r="F439" s="9" t="s">
        <v>324</v>
      </c>
      <c r="G439" s="9">
        <v>15.48</v>
      </c>
      <c r="H439" s="9" t="s">
        <v>337</v>
      </c>
      <c r="I439" s="9" t="s">
        <v>367</v>
      </c>
      <c r="J439" s="9" t="s">
        <v>206</v>
      </c>
      <c r="K439">
        <f t="shared" si="22"/>
        <v>1</v>
      </c>
    </row>
    <row r="440" spans="1:11">
      <c r="A440" s="9" t="str">
        <f t="shared" si="24"/>
        <v>31.03.2017</v>
      </c>
      <c r="B440" s="9" t="s">
        <v>396</v>
      </c>
      <c r="C440" s="9">
        <v>9103708092</v>
      </c>
      <c r="D440" s="9">
        <v>174108</v>
      </c>
      <c r="E440" s="9" t="s">
        <v>402</v>
      </c>
      <c r="F440" s="9" t="s">
        <v>108</v>
      </c>
      <c r="G440" s="9">
        <v>19.59</v>
      </c>
      <c r="H440" s="9" t="s">
        <v>117</v>
      </c>
      <c r="I440" s="9" t="s">
        <v>117</v>
      </c>
      <c r="J440" s="9" t="s">
        <v>401</v>
      </c>
      <c r="K440">
        <f t="shared" si="22"/>
        <v>1</v>
      </c>
    </row>
    <row r="441" spans="1:11">
      <c r="A441" s="9" t="str">
        <f t="shared" si="24"/>
        <v>31.03.2017</v>
      </c>
      <c r="B441" s="9" t="s">
        <v>396</v>
      </c>
      <c r="C441" s="9">
        <v>9103708094</v>
      </c>
      <c r="D441" s="9">
        <v>176440</v>
      </c>
      <c r="E441" s="9" t="s">
        <v>400</v>
      </c>
      <c r="F441" s="9" t="s">
        <v>114</v>
      </c>
      <c r="G441" s="9">
        <v>19.920000000000002</v>
      </c>
      <c r="H441" s="9" t="s">
        <v>128</v>
      </c>
      <c r="I441" s="9" t="s">
        <v>128</v>
      </c>
      <c r="J441" s="9" t="s">
        <v>200</v>
      </c>
      <c r="K441">
        <f t="shared" si="22"/>
        <v>1</v>
      </c>
    </row>
    <row r="442" spans="1:11">
      <c r="A442" s="9" t="str">
        <f t="shared" si="24"/>
        <v>31.03.2017</v>
      </c>
      <c r="B442" s="9" t="s">
        <v>396</v>
      </c>
      <c r="C442" s="9">
        <v>9103708097</v>
      </c>
      <c r="D442" s="9">
        <v>174651</v>
      </c>
      <c r="E442" s="9" t="s">
        <v>399</v>
      </c>
      <c r="F442" s="9" t="s">
        <v>108</v>
      </c>
      <c r="G442" s="9">
        <v>16.61</v>
      </c>
      <c r="H442" s="9" t="s">
        <v>125</v>
      </c>
      <c r="I442" s="9" t="s">
        <v>137</v>
      </c>
      <c r="J442" s="9" t="s">
        <v>210</v>
      </c>
      <c r="K442">
        <f t="shared" si="22"/>
        <v>1</v>
      </c>
    </row>
    <row r="443" spans="1:11">
      <c r="A443" s="9" t="str">
        <f t="shared" si="24"/>
        <v>31.03.2017</v>
      </c>
      <c r="B443" s="9" t="s">
        <v>396</v>
      </c>
      <c r="C443" s="9">
        <v>9103708099</v>
      </c>
      <c r="D443" s="9">
        <v>175433</v>
      </c>
      <c r="E443" s="9" t="s">
        <v>398</v>
      </c>
      <c r="F443" s="9" t="s">
        <v>130</v>
      </c>
      <c r="G443" s="9">
        <v>0.17</v>
      </c>
      <c r="H443" s="9" t="s">
        <v>397</v>
      </c>
      <c r="I443" s="9" t="s">
        <v>397</v>
      </c>
      <c r="J443" s="9" t="s">
        <v>289</v>
      </c>
      <c r="K443">
        <f t="shared" si="22"/>
        <v>1</v>
      </c>
    </row>
    <row r="444" spans="1:11">
      <c r="A444" s="9" t="str">
        <f t="shared" si="24"/>
        <v>31.03.2017</v>
      </c>
      <c r="B444" s="9" t="s">
        <v>396</v>
      </c>
      <c r="C444" s="9">
        <v>9103708100</v>
      </c>
      <c r="D444" s="9">
        <v>176565</v>
      </c>
      <c r="E444" s="9" t="s">
        <v>395</v>
      </c>
      <c r="F444" s="9" t="s">
        <v>114</v>
      </c>
      <c r="G444" s="9">
        <v>19.86</v>
      </c>
      <c r="H444" s="9" t="s">
        <v>360</v>
      </c>
      <c r="I444" s="9" t="s">
        <v>360</v>
      </c>
      <c r="J444" s="9" t="s">
        <v>200</v>
      </c>
      <c r="K444">
        <f t="shared" si="22"/>
        <v>1</v>
      </c>
    </row>
    <row r="446" spans="1:11">
      <c r="F446" s="119" t="s">
        <v>156</v>
      </c>
      <c r="G446" s="120"/>
      <c r="H446" s="120"/>
      <c r="I446" s="72" t="s">
        <v>142</v>
      </c>
    </row>
    <row r="447" spans="1:11">
      <c r="F447" s="73" t="s">
        <v>157</v>
      </c>
      <c r="G447" s="73"/>
      <c r="H447" s="73"/>
      <c r="I447" s="77">
        <f>I456</f>
        <v>0.96162528216704291</v>
      </c>
    </row>
    <row r="448" spans="1:11">
      <c r="F448" s="73"/>
      <c r="G448" s="73"/>
      <c r="H448" s="73"/>
      <c r="I448" s="74"/>
    </row>
    <row r="449" spans="6:9">
      <c r="F449" s="75"/>
      <c r="G449" s="75"/>
      <c r="H449" s="75"/>
      <c r="I449" s="75"/>
    </row>
    <row r="450" spans="6:9">
      <c r="F450" s="75"/>
      <c r="G450" s="75"/>
      <c r="H450" s="75"/>
      <c r="I450" s="75"/>
    </row>
    <row r="451" spans="6:9">
      <c r="F451" s="76" t="s">
        <v>158</v>
      </c>
      <c r="G451" s="78" t="s">
        <v>231</v>
      </c>
      <c r="H451" s="78" t="s">
        <v>181</v>
      </c>
      <c r="I451" s="78" t="s">
        <v>176</v>
      </c>
    </row>
    <row r="452" spans="6:9">
      <c r="F452" s="76" t="s">
        <v>62</v>
      </c>
      <c r="G452" s="108">
        <v>114</v>
      </c>
      <c r="H452" s="108">
        <v>114</v>
      </c>
      <c r="I452" s="79">
        <f>H452/G452</f>
        <v>1</v>
      </c>
    </row>
    <row r="453" spans="6:9">
      <c r="F453" s="76" t="s">
        <v>64</v>
      </c>
      <c r="G453" s="108">
        <v>103</v>
      </c>
      <c r="H453" s="108">
        <v>97</v>
      </c>
      <c r="I453" s="79">
        <f t="shared" ref="I453:I456" si="25">H453/G453</f>
        <v>0.94174757281553401</v>
      </c>
    </row>
    <row r="454" spans="6:9">
      <c r="F454" s="76" t="s">
        <v>65</v>
      </c>
      <c r="G454" s="108">
        <v>139</v>
      </c>
      <c r="H454" s="108">
        <v>132</v>
      </c>
      <c r="I454" s="79">
        <f t="shared" si="25"/>
        <v>0.94964028776978415</v>
      </c>
    </row>
    <row r="455" spans="6:9">
      <c r="F455" s="76" t="s">
        <v>66</v>
      </c>
      <c r="G455" s="108">
        <v>87</v>
      </c>
      <c r="H455" s="108">
        <v>83</v>
      </c>
      <c r="I455" s="79">
        <f t="shared" si="25"/>
        <v>0.95402298850574707</v>
      </c>
    </row>
    <row r="456" spans="6:9">
      <c r="F456" s="109" t="s">
        <v>6</v>
      </c>
      <c r="G456" s="108">
        <f>SUM(G452:G455)</f>
        <v>443</v>
      </c>
      <c r="H456" s="108">
        <f>SUM(H452:H455)</f>
        <v>426</v>
      </c>
      <c r="I456" s="79">
        <f t="shared" si="25"/>
        <v>0.96162528216704291</v>
      </c>
    </row>
  </sheetData>
  <autoFilter ref="A1:L44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3"/>
  <sheetViews>
    <sheetView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AD8" sqref="AD8"/>
    </sheetView>
  </sheetViews>
  <sheetFormatPr defaultRowHeight="12"/>
  <cols>
    <col min="1" max="1" width="9.140625" style="23"/>
    <col min="2" max="2" width="12.42578125" style="23" customWidth="1"/>
    <col min="3" max="3" width="11.28515625" style="23" customWidth="1"/>
    <col min="4" max="4" width="9.7109375" style="23" customWidth="1"/>
    <col min="5" max="5" width="8.42578125" style="23" customWidth="1"/>
    <col min="6" max="6" width="10" style="23" bestFit="1" customWidth="1"/>
    <col min="7" max="25" width="9.140625" style="23"/>
    <col min="26" max="29" width="10.140625" style="23" customWidth="1"/>
    <col min="30" max="30" width="12.140625" style="23" customWidth="1"/>
    <col min="31" max="16384" width="9.140625" style="23"/>
  </cols>
  <sheetData>
    <row r="2" spans="1:30">
      <c r="A2" s="30" t="s">
        <v>69</v>
      </c>
      <c r="B2" s="35"/>
      <c r="C2" s="208" t="s">
        <v>63</v>
      </c>
      <c r="D2" s="209"/>
      <c r="E2" s="209"/>
      <c r="F2" s="210"/>
      <c r="G2" s="208" t="s">
        <v>7</v>
      </c>
      <c r="H2" s="209"/>
      <c r="I2" s="209"/>
      <c r="J2" s="210"/>
      <c r="K2" s="208" t="s">
        <v>8</v>
      </c>
      <c r="L2" s="209"/>
      <c r="M2" s="209"/>
      <c r="N2" s="210"/>
      <c r="O2" s="208" t="s">
        <v>53</v>
      </c>
      <c r="P2" s="209"/>
      <c r="Q2" s="209"/>
      <c r="R2" s="210"/>
      <c r="S2" s="208" t="s">
        <v>9</v>
      </c>
      <c r="T2" s="209"/>
      <c r="U2" s="209"/>
      <c r="V2" s="210"/>
      <c r="W2" s="208" t="s">
        <v>70</v>
      </c>
      <c r="X2" s="209"/>
      <c r="Y2" s="209"/>
      <c r="Z2" s="210"/>
      <c r="AA2" s="213" t="s">
        <v>71</v>
      </c>
      <c r="AB2" s="214"/>
      <c r="AC2" s="60" t="s">
        <v>71</v>
      </c>
      <c r="AD2" s="211" t="s">
        <v>74</v>
      </c>
    </row>
    <row r="3" spans="1:30">
      <c r="A3" s="31"/>
      <c r="B3" s="36"/>
      <c r="C3" s="32" t="s">
        <v>67</v>
      </c>
      <c r="D3" s="33" t="s">
        <v>68</v>
      </c>
      <c r="E3" s="33" t="s">
        <v>72</v>
      </c>
      <c r="F3" s="34" t="s">
        <v>73</v>
      </c>
      <c r="G3" s="32" t="s">
        <v>67</v>
      </c>
      <c r="H3" s="33" t="s">
        <v>68</v>
      </c>
      <c r="I3" s="33" t="s">
        <v>72</v>
      </c>
      <c r="J3" s="34" t="s">
        <v>73</v>
      </c>
      <c r="K3" s="32" t="s">
        <v>67</v>
      </c>
      <c r="L3" s="33" t="s">
        <v>68</v>
      </c>
      <c r="M3" s="33" t="s">
        <v>72</v>
      </c>
      <c r="N3" s="34" t="s">
        <v>73</v>
      </c>
      <c r="O3" s="32" t="s">
        <v>67</v>
      </c>
      <c r="P3" s="33" t="s">
        <v>68</v>
      </c>
      <c r="Q3" s="33" t="s">
        <v>72</v>
      </c>
      <c r="R3" s="34" t="s">
        <v>73</v>
      </c>
      <c r="S3" s="32" t="s">
        <v>67</v>
      </c>
      <c r="T3" s="33" t="s">
        <v>68</v>
      </c>
      <c r="U3" s="33" t="s">
        <v>72</v>
      </c>
      <c r="V3" s="34" t="s">
        <v>73</v>
      </c>
      <c r="W3" s="32" t="s">
        <v>67</v>
      </c>
      <c r="X3" s="33" t="s">
        <v>68</v>
      </c>
      <c r="Y3" s="33" t="s">
        <v>72</v>
      </c>
      <c r="Z3" s="34" t="s">
        <v>73</v>
      </c>
      <c r="AA3" s="69" t="s">
        <v>67</v>
      </c>
      <c r="AB3" s="61" t="s">
        <v>68</v>
      </c>
      <c r="AC3" s="67" t="s">
        <v>60</v>
      </c>
      <c r="AD3" s="212"/>
    </row>
    <row r="4" spans="1:30">
      <c r="A4" s="37" t="s">
        <v>62</v>
      </c>
      <c r="B4" s="38"/>
      <c r="C4" s="24">
        <v>0</v>
      </c>
      <c r="D4" s="25">
        <v>0</v>
      </c>
      <c r="E4" s="25" t="e">
        <f t="shared" ref="E4:E9" si="0">D4/C4%</f>
        <v>#DIV/0!</v>
      </c>
      <c r="F4" s="26" t="e">
        <f>IF(AND(E4&gt;=90,E4&lt;=110),1,0)</f>
        <v>#DIV/0!</v>
      </c>
      <c r="G4" s="24">
        <v>1100</v>
      </c>
      <c r="H4" s="25">
        <v>663</v>
      </c>
      <c r="I4" s="25">
        <f>H4/G4%</f>
        <v>60.272727272727273</v>
      </c>
      <c r="J4" s="26">
        <f>IF(AND(I4&gt;=90,I4&lt;=110),1,0)</f>
        <v>0</v>
      </c>
      <c r="K4" s="24">
        <v>860</v>
      </c>
      <c r="L4" s="25">
        <v>438</v>
      </c>
      <c r="M4" s="25">
        <f>L4/K4%</f>
        <v>50.930232558139537</v>
      </c>
      <c r="N4" s="26">
        <f>IF(AND(M4&gt;=90,M4&lt;=110),1,0)</f>
        <v>0</v>
      </c>
      <c r="O4" s="24">
        <v>490</v>
      </c>
      <c r="P4" s="25">
        <v>256</v>
      </c>
      <c r="Q4" s="25">
        <f t="shared" ref="Q4:Q6" si="1">P4/O4%</f>
        <v>52.244897959183668</v>
      </c>
      <c r="R4" s="26">
        <f t="shared" ref="R4:R6" si="2">IF(AND(Q4&gt;=90,Q4&lt;=110),1,0)</f>
        <v>0</v>
      </c>
      <c r="S4" s="24">
        <v>800</v>
      </c>
      <c r="T4" s="25">
        <v>820</v>
      </c>
      <c r="U4" s="25">
        <f t="shared" ref="U4:U9" si="3">T4/S4%</f>
        <v>102.5</v>
      </c>
      <c r="V4" s="26">
        <f t="shared" ref="V4:V9" si="4">IF(AND(U4&gt;=90,U4&lt;=110),1,0)</f>
        <v>1</v>
      </c>
      <c r="W4" s="24"/>
      <c r="X4" s="25"/>
      <c r="Y4" s="25" t="e">
        <f t="shared" ref="Y4:Y9" si="5">X4/W4%</f>
        <v>#DIV/0!</v>
      </c>
      <c r="Z4" s="26" t="e">
        <f>IF(AND(Y4&gt;=90,Y4&lt;=110),1,0)</f>
        <v>#DIV/0!</v>
      </c>
      <c r="AA4" s="62">
        <f>C4+G4+K4+O4+S4+W4</f>
        <v>3250</v>
      </c>
      <c r="AB4" s="63">
        <f>D4+H4+L4+P4+T4+X4</f>
        <v>2177</v>
      </c>
      <c r="AC4" s="62">
        <f t="shared" ref="AC4:AC9" si="6">AB4/AA4%</f>
        <v>66.984615384615381</v>
      </c>
      <c r="AD4" s="68">
        <f>1/4</f>
        <v>0.25</v>
      </c>
    </row>
    <row r="5" spans="1:30">
      <c r="A5" s="37" t="s">
        <v>64</v>
      </c>
      <c r="B5" s="38"/>
      <c r="C5" s="24">
        <v>0</v>
      </c>
      <c r="D5" s="25">
        <v>0</v>
      </c>
      <c r="E5" s="25" t="e">
        <f t="shared" si="0"/>
        <v>#DIV/0!</v>
      </c>
      <c r="F5" s="26" t="e">
        <f t="shared" ref="F5:F9" si="7">IF(AND(E5&gt;=90,E5&lt;=110),1,0)</f>
        <v>#DIV/0!</v>
      </c>
      <c r="G5" s="24">
        <v>200</v>
      </c>
      <c r="H5" s="25">
        <v>668</v>
      </c>
      <c r="I5" s="25">
        <f>H5/G5%</f>
        <v>334</v>
      </c>
      <c r="J5" s="26">
        <f t="shared" ref="J5:J9" si="8">IF(AND(I5&gt;=90,I5&lt;=110),1,0)</f>
        <v>0</v>
      </c>
      <c r="K5" s="24">
        <f>2740-860</f>
        <v>1880</v>
      </c>
      <c r="L5" s="25">
        <f>2060-438</f>
        <v>1622</v>
      </c>
      <c r="M5" s="25">
        <f t="shared" ref="M5:M9" si="9">L5/K5%</f>
        <v>86.276595744680847</v>
      </c>
      <c r="N5" s="26">
        <f t="shared" ref="N5:N9" si="10">IF(AND(M5&gt;=90,M5&lt;=110),1,0)</f>
        <v>0</v>
      </c>
      <c r="O5" s="24"/>
      <c r="P5" s="25">
        <v>133</v>
      </c>
      <c r="Q5" s="25" t="e">
        <f t="shared" si="1"/>
        <v>#DIV/0!</v>
      </c>
      <c r="R5" s="26" t="e">
        <f t="shared" si="2"/>
        <v>#DIV/0!</v>
      </c>
      <c r="S5" s="24">
        <v>500</v>
      </c>
      <c r="T5" s="25">
        <v>53</v>
      </c>
      <c r="U5" s="25">
        <f t="shared" si="3"/>
        <v>10.6</v>
      </c>
      <c r="V5" s="26">
        <f t="shared" si="4"/>
        <v>0</v>
      </c>
      <c r="W5" s="24"/>
      <c r="X5" s="25"/>
      <c r="Y5" s="25" t="e">
        <f t="shared" si="5"/>
        <v>#DIV/0!</v>
      </c>
      <c r="Z5" s="26" t="e">
        <f t="shared" ref="Z5:Z9" si="11">IF(AND(Y5&gt;=90,Y5&lt;=110),1,0)</f>
        <v>#DIV/0!</v>
      </c>
      <c r="AA5" s="64">
        <f t="shared" ref="AA5:AA9" si="12">C5+G5+K5+O5+S5+W5</f>
        <v>2580</v>
      </c>
      <c r="AB5" s="26">
        <f t="shared" ref="AB5:AB9" si="13">D5+H5+L5+P5+T5+X5</f>
        <v>2476</v>
      </c>
      <c r="AC5" s="64">
        <f t="shared" si="6"/>
        <v>95.968992248062008</v>
      </c>
      <c r="AD5" s="53">
        <f>1/4</f>
        <v>0.25</v>
      </c>
    </row>
    <row r="6" spans="1:30">
      <c r="A6" s="37" t="s">
        <v>65</v>
      </c>
      <c r="B6" s="38"/>
      <c r="C6" s="24">
        <v>0</v>
      </c>
      <c r="D6" s="25">
        <v>0</v>
      </c>
      <c r="E6" s="25" t="e">
        <f t="shared" si="0"/>
        <v>#DIV/0!</v>
      </c>
      <c r="F6" s="26" t="e">
        <f t="shared" si="7"/>
        <v>#DIV/0!</v>
      </c>
      <c r="G6" s="24"/>
      <c r="H6" s="25">
        <v>95</v>
      </c>
      <c r="I6" s="25" t="e">
        <f t="shared" ref="I6:I7" si="14">H6/G6%</f>
        <v>#DIV/0!</v>
      </c>
      <c r="J6" s="26" t="e">
        <f t="shared" si="8"/>
        <v>#DIV/0!</v>
      </c>
      <c r="K6" s="24">
        <f>3240-2740</f>
        <v>500</v>
      </c>
      <c r="L6" s="25">
        <f>2353-2060</f>
        <v>293</v>
      </c>
      <c r="M6" s="25">
        <f t="shared" si="9"/>
        <v>58.6</v>
      </c>
      <c r="N6" s="26">
        <f t="shared" si="10"/>
        <v>0</v>
      </c>
      <c r="O6" s="24"/>
      <c r="P6" s="25">
        <v>84</v>
      </c>
      <c r="Q6" s="25" t="e">
        <f t="shared" si="1"/>
        <v>#DIV/0!</v>
      </c>
      <c r="R6" s="26" t="e">
        <f t="shared" si="2"/>
        <v>#DIV/0!</v>
      </c>
      <c r="S6" s="24"/>
      <c r="T6" s="25">
        <v>460</v>
      </c>
      <c r="U6" s="25" t="e">
        <f t="shared" si="3"/>
        <v>#DIV/0!</v>
      </c>
      <c r="V6" s="26" t="e">
        <f t="shared" si="4"/>
        <v>#DIV/0!</v>
      </c>
      <c r="W6" s="24"/>
      <c r="X6" s="25"/>
      <c r="Y6" s="25" t="e">
        <f t="shared" si="5"/>
        <v>#DIV/0!</v>
      </c>
      <c r="Z6" s="26" t="e">
        <f t="shared" si="11"/>
        <v>#DIV/0!</v>
      </c>
      <c r="AA6" s="64">
        <f t="shared" si="12"/>
        <v>500</v>
      </c>
      <c r="AB6" s="26">
        <f t="shared" si="13"/>
        <v>932</v>
      </c>
      <c r="AC6" s="64">
        <f t="shared" si="6"/>
        <v>186.4</v>
      </c>
      <c r="AD6" s="53">
        <f>0/4</f>
        <v>0</v>
      </c>
    </row>
    <row r="7" spans="1:30">
      <c r="A7" s="37" t="s">
        <v>66</v>
      </c>
      <c r="B7" s="38"/>
      <c r="C7" s="24">
        <v>0</v>
      </c>
      <c r="D7" s="25">
        <v>0</v>
      </c>
      <c r="E7" s="25" t="e">
        <f t="shared" si="0"/>
        <v>#DIV/0!</v>
      </c>
      <c r="F7" s="26" t="e">
        <f t="shared" si="7"/>
        <v>#DIV/0!</v>
      </c>
      <c r="G7" s="24"/>
      <c r="H7" s="25">
        <v>1058</v>
      </c>
      <c r="I7" s="25" t="e">
        <f t="shared" si="14"/>
        <v>#DIV/0!</v>
      </c>
      <c r="J7" s="26" t="e">
        <f t="shared" si="8"/>
        <v>#DIV/0!</v>
      </c>
      <c r="K7" s="24">
        <v>0</v>
      </c>
      <c r="L7" s="25">
        <f>3372-2353</f>
        <v>1019</v>
      </c>
      <c r="M7" s="25" t="e">
        <f t="shared" si="9"/>
        <v>#DIV/0!</v>
      </c>
      <c r="N7" s="26" t="e">
        <f t="shared" si="10"/>
        <v>#DIV/0!</v>
      </c>
      <c r="O7" s="24"/>
      <c r="P7" s="25">
        <v>13</v>
      </c>
      <c r="Q7" s="25" t="e">
        <f t="shared" ref="Q7" si="15">P7/O7%</f>
        <v>#DIV/0!</v>
      </c>
      <c r="R7" s="26" t="e">
        <f t="shared" ref="R7" si="16">IF(AND(Q7&gt;=90,Q7&lt;=110),1,0)</f>
        <v>#DIV/0!</v>
      </c>
      <c r="S7" s="24"/>
      <c r="T7" s="25">
        <v>715</v>
      </c>
      <c r="U7" s="25" t="e">
        <f t="shared" si="3"/>
        <v>#DIV/0!</v>
      </c>
      <c r="V7" s="26" t="e">
        <f t="shared" si="4"/>
        <v>#DIV/0!</v>
      </c>
      <c r="W7" s="24"/>
      <c r="X7" s="25"/>
      <c r="Y7" s="25" t="e">
        <f t="shared" si="5"/>
        <v>#DIV/0!</v>
      </c>
      <c r="Z7" s="26" t="e">
        <f t="shared" si="11"/>
        <v>#DIV/0!</v>
      </c>
      <c r="AA7" s="64">
        <f t="shared" si="12"/>
        <v>0</v>
      </c>
      <c r="AB7" s="26">
        <f t="shared" si="13"/>
        <v>2805</v>
      </c>
      <c r="AC7" s="64" t="e">
        <f t="shared" si="6"/>
        <v>#DIV/0!</v>
      </c>
      <c r="AD7" s="53">
        <f>0/4</f>
        <v>0</v>
      </c>
    </row>
    <row r="8" spans="1:30">
      <c r="A8" s="57"/>
      <c r="B8" s="38"/>
      <c r="C8" s="58"/>
      <c r="D8" s="25"/>
      <c r="E8" s="25"/>
      <c r="F8" s="26"/>
      <c r="G8" s="58"/>
      <c r="H8" s="25"/>
      <c r="I8" s="25"/>
      <c r="J8" s="26"/>
      <c r="K8" s="58"/>
      <c r="L8" s="25"/>
      <c r="M8" s="25"/>
      <c r="N8" s="26"/>
      <c r="O8" s="58"/>
      <c r="P8" s="25"/>
      <c r="Q8" s="25"/>
      <c r="R8" s="26"/>
      <c r="S8" s="58"/>
      <c r="T8" s="25"/>
      <c r="U8" s="25"/>
      <c r="V8" s="26"/>
      <c r="W8" s="58"/>
      <c r="X8" s="25"/>
      <c r="Y8" s="25"/>
      <c r="Z8" s="26"/>
      <c r="AA8" s="64">
        <f t="shared" si="12"/>
        <v>0</v>
      </c>
      <c r="AB8" s="26">
        <f t="shared" si="13"/>
        <v>0</v>
      </c>
      <c r="AC8" s="64"/>
      <c r="AD8" s="53"/>
    </row>
    <row r="9" spans="1:30">
      <c r="A9" s="39" t="s">
        <v>71</v>
      </c>
      <c r="B9" s="40"/>
      <c r="C9" s="27">
        <f>SUM(C4:C7)</f>
        <v>0</v>
      </c>
      <c r="D9" s="28">
        <f t="shared" ref="D9:X9" si="17">SUM(D4:D7)</f>
        <v>0</v>
      </c>
      <c r="E9" s="28" t="e">
        <f t="shared" si="0"/>
        <v>#DIV/0!</v>
      </c>
      <c r="F9" s="29" t="e">
        <f t="shared" si="7"/>
        <v>#DIV/0!</v>
      </c>
      <c r="G9" s="27">
        <f t="shared" si="17"/>
        <v>1300</v>
      </c>
      <c r="H9" s="28">
        <f t="shared" si="17"/>
        <v>2484</v>
      </c>
      <c r="I9" s="28">
        <f>H9/G9%</f>
        <v>191.07692307692307</v>
      </c>
      <c r="J9" s="29">
        <f t="shared" si="8"/>
        <v>0</v>
      </c>
      <c r="K9" s="27">
        <f t="shared" si="17"/>
        <v>3240</v>
      </c>
      <c r="L9" s="28">
        <f t="shared" si="17"/>
        <v>3372</v>
      </c>
      <c r="M9" s="28">
        <f t="shared" si="9"/>
        <v>104.07407407407408</v>
      </c>
      <c r="N9" s="29">
        <f t="shared" si="10"/>
        <v>1</v>
      </c>
      <c r="O9" s="27">
        <f t="shared" si="17"/>
        <v>490</v>
      </c>
      <c r="P9" s="28">
        <f t="shared" si="17"/>
        <v>486</v>
      </c>
      <c r="Q9" s="28">
        <f t="shared" ref="Q9" si="18">P9/O9%</f>
        <v>99.183673469387742</v>
      </c>
      <c r="R9" s="29">
        <f t="shared" ref="R9" si="19">IF(AND(Q9&gt;=90,Q9&lt;=110),1,0)</f>
        <v>1</v>
      </c>
      <c r="S9" s="27">
        <f t="shared" si="17"/>
        <v>1300</v>
      </c>
      <c r="T9" s="28">
        <f t="shared" si="17"/>
        <v>2048</v>
      </c>
      <c r="U9" s="28">
        <f t="shared" si="3"/>
        <v>157.53846153846155</v>
      </c>
      <c r="V9" s="29">
        <f t="shared" si="4"/>
        <v>0</v>
      </c>
      <c r="W9" s="27">
        <f t="shared" si="17"/>
        <v>0</v>
      </c>
      <c r="X9" s="28">
        <f t="shared" si="17"/>
        <v>0</v>
      </c>
      <c r="Y9" s="28" t="e">
        <f t="shared" si="5"/>
        <v>#DIV/0!</v>
      </c>
      <c r="Z9" s="29" t="e">
        <f t="shared" si="11"/>
        <v>#DIV/0!</v>
      </c>
      <c r="AA9" s="65">
        <f t="shared" si="12"/>
        <v>6330</v>
      </c>
      <c r="AB9" s="66">
        <f t="shared" si="13"/>
        <v>8390</v>
      </c>
      <c r="AC9" s="65">
        <f t="shared" si="6"/>
        <v>132.5434439178515</v>
      </c>
      <c r="AD9" s="54">
        <f>4/4</f>
        <v>1</v>
      </c>
    </row>
    <row r="11" spans="1:30" ht="15">
      <c r="A11" t="s">
        <v>104</v>
      </c>
    </row>
    <row r="12" spans="1:30" ht="15">
      <c r="A12" t="s">
        <v>106</v>
      </c>
    </row>
    <row r="13" spans="1:30" ht="15">
      <c r="A13" t="s">
        <v>107</v>
      </c>
    </row>
    <row r="15" spans="1:30">
      <c r="B15" s="80" t="s">
        <v>164</v>
      </c>
      <c r="C15" s="80" t="s">
        <v>67</v>
      </c>
      <c r="D15" s="80" t="s">
        <v>68</v>
      </c>
      <c r="E15" s="80" t="s">
        <v>72</v>
      </c>
    </row>
    <row r="16" spans="1:30">
      <c r="B16" s="81"/>
      <c r="C16" s="82"/>
      <c r="D16" s="82"/>
      <c r="E16" s="83"/>
    </row>
    <row r="17" spans="2:5">
      <c r="B17" s="81" t="s">
        <v>7</v>
      </c>
      <c r="C17" s="82">
        <f>G9</f>
        <v>1300</v>
      </c>
      <c r="D17" s="82">
        <f>H9</f>
        <v>2484</v>
      </c>
      <c r="E17" s="92">
        <f t="shared" ref="E17:E21" si="20">D17/C17%</f>
        <v>191.07692307692307</v>
      </c>
    </row>
    <row r="18" spans="2:5">
      <c r="B18" s="81" t="s">
        <v>8</v>
      </c>
      <c r="C18" s="82">
        <f>K9</f>
        <v>3240</v>
      </c>
      <c r="D18" s="82">
        <f>L9</f>
        <v>3372</v>
      </c>
      <c r="E18" s="93">
        <f t="shared" si="20"/>
        <v>104.07407407407408</v>
      </c>
    </row>
    <row r="19" spans="2:5">
      <c r="B19" s="81" t="s">
        <v>53</v>
      </c>
      <c r="C19" s="82">
        <f>O9</f>
        <v>490</v>
      </c>
      <c r="D19" s="82">
        <f>P9</f>
        <v>486</v>
      </c>
      <c r="E19" s="93">
        <f t="shared" si="20"/>
        <v>99.183673469387742</v>
      </c>
    </row>
    <row r="20" spans="2:5">
      <c r="B20" s="81" t="s">
        <v>9</v>
      </c>
      <c r="C20" s="82">
        <f>S9</f>
        <v>1300</v>
      </c>
      <c r="D20" s="82">
        <f>T9</f>
        <v>2048</v>
      </c>
      <c r="E20" s="93">
        <f t="shared" si="20"/>
        <v>157.53846153846155</v>
      </c>
    </row>
    <row r="21" spans="2:5">
      <c r="B21" s="81" t="s">
        <v>70</v>
      </c>
      <c r="C21" s="82">
        <f>W9</f>
        <v>0</v>
      </c>
      <c r="D21" s="82">
        <f>X9</f>
        <v>0</v>
      </c>
      <c r="E21" s="93" t="e">
        <f t="shared" si="20"/>
        <v>#DIV/0!</v>
      </c>
    </row>
    <row r="22" spans="2:5">
      <c r="B22" s="84" t="s">
        <v>6</v>
      </c>
      <c r="C22" s="85">
        <f>SUM(C16:C21)</f>
        <v>6330</v>
      </c>
      <c r="D22" s="85">
        <f>SUM(D16:D21)</f>
        <v>8390</v>
      </c>
      <c r="E22" s="93">
        <f t="shared" ref="E22" si="21">D22/C22%</f>
        <v>132.5434439178515</v>
      </c>
    </row>
    <row r="23" spans="2:5">
      <c r="B23" s="94" t="s">
        <v>150</v>
      </c>
      <c r="C23" s="95" t="s">
        <v>256</v>
      </c>
      <c r="D23" s="95"/>
      <c r="E23" s="96">
        <f>AD9</f>
        <v>1</v>
      </c>
    </row>
  </sheetData>
  <mergeCells count="8">
    <mergeCell ref="S2:V2"/>
    <mergeCell ref="W2:Z2"/>
    <mergeCell ref="AD2:AD3"/>
    <mergeCell ref="C2:F2"/>
    <mergeCell ref="G2:J2"/>
    <mergeCell ref="K2:N2"/>
    <mergeCell ref="O2:R2"/>
    <mergeCell ref="AA2:A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6"/>
  <sheetViews>
    <sheetView zoomScaleNormal="100" workbookViewId="0">
      <pane xSplit="2" ySplit="2" topLeftCell="E39" activePane="bottomRight" state="frozen"/>
      <selection pane="topRight" activeCell="C1" sqref="C1"/>
      <selection pane="bottomLeft" activeCell="A3" sqref="A3"/>
      <selection pane="bottomRight" activeCell="E39" sqref="E39"/>
    </sheetView>
  </sheetViews>
  <sheetFormatPr defaultColWidth="9.140625" defaultRowHeight="12"/>
  <cols>
    <col min="1" max="1" width="7.140625" style="23" customWidth="1"/>
    <col min="2" max="2" width="19.85546875" style="23" bestFit="1" customWidth="1"/>
    <col min="3" max="3" width="25.28515625" style="23" bestFit="1" customWidth="1"/>
    <col min="4" max="4" width="7" style="23" customWidth="1"/>
    <col min="5" max="5" width="10.85546875" style="23" bestFit="1" customWidth="1"/>
    <col min="6" max="6" width="41.42578125" style="23" bestFit="1" customWidth="1"/>
    <col min="7" max="7" width="31.42578125" style="23" customWidth="1"/>
    <col min="8" max="8" width="8.85546875" style="23" bestFit="1" customWidth="1"/>
    <col min="9" max="9" width="8.42578125" style="23" bestFit="1" customWidth="1"/>
    <col min="10" max="10" width="7" style="23" bestFit="1" customWidth="1"/>
    <col min="11" max="11" width="16.85546875" style="23" bestFit="1" customWidth="1"/>
    <col min="12" max="12" width="7.140625" style="23" customWidth="1"/>
    <col min="13" max="13" width="28.28515625" style="23" bestFit="1" customWidth="1"/>
    <col min="14" max="14" width="4.5703125" style="23" bestFit="1" customWidth="1"/>
    <col min="15" max="15" width="11.28515625" style="23" bestFit="1" customWidth="1"/>
    <col min="16" max="16" width="9.28515625" style="23" bestFit="1" customWidth="1"/>
    <col min="17" max="17" width="10" style="23" bestFit="1" customWidth="1"/>
    <col min="18" max="20" width="9.140625" style="23"/>
    <col min="21" max="21" width="7.85546875" style="23" customWidth="1"/>
    <col min="22" max="22" width="4.7109375" style="23" bestFit="1" customWidth="1"/>
    <col min="23" max="23" width="12" style="23" bestFit="1" customWidth="1"/>
    <col min="24" max="24" width="4.5703125" style="23" bestFit="1" customWidth="1"/>
    <col min="25" max="25" width="11.7109375" style="23" bestFit="1" customWidth="1"/>
    <col min="26" max="26" width="22" style="23" bestFit="1" customWidth="1"/>
    <col min="27" max="27" width="26" style="23" customWidth="1"/>
    <col min="28" max="28" width="9.140625" style="23"/>
    <col min="29" max="29" width="10.140625" style="23" customWidth="1"/>
    <col min="30" max="30" width="9.140625" style="23"/>
    <col min="31" max="31" width="24.42578125" style="23" bestFit="1" customWidth="1"/>
    <col min="32" max="32" width="9.140625" style="23"/>
    <col min="33" max="33" width="24.42578125" style="23" bestFit="1" customWidth="1"/>
    <col min="34" max="16384" width="9.140625" style="23"/>
  </cols>
  <sheetData>
    <row r="1" spans="1:49">
      <c r="A1" s="160" t="s">
        <v>712</v>
      </c>
      <c r="B1" s="152"/>
      <c r="C1" s="152"/>
      <c r="D1" s="152"/>
      <c r="E1" s="152"/>
      <c r="F1" s="152"/>
      <c r="G1" s="160" t="s">
        <v>709</v>
      </c>
      <c r="H1" s="152"/>
      <c r="I1" s="152"/>
      <c r="J1" s="152"/>
      <c r="K1" s="160" t="s">
        <v>711</v>
      </c>
      <c r="L1" s="152"/>
      <c r="M1" s="152"/>
      <c r="N1" s="152"/>
      <c r="O1" s="152"/>
      <c r="P1" s="152"/>
      <c r="Q1" s="160" t="s">
        <v>709</v>
      </c>
      <c r="R1" s="152"/>
      <c r="S1" s="152"/>
      <c r="T1" s="152"/>
      <c r="U1" s="160" t="s">
        <v>710</v>
      </c>
      <c r="V1" s="152"/>
      <c r="W1" s="152"/>
      <c r="X1" s="152"/>
      <c r="Y1" s="152"/>
      <c r="Z1" s="152"/>
      <c r="AA1" s="160" t="s">
        <v>709</v>
      </c>
      <c r="AB1" s="152"/>
      <c r="AC1" s="152"/>
      <c r="AD1" s="152"/>
      <c r="AE1" s="160"/>
      <c r="AF1" s="160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</row>
    <row r="2" spans="1:49" ht="36">
      <c r="A2" s="159" t="s">
        <v>178</v>
      </c>
      <c r="B2" s="159" t="s">
        <v>0</v>
      </c>
      <c r="C2" s="158" t="s">
        <v>5</v>
      </c>
      <c r="D2" s="139" t="s">
        <v>180</v>
      </c>
      <c r="E2" s="139" t="s">
        <v>314</v>
      </c>
      <c r="F2" s="158" t="s">
        <v>5</v>
      </c>
      <c r="G2" s="189" t="s">
        <v>5</v>
      </c>
      <c r="H2" s="158" t="s">
        <v>708</v>
      </c>
      <c r="I2" s="158" t="s">
        <v>390</v>
      </c>
      <c r="J2" s="152"/>
      <c r="K2" s="159" t="s">
        <v>178</v>
      </c>
      <c r="L2" s="159" t="s">
        <v>0</v>
      </c>
      <c r="M2" s="158" t="s">
        <v>5</v>
      </c>
      <c r="N2" s="139" t="s">
        <v>180</v>
      </c>
      <c r="O2" s="139" t="s">
        <v>314</v>
      </c>
      <c r="P2" s="158" t="s">
        <v>5</v>
      </c>
      <c r="Q2" s="189" t="s">
        <v>5</v>
      </c>
      <c r="R2" s="158" t="s">
        <v>708</v>
      </c>
      <c r="S2" s="158" t="s">
        <v>390</v>
      </c>
      <c r="T2" s="152"/>
      <c r="U2" s="159" t="s">
        <v>178</v>
      </c>
      <c r="V2" s="159" t="s">
        <v>0</v>
      </c>
      <c r="W2" s="158" t="s">
        <v>5</v>
      </c>
      <c r="X2" s="139" t="s">
        <v>180</v>
      </c>
      <c r="Y2" s="139" t="s">
        <v>314</v>
      </c>
      <c r="Z2" s="158" t="s">
        <v>5</v>
      </c>
      <c r="AA2" s="189" t="s">
        <v>5</v>
      </c>
      <c r="AB2" s="158" t="s">
        <v>708</v>
      </c>
      <c r="AC2" s="158" t="s">
        <v>390</v>
      </c>
      <c r="AD2" s="152"/>
      <c r="AE2" s="158" t="s">
        <v>5</v>
      </c>
      <c r="AF2" s="158" t="s">
        <v>391</v>
      </c>
      <c r="AG2" s="139" t="s">
        <v>314</v>
      </c>
      <c r="AH2" s="158" t="s">
        <v>707</v>
      </c>
      <c r="AI2" s="158" t="s">
        <v>707</v>
      </c>
      <c r="AQ2" s="152"/>
      <c r="AR2" s="152"/>
      <c r="AS2" s="152"/>
      <c r="AT2" s="152"/>
      <c r="AU2" s="152"/>
      <c r="AV2" s="152"/>
      <c r="AW2" s="152"/>
    </row>
    <row r="3" spans="1:49" ht="12.75">
      <c r="A3" s="157">
        <v>42811</v>
      </c>
      <c r="B3" s="156">
        <v>1</v>
      </c>
      <c r="C3" s="99"/>
      <c r="D3" s="100"/>
      <c r="E3" s="133"/>
      <c r="F3" s="134"/>
      <c r="G3" s="186"/>
      <c r="H3" s="150"/>
      <c r="I3" s="150"/>
      <c r="J3" s="152"/>
      <c r="K3" s="157">
        <v>42811</v>
      </c>
      <c r="L3" s="156">
        <v>1</v>
      </c>
      <c r="M3" s="100" t="s">
        <v>706</v>
      </c>
      <c r="N3" s="100">
        <v>100</v>
      </c>
      <c r="O3" s="133">
        <v>16.98</v>
      </c>
      <c r="P3" s="134" t="s">
        <v>4</v>
      </c>
      <c r="Q3" s="98" t="s">
        <v>706</v>
      </c>
      <c r="R3" s="150">
        <v>200</v>
      </c>
      <c r="S3" s="150">
        <f>72.3+107.8</f>
        <v>180.1</v>
      </c>
      <c r="T3" s="152"/>
      <c r="U3" s="157">
        <v>42811</v>
      </c>
      <c r="V3" s="156">
        <v>1</v>
      </c>
      <c r="W3" s="101"/>
      <c r="X3" s="100"/>
      <c r="Y3" s="133"/>
      <c r="Z3" s="134"/>
      <c r="AA3" s="186" t="s">
        <v>677</v>
      </c>
      <c r="AB3" s="150">
        <v>120</v>
      </c>
      <c r="AC3" s="150">
        <f>SUM(Y19:Y20)</f>
        <v>95.74</v>
      </c>
      <c r="AD3" s="152"/>
      <c r="AE3" s="98" t="s">
        <v>705</v>
      </c>
      <c r="AF3" s="135">
        <v>210</v>
      </c>
      <c r="AG3" s="102" t="s">
        <v>705</v>
      </c>
      <c r="AH3" s="187">
        <v>195.28</v>
      </c>
      <c r="AI3" s="94"/>
      <c r="AQ3" s="152"/>
      <c r="AR3" s="152"/>
      <c r="AS3" s="152"/>
      <c r="AT3" s="152"/>
      <c r="AU3" s="152"/>
      <c r="AV3" s="152"/>
      <c r="AW3" s="152"/>
    </row>
    <row r="4" spans="1:49" ht="12.75">
      <c r="A4" s="155"/>
      <c r="B4" s="156">
        <v>2</v>
      </c>
      <c r="C4" s="99"/>
      <c r="D4" s="100"/>
      <c r="E4" s="133"/>
      <c r="F4" s="134"/>
      <c r="G4" s="186" t="s">
        <v>704</v>
      </c>
      <c r="H4" s="150">
        <v>500</v>
      </c>
      <c r="I4" s="150">
        <f>6.67+35.4+69</f>
        <v>111.07</v>
      </c>
      <c r="J4" s="152"/>
      <c r="K4" s="155"/>
      <c r="L4" s="156">
        <v>2</v>
      </c>
      <c r="M4" s="100" t="s">
        <v>703</v>
      </c>
      <c r="N4" s="100">
        <v>100</v>
      </c>
      <c r="O4" s="133">
        <v>84.126000000000005</v>
      </c>
      <c r="P4" s="134" t="s">
        <v>4</v>
      </c>
      <c r="Q4" s="188" t="s">
        <v>4</v>
      </c>
      <c r="R4" s="150">
        <v>450</v>
      </c>
      <c r="S4" s="150">
        <f>SUM(O3:O9)</f>
        <v>417.33000000000004</v>
      </c>
      <c r="T4" s="152"/>
      <c r="U4" s="155"/>
      <c r="V4" s="156">
        <v>2</v>
      </c>
      <c r="W4" s="99"/>
      <c r="X4" s="100"/>
      <c r="Y4" s="133">
        <v>21.67</v>
      </c>
      <c r="Z4" s="134" t="s">
        <v>699</v>
      </c>
      <c r="AA4" s="186" t="s">
        <v>183</v>
      </c>
      <c r="AB4" s="150">
        <v>325</v>
      </c>
      <c r="AC4" s="150">
        <f>SUM(Y13:Y18)+11.94</f>
        <v>336.51900000000001</v>
      </c>
      <c r="AD4" s="152"/>
      <c r="AE4" s="98"/>
      <c r="AF4" s="135">
        <v>240</v>
      </c>
      <c r="AG4" s="98"/>
      <c r="AH4" s="187">
        <v>162.97</v>
      </c>
      <c r="AI4" s="94"/>
      <c r="AQ4" s="152"/>
      <c r="AR4" s="152"/>
      <c r="AS4" s="152"/>
      <c r="AT4" s="152"/>
      <c r="AU4" s="152"/>
      <c r="AV4" s="152"/>
      <c r="AW4" s="152"/>
    </row>
    <row r="5" spans="1:49" ht="12.75">
      <c r="A5" s="155"/>
      <c r="B5" s="156">
        <v>3</v>
      </c>
      <c r="C5" s="99"/>
      <c r="D5" s="100"/>
      <c r="E5" s="133"/>
      <c r="F5" s="134"/>
      <c r="G5" s="186" t="s">
        <v>702</v>
      </c>
      <c r="H5" s="150">
        <v>155</v>
      </c>
      <c r="I5" s="150">
        <v>111.9</v>
      </c>
      <c r="J5" s="152"/>
      <c r="K5" s="155"/>
      <c r="L5" s="156">
        <v>3</v>
      </c>
      <c r="M5" s="100"/>
      <c r="N5" s="100"/>
      <c r="O5" s="133">
        <v>87.043999999999997</v>
      </c>
      <c r="P5" s="134" t="s">
        <v>4</v>
      </c>
      <c r="Q5" s="186" t="s">
        <v>6</v>
      </c>
      <c r="R5" s="150">
        <f>SUM(R3:R4)</f>
        <v>650</v>
      </c>
      <c r="S5" s="150">
        <f>SUM(S3:S4)</f>
        <v>597.43000000000006</v>
      </c>
      <c r="T5" s="152"/>
      <c r="U5" s="155"/>
      <c r="V5" s="156">
        <v>3</v>
      </c>
      <c r="W5" s="101"/>
      <c r="X5" s="100"/>
      <c r="Y5" s="136">
        <v>68.849999999999994</v>
      </c>
      <c r="Z5" s="134" t="s">
        <v>699</v>
      </c>
      <c r="AA5" s="186" t="s">
        <v>701</v>
      </c>
      <c r="AB5" s="150">
        <v>0</v>
      </c>
      <c r="AC5" s="150">
        <f>SUM(Y7:Y9)+34.66</f>
        <v>208.00299999999999</v>
      </c>
      <c r="AD5" s="152"/>
      <c r="AE5" s="98"/>
      <c r="AF5" s="135"/>
      <c r="AG5" s="98"/>
      <c r="AH5" s="187">
        <v>184.52</v>
      </c>
      <c r="AI5" s="94"/>
      <c r="AQ5" s="152"/>
      <c r="AR5" s="152"/>
      <c r="AS5" s="152"/>
      <c r="AT5" s="152"/>
      <c r="AU5" s="152"/>
      <c r="AV5" s="152"/>
      <c r="AW5" s="152"/>
    </row>
    <row r="6" spans="1:49" ht="12.75">
      <c r="A6" s="155"/>
      <c r="B6" s="156">
        <v>4</v>
      </c>
      <c r="C6" s="99"/>
      <c r="D6" s="100"/>
      <c r="E6" s="133"/>
      <c r="F6" s="134"/>
      <c r="G6" s="186" t="s">
        <v>700</v>
      </c>
      <c r="H6" s="150">
        <v>77</v>
      </c>
      <c r="I6" s="150">
        <f>1.263+17.1</f>
        <v>18.363</v>
      </c>
      <c r="J6" s="152"/>
      <c r="K6" s="155"/>
      <c r="L6" s="156">
        <v>4</v>
      </c>
      <c r="M6" s="182" t="s">
        <v>692</v>
      </c>
      <c r="N6" s="100">
        <v>90</v>
      </c>
      <c r="O6" s="133">
        <v>70.22</v>
      </c>
      <c r="P6" s="134" t="s">
        <v>4</v>
      </c>
      <c r="Q6" s="185"/>
      <c r="R6" s="152"/>
      <c r="S6" s="152"/>
      <c r="T6" s="152"/>
      <c r="U6" s="155"/>
      <c r="V6" s="156">
        <v>4</v>
      </c>
      <c r="W6" s="101"/>
      <c r="X6" s="100"/>
      <c r="Y6" s="136">
        <f>34.7+27</f>
        <v>61.7</v>
      </c>
      <c r="Z6" s="134" t="s">
        <v>699</v>
      </c>
      <c r="AA6" s="186" t="s">
        <v>6</v>
      </c>
      <c r="AB6" s="150">
        <f>SUM(AB3:AB5)</f>
        <v>445</v>
      </c>
      <c r="AC6" s="150">
        <f>SUM(AC3:AC5)</f>
        <v>640.26199999999994</v>
      </c>
      <c r="AD6" s="152"/>
      <c r="AE6" s="98" t="s">
        <v>179</v>
      </c>
      <c r="AF6" s="135">
        <v>150</v>
      </c>
      <c r="AG6" s="98"/>
      <c r="AH6" s="187">
        <f>22.96+43.4</f>
        <v>66.36</v>
      </c>
      <c r="AI6" s="94"/>
      <c r="AQ6" s="152"/>
      <c r="AR6" s="152"/>
      <c r="AS6" s="152"/>
      <c r="AT6" s="152"/>
      <c r="AU6" s="152"/>
      <c r="AV6" s="152"/>
      <c r="AW6" s="152"/>
    </row>
    <row r="7" spans="1:49" ht="12.75">
      <c r="A7" s="155"/>
      <c r="B7" s="153">
        <v>5</v>
      </c>
      <c r="C7" s="101"/>
      <c r="D7" s="100"/>
      <c r="E7" s="133"/>
      <c r="F7" s="134"/>
      <c r="G7" s="186" t="s">
        <v>698</v>
      </c>
      <c r="H7" s="150">
        <v>104</v>
      </c>
      <c r="I7" s="150">
        <f>47.7+6.511</f>
        <v>54.211000000000006</v>
      </c>
      <c r="J7" s="152"/>
      <c r="K7" s="155"/>
      <c r="L7" s="153">
        <v>5</v>
      </c>
      <c r="M7" s="100">
        <f>400*0.99*0.98*0.58</f>
        <v>225.08639999999997</v>
      </c>
      <c r="N7" s="100">
        <v>90</v>
      </c>
      <c r="O7" s="133">
        <v>21.49</v>
      </c>
      <c r="P7" s="134" t="s">
        <v>4</v>
      </c>
      <c r="Q7" s="185"/>
      <c r="R7" s="152"/>
      <c r="S7" s="152"/>
      <c r="T7" s="152"/>
      <c r="U7" s="155"/>
      <c r="V7" s="153">
        <v>5</v>
      </c>
      <c r="W7" s="101"/>
      <c r="X7" s="100"/>
      <c r="Y7" s="136">
        <v>68.95</v>
      </c>
      <c r="Z7" s="134" t="s">
        <v>696</v>
      </c>
      <c r="AD7" s="152"/>
      <c r="AE7" s="98"/>
      <c r="AF7" s="135">
        <v>300</v>
      </c>
      <c r="AG7" s="98" t="s">
        <v>179</v>
      </c>
      <c r="AH7" s="180">
        <v>36.909999999999997</v>
      </c>
      <c r="AI7" s="94"/>
      <c r="AQ7" s="152"/>
      <c r="AR7" s="152"/>
      <c r="AS7" s="152"/>
      <c r="AT7" s="152"/>
      <c r="AU7" s="152"/>
      <c r="AV7" s="152"/>
      <c r="AW7" s="152"/>
    </row>
    <row r="8" spans="1:49" ht="12.75">
      <c r="A8" s="155"/>
      <c r="B8" s="153">
        <v>6</v>
      </c>
      <c r="C8" s="99"/>
      <c r="D8" s="100"/>
      <c r="E8" s="133"/>
      <c r="F8" s="134"/>
      <c r="G8" s="186" t="s">
        <v>697</v>
      </c>
      <c r="H8" s="150">
        <v>77</v>
      </c>
      <c r="I8" s="150">
        <v>0</v>
      </c>
      <c r="J8" s="152"/>
      <c r="K8" s="155"/>
      <c r="L8" s="153">
        <v>6</v>
      </c>
      <c r="M8" s="182"/>
      <c r="N8" s="100">
        <v>45</v>
      </c>
      <c r="O8" s="133">
        <v>61.6</v>
      </c>
      <c r="P8" s="134" t="s">
        <v>4</v>
      </c>
      <c r="Q8" s="185"/>
      <c r="R8" s="152"/>
      <c r="S8" s="152"/>
      <c r="T8" s="152"/>
      <c r="U8" s="155"/>
      <c r="V8" s="153">
        <v>6</v>
      </c>
      <c r="W8" s="101"/>
      <c r="X8" s="100"/>
      <c r="Y8" s="136">
        <v>65</v>
      </c>
      <c r="Z8" s="134" t="s">
        <v>696</v>
      </c>
      <c r="AD8" s="152"/>
      <c r="AE8" s="98"/>
      <c r="AF8" s="135">
        <v>350</v>
      </c>
      <c r="AG8" s="98"/>
      <c r="AH8" s="180">
        <v>212.32</v>
      </c>
      <c r="AI8" s="94"/>
      <c r="AQ8" s="152"/>
      <c r="AR8" s="152"/>
      <c r="AS8" s="152"/>
      <c r="AT8" s="152"/>
      <c r="AU8" s="152"/>
      <c r="AV8" s="152"/>
      <c r="AW8" s="152"/>
    </row>
    <row r="9" spans="1:49" ht="12.75">
      <c r="A9" s="155"/>
      <c r="B9" s="153">
        <v>7</v>
      </c>
      <c r="C9" s="99"/>
      <c r="D9" s="100"/>
      <c r="E9" s="133"/>
      <c r="F9" s="134"/>
      <c r="G9" s="186" t="s">
        <v>6</v>
      </c>
      <c r="H9" s="150">
        <f>SUM(H4:H8)</f>
        <v>913</v>
      </c>
      <c r="I9" s="150">
        <f>SUM(I4:I8)</f>
        <v>295.54399999999998</v>
      </c>
      <c r="J9" s="152"/>
      <c r="K9" s="155"/>
      <c r="L9" s="153">
        <v>7</v>
      </c>
      <c r="M9" s="100"/>
      <c r="N9" s="100"/>
      <c r="O9" s="133">
        <v>75.87</v>
      </c>
      <c r="P9" s="134" t="s">
        <v>4</v>
      </c>
      <c r="Q9" s="185"/>
      <c r="R9" s="152"/>
      <c r="S9" s="152"/>
      <c r="T9" s="152"/>
      <c r="U9" s="155"/>
      <c r="V9" s="153">
        <v>7</v>
      </c>
      <c r="W9" s="101"/>
      <c r="X9" s="100"/>
      <c r="Y9" s="136">
        <v>39.393000000000001</v>
      </c>
      <c r="Z9" s="134" t="s">
        <v>696</v>
      </c>
      <c r="AD9" s="152"/>
      <c r="AE9" s="98"/>
      <c r="AF9" s="135">
        <v>350</v>
      </c>
      <c r="AG9" s="98"/>
      <c r="AH9" s="180">
        <v>300.48</v>
      </c>
      <c r="AI9" s="94"/>
      <c r="AQ9" s="152"/>
      <c r="AR9" s="152"/>
      <c r="AS9" s="152"/>
      <c r="AT9" s="152"/>
      <c r="AU9" s="152"/>
      <c r="AV9" s="152"/>
      <c r="AW9" s="152"/>
    </row>
    <row r="10" spans="1:49" ht="12.75">
      <c r="A10" s="155"/>
      <c r="B10" s="153">
        <v>8</v>
      </c>
      <c r="C10" s="99"/>
      <c r="D10" s="182"/>
      <c r="E10" s="133"/>
      <c r="F10" s="134"/>
      <c r="G10" s="152"/>
      <c r="H10" s="152"/>
      <c r="I10" s="152"/>
      <c r="J10" s="152"/>
      <c r="K10" s="155"/>
      <c r="L10" s="153">
        <v>8</v>
      </c>
      <c r="M10" s="100"/>
      <c r="N10" s="100"/>
      <c r="O10" s="133"/>
      <c r="P10" s="134"/>
      <c r="Q10" s="185"/>
      <c r="R10" s="152"/>
      <c r="S10" s="152"/>
      <c r="T10" s="152"/>
      <c r="U10" s="155"/>
      <c r="V10" s="153">
        <v>8</v>
      </c>
      <c r="W10" s="101" t="s">
        <v>677</v>
      </c>
      <c r="X10" s="100">
        <v>30</v>
      </c>
      <c r="Y10" s="136"/>
      <c r="Z10" s="137"/>
      <c r="AD10" s="152"/>
      <c r="AE10" s="98" t="s">
        <v>695</v>
      </c>
      <c r="AF10" s="135">
        <v>250</v>
      </c>
      <c r="AG10" s="98"/>
      <c r="AH10" s="180">
        <v>375.05</v>
      </c>
      <c r="AI10" s="94"/>
      <c r="AQ10" s="152"/>
      <c r="AR10" s="152"/>
      <c r="AS10" s="152"/>
      <c r="AT10" s="152"/>
      <c r="AU10" s="152"/>
      <c r="AV10" s="152"/>
      <c r="AW10" s="152"/>
    </row>
    <row r="11" spans="1:49" ht="12.75">
      <c r="A11" s="155"/>
      <c r="B11" s="153">
        <v>9</v>
      </c>
      <c r="C11" s="99"/>
      <c r="D11" s="100"/>
      <c r="E11" s="133"/>
      <c r="F11" s="134"/>
      <c r="G11" s="152"/>
      <c r="H11" s="152"/>
      <c r="I11" s="152"/>
      <c r="J11" s="152"/>
      <c r="K11" s="155"/>
      <c r="L11" s="153">
        <v>9</v>
      </c>
      <c r="M11" s="100"/>
      <c r="N11" s="100"/>
      <c r="O11" s="133"/>
      <c r="P11" s="134"/>
      <c r="Q11" s="152"/>
      <c r="R11" s="152"/>
      <c r="S11" s="152"/>
      <c r="T11" s="152"/>
      <c r="U11" s="155"/>
      <c r="V11" s="153">
        <v>9</v>
      </c>
      <c r="W11" s="101"/>
      <c r="X11" s="100">
        <v>60</v>
      </c>
      <c r="Y11" s="136"/>
      <c r="Z11" s="137"/>
      <c r="AD11" s="152"/>
      <c r="AE11" s="98"/>
      <c r="AF11" s="135">
        <v>250</v>
      </c>
      <c r="AG11" s="98"/>
      <c r="AH11" s="180">
        <v>305.43</v>
      </c>
      <c r="AI11" s="94"/>
      <c r="AQ11" s="152"/>
      <c r="AR11" s="152"/>
      <c r="AS11" s="152"/>
      <c r="AT11" s="152"/>
      <c r="AU11" s="152"/>
      <c r="AV11" s="152"/>
      <c r="AW11" s="152"/>
    </row>
    <row r="12" spans="1:49" ht="12.75">
      <c r="A12" s="155"/>
      <c r="B12" s="153">
        <v>10</v>
      </c>
      <c r="C12" s="99"/>
      <c r="D12" s="100"/>
      <c r="E12" s="133"/>
      <c r="F12" s="134"/>
      <c r="G12" s="152"/>
      <c r="H12" s="152"/>
      <c r="I12" s="152"/>
      <c r="J12" s="152"/>
      <c r="K12" s="155"/>
      <c r="L12" s="153">
        <v>10</v>
      </c>
      <c r="M12" s="100"/>
      <c r="N12" s="100"/>
      <c r="O12" s="133"/>
      <c r="P12" s="134"/>
      <c r="Q12" s="185"/>
      <c r="R12" s="152"/>
      <c r="S12" s="152"/>
      <c r="T12" s="152"/>
      <c r="U12" s="155"/>
      <c r="V12" s="153">
        <v>10</v>
      </c>
      <c r="W12" s="101"/>
      <c r="X12" s="100">
        <v>30</v>
      </c>
      <c r="Y12" s="136">
        <v>11.94</v>
      </c>
      <c r="Z12" s="137" t="s">
        <v>694</v>
      </c>
      <c r="AA12" s="152"/>
      <c r="AB12" s="152"/>
      <c r="AC12" s="152"/>
      <c r="AD12" s="152"/>
      <c r="AE12" s="98"/>
      <c r="AF12" s="135">
        <v>250</v>
      </c>
      <c r="AG12" s="98"/>
      <c r="AH12" s="180">
        <v>205.24</v>
      </c>
      <c r="AI12" s="94"/>
      <c r="AQ12" s="152"/>
      <c r="AR12" s="152"/>
      <c r="AS12" s="152"/>
      <c r="AT12" s="152"/>
      <c r="AU12" s="152"/>
      <c r="AV12" s="152"/>
      <c r="AW12" s="152"/>
    </row>
    <row r="13" spans="1:49" ht="12.75">
      <c r="A13" s="155"/>
      <c r="B13" s="153">
        <v>11</v>
      </c>
      <c r="C13" s="99"/>
      <c r="D13" s="100"/>
      <c r="E13" s="133"/>
      <c r="F13" s="134"/>
      <c r="G13" s="152"/>
      <c r="H13" s="152"/>
      <c r="I13" s="152"/>
      <c r="J13" s="152"/>
      <c r="K13" s="155"/>
      <c r="L13" s="153">
        <v>11</v>
      </c>
      <c r="M13" s="100"/>
      <c r="N13" s="100"/>
      <c r="O13" s="133"/>
      <c r="P13" s="134"/>
      <c r="Q13" s="152"/>
      <c r="R13" s="152"/>
      <c r="S13" s="152"/>
      <c r="T13" s="152"/>
      <c r="U13" s="155"/>
      <c r="V13" s="153">
        <v>11</v>
      </c>
      <c r="W13" s="101" t="s">
        <v>183</v>
      </c>
      <c r="X13" s="100">
        <v>65</v>
      </c>
      <c r="Y13" s="136">
        <v>65.052000000000007</v>
      </c>
      <c r="Z13" s="137" t="s">
        <v>694</v>
      </c>
      <c r="AA13" s="152"/>
      <c r="AB13" s="152"/>
      <c r="AC13" s="152"/>
      <c r="AD13" s="152"/>
      <c r="AE13" s="98"/>
      <c r="AF13" s="135">
        <v>250</v>
      </c>
      <c r="AG13" s="98"/>
      <c r="AH13" s="180">
        <v>308.14999999999998</v>
      </c>
      <c r="AI13" s="94"/>
      <c r="AQ13" s="152"/>
      <c r="AR13" s="152"/>
      <c r="AS13" s="152"/>
      <c r="AT13" s="152"/>
      <c r="AU13" s="152"/>
      <c r="AV13" s="152"/>
      <c r="AW13" s="152"/>
    </row>
    <row r="14" spans="1:49" ht="12.75">
      <c r="A14" s="155"/>
      <c r="B14" s="153">
        <v>12</v>
      </c>
      <c r="C14" s="99"/>
      <c r="D14" s="100"/>
      <c r="E14" s="133"/>
      <c r="F14" s="134"/>
      <c r="G14" s="152"/>
      <c r="H14" s="152"/>
      <c r="I14" s="152"/>
      <c r="J14" s="152"/>
      <c r="K14" s="155"/>
      <c r="L14" s="153">
        <v>12</v>
      </c>
      <c r="M14" s="100"/>
      <c r="N14" s="100"/>
      <c r="O14" s="133"/>
      <c r="P14" s="134"/>
      <c r="Q14" s="152"/>
      <c r="R14" s="152"/>
      <c r="S14" s="152"/>
      <c r="T14" s="152"/>
      <c r="U14" s="155"/>
      <c r="V14" s="153">
        <v>12</v>
      </c>
      <c r="W14" s="101">
        <f>(1300-400)*0.94*0.4</f>
        <v>338.40000000000003</v>
      </c>
      <c r="X14" s="100">
        <v>65</v>
      </c>
      <c r="Y14" s="136">
        <v>67.040000000000006</v>
      </c>
      <c r="Z14" s="137" t="s">
        <v>694</v>
      </c>
      <c r="AA14" s="152"/>
      <c r="AB14" s="152"/>
      <c r="AC14" s="185"/>
      <c r="AD14" s="152"/>
      <c r="AE14" s="98"/>
      <c r="AF14" s="135">
        <v>250</v>
      </c>
      <c r="AG14" s="102" t="s">
        <v>1</v>
      </c>
      <c r="AH14" s="180">
        <v>158.31</v>
      </c>
      <c r="AI14" s="181">
        <v>-86.52</v>
      </c>
      <c r="AQ14" s="152"/>
      <c r="AR14" s="152"/>
      <c r="AS14" s="152"/>
      <c r="AT14" s="152"/>
      <c r="AU14" s="152"/>
      <c r="AV14" s="152"/>
      <c r="AW14" s="152"/>
    </row>
    <row r="15" spans="1:49" ht="12.75">
      <c r="A15" s="155"/>
      <c r="B15" s="153">
        <v>13</v>
      </c>
      <c r="C15" s="99"/>
      <c r="D15" s="100"/>
      <c r="E15" s="133"/>
      <c r="F15" s="134"/>
      <c r="G15" s="152"/>
      <c r="H15" s="152"/>
      <c r="I15" s="152"/>
      <c r="J15" s="152"/>
      <c r="K15" s="155"/>
      <c r="L15" s="153">
        <v>13</v>
      </c>
      <c r="M15" s="100"/>
      <c r="N15" s="100"/>
      <c r="O15" s="133"/>
      <c r="P15" s="134"/>
      <c r="Q15" s="152"/>
      <c r="R15" s="152"/>
      <c r="S15" s="152"/>
      <c r="T15" s="152"/>
      <c r="U15" s="155"/>
      <c r="V15" s="153">
        <v>13</v>
      </c>
      <c r="W15" s="101"/>
      <c r="X15" s="100">
        <v>65</v>
      </c>
      <c r="Y15" s="136">
        <f>38.44+22.86</f>
        <v>61.3</v>
      </c>
      <c r="Z15" s="137" t="s">
        <v>693</v>
      </c>
      <c r="AA15" s="152"/>
      <c r="AB15" s="152"/>
      <c r="AC15" s="152"/>
      <c r="AD15" s="152"/>
      <c r="AE15" s="98"/>
      <c r="AF15" s="135"/>
      <c r="AG15" s="98"/>
      <c r="AH15" s="183"/>
      <c r="AI15" s="181">
        <v>-6.1099999999999852</v>
      </c>
      <c r="AQ15" s="152"/>
      <c r="AR15" s="152"/>
      <c r="AS15" s="152"/>
      <c r="AT15" s="152"/>
      <c r="AU15" s="152"/>
      <c r="AV15" s="152"/>
      <c r="AW15" s="152"/>
    </row>
    <row r="16" spans="1:49" ht="12.75">
      <c r="A16" s="155"/>
      <c r="B16" s="153">
        <v>14</v>
      </c>
      <c r="C16" s="99"/>
      <c r="D16" s="100"/>
      <c r="E16" s="133"/>
      <c r="F16" s="134"/>
      <c r="G16" s="152"/>
      <c r="H16" s="152"/>
      <c r="I16" s="152"/>
      <c r="J16" s="152"/>
      <c r="K16" s="155"/>
      <c r="L16" s="153">
        <v>14</v>
      </c>
      <c r="M16" s="100"/>
      <c r="N16" s="100"/>
      <c r="O16" s="133"/>
      <c r="P16" s="134"/>
      <c r="Q16" s="152"/>
      <c r="R16" s="152"/>
      <c r="S16" s="152"/>
      <c r="T16" s="152"/>
      <c r="U16" s="155"/>
      <c r="V16" s="153">
        <v>14</v>
      </c>
      <c r="W16" s="101"/>
      <c r="X16" s="100">
        <v>65</v>
      </c>
      <c r="Y16" s="136">
        <v>62.4</v>
      </c>
      <c r="Z16" s="137" t="s">
        <v>693</v>
      </c>
      <c r="AA16" s="152"/>
      <c r="AB16" s="152"/>
      <c r="AC16" s="152"/>
      <c r="AD16" s="152"/>
      <c r="AE16" s="98" t="s">
        <v>1</v>
      </c>
      <c r="AF16" s="135">
        <v>140</v>
      </c>
      <c r="AG16" s="98"/>
      <c r="AH16" s="183"/>
      <c r="AI16" s="181">
        <v>220.49</v>
      </c>
      <c r="AQ16" s="152"/>
      <c r="AR16" s="152"/>
      <c r="AS16" s="152"/>
      <c r="AT16" s="152"/>
      <c r="AU16" s="152"/>
      <c r="AV16" s="152"/>
      <c r="AW16" s="152"/>
    </row>
    <row r="17" spans="1:49" ht="12.75">
      <c r="A17" s="154"/>
      <c r="B17" s="153">
        <v>15</v>
      </c>
      <c r="C17" s="99"/>
      <c r="D17" s="100"/>
      <c r="E17" s="133"/>
      <c r="F17" s="134"/>
      <c r="G17" s="152"/>
      <c r="H17" s="152"/>
      <c r="I17" s="152"/>
      <c r="J17" s="152"/>
      <c r="K17" s="154"/>
      <c r="L17" s="153">
        <v>15</v>
      </c>
      <c r="M17" s="100"/>
      <c r="N17" s="100"/>
      <c r="O17" s="133"/>
      <c r="P17" s="134"/>
      <c r="Q17" s="152"/>
      <c r="R17" s="152"/>
      <c r="S17" s="152"/>
      <c r="T17" s="152"/>
      <c r="U17" s="154"/>
      <c r="V17" s="153">
        <v>15</v>
      </c>
      <c r="W17" s="101"/>
      <c r="X17" s="100">
        <v>65</v>
      </c>
      <c r="Y17" s="136">
        <v>62.287999999999997</v>
      </c>
      <c r="Z17" s="137" t="s">
        <v>693</v>
      </c>
      <c r="AA17" s="152"/>
      <c r="AB17" s="152"/>
      <c r="AC17" s="152"/>
      <c r="AD17" s="152"/>
      <c r="AE17" s="98"/>
      <c r="AF17" s="135">
        <v>240</v>
      </c>
      <c r="AG17" s="98"/>
      <c r="AH17" s="180"/>
      <c r="AI17" s="181">
        <v>258.07</v>
      </c>
      <c r="AQ17" s="152"/>
      <c r="AR17" s="152"/>
      <c r="AS17" s="152"/>
      <c r="AT17" s="152"/>
      <c r="AU17" s="152"/>
      <c r="AV17" s="152"/>
      <c r="AW17" s="152"/>
    </row>
    <row r="18" spans="1:49" ht="12.75">
      <c r="A18" s="154"/>
      <c r="B18" s="153">
        <v>16</v>
      </c>
      <c r="C18" s="99"/>
      <c r="D18" s="100"/>
      <c r="E18" s="138"/>
      <c r="F18" s="134"/>
      <c r="G18" s="152"/>
      <c r="H18" s="152"/>
      <c r="I18" s="152"/>
      <c r="J18" s="152"/>
      <c r="K18" s="154"/>
      <c r="L18" s="153">
        <v>16</v>
      </c>
      <c r="M18" s="100"/>
      <c r="N18" s="100"/>
      <c r="O18" s="133"/>
      <c r="P18" s="134"/>
      <c r="Q18" s="152"/>
      <c r="R18" s="152"/>
      <c r="S18" s="152"/>
      <c r="T18" s="152"/>
      <c r="U18" s="154"/>
      <c r="V18" s="153">
        <v>16</v>
      </c>
      <c r="W18" s="101"/>
      <c r="X18" s="100"/>
      <c r="Y18" s="136">
        <v>6.4989999999999997</v>
      </c>
      <c r="Z18" s="137" t="s">
        <v>693</v>
      </c>
      <c r="AA18" s="152"/>
      <c r="AB18" s="152"/>
      <c r="AC18" s="152"/>
      <c r="AD18" s="152"/>
      <c r="AE18" s="98"/>
      <c r="AF18" s="135">
        <v>240</v>
      </c>
      <c r="AG18" s="98"/>
      <c r="AH18" s="180"/>
      <c r="AI18" s="181">
        <v>206.7</v>
      </c>
      <c r="AQ18" s="152"/>
      <c r="AR18" s="152"/>
      <c r="AS18" s="152"/>
      <c r="AT18" s="152"/>
      <c r="AU18" s="152"/>
      <c r="AV18" s="152"/>
      <c r="AW18" s="152"/>
    </row>
    <row r="19" spans="1:49" ht="12.75">
      <c r="A19" s="154"/>
      <c r="B19" s="153">
        <v>17</v>
      </c>
      <c r="C19" s="99"/>
      <c r="D19" s="100"/>
      <c r="E19" s="133"/>
      <c r="F19" s="134"/>
      <c r="G19" s="152"/>
      <c r="H19" s="152"/>
      <c r="I19" s="152"/>
      <c r="J19" s="152"/>
      <c r="K19" s="154"/>
      <c r="L19" s="153">
        <v>17</v>
      </c>
      <c r="M19" s="100"/>
      <c r="N19" s="100"/>
      <c r="O19" s="133"/>
      <c r="P19" s="134"/>
      <c r="Q19" s="152"/>
      <c r="R19" s="152"/>
      <c r="S19" s="152"/>
      <c r="T19" s="152"/>
      <c r="U19" s="154"/>
      <c r="V19" s="153">
        <v>17</v>
      </c>
      <c r="W19" s="101"/>
      <c r="X19" s="100"/>
      <c r="Y19" s="136">
        <v>69.349999999999994</v>
      </c>
      <c r="Z19" s="137" t="s">
        <v>679</v>
      </c>
      <c r="AA19" s="152"/>
      <c r="AB19" s="152"/>
      <c r="AC19" s="152"/>
      <c r="AD19" s="152"/>
      <c r="AE19" s="98"/>
      <c r="AF19" s="135">
        <v>240</v>
      </c>
      <c r="AG19" s="98"/>
      <c r="AH19" s="180"/>
      <c r="AI19" s="181">
        <v>255.22</v>
      </c>
      <c r="AQ19" s="152"/>
      <c r="AR19" s="152"/>
      <c r="AS19" s="152"/>
      <c r="AT19" s="152"/>
      <c r="AU19" s="152"/>
      <c r="AV19" s="152"/>
      <c r="AW19" s="152"/>
    </row>
    <row r="20" spans="1:49" ht="12.75">
      <c r="A20" s="154"/>
      <c r="B20" s="153">
        <v>18</v>
      </c>
      <c r="C20" s="99"/>
      <c r="D20" s="100"/>
      <c r="E20" s="133"/>
      <c r="F20" s="134"/>
      <c r="G20" s="152"/>
      <c r="H20" s="152"/>
      <c r="I20" s="152"/>
      <c r="J20" s="152"/>
      <c r="K20" s="154"/>
      <c r="L20" s="153">
        <v>18</v>
      </c>
      <c r="M20" s="100"/>
      <c r="N20" s="100"/>
      <c r="O20" s="133"/>
      <c r="P20" s="134"/>
      <c r="Q20" s="152"/>
      <c r="R20" s="152"/>
      <c r="S20" s="152"/>
      <c r="T20" s="152"/>
      <c r="U20" s="154"/>
      <c r="V20" s="153">
        <v>18</v>
      </c>
      <c r="W20" s="101"/>
      <c r="X20" s="100"/>
      <c r="Y20" s="136">
        <v>26.39</v>
      </c>
      <c r="Z20" s="137" t="s">
        <v>679</v>
      </c>
      <c r="AA20" s="152"/>
      <c r="AB20" s="152"/>
      <c r="AC20" s="152"/>
      <c r="AD20" s="152"/>
      <c r="AE20" s="98"/>
      <c r="AF20" s="135">
        <v>240</v>
      </c>
      <c r="AG20" s="98"/>
      <c r="AH20" s="184"/>
      <c r="AI20" s="181">
        <v>225.16</v>
      </c>
      <c r="AQ20" s="152"/>
      <c r="AR20" s="152"/>
      <c r="AS20" s="152"/>
      <c r="AT20" s="152"/>
      <c r="AU20" s="152"/>
      <c r="AV20" s="152"/>
      <c r="AW20" s="152"/>
    </row>
    <row r="21" spans="1:49" ht="12.75">
      <c r="A21" s="154"/>
      <c r="B21" s="153">
        <v>19</v>
      </c>
      <c r="C21" s="101"/>
      <c r="D21" s="100"/>
      <c r="E21" s="133"/>
      <c r="F21" s="134"/>
      <c r="G21" s="152"/>
      <c r="H21" s="152"/>
      <c r="I21" s="152"/>
      <c r="J21" s="152"/>
      <c r="K21" s="154"/>
      <c r="L21" s="153">
        <v>19</v>
      </c>
      <c r="M21" s="100"/>
      <c r="N21" s="100"/>
      <c r="O21" s="133"/>
      <c r="P21" s="134"/>
      <c r="Q21" s="152"/>
      <c r="R21" s="152"/>
      <c r="S21" s="152"/>
      <c r="T21" s="152"/>
      <c r="U21" s="154"/>
      <c r="V21" s="153">
        <v>19</v>
      </c>
      <c r="W21" s="101"/>
      <c r="X21" s="100"/>
      <c r="Y21" s="136"/>
      <c r="Z21" s="137"/>
      <c r="AA21" s="152"/>
      <c r="AB21" s="152"/>
      <c r="AC21" s="152"/>
      <c r="AD21" s="152"/>
      <c r="AE21" s="98"/>
      <c r="AF21" s="135">
        <v>240</v>
      </c>
      <c r="AG21" s="98"/>
      <c r="AH21" s="184"/>
      <c r="AI21" s="181">
        <v>238.9</v>
      </c>
      <c r="AQ21" s="152"/>
      <c r="AR21" s="152"/>
      <c r="AS21" s="152"/>
      <c r="AT21" s="152"/>
      <c r="AU21" s="152"/>
      <c r="AV21" s="152"/>
      <c r="AW21" s="152"/>
    </row>
    <row r="22" spans="1:49" ht="12.75">
      <c r="A22" s="154"/>
      <c r="B22" s="153">
        <v>20</v>
      </c>
      <c r="C22" s="99"/>
      <c r="D22" s="100"/>
      <c r="E22" s="133"/>
      <c r="F22" s="134"/>
      <c r="G22" s="152"/>
      <c r="H22" s="152"/>
      <c r="I22" s="152"/>
      <c r="J22" s="152"/>
      <c r="K22" s="154"/>
      <c r="L22" s="153">
        <v>20</v>
      </c>
      <c r="M22" s="100"/>
      <c r="N22" s="100"/>
      <c r="O22" s="133"/>
      <c r="P22" s="134"/>
      <c r="Q22" s="152"/>
      <c r="R22" s="152"/>
      <c r="S22" s="152"/>
      <c r="T22" s="152"/>
      <c r="U22" s="154"/>
      <c r="V22" s="153">
        <v>20</v>
      </c>
      <c r="W22" s="101"/>
      <c r="X22" s="100"/>
      <c r="Y22" s="136"/>
      <c r="Z22" s="137"/>
      <c r="AA22" s="152"/>
      <c r="AB22" s="152"/>
      <c r="AC22" s="152"/>
      <c r="AD22" s="152"/>
      <c r="AE22" s="98"/>
      <c r="AF22" s="135">
        <v>160</v>
      </c>
      <c r="AG22" s="98" t="s">
        <v>186</v>
      </c>
      <c r="AH22" s="180">
        <v>28.07</v>
      </c>
      <c r="AI22" s="181">
        <v>25.81</v>
      </c>
      <c r="AQ22" s="152"/>
      <c r="AR22" s="152"/>
      <c r="AS22" s="152"/>
      <c r="AT22" s="152"/>
      <c r="AU22" s="152"/>
      <c r="AV22" s="152"/>
      <c r="AW22" s="152"/>
    </row>
    <row r="23" spans="1:49" ht="12.75">
      <c r="A23" s="154"/>
      <c r="B23" s="153">
        <v>21</v>
      </c>
      <c r="C23" s="99"/>
      <c r="D23" s="100"/>
      <c r="E23" s="133"/>
      <c r="F23" s="134"/>
      <c r="G23" s="152"/>
      <c r="H23" s="152"/>
      <c r="I23" s="152"/>
      <c r="J23" s="152"/>
      <c r="K23" s="154"/>
      <c r="L23" s="153">
        <v>21</v>
      </c>
      <c r="M23" s="100"/>
      <c r="N23" s="100"/>
      <c r="O23" s="133"/>
      <c r="P23" s="134"/>
      <c r="Q23" s="152"/>
      <c r="R23" s="152"/>
      <c r="S23" s="152"/>
      <c r="T23" s="152"/>
      <c r="U23" s="154"/>
      <c r="V23" s="153">
        <v>21</v>
      </c>
      <c r="W23" s="101"/>
      <c r="X23" s="100"/>
      <c r="Y23" s="138"/>
      <c r="Z23" s="137"/>
      <c r="AA23" s="152"/>
      <c r="AB23" s="152"/>
      <c r="AC23" s="152"/>
      <c r="AD23" s="152"/>
      <c r="AE23" s="98" t="s">
        <v>388</v>
      </c>
      <c r="AF23" s="135">
        <v>160</v>
      </c>
      <c r="AG23" s="98"/>
      <c r="AH23" s="183">
        <v>244.42</v>
      </c>
      <c r="AI23" s="94"/>
      <c r="AQ23" s="152"/>
      <c r="AR23" s="152"/>
      <c r="AS23" s="152"/>
      <c r="AT23" s="152"/>
      <c r="AU23" s="152"/>
      <c r="AV23" s="152"/>
      <c r="AW23" s="152"/>
    </row>
    <row r="24" spans="1:49" ht="12.75">
      <c r="A24" s="154"/>
      <c r="B24" s="153">
        <v>22</v>
      </c>
      <c r="C24" s="99"/>
      <c r="D24" s="100"/>
      <c r="E24" s="133"/>
      <c r="F24" s="134"/>
      <c r="G24" s="152"/>
      <c r="H24" s="152"/>
      <c r="I24" s="152"/>
      <c r="J24" s="152"/>
      <c r="K24" s="154"/>
      <c r="L24" s="153">
        <v>22</v>
      </c>
      <c r="M24" s="100"/>
      <c r="N24" s="100"/>
      <c r="O24" s="133">
        <v>0</v>
      </c>
      <c r="P24" s="134"/>
      <c r="Q24" s="152"/>
      <c r="R24" s="152"/>
      <c r="S24" s="152"/>
      <c r="T24" s="152"/>
      <c r="U24" s="154"/>
      <c r="V24" s="153">
        <v>22</v>
      </c>
      <c r="W24" s="101"/>
      <c r="X24" s="100"/>
      <c r="Y24" s="136"/>
      <c r="Z24" s="137"/>
      <c r="AA24" s="152"/>
      <c r="AB24" s="152"/>
      <c r="AC24" s="152"/>
      <c r="AD24" s="152"/>
      <c r="AE24" s="98"/>
      <c r="AF24" s="135">
        <v>240</v>
      </c>
      <c r="AG24" s="102" t="s">
        <v>179</v>
      </c>
      <c r="AH24" s="180">
        <v>236.29</v>
      </c>
      <c r="AI24" s="181">
        <v>-153.33000000000001</v>
      </c>
      <c r="AQ24" s="152"/>
      <c r="AR24" s="152"/>
      <c r="AS24" s="152"/>
      <c r="AT24" s="152"/>
      <c r="AU24" s="152"/>
      <c r="AV24" s="152"/>
      <c r="AW24" s="152"/>
    </row>
    <row r="25" spans="1:49" ht="12.75">
      <c r="A25" s="154"/>
      <c r="B25" s="153">
        <v>23</v>
      </c>
      <c r="C25" s="99"/>
      <c r="D25" s="100"/>
      <c r="E25" s="133"/>
      <c r="F25" s="134"/>
      <c r="G25" s="152"/>
      <c r="H25" s="152"/>
      <c r="I25" s="152"/>
      <c r="J25" s="152"/>
      <c r="K25" s="154"/>
      <c r="L25" s="153">
        <v>23</v>
      </c>
      <c r="M25" s="182" t="s">
        <v>692</v>
      </c>
      <c r="N25" s="100">
        <v>90</v>
      </c>
      <c r="O25" s="133">
        <v>72.278999999999996</v>
      </c>
      <c r="P25" s="134" t="s">
        <v>691</v>
      </c>
      <c r="Q25" s="152"/>
      <c r="R25" s="152"/>
      <c r="S25" s="152"/>
      <c r="T25" s="152"/>
      <c r="U25" s="154"/>
      <c r="V25" s="153">
        <v>23</v>
      </c>
      <c r="W25" s="101"/>
      <c r="X25" s="100"/>
      <c r="Y25" s="136"/>
      <c r="Z25" s="137"/>
      <c r="AA25" s="152"/>
      <c r="AB25" s="152"/>
      <c r="AC25" s="152"/>
      <c r="AD25" s="152"/>
      <c r="AE25" s="98"/>
      <c r="AF25" s="135"/>
      <c r="AG25" s="98"/>
      <c r="AH25" s="180"/>
      <c r="AI25" s="181">
        <v>290.99</v>
      </c>
      <c r="AQ25" s="152"/>
      <c r="AR25" s="152"/>
      <c r="AS25" s="152"/>
      <c r="AT25" s="152"/>
      <c r="AU25" s="152"/>
      <c r="AV25" s="152"/>
      <c r="AW25" s="152"/>
    </row>
    <row r="26" spans="1:49" ht="12.75">
      <c r="A26" s="154"/>
      <c r="B26" s="153">
        <v>24</v>
      </c>
      <c r="C26" s="99"/>
      <c r="D26" s="100"/>
      <c r="E26" s="133"/>
      <c r="F26" s="134"/>
      <c r="G26" s="152"/>
      <c r="H26" s="152"/>
      <c r="I26" s="152"/>
      <c r="J26" s="152"/>
      <c r="K26" s="154"/>
      <c r="L26" s="153">
        <v>24</v>
      </c>
      <c r="M26" s="100">
        <f>400*0.99*0.98*0.58</f>
        <v>225.08639999999997</v>
      </c>
      <c r="N26" s="100">
        <v>90</v>
      </c>
      <c r="O26" s="133">
        <v>107.898</v>
      </c>
      <c r="P26" s="134" t="s">
        <v>691</v>
      </c>
      <c r="Q26" s="152"/>
      <c r="R26" s="152"/>
      <c r="S26" s="152"/>
      <c r="T26" s="152"/>
      <c r="U26" s="154"/>
      <c r="V26" s="153">
        <v>24</v>
      </c>
      <c r="W26" s="101"/>
      <c r="X26" s="100"/>
      <c r="Y26" s="136"/>
      <c r="Z26" s="137"/>
      <c r="AA26" s="152"/>
      <c r="AB26" s="152"/>
      <c r="AC26" s="152"/>
      <c r="AD26" s="152"/>
      <c r="AE26" s="98" t="s">
        <v>179</v>
      </c>
      <c r="AF26" s="135">
        <v>150</v>
      </c>
      <c r="AG26" s="98"/>
      <c r="AH26" s="180"/>
      <c r="AI26" s="181">
        <v>237.36</v>
      </c>
      <c r="AQ26" s="152"/>
      <c r="AR26" s="152"/>
      <c r="AS26" s="152"/>
      <c r="AT26" s="152"/>
      <c r="AU26" s="152"/>
      <c r="AV26" s="152"/>
      <c r="AW26" s="152"/>
    </row>
    <row r="27" spans="1:49" ht="12.75">
      <c r="A27" s="154"/>
      <c r="B27" s="153">
        <v>25</v>
      </c>
      <c r="C27" s="99" t="s">
        <v>690</v>
      </c>
      <c r="D27" s="100">
        <v>100</v>
      </c>
      <c r="E27" s="133"/>
      <c r="F27" s="134"/>
      <c r="G27" s="152"/>
      <c r="H27" s="152"/>
      <c r="I27" s="152"/>
      <c r="J27" s="152"/>
      <c r="K27" s="154"/>
      <c r="L27" s="153">
        <v>25</v>
      </c>
      <c r="M27" s="182"/>
      <c r="N27" s="100">
        <v>45</v>
      </c>
      <c r="O27" s="133"/>
      <c r="P27" s="134"/>
      <c r="Q27" s="152"/>
      <c r="R27" s="152"/>
      <c r="S27" s="152"/>
      <c r="T27" s="152"/>
      <c r="U27" s="154"/>
      <c r="V27" s="153">
        <v>25</v>
      </c>
      <c r="W27" s="101"/>
      <c r="X27" s="100"/>
      <c r="Y27" s="136"/>
      <c r="Z27" s="137"/>
      <c r="AA27" s="152"/>
      <c r="AB27" s="152"/>
      <c r="AC27" s="152"/>
      <c r="AD27" s="152"/>
      <c r="AE27" s="98"/>
      <c r="AF27" s="135">
        <v>250</v>
      </c>
      <c r="AG27" s="98"/>
      <c r="AH27" s="180"/>
      <c r="AI27" s="181">
        <v>158.94999999999999</v>
      </c>
      <c r="AQ27" s="152"/>
      <c r="AR27" s="152"/>
      <c r="AS27" s="152"/>
      <c r="AT27" s="152"/>
      <c r="AU27" s="152"/>
      <c r="AV27" s="152"/>
      <c r="AW27" s="152"/>
    </row>
    <row r="28" spans="1:49" ht="12.75">
      <c r="A28" s="154"/>
      <c r="B28" s="153">
        <v>26</v>
      </c>
      <c r="C28" s="99"/>
      <c r="D28" s="100">
        <v>55</v>
      </c>
      <c r="E28" s="133"/>
      <c r="F28" s="134"/>
      <c r="G28" s="152"/>
      <c r="H28" s="152"/>
      <c r="I28" s="152"/>
      <c r="J28" s="152"/>
      <c r="K28" s="154"/>
      <c r="L28" s="153">
        <v>26</v>
      </c>
      <c r="M28" s="182"/>
      <c r="N28" s="100"/>
      <c r="O28" s="133"/>
      <c r="P28" s="134"/>
      <c r="Q28" s="152"/>
      <c r="R28" s="152"/>
      <c r="S28" s="152"/>
      <c r="T28" s="152"/>
      <c r="U28" s="154"/>
      <c r="V28" s="153">
        <v>26</v>
      </c>
      <c r="W28" s="101"/>
      <c r="X28" s="100"/>
      <c r="Y28" s="136"/>
      <c r="Z28" s="137"/>
      <c r="AA28" s="152"/>
      <c r="AB28" s="152"/>
      <c r="AC28" s="152"/>
      <c r="AD28" s="152"/>
      <c r="AE28" s="98"/>
      <c r="AF28" s="135">
        <v>250</v>
      </c>
      <c r="AG28" s="98"/>
      <c r="AH28" s="180"/>
      <c r="AI28" s="181">
        <v>306.12</v>
      </c>
      <c r="AQ28" s="152"/>
      <c r="AR28" s="152"/>
      <c r="AS28" s="152"/>
      <c r="AT28" s="152"/>
      <c r="AU28" s="152"/>
      <c r="AV28" s="152"/>
      <c r="AW28" s="152"/>
    </row>
    <row r="29" spans="1:49" ht="12.75">
      <c r="A29" s="154"/>
      <c r="B29" s="153">
        <v>27</v>
      </c>
      <c r="C29" s="99" t="s">
        <v>689</v>
      </c>
      <c r="D29" s="100">
        <v>77</v>
      </c>
      <c r="E29" s="133">
        <v>18.882000000000001</v>
      </c>
      <c r="F29" s="134" t="s">
        <v>687</v>
      </c>
      <c r="G29" s="152"/>
      <c r="H29" s="152"/>
      <c r="I29" s="152"/>
      <c r="J29" s="152"/>
      <c r="K29" s="154"/>
      <c r="L29" s="153">
        <v>27</v>
      </c>
      <c r="M29" s="100"/>
      <c r="N29" s="100"/>
      <c r="O29" s="133"/>
      <c r="P29" s="134"/>
      <c r="Q29" s="152"/>
      <c r="R29" s="152"/>
      <c r="S29" s="152"/>
      <c r="T29" s="152"/>
      <c r="U29" s="154"/>
      <c r="V29" s="153">
        <v>27</v>
      </c>
      <c r="W29" s="101"/>
      <c r="X29" s="100"/>
      <c r="Y29" s="136"/>
      <c r="Z29" s="137"/>
      <c r="AA29" s="152"/>
      <c r="AB29" s="152"/>
      <c r="AC29" s="152"/>
      <c r="AD29" s="152"/>
      <c r="AE29" s="98"/>
      <c r="AF29" s="135"/>
      <c r="AG29" s="98"/>
      <c r="AH29" s="180"/>
      <c r="AI29" s="181">
        <v>333.15</v>
      </c>
      <c r="AQ29" s="152"/>
      <c r="AR29" s="152"/>
      <c r="AS29" s="152"/>
      <c r="AT29" s="152"/>
      <c r="AU29" s="152"/>
      <c r="AV29" s="152"/>
      <c r="AW29" s="152"/>
    </row>
    <row r="30" spans="1:49" ht="12.75">
      <c r="A30" s="154"/>
      <c r="B30" s="153">
        <v>28</v>
      </c>
      <c r="C30" s="99" t="s">
        <v>688</v>
      </c>
      <c r="D30" s="100">
        <v>104</v>
      </c>
      <c r="E30" s="133">
        <v>92.986999999999995</v>
      </c>
      <c r="F30" s="134" t="s">
        <v>687</v>
      </c>
      <c r="G30" s="152"/>
      <c r="H30" s="152"/>
      <c r="I30" s="152"/>
      <c r="J30" s="152"/>
      <c r="K30" s="154"/>
      <c r="L30" s="153">
        <v>28</v>
      </c>
      <c r="M30" s="182"/>
      <c r="N30" s="100"/>
      <c r="O30" s="133"/>
      <c r="P30" s="134"/>
      <c r="Q30" s="152"/>
      <c r="R30" s="152"/>
      <c r="S30" s="152"/>
      <c r="T30" s="152"/>
      <c r="U30" s="154"/>
      <c r="V30" s="153">
        <v>28</v>
      </c>
      <c r="W30" s="101"/>
      <c r="X30" s="100"/>
      <c r="Y30" s="136"/>
      <c r="Z30" s="137"/>
      <c r="AA30" s="152"/>
      <c r="AB30" s="152"/>
      <c r="AC30" s="152"/>
      <c r="AD30" s="152"/>
      <c r="AE30" s="98" t="s">
        <v>3</v>
      </c>
      <c r="AF30" s="135">
        <v>150</v>
      </c>
      <c r="AG30" s="98"/>
      <c r="AH30" s="180"/>
      <c r="AI30" s="181">
        <v>34.590000000000003</v>
      </c>
      <c r="AQ30" s="152"/>
      <c r="AR30" s="152"/>
      <c r="AS30" s="152"/>
      <c r="AT30" s="152"/>
      <c r="AU30" s="152"/>
      <c r="AV30" s="152"/>
      <c r="AW30" s="152"/>
    </row>
    <row r="31" spans="1:49" ht="12.75">
      <c r="A31" s="154"/>
      <c r="B31" s="153">
        <v>29</v>
      </c>
      <c r="C31" s="99" t="s">
        <v>686</v>
      </c>
      <c r="D31" s="100">
        <v>77</v>
      </c>
      <c r="E31" s="133">
        <v>47.686999999999998</v>
      </c>
      <c r="F31" s="134" t="s">
        <v>685</v>
      </c>
      <c r="G31" s="152"/>
      <c r="H31" s="152"/>
      <c r="I31" s="152"/>
      <c r="J31" s="152"/>
      <c r="K31" s="154"/>
      <c r="L31" s="153">
        <v>29</v>
      </c>
      <c r="M31" s="100"/>
      <c r="N31" s="100"/>
      <c r="O31" s="133"/>
      <c r="P31" s="134"/>
      <c r="Q31" s="152"/>
      <c r="R31" s="152"/>
      <c r="S31" s="152"/>
      <c r="T31" s="152"/>
      <c r="U31" s="154"/>
      <c r="V31" s="153">
        <v>29</v>
      </c>
      <c r="W31" s="101"/>
      <c r="X31" s="100"/>
      <c r="Y31" s="136"/>
      <c r="Z31" s="137"/>
      <c r="AA31" s="152"/>
      <c r="AB31" s="152"/>
      <c r="AC31" s="152"/>
      <c r="AD31" s="152"/>
      <c r="AE31" s="98"/>
      <c r="AF31" s="135">
        <v>180</v>
      </c>
      <c r="AG31" s="98" t="s">
        <v>3</v>
      </c>
      <c r="AH31" s="180">
        <v>0</v>
      </c>
      <c r="AI31" s="179"/>
      <c r="AQ31" s="152"/>
      <c r="AR31" s="152"/>
      <c r="AS31" s="152"/>
      <c r="AT31" s="152"/>
      <c r="AU31" s="152"/>
      <c r="AV31" s="152"/>
      <c r="AW31" s="152"/>
    </row>
    <row r="32" spans="1:49" ht="12.75">
      <c r="A32" s="154"/>
      <c r="B32" s="153">
        <v>30</v>
      </c>
      <c r="C32" s="99"/>
      <c r="D32" s="100"/>
      <c r="E32" s="133" t="s">
        <v>684</v>
      </c>
      <c r="F32" s="134" t="s">
        <v>683</v>
      </c>
      <c r="G32" s="152"/>
      <c r="H32" s="152"/>
      <c r="I32" s="152"/>
      <c r="J32" s="152"/>
      <c r="K32" s="154"/>
      <c r="L32" s="153">
        <v>30</v>
      </c>
      <c r="M32" s="100"/>
      <c r="N32" s="100"/>
      <c r="O32" s="133"/>
      <c r="P32" s="134"/>
      <c r="Q32" s="152"/>
      <c r="R32" s="152"/>
      <c r="S32" s="152"/>
      <c r="T32" s="152"/>
      <c r="U32" s="154"/>
      <c r="V32" s="153">
        <v>30</v>
      </c>
      <c r="W32" s="101"/>
      <c r="X32" s="100"/>
      <c r="Y32" s="136"/>
      <c r="Z32" s="137"/>
      <c r="AA32" s="152"/>
      <c r="AB32" s="152"/>
      <c r="AC32" s="152"/>
      <c r="AD32" s="152"/>
      <c r="AE32" s="98"/>
      <c r="AF32" s="135">
        <v>170</v>
      </c>
      <c r="AG32" s="98"/>
      <c r="AH32" s="180">
        <v>0</v>
      </c>
      <c r="AI32" s="179"/>
      <c r="AQ32" s="152"/>
      <c r="AR32" s="152"/>
      <c r="AS32" s="152"/>
      <c r="AT32" s="152"/>
      <c r="AU32" s="152"/>
      <c r="AV32" s="152"/>
      <c r="AW32" s="152"/>
    </row>
    <row r="33" spans="1:49" ht="12.75">
      <c r="A33" s="154"/>
      <c r="B33" s="153">
        <v>31</v>
      </c>
      <c r="C33" s="99"/>
      <c r="D33" s="100"/>
      <c r="E33" s="133">
        <v>17.14</v>
      </c>
      <c r="F33" s="134" t="s">
        <v>682</v>
      </c>
      <c r="G33" s="152"/>
      <c r="H33" s="152"/>
      <c r="I33" s="152"/>
      <c r="J33" s="152"/>
      <c r="K33" s="154"/>
      <c r="L33" s="153">
        <v>31</v>
      </c>
      <c r="M33" s="100"/>
      <c r="N33" s="100"/>
      <c r="O33" s="133"/>
      <c r="P33" s="134"/>
      <c r="Q33" s="152"/>
      <c r="R33" s="152"/>
      <c r="S33" s="152"/>
      <c r="T33" s="152"/>
      <c r="U33" s="154"/>
      <c r="V33" s="153">
        <v>31</v>
      </c>
      <c r="W33" s="101"/>
      <c r="X33" s="100"/>
      <c r="Y33" s="136"/>
      <c r="Z33" s="137"/>
      <c r="AA33" s="152"/>
      <c r="AB33" s="152"/>
      <c r="AC33" s="152"/>
      <c r="AD33" s="152"/>
      <c r="AE33" s="98" t="s">
        <v>389</v>
      </c>
      <c r="AF33" s="135">
        <v>50</v>
      </c>
      <c r="AG33" s="98"/>
      <c r="AH33" s="180">
        <v>0</v>
      </c>
      <c r="AI33" s="179"/>
      <c r="AQ33" s="152"/>
      <c r="AR33" s="152"/>
      <c r="AS33" s="152"/>
      <c r="AT33" s="152"/>
      <c r="AU33" s="152"/>
      <c r="AV33" s="152"/>
      <c r="AW33" s="152"/>
    </row>
    <row r="34" spans="1:49" ht="15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97"/>
      <c r="AF34" s="149">
        <f>SUM(AF3:AF33)</f>
        <v>5950</v>
      </c>
      <c r="AG34" s="152"/>
      <c r="AH34" s="149">
        <f>SUM(AH3:AH33)</f>
        <v>3019.8</v>
      </c>
      <c r="AI34" s="149">
        <f>SUM(AI3:AI33)</f>
        <v>2545.5500000000006</v>
      </c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</row>
    <row r="35" spans="1:49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</row>
    <row r="36" spans="1:49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</row>
    <row r="37" spans="1:49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</row>
    <row r="40" spans="1:49" ht="15">
      <c r="B40" s="9" t="s">
        <v>188</v>
      </c>
      <c r="C40" s="9" t="s">
        <v>231</v>
      </c>
      <c r="D40" s="9" t="s">
        <v>181</v>
      </c>
      <c r="E40" s="9" t="s">
        <v>79</v>
      </c>
      <c r="G40" s="103" t="s">
        <v>387</v>
      </c>
      <c r="H40" s="10" t="s">
        <v>180</v>
      </c>
      <c r="I40" s="104" t="s">
        <v>181</v>
      </c>
      <c r="J40" s="105" t="s">
        <v>72</v>
      </c>
      <c r="K40" s="10" t="s">
        <v>187</v>
      </c>
    </row>
    <row r="41" spans="1:49" ht="15">
      <c r="B41" s="10" t="s">
        <v>54</v>
      </c>
      <c r="C41" s="10"/>
      <c r="D41" s="121"/>
      <c r="E41" s="122">
        <f>3/5</f>
        <v>0.6</v>
      </c>
      <c r="G41" s="151" t="s">
        <v>4</v>
      </c>
      <c r="H41" s="150">
        <f>C44+C56</f>
        <v>450</v>
      </c>
      <c r="I41" s="150">
        <f>D44</f>
        <v>417</v>
      </c>
      <c r="J41" s="106">
        <f t="shared" ref="J41:J52" si="0">I41/H41</f>
        <v>0.92666666666666664</v>
      </c>
      <c r="K41" s="9">
        <f t="shared" ref="K41:K52" si="1">IF(AND(J41&gt;=0.9,J41&lt;=3),1,0)</f>
        <v>1</v>
      </c>
    </row>
    <row r="42" spans="1:49" ht="15">
      <c r="B42" s="9" t="s">
        <v>681</v>
      </c>
      <c r="C42" s="9">
        <v>300</v>
      </c>
      <c r="D42" s="123">
        <v>325.60000000000002</v>
      </c>
      <c r="E42" s="107">
        <f>D42/C42</f>
        <v>1.0853333333333335</v>
      </c>
      <c r="G42" s="151" t="s">
        <v>386</v>
      </c>
      <c r="H42" s="150">
        <f>C64</f>
        <v>413</v>
      </c>
      <c r="I42" s="150">
        <f>D64</f>
        <v>185</v>
      </c>
      <c r="J42" s="106">
        <f t="shared" si="0"/>
        <v>0.44794188861985473</v>
      </c>
      <c r="K42" s="9">
        <f t="shared" si="1"/>
        <v>0</v>
      </c>
    </row>
    <row r="43" spans="1:49" ht="15">
      <c r="B43" s="9" t="s">
        <v>676</v>
      </c>
      <c r="C43" s="124">
        <v>200</v>
      </c>
      <c r="D43" s="12">
        <v>0</v>
      </c>
      <c r="E43" s="107">
        <f>D43/C43</f>
        <v>0</v>
      </c>
      <c r="G43" s="151" t="s">
        <v>183</v>
      </c>
      <c r="H43" s="150">
        <f>C50</f>
        <v>355</v>
      </c>
      <c r="I43" s="150">
        <f>D50</f>
        <v>336</v>
      </c>
      <c r="J43" s="106">
        <f t="shared" si="0"/>
        <v>0.94647887323943658</v>
      </c>
      <c r="K43" s="9">
        <f t="shared" si="1"/>
        <v>1</v>
      </c>
    </row>
    <row r="44" spans="1:49" ht="15">
      <c r="B44" s="9" t="s">
        <v>678</v>
      </c>
      <c r="C44" s="124">
        <v>225</v>
      </c>
      <c r="D44" s="12">
        <v>417</v>
      </c>
      <c r="E44" s="107">
        <f>D44/C44</f>
        <v>1.8533333333333333</v>
      </c>
      <c r="G44" s="151" t="s">
        <v>385</v>
      </c>
      <c r="H44" s="150">
        <v>550</v>
      </c>
      <c r="I44" s="150">
        <v>0</v>
      </c>
      <c r="J44" s="106">
        <f t="shared" si="0"/>
        <v>0</v>
      </c>
      <c r="K44" s="9">
        <f t="shared" si="1"/>
        <v>0</v>
      </c>
    </row>
    <row r="45" spans="1:49" ht="15">
      <c r="B45" s="9" t="s">
        <v>182</v>
      </c>
      <c r="C45" s="9">
        <v>450</v>
      </c>
      <c r="D45" s="123">
        <v>609</v>
      </c>
      <c r="E45" s="107">
        <f>D45/C45</f>
        <v>1.3533333333333333</v>
      </c>
      <c r="G45" s="150" t="s">
        <v>179</v>
      </c>
      <c r="H45" s="150">
        <f>C46+C49+C65</f>
        <v>3050</v>
      </c>
      <c r="I45" s="150">
        <v>3110</v>
      </c>
      <c r="J45" s="106">
        <f t="shared" si="0"/>
        <v>1.019672131147541</v>
      </c>
      <c r="K45" s="9">
        <f t="shared" si="1"/>
        <v>1</v>
      </c>
    </row>
    <row r="46" spans="1:49" ht="15">
      <c r="B46" s="9" t="s">
        <v>179</v>
      </c>
      <c r="C46" s="9">
        <v>1400</v>
      </c>
      <c r="D46" s="123">
        <v>924</v>
      </c>
      <c r="E46" s="107">
        <f>D46/C46</f>
        <v>0.66</v>
      </c>
      <c r="G46" s="151" t="s">
        <v>1</v>
      </c>
      <c r="H46" s="150">
        <f>C58</f>
        <v>1500</v>
      </c>
      <c r="I46" s="150">
        <v>1337</v>
      </c>
      <c r="J46" s="106">
        <f t="shared" si="0"/>
        <v>0.89133333333333331</v>
      </c>
      <c r="K46" s="9">
        <f t="shared" si="1"/>
        <v>0</v>
      </c>
    </row>
    <row r="47" spans="1:49" ht="15">
      <c r="G47" s="151" t="s">
        <v>186</v>
      </c>
      <c r="H47" s="150">
        <f>C59</f>
        <v>400</v>
      </c>
      <c r="I47" s="150">
        <f>D59</f>
        <v>509</v>
      </c>
      <c r="J47" s="106">
        <f t="shared" si="0"/>
        <v>1.2725</v>
      </c>
      <c r="K47" s="9">
        <f t="shared" si="1"/>
        <v>1</v>
      </c>
    </row>
    <row r="48" spans="1:49" ht="15">
      <c r="B48" s="10" t="s">
        <v>55</v>
      </c>
      <c r="C48" s="10"/>
      <c r="D48" s="121"/>
      <c r="E48" s="122">
        <f>2/3</f>
        <v>0.66666666666666663</v>
      </c>
      <c r="G48" s="151" t="s">
        <v>681</v>
      </c>
      <c r="H48" s="150">
        <v>300</v>
      </c>
      <c r="I48" s="150">
        <f>D42+D61</f>
        <v>325.60000000000002</v>
      </c>
      <c r="J48" s="106">
        <f t="shared" si="0"/>
        <v>1.0853333333333335</v>
      </c>
      <c r="K48" s="9">
        <f t="shared" si="1"/>
        <v>1</v>
      </c>
    </row>
    <row r="49" spans="2:32" ht="15">
      <c r="B49" s="9" t="s">
        <v>179</v>
      </c>
      <c r="C49" s="9">
        <v>1000</v>
      </c>
      <c r="D49" s="123">
        <v>977</v>
      </c>
      <c r="E49" s="107">
        <f>D49/C49</f>
        <v>0.97699999999999998</v>
      </c>
      <c r="G49" s="151" t="s">
        <v>676</v>
      </c>
      <c r="H49" s="150">
        <f>C43+C60</f>
        <v>200</v>
      </c>
      <c r="I49" s="150">
        <f>D43+D60</f>
        <v>180</v>
      </c>
      <c r="J49" s="106">
        <f t="shared" si="0"/>
        <v>0.9</v>
      </c>
      <c r="K49" s="9">
        <f t="shared" si="1"/>
        <v>1</v>
      </c>
    </row>
    <row r="50" spans="2:32" ht="15">
      <c r="B50" s="9" t="s">
        <v>183</v>
      </c>
      <c r="C50" s="9">
        <v>355</v>
      </c>
      <c r="D50" s="123">
        <v>336</v>
      </c>
      <c r="E50" s="107">
        <f>D50/C50</f>
        <v>0.94647887323943658</v>
      </c>
      <c r="G50" s="151" t="s">
        <v>182</v>
      </c>
      <c r="H50" s="150">
        <f>C45</f>
        <v>450</v>
      </c>
      <c r="I50" s="150">
        <f>D45</f>
        <v>609</v>
      </c>
      <c r="J50" s="106">
        <f t="shared" si="0"/>
        <v>1.3533333333333333</v>
      </c>
      <c r="K50" s="9">
        <f t="shared" si="1"/>
        <v>1</v>
      </c>
      <c r="AF50" s="23" t="s">
        <v>680</v>
      </c>
    </row>
    <row r="51" spans="2:32" ht="15">
      <c r="B51" s="9" t="s">
        <v>679</v>
      </c>
      <c r="C51" s="9">
        <v>90</v>
      </c>
      <c r="D51" s="123">
        <v>0</v>
      </c>
      <c r="E51" s="107">
        <f>D51/C51</f>
        <v>0</v>
      </c>
      <c r="G51" s="151" t="s">
        <v>679</v>
      </c>
      <c r="H51" s="150">
        <f>C51</f>
        <v>90</v>
      </c>
      <c r="I51" s="150">
        <f>D52+D57</f>
        <v>95.7</v>
      </c>
      <c r="J51" s="106">
        <f t="shared" si="0"/>
        <v>1.0633333333333335</v>
      </c>
      <c r="K51" s="9">
        <f t="shared" si="1"/>
        <v>1</v>
      </c>
    </row>
    <row r="52" spans="2:32" ht="15">
      <c r="B52" s="9"/>
      <c r="C52" s="9"/>
      <c r="D52" s="123"/>
      <c r="E52" s="107"/>
      <c r="G52" s="117" t="s">
        <v>189</v>
      </c>
      <c r="H52" s="149">
        <f>SUM(H41:H51)</f>
        <v>7758</v>
      </c>
      <c r="I52" s="149">
        <f>SUM(I41:I51)</f>
        <v>7104.3</v>
      </c>
      <c r="J52" s="106">
        <f t="shared" si="0"/>
        <v>0.91573859242072697</v>
      </c>
      <c r="K52" s="9">
        <f t="shared" si="1"/>
        <v>1</v>
      </c>
    </row>
    <row r="53" spans="2:32">
      <c r="K53" s="190">
        <f>8/11</f>
        <v>0.72727272727272729</v>
      </c>
    </row>
    <row r="55" spans="2:32" ht="15">
      <c r="B55" s="10" t="s">
        <v>56</v>
      </c>
      <c r="C55" s="10"/>
      <c r="D55" s="121"/>
      <c r="E55" s="122">
        <f>1/5</f>
        <v>0.2</v>
      </c>
    </row>
    <row r="56" spans="2:32" ht="15">
      <c r="B56" s="9" t="s">
        <v>678</v>
      </c>
      <c r="C56" s="124">
        <v>225</v>
      </c>
      <c r="D56" s="12">
        <v>0</v>
      </c>
      <c r="E56" s="107">
        <f>D56/C56</f>
        <v>0</v>
      </c>
    </row>
    <row r="57" spans="2:32" ht="15">
      <c r="B57" s="9" t="s">
        <v>677</v>
      </c>
      <c r="C57" s="9">
        <v>0</v>
      </c>
      <c r="D57" s="123">
        <v>95.7</v>
      </c>
      <c r="E57" s="107" t="e">
        <f>D57/C57</f>
        <v>#DIV/0!</v>
      </c>
    </row>
    <row r="58" spans="2:32" ht="15">
      <c r="B58" s="9" t="s">
        <v>1</v>
      </c>
      <c r="C58" s="23">
        <v>1500</v>
      </c>
      <c r="D58" s="23">
        <v>1337</v>
      </c>
      <c r="E58" s="107">
        <f>D58/C58</f>
        <v>0.89133333333333331</v>
      </c>
    </row>
    <row r="59" spans="2:32" ht="15">
      <c r="B59" s="9" t="s">
        <v>186</v>
      </c>
      <c r="C59" s="9">
        <v>400</v>
      </c>
      <c r="D59" s="123">
        <v>509</v>
      </c>
      <c r="E59" s="107">
        <f>D59/C59</f>
        <v>1.2725</v>
      </c>
    </row>
    <row r="60" spans="2:32" ht="15">
      <c r="B60" s="9" t="s">
        <v>676</v>
      </c>
      <c r="C60" s="124">
        <v>0</v>
      </c>
      <c r="D60" s="12">
        <v>180</v>
      </c>
      <c r="E60" s="107" t="e">
        <f>D60/C60</f>
        <v>#DIV/0!</v>
      </c>
    </row>
    <row r="61" spans="2:32" ht="15">
      <c r="B61" s="9"/>
      <c r="C61" s="9"/>
      <c r="D61" s="123"/>
      <c r="E61" s="107"/>
    </row>
    <row r="62" spans="2:32" ht="15">
      <c r="E62" s="122"/>
    </row>
    <row r="63" spans="2:32" ht="15">
      <c r="B63" s="10" t="s">
        <v>57</v>
      </c>
      <c r="C63" s="125"/>
      <c r="D63" s="15"/>
      <c r="E63" s="122">
        <f>1/3</f>
        <v>0.33333333333333331</v>
      </c>
    </row>
    <row r="64" spans="2:32" ht="15">
      <c r="B64" s="9" t="s">
        <v>675</v>
      </c>
      <c r="C64" s="9">
        <v>413</v>
      </c>
      <c r="D64" s="123">
        <v>185</v>
      </c>
      <c r="E64" s="107">
        <f>D64/C64</f>
        <v>0.44794188861985473</v>
      </c>
    </row>
    <row r="65" spans="2:5" ht="15">
      <c r="B65" s="9" t="s">
        <v>179</v>
      </c>
      <c r="C65" s="124">
        <v>650</v>
      </c>
      <c r="D65" s="12">
        <v>1207</v>
      </c>
      <c r="E65" s="107">
        <f>D65/C65</f>
        <v>1.8569230769230769</v>
      </c>
    </row>
    <row r="66" spans="2:5" ht="15">
      <c r="B66" s="9" t="s">
        <v>674</v>
      </c>
      <c r="C66" s="9">
        <v>550</v>
      </c>
      <c r="D66" s="123">
        <v>0</v>
      </c>
      <c r="E66" s="107">
        <f>D66/C66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5" workbookViewId="0">
      <selection activeCell="A17" sqref="A17:XFD17"/>
    </sheetView>
  </sheetViews>
  <sheetFormatPr defaultRowHeight="15"/>
  <cols>
    <col min="1" max="1" width="16.7109375" customWidth="1"/>
    <col min="9" max="9" width="11.140625" bestFit="1" customWidth="1"/>
  </cols>
  <sheetData>
    <row r="1" spans="1:9" ht="17.25">
      <c r="A1" s="2" t="s">
        <v>10</v>
      </c>
    </row>
    <row r="2" spans="1:9">
      <c r="A2" s="2"/>
    </row>
    <row r="3" spans="1:9" ht="17.25">
      <c r="A3" s="2" t="s">
        <v>11</v>
      </c>
    </row>
    <row r="4" spans="1:9" ht="15.75" thickBot="1">
      <c r="A4" s="2"/>
    </row>
    <row r="5" spans="1:9" ht="15.75" thickBot="1">
      <c r="A5" s="215" t="s">
        <v>12</v>
      </c>
      <c r="B5" s="216"/>
      <c r="C5" s="216"/>
      <c r="D5" s="216"/>
      <c r="E5" s="216"/>
      <c r="F5" s="216"/>
      <c r="G5" s="216"/>
      <c r="H5" s="216"/>
      <c r="I5" s="217"/>
    </row>
    <row r="6" spans="1:9" ht="15.75" thickBot="1">
      <c r="A6" s="3" t="s">
        <v>0</v>
      </c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6</v>
      </c>
      <c r="I6" s="5" t="s">
        <v>19</v>
      </c>
    </row>
    <row r="7" spans="1:9" ht="15.75" thickBot="1">
      <c r="A7" s="6">
        <v>42391</v>
      </c>
      <c r="B7" s="7" t="s">
        <v>20</v>
      </c>
      <c r="C7" s="7" t="s">
        <v>20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">
        <v>20</v>
      </c>
    </row>
    <row r="8" spans="1:9" ht="15.75" thickBot="1">
      <c r="A8" s="6">
        <v>42392</v>
      </c>
      <c r="B8" s="7" t="s">
        <v>20</v>
      </c>
      <c r="C8" s="7" t="s">
        <v>20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">
        <v>20</v>
      </c>
    </row>
    <row r="9" spans="1:9" ht="15.75" thickBot="1">
      <c r="A9" s="6">
        <v>42393</v>
      </c>
      <c r="B9" s="7" t="s">
        <v>20</v>
      </c>
      <c r="C9" s="7" t="s">
        <v>20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">
        <v>20</v>
      </c>
    </row>
    <row r="10" spans="1:9" ht="15.75" thickBot="1">
      <c r="A10" s="6">
        <v>42394</v>
      </c>
      <c r="B10" s="7" t="s">
        <v>20</v>
      </c>
      <c r="C10" s="7" t="s">
        <v>20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">
        <v>20</v>
      </c>
    </row>
    <row r="11" spans="1:9" ht="15.75" thickBot="1">
      <c r="A11" s="6">
        <v>42395</v>
      </c>
      <c r="B11" s="7" t="s">
        <v>20</v>
      </c>
      <c r="C11" s="7" t="s">
        <v>20</v>
      </c>
      <c r="D11" s="7">
        <v>25</v>
      </c>
      <c r="E11" s="7" t="s">
        <v>20</v>
      </c>
      <c r="F11" s="7" t="s">
        <v>20</v>
      </c>
      <c r="G11" s="7" t="s">
        <v>20</v>
      </c>
      <c r="H11" s="7">
        <v>25</v>
      </c>
      <c r="I11" s="7">
        <v>25</v>
      </c>
    </row>
    <row r="12" spans="1:9" ht="15.75" thickBot="1">
      <c r="A12" s="6">
        <v>42396</v>
      </c>
      <c r="B12" s="7" t="s">
        <v>20</v>
      </c>
      <c r="C12" s="7" t="s">
        <v>20</v>
      </c>
      <c r="D12" s="7">
        <v>25</v>
      </c>
      <c r="E12" s="7">
        <v>25</v>
      </c>
      <c r="F12" s="7" t="s">
        <v>20</v>
      </c>
      <c r="G12" s="7" t="s">
        <v>20</v>
      </c>
      <c r="H12" s="7">
        <v>50</v>
      </c>
      <c r="I12" s="7">
        <v>75</v>
      </c>
    </row>
    <row r="13" spans="1:9" ht="15.75" thickBot="1">
      <c r="A13" s="6">
        <v>42397</v>
      </c>
      <c r="B13" s="7" t="s">
        <v>20</v>
      </c>
      <c r="C13" s="7" t="s">
        <v>20</v>
      </c>
      <c r="D13" s="7">
        <v>25</v>
      </c>
      <c r="E13" s="7">
        <v>25</v>
      </c>
      <c r="F13" s="7" t="s">
        <v>20</v>
      </c>
      <c r="G13" s="7" t="s">
        <v>20</v>
      </c>
      <c r="H13" s="7">
        <v>50</v>
      </c>
      <c r="I13" s="7">
        <v>125</v>
      </c>
    </row>
    <row r="14" spans="1:9" ht="15.75" thickBot="1">
      <c r="A14" s="6">
        <v>42398</v>
      </c>
      <c r="B14" s="7">
        <v>100</v>
      </c>
      <c r="C14" s="7">
        <v>50</v>
      </c>
      <c r="D14" s="7">
        <v>25</v>
      </c>
      <c r="E14" s="7">
        <v>25</v>
      </c>
      <c r="F14" s="7" t="s">
        <v>20</v>
      </c>
      <c r="G14" s="7" t="s">
        <v>20</v>
      </c>
      <c r="H14" s="7">
        <v>200</v>
      </c>
      <c r="I14" s="7">
        <v>325</v>
      </c>
    </row>
    <row r="15" spans="1:9" ht="15.75" thickBot="1">
      <c r="A15" s="6">
        <v>42399</v>
      </c>
      <c r="B15" s="7">
        <v>100</v>
      </c>
      <c r="C15" s="7">
        <v>50</v>
      </c>
      <c r="D15" s="7" t="s">
        <v>20</v>
      </c>
      <c r="E15" s="7">
        <v>25</v>
      </c>
      <c r="F15" s="7" t="s">
        <v>20</v>
      </c>
      <c r="G15" s="7" t="s">
        <v>20</v>
      </c>
      <c r="H15" s="7">
        <v>175</v>
      </c>
      <c r="I15" s="7">
        <v>500</v>
      </c>
    </row>
    <row r="16" spans="1:9" ht="15.75" thickBot="1">
      <c r="A16" s="6">
        <v>42400</v>
      </c>
      <c r="B16" s="7">
        <v>50</v>
      </c>
      <c r="C16" s="7">
        <v>50</v>
      </c>
      <c r="D16" s="7" t="s">
        <v>20</v>
      </c>
      <c r="E16" s="7" t="s">
        <v>20</v>
      </c>
      <c r="F16" s="7">
        <v>50</v>
      </c>
      <c r="G16" s="7" t="s">
        <v>20</v>
      </c>
      <c r="H16" s="7">
        <v>150</v>
      </c>
      <c r="I16" s="7">
        <v>650</v>
      </c>
    </row>
    <row r="17" spans="1:9" ht="15.75" thickBot="1">
      <c r="A17" s="6">
        <v>42401</v>
      </c>
      <c r="B17" s="7" t="s">
        <v>20</v>
      </c>
      <c r="C17" s="7">
        <v>50</v>
      </c>
      <c r="D17" s="7" t="s">
        <v>20</v>
      </c>
      <c r="E17" s="7" t="s">
        <v>20</v>
      </c>
      <c r="F17" s="7">
        <v>50</v>
      </c>
      <c r="G17" s="7" t="s">
        <v>20</v>
      </c>
      <c r="H17" s="7">
        <v>100</v>
      </c>
      <c r="I17" s="7">
        <v>750</v>
      </c>
    </row>
    <row r="18" spans="1:9" ht="15.75" thickBot="1">
      <c r="A18" s="6">
        <v>42402</v>
      </c>
      <c r="B18" s="7" t="s">
        <v>20</v>
      </c>
      <c r="C18" s="7">
        <v>50</v>
      </c>
      <c r="D18" s="7" t="s">
        <v>20</v>
      </c>
      <c r="E18" s="7" t="s">
        <v>20</v>
      </c>
      <c r="F18" s="7">
        <v>25</v>
      </c>
      <c r="G18" s="7" t="s">
        <v>20</v>
      </c>
      <c r="H18" s="7">
        <v>75</v>
      </c>
      <c r="I18" s="7">
        <v>825</v>
      </c>
    </row>
    <row r="19" spans="1:9" ht="15.75" thickBot="1">
      <c r="A19" s="6">
        <v>42403</v>
      </c>
      <c r="B19" s="7" t="s">
        <v>20</v>
      </c>
      <c r="C19" s="7" t="s">
        <v>20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>
        <v>825</v>
      </c>
    </row>
    <row r="20" spans="1:9" ht="15.75" thickBot="1">
      <c r="A20" s="6">
        <v>42404</v>
      </c>
      <c r="B20" s="7" t="s">
        <v>20</v>
      </c>
      <c r="C20" s="7" t="s">
        <v>20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>
        <v>825</v>
      </c>
    </row>
    <row r="21" spans="1:9" ht="15.75" thickBot="1">
      <c r="A21" s="6">
        <v>42405</v>
      </c>
      <c r="B21" s="7" t="s">
        <v>20</v>
      </c>
      <c r="C21" s="7" t="s">
        <v>20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>
        <v>825</v>
      </c>
    </row>
    <row r="22" spans="1:9" ht="15.75" thickBot="1">
      <c r="A22" s="6">
        <v>42406</v>
      </c>
      <c r="B22" s="7" t="s">
        <v>20</v>
      </c>
      <c r="C22" s="7" t="s">
        <v>20</v>
      </c>
      <c r="D22" s="7" t="s">
        <v>20</v>
      </c>
      <c r="E22" s="7" t="s">
        <v>20</v>
      </c>
      <c r="F22" s="7" t="s">
        <v>20</v>
      </c>
      <c r="G22" s="7">
        <v>100</v>
      </c>
      <c r="H22" s="7">
        <v>100</v>
      </c>
      <c r="I22" s="7">
        <v>925</v>
      </c>
    </row>
    <row r="23" spans="1:9" ht="15.75" thickBot="1">
      <c r="A23" s="6">
        <v>42407</v>
      </c>
      <c r="B23" s="7" t="s">
        <v>20</v>
      </c>
      <c r="C23" s="7" t="s">
        <v>20</v>
      </c>
      <c r="D23" s="7" t="s">
        <v>20</v>
      </c>
      <c r="E23" s="7" t="s">
        <v>20</v>
      </c>
      <c r="F23" s="7" t="s">
        <v>20</v>
      </c>
      <c r="G23" s="7">
        <v>100</v>
      </c>
      <c r="H23" s="7">
        <v>100</v>
      </c>
      <c r="I23" s="8">
        <v>1025</v>
      </c>
    </row>
    <row r="24" spans="1:9" ht="15.75" thickBot="1">
      <c r="A24" s="6">
        <v>42408</v>
      </c>
      <c r="B24" s="7" t="s">
        <v>20</v>
      </c>
      <c r="C24" s="7" t="s">
        <v>20</v>
      </c>
      <c r="D24" s="7" t="s">
        <v>20</v>
      </c>
      <c r="E24" s="7" t="s">
        <v>20</v>
      </c>
      <c r="F24" s="7" t="s">
        <v>20</v>
      </c>
      <c r="G24" s="7">
        <v>100</v>
      </c>
      <c r="H24" s="7">
        <v>100</v>
      </c>
      <c r="I24" s="8">
        <v>1125</v>
      </c>
    </row>
    <row r="25" spans="1:9" ht="15.75" thickBot="1">
      <c r="A25" s="6">
        <v>42409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>
        <v>100</v>
      </c>
      <c r="H25" s="7">
        <v>100</v>
      </c>
      <c r="I25" s="8">
        <v>1225</v>
      </c>
    </row>
    <row r="26" spans="1:9">
      <c r="A26" s="2"/>
    </row>
  </sheetData>
  <mergeCells count="1">
    <mergeCell ref="A5:I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3" sqref="B3"/>
    </sheetView>
  </sheetViews>
  <sheetFormatPr defaultRowHeight="15"/>
  <sheetData>
    <row r="2" spans="2:2">
      <c r="B2" t="s">
        <v>22</v>
      </c>
    </row>
    <row r="3" spans="2:2">
      <c r="B3" t="s">
        <v>21</v>
      </c>
    </row>
    <row r="4" spans="2:2">
      <c r="B4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opLeftCell="A2" workbookViewId="0">
      <selection activeCell="I24" sqref="I24"/>
    </sheetView>
  </sheetViews>
  <sheetFormatPr defaultRowHeight="15"/>
  <cols>
    <col min="2" max="2" width="27.85546875" bestFit="1" customWidth="1"/>
    <col min="4" max="4" width="25.28515625" bestFit="1" customWidth="1"/>
    <col min="6" max="6" width="19" bestFit="1" customWidth="1"/>
    <col min="7" max="7" width="20.28515625" customWidth="1"/>
    <col min="9" max="9" width="30.85546875" bestFit="1" customWidth="1"/>
    <col min="10" max="10" width="14.42578125" customWidth="1"/>
  </cols>
  <sheetData>
    <row r="2" spans="1:10">
      <c r="B2" t="s">
        <v>38</v>
      </c>
    </row>
    <row r="3" spans="1:10">
      <c r="A3" s="9"/>
      <c r="B3" s="9" t="s">
        <v>25</v>
      </c>
      <c r="C3" s="9"/>
      <c r="F3" s="218" t="s">
        <v>31</v>
      </c>
      <c r="G3" s="219"/>
      <c r="I3" s="218" t="s">
        <v>37</v>
      </c>
      <c r="J3" s="219"/>
    </row>
    <row r="4" spans="1:10">
      <c r="A4" s="9"/>
      <c r="B4" s="9"/>
      <c r="C4" s="9"/>
      <c r="F4" s="9"/>
      <c r="G4" s="9"/>
      <c r="I4" s="9"/>
      <c r="J4" s="9"/>
    </row>
    <row r="5" spans="1:10">
      <c r="A5" s="10" t="s">
        <v>26</v>
      </c>
      <c r="B5" s="9" t="s">
        <v>1</v>
      </c>
      <c r="C5" s="9">
        <f>564+339</f>
        <v>903</v>
      </c>
      <c r="F5" s="9" t="s">
        <v>32</v>
      </c>
      <c r="G5" s="11">
        <v>1000</v>
      </c>
      <c r="I5" s="9" t="s">
        <v>32</v>
      </c>
      <c r="J5" s="11">
        <v>2500</v>
      </c>
    </row>
    <row r="6" spans="1:10">
      <c r="A6" s="9"/>
      <c r="B6" s="9" t="s">
        <v>27</v>
      </c>
      <c r="C6" s="9">
        <f>1200-180</f>
        <v>1020</v>
      </c>
      <c r="F6" s="9" t="s">
        <v>4</v>
      </c>
      <c r="G6" s="11">
        <v>500</v>
      </c>
      <c r="I6" s="9" t="s">
        <v>4</v>
      </c>
      <c r="J6" s="11">
        <v>500</v>
      </c>
    </row>
    <row r="7" spans="1:10">
      <c r="A7" s="9"/>
      <c r="B7" s="9" t="s">
        <v>28</v>
      </c>
      <c r="C7" s="9">
        <f>-250</f>
        <v>-250</v>
      </c>
      <c r="F7" s="9" t="s">
        <v>3</v>
      </c>
      <c r="G7" s="11">
        <v>0</v>
      </c>
      <c r="I7" s="9" t="s">
        <v>3</v>
      </c>
      <c r="J7" s="11">
        <v>800</v>
      </c>
    </row>
    <row r="8" spans="1:10">
      <c r="A8" s="9" t="s">
        <v>30</v>
      </c>
      <c r="B8" s="9" t="s">
        <v>29</v>
      </c>
      <c r="C8" s="9">
        <v>-100</v>
      </c>
      <c r="F8" s="9"/>
      <c r="G8" s="9"/>
      <c r="I8" s="9"/>
      <c r="J8" s="9"/>
    </row>
    <row r="9" spans="1:10">
      <c r="A9" s="9"/>
      <c r="B9" s="9"/>
      <c r="C9" s="9"/>
      <c r="F9" s="9"/>
      <c r="G9" s="9"/>
      <c r="I9" s="9"/>
      <c r="J9" s="9"/>
    </row>
    <row r="10" spans="1:10">
      <c r="A10" s="9"/>
      <c r="B10" s="9" t="s">
        <v>33</v>
      </c>
      <c r="C10" s="10">
        <f>SUM(C5:C8)</f>
        <v>1573</v>
      </c>
      <c r="F10" s="9"/>
      <c r="G10" s="9"/>
      <c r="I10" s="9"/>
      <c r="J10" s="9"/>
    </row>
    <row r="12" spans="1:10">
      <c r="A12" s="10" t="s">
        <v>26</v>
      </c>
      <c r="B12" s="9" t="s">
        <v>34</v>
      </c>
      <c r="C12" s="9">
        <f>280</f>
        <v>280</v>
      </c>
      <c r="F12" s="218" t="s">
        <v>39</v>
      </c>
      <c r="G12" s="220"/>
      <c r="I12" s="218" t="s">
        <v>41</v>
      </c>
      <c r="J12" s="220"/>
    </row>
    <row r="13" spans="1:10">
      <c r="A13" s="9"/>
      <c r="B13" s="18" t="s">
        <v>35</v>
      </c>
      <c r="C13" s="20">
        <f>600+200+120</f>
        <v>920</v>
      </c>
      <c r="D13" s="19" t="s">
        <v>36</v>
      </c>
      <c r="F13" s="9"/>
      <c r="G13" s="9"/>
      <c r="I13" s="9"/>
      <c r="J13" s="9"/>
    </row>
    <row r="14" spans="1:10">
      <c r="A14" s="9"/>
      <c r="B14" s="9"/>
      <c r="C14" s="9"/>
      <c r="D14" s="1" t="s">
        <v>49</v>
      </c>
      <c r="F14" s="9" t="s">
        <v>23</v>
      </c>
      <c r="G14" s="9">
        <f>C10-G5</f>
        <v>573</v>
      </c>
      <c r="I14" s="9" t="s">
        <v>42</v>
      </c>
      <c r="J14" s="9"/>
    </row>
    <row r="15" spans="1:10">
      <c r="A15" s="9" t="s">
        <v>40</v>
      </c>
      <c r="B15" s="9" t="s">
        <v>48</v>
      </c>
      <c r="C15" s="9">
        <v>2000</v>
      </c>
      <c r="D15" s="1" t="s">
        <v>50</v>
      </c>
      <c r="F15" s="9" t="s">
        <v>24</v>
      </c>
      <c r="G15" s="9">
        <v>500</v>
      </c>
      <c r="I15" s="9" t="s">
        <v>4</v>
      </c>
      <c r="J15" s="13">
        <f>J6/0.55/0.99/0.98</f>
        <v>937.01392402691101</v>
      </c>
    </row>
    <row r="16" spans="1:10">
      <c r="A16" s="9"/>
      <c r="B16" s="9"/>
      <c r="C16" s="9"/>
      <c r="D16" s="1" t="s">
        <v>51</v>
      </c>
      <c r="F16" s="9" t="s">
        <v>8</v>
      </c>
      <c r="G16" s="12">
        <f>C12+C13+C15-(G6/0.55/0.98/0.99)</f>
        <v>2262.9860759730891</v>
      </c>
      <c r="I16" s="9" t="s">
        <v>3</v>
      </c>
      <c r="J16" s="13">
        <f>(J7-135*0.82)/0.4/0.98/0.82</f>
        <v>2144.4126431060226</v>
      </c>
    </row>
    <row r="17" spans="1:10">
      <c r="A17" s="9"/>
      <c r="B17" s="9"/>
      <c r="C17" s="9"/>
      <c r="I17" s="16" t="s">
        <v>52</v>
      </c>
      <c r="J17" s="17">
        <f>G16-J15-J16</f>
        <v>-818.44049115984444</v>
      </c>
    </row>
    <row r="18" spans="1:10">
      <c r="A18" s="9"/>
      <c r="B18" s="9"/>
      <c r="C18" s="9"/>
      <c r="I18" s="14"/>
      <c r="J18" s="15"/>
    </row>
    <row r="19" spans="1:10">
      <c r="A19" s="9"/>
      <c r="B19" s="9"/>
      <c r="C19" s="9"/>
    </row>
    <row r="20" spans="1:10">
      <c r="I20" s="9" t="s">
        <v>46</v>
      </c>
      <c r="J20" s="9">
        <f>G15*0.88</f>
        <v>440</v>
      </c>
    </row>
    <row r="21" spans="1:10">
      <c r="E21" s="9" t="s">
        <v>45</v>
      </c>
      <c r="F21" s="9"/>
      <c r="G21" s="11">
        <v>2000</v>
      </c>
      <c r="I21" s="9" t="s">
        <v>44</v>
      </c>
      <c r="J21" s="12">
        <f>G21*0.3*0.88*0.88</f>
        <v>464.64</v>
      </c>
    </row>
    <row r="22" spans="1:10">
      <c r="I22" s="9" t="s">
        <v>43</v>
      </c>
      <c r="J22" s="12">
        <f>J5-G14-J20-J21</f>
        <v>1022.36</v>
      </c>
    </row>
    <row r="24" spans="1:10">
      <c r="I24" s="21" t="s">
        <v>47</v>
      </c>
      <c r="J24" s="22">
        <f>J22/0.88/0.62/0.98+IF(J17&lt;0,-J17,0)</f>
        <v>2730.508837559988</v>
      </c>
    </row>
  </sheetData>
  <mergeCells count="4">
    <mergeCell ref="F3:G3"/>
    <mergeCell ref="I3:J3"/>
    <mergeCell ref="F12:G12"/>
    <mergeCell ref="I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OTIF AT A GLANCE</vt:lpstr>
      <vt:lpstr>OTIF Summary </vt:lpstr>
      <vt:lpstr>Export dispatches</vt:lpstr>
      <vt:lpstr>Domestic dispatches</vt:lpstr>
      <vt:lpstr>PROCUREMENT</vt:lpstr>
      <vt:lpstr>Production</vt:lpstr>
      <vt:lpstr>RM Assumptions</vt:lpstr>
      <vt:lpstr>Points for Discussion</vt:lpstr>
      <vt:lpstr>PFAD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Menon</dc:creator>
  <cp:lastModifiedBy>S Kannan</cp:lastModifiedBy>
  <dcterms:created xsi:type="dcterms:W3CDTF">2016-01-21T04:06:20Z</dcterms:created>
  <dcterms:modified xsi:type="dcterms:W3CDTF">2017-05-08T05:55:31Z</dcterms:modified>
</cp:coreProperties>
</file>