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740" windowWidth="14295" windowHeight="3000" tabRatio="572"/>
  </bookViews>
  <sheets>
    <sheet name="Petcoke_Prediction" sheetId="18" r:id="rId1"/>
    <sheet name="Sheet1" sheetId="19" state="hidden" r:id="rId2"/>
    <sheet name="Coal Stock-Summary" sheetId="21" r:id="rId3"/>
    <sheet name="GAIL Imbalance- Summary" sheetId="23" r:id="rId4"/>
  </sheets>
  <externalReferences>
    <externalReference r:id="rId5"/>
  </externalReferences>
  <definedNames>
    <definedName name="_xlnm._FilterDatabase" localSheetId="0" hidden="1">Petcoke_Prediction!$A$5:$H$5</definedName>
    <definedName name="_xlnm._FilterDatabase" localSheetId="1" hidden="1">Sheet1!$B$2:$C$2</definedName>
    <definedName name="rf">#REF!</definedName>
    <definedName name="ro">[1]Sheet1!$B$5:$E$56</definedName>
    <definedName name="sf">#REF!</definedName>
    <definedName name="sw">[1]Sheet2!$B$6:$E$57</definedName>
  </definedNames>
  <calcPr calcId="145621"/>
</workbook>
</file>

<file path=xl/calcChain.xml><?xml version="1.0" encoding="utf-8"?>
<calcChain xmlns="http://schemas.openxmlformats.org/spreadsheetml/2006/main">
  <c r="G20" i="21" l="1"/>
  <c r="D20" i="21"/>
  <c r="E38" i="23"/>
  <c r="G19" i="21"/>
  <c r="G17" i="21"/>
  <c r="G15" i="21"/>
  <c r="E36" i="23" l="1"/>
  <c r="E26" i="23"/>
  <c r="E37" i="23" s="1"/>
  <c r="D17" i="21"/>
  <c r="D19" i="21" s="1"/>
  <c r="D15" i="21"/>
  <c r="G33" i="18" l="1"/>
  <c r="G40" i="18"/>
  <c r="G39" i="18"/>
  <c r="G38" i="18"/>
  <c r="D37" i="18" l="1"/>
  <c r="G37" i="18" l="1"/>
  <c r="F40" i="18"/>
  <c r="D36" i="18"/>
  <c r="F39" i="18" s="1"/>
  <c r="D35" i="18"/>
  <c r="F38" i="18" s="1"/>
  <c r="H40" i="18" l="1"/>
  <c r="H39" i="18"/>
  <c r="G26" i="18" l="1"/>
  <c r="D34" i="18" l="1"/>
  <c r="F37" i="18" s="1"/>
  <c r="H38" i="18" l="1"/>
  <c r="G27" i="18"/>
  <c r="G10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9" i="18"/>
  <c r="C59" i="18" l="1"/>
  <c r="C57" i="18"/>
  <c r="C55" i="18"/>
  <c r="C53" i="18"/>
  <c r="G36" i="18"/>
  <c r="G35" i="18"/>
  <c r="G34" i="18"/>
  <c r="D33" i="18"/>
  <c r="F36" i="18" s="1"/>
  <c r="H37" i="18" s="1"/>
  <c r="G32" i="18"/>
  <c r="D32" i="18"/>
  <c r="G31" i="18"/>
  <c r="D31" i="18"/>
  <c r="F34" i="18" s="1"/>
  <c r="G30" i="18"/>
  <c r="D30" i="18"/>
  <c r="F33" i="18" s="1"/>
  <c r="G29" i="18"/>
  <c r="D29" i="18"/>
  <c r="F32" i="18" s="1"/>
  <c r="G28" i="18"/>
  <c r="D28" i="18"/>
  <c r="F31" i="18" s="1"/>
  <c r="D27" i="18"/>
  <c r="F30" i="18" s="1"/>
  <c r="D26" i="18"/>
  <c r="F29" i="18" s="1"/>
  <c r="D25" i="18"/>
  <c r="F28" i="18" s="1"/>
  <c r="D24" i="18"/>
  <c r="F27" i="18" s="1"/>
  <c r="D23" i="18"/>
  <c r="F26" i="18" s="1"/>
  <c r="D22" i="18"/>
  <c r="F25" i="18" s="1"/>
  <c r="H25" i="18" s="1"/>
  <c r="D21" i="18"/>
  <c r="F24" i="18" s="1"/>
  <c r="H24" i="18" s="1"/>
  <c r="D20" i="18"/>
  <c r="F23" i="18" s="1"/>
  <c r="D19" i="18"/>
  <c r="F22" i="18" s="1"/>
  <c r="D18" i="18"/>
  <c r="F21" i="18" s="1"/>
  <c r="H21" i="18" s="1"/>
  <c r="D17" i="18"/>
  <c r="F20" i="18" s="1"/>
  <c r="H20" i="18" s="1"/>
  <c r="D16" i="18"/>
  <c r="F19" i="18" s="1"/>
  <c r="D15" i="18"/>
  <c r="F18" i="18" s="1"/>
  <c r="D14" i="18"/>
  <c r="F17" i="18" s="1"/>
  <c r="H17" i="18" s="1"/>
  <c r="D13" i="18"/>
  <c r="F16" i="18" s="1"/>
  <c r="H16" i="18" s="1"/>
  <c r="D12" i="18"/>
  <c r="F15" i="18" s="1"/>
  <c r="D11" i="18"/>
  <c r="F14" i="18" s="1"/>
  <c r="D10" i="18"/>
  <c r="F13" i="18" s="1"/>
  <c r="H13" i="18" s="1"/>
  <c r="D9" i="18"/>
  <c r="F12" i="18" s="1"/>
  <c r="H12" i="18" s="1"/>
  <c r="D8" i="18"/>
  <c r="F11" i="18" s="1"/>
  <c r="D7" i="18"/>
  <c r="F10" i="18" s="1"/>
  <c r="D6" i="18"/>
  <c r="F9" i="18" s="1"/>
  <c r="H10" i="18" l="1"/>
  <c r="H18" i="18"/>
  <c r="H22" i="18"/>
  <c r="H11" i="18"/>
  <c r="H15" i="18"/>
  <c r="H19" i="18"/>
  <c r="H23" i="18"/>
  <c r="H27" i="18"/>
  <c r="F35" i="18"/>
  <c r="H36" i="18" s="1"/>
  <c r="H14" i="18"/>
  <c r="H26" i="18"/>
  <c r="H30" i="18"/>
  <c r="H29" i="18"/>
  <c r="H32" i="18"/>
  <c r="H33" i="18"/>
  <c r="H31" i="18"/>
  <c r="H34" i="18"/>
  <c r="H35" i="18" l="1"/>
  <c r="H28" i="18"/>
  <c r="G47" i="18" s="1"/>
</calcChain>
</file>

<file path=xl/comments1.xml><?xml version="1.0" encoding="utf-8"?>
<comments xmlns="http://schemas.openxmlformats.org/spreadsheetml/2006/main">
  <authors>
    <author>Rayomand  Mirzan</author>
    <author>Suryakanth  Shabolu</author>
  </authors>
  <commentList>
    <comment ref="E34" authorId="0">
      <text>
        <r>
          <rPr>
            <b/>
            <sz val="9"/>
            <color indexed="81"/>
            <rFont val="Tahoma"/>
            <family val="2"/>
          </rPr>
          <t>Rayomand  Mirzan:</t>
        </r>
        <r>
          <rPr>
            <sz val="9"/>
            <color indexed="81"/>
            <rFont val="Tahoma"/>
            <family val="2"/>
          </rPr>
          <t xml:space="preserve">
should be flat, however in view of rising market should cover about 100 mt additional (max internal storage)
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Rayomand  Mirzan:</t>
        </r>
        <r>
          <rPr>
            <sz val="9"/>
            <color indexed="81"/>
            <rFont val="Tahoma"/>
            <family val="2"/>
          </rPr>
          <t xml:space="preserve">
should be slightly higher, but keep covered (max internal storage) 
 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Rayomand  Mirzan:</t>
        </r>
        <r>
          <rPr>
            <sz val="9"/>
            <color indexed="81"/>
            <rFont val="Tahoma"/>
            <family val="2"/>
          </rPr>
          <t xml:space="preserve">
Cover in Feb max storage (both internal and external) as Mar price would be higher
</t>
        </r>
      </text>
    </comment>
    <comment ref="E38" authorId="1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Expected to be Flat or slightly lower due to early reduction in June 2017.</t>
        </r>
      </text>
    </comment>
    <comment ref="E39" authorId="1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Expected to drop by 5-6% compared to May-17</t>
        </r>
      </text>
    </comment>
  </commentList>
</comments>
</file>

<file path=xl/comments2.xml><?xml version="1.0" encoding="utf-8"?>
<comments xmlns="http://schemas.openxmlformats.org/spreadsheetml/2006/main">
  <authors>
    <author>Suryakanth  Shabolu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DFA coal heater shutdown from 28th June 2016. Increasing the daily NG consumption and affecting the nominations.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Du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Heavy Imbalance due to lower BPCL NG supply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DFA coal heater shutdown from 28th June 2016. Increasing the daily NG consumption and affecting the nominations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Due to FA coal heater shutdown.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Heavy Imbalance due to lower BPCL NG supply</t>
        </r>
      </text>
    </comment>
  </commentList>
</comments>
</file>

<file path=xl/sharedStrings.xml><?xml version="1.0" encoding="utf-8"?>
<sst xmlns="http://schemas.openxmlformats.org/spreadsheetml/2006/main" count="115" uniqueCount="81">
  <si>
    <t>Date</t>
  </si>
  <si>
    <t>Crude price in $</t>
  </si>
  <si>
    <t>Exchange INR/USD</t>
  </si>
  <si>
    <t xml:space="preserve">ICRE </t>
  </si>
  <si>
    <t xml:space="preserve">Budget assumptio </t>
  </si>
  <si>
    <t>Crude</t>
  </si>
  <si>
    <t xml:space="preserve">Currency </t>
  </si>
  <si>
    <t>INR</t>
  </si>
  <si>
    <t>Exchange &amp; Crude Combination</t>
  </si>
  <si>
    <t>Rate of petcoke</t>
  </si>
  <si>
    <t>3 mths lag of petcoke D</t>
  </si>
  <si>
    <t xml:space="preserve">Predictive for petcoke  % E </t>
  </si>
  <si>
    <t>Predictive for petcoke  % F</t>
  </si>
  <si>
    <t>Month</t>
  </si>
  <si>
    <t>VVF Petcoke Rs / Kg</t>
  </si>
  <si>
    <t>March 27, 2017</t>
  </si>
  <si>
    <t>March 24, 2017</t>
  </si>
  <si>
    <t>March 23, 2017</t>
  </si>
  <si>
    <t>March 22, 2017</t>
  </si>
  <si>
    <t>March 21, 2017</t>
  </si>
  <si>
    <t>March 20, 2017</t>
  </si>
  <si>
    <t>March 17, 2017</t>
  </si>
  <si>
    <t>March 16, 2017</t>
  </si>
  <si>
    <t>March 15, 2017</t>
  </si>
  <si>
    <t>March 14, 2017</t>
  </si>
  <si>
    <t>March 13, 2017</t>
  </si>
  <si>
    <t>March 10, 2017</t>
  </si>
  <si>
    <t>March 9, 2017</t>
  </si>
  <si>
    <t>March 8, 2017</t>
  </si>
  <si>
    <t>March 7, 2017</t>
  </si>
  <si>
    <t>March 6, 2017</t>
  </si>
  <si>
    <t>March 3, 2017</t>
  </si>
  <si>
    <t>March 2, 2017</t>
  </si>
  <si>
    <t>March 1, 2017</t>
  </si>
  <si>
    <t>Feb. 28, 2017</t>
  </si>
  <si>
    <t>Feb. 27, 2017</t>
  </si>
  <si>
    <t>Feb. 24, 2017</t>
  </si>
  <si>
    <t>Feb. 23, 2017</t>
  </si>
  <si>
    <t>Feb. 22, 2017</t>
  </si>
  <si>
    <t>Feb. 21, 2017</t>
  </si>
  <si>
    <t>Feb. 20, 2017</t>
  </si>
  <si>
    <t>Feb. 17, 2017</t>
  </si>
  <si>
    <t>Feb. 16, 2017</t>
  </si>
  <si>
    <t>Feb. 15, 2017</t>
  </si>
  <si>
    <t>Feb. 14, 2017</t>
  </si>
  <si>
    <t>Feb. 13, 2017</t>
  </si>
  <si>
    <t>Feb. 10, 2017</t>
  </si>
  <si>
    <t>Feb. 9, 2017</t>
  </si>
  <si>
    <t>Feb. 8, 2017</t>
  </si>
  <si>
    <t>Feb. 7, 2017</t>
  </si>
  <si>
    <t>Feb. 6, 2017</t>
  </si>
  <si>
    <t>Feb. 3, 2017</t>
  </si>
  <si>
    <t>Feb. 2, 2017</t>
  </si>
  <si>
    <t>Feb. 1, 2017</t>
  </si>
  <si>
    <t>Jan. 31, 2017</t>
  </si>
  <si>
    <t>Jan. 30, 2017</t>
  </si>
  <si>
    <t>Jan. 27, 2017</t>
  </si>
  <si>
    <t>Jan. 26, 2017</t>
  </si>
  <si>
    <t>Jan. 25, 2017</t>
  </si>
  <si>
    <t>Jan. 24, 2017</t>
  </si>
  <si>
    <t>Jan. 23, 2017</t>
  </si>
  <si>
    <t>Jan. 20, 2017</t>
  </si>
  <si>
    <t>Jan. 19, 2017</t>
  </si>
  <si>
    <t>Jan. 18, 2017</t>
  </si>
  <si>
    <t>Jan. 17, 2017</t>
  </si>
  <si>
    <t>Avg Opening  Stocks in TONs</t>
  </si>
  <si>
    <t>Grand Total</t>
  </si>
  <si>
    <t>Average from April 2016 to Jan 2017</t>
  </si>
  <si>
    <t>Average from Feb 2017 to Mar 2017</t>
  </si>
  <si>
    <t>Maximum Coal Stored (MTs)</t>
  </si>
  <si>
    <t>Term</t>
  </si>
  <si>
    <t>Total</t>
  </si>
  <si>
    <t>Imbalance</t>
  </si>
  <si>
    <t>Fatty alcohol coal heater shutdown ,leading to unexpected NG consumption in TFHRU and thus disturbing the nomination process</t>
  </si>
  <si>
    <r>
      <t xml:space="preserve">As per mail from RCC : "With reference to the on-going restrictions on GSA nominations, please note that due to further deteriorations in upstream supplies, RLNG nominations under </t>
    </r>
    <r>
      <rPr>
        <b/>
        <sz val="11"/>
        <color rgb="FF1F497D"/>
        <rFont val="Calibri"/>
        <family val="2"/>
        <scheme val="minor"/>
      </rPr>
      <t>LONG TERM, SPOT &amp; MID-TERM RLNG (GMS_RLNG, GMS_SPOTRLNG, GMS_RLNG-(MIDTERM)) contracts are restricted up to 75% of DCQ</t>
    </r>
    <r>
      <rPr>
        <sz val="11"/>
        <color rgb="FF1F497D"/>
        <rFont val="Calibri"/>
        <family val="2"/>
        <scheme val="minor"/>
      </rPr>
      <t xml:space="preserve"> with effect from gas day 14.01.2017 &amp; onwards."-</t>
    </r>
  </si>
  <si>
    <t>Average from Jan 2016 to May 2016</t>
  </si>
  <si>
    <t>Average from July 2016 to March 2017</t>
  </si>
  <si>
    <t>Improvement in Average Imbalance amount</t>
  </si>
  <si>
    <t>Total Saving INR</t>
  </si>
  <si>
    <t>Improvement in Coal Storage Capacity (MT)</t>
  </si>
  <si>
    <t>Improvement in Coal Storage Capacity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</si>
</sst>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mmm/yyyy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</font>
    <font>
      <sz val="11"/>
      <color rgb="FF000000"/>
      <name val="Arial"/>
      <family val="2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  <xf numFmtId="0" fontId="19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" fontId="2" fillId="0" borderId="1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7" fontId="20" fillId="0" borderId="1" xfId="0" applyNumberFormat="1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17" fontId="22" fillId="0" borderId="1" xfId="0" applyNumberFormat="1" applyFont="1" applyBorder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/>
    </xf>
    <xf numFmtId="17" fontId="20" fillId="2" borderId="1" xfId="0" applyNumberFormat="1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vertical="center"/>
    </xf>
    <xf numFmtId="2" fontId="21" fillId="0" borderId="1" xfId="0" applyNumberFormat="1" applyFont="1" applyBorder="1" applyAlignment="1"/>
    <xf numFmtId="2" fontId="20" fillId="0" borderId="1" xfId="0" applyNumberFormat="1" applyFont="1" applyBorder="1" applyAlignment="1">
      <alignment horizontal="right"/>
    </xf>
    <xf numFmtId="0" fontId="25" fillId="0" borderId="1" xfId="0" applyFont="1" applyBorder="1" applyAlignment="1">
      <alignment horizontal="center" vertical="center" wrapText="1"/>
    </xf>
    <xf numFmtId="17" fontId="20" fillId="34" borderId="1" xfId="0" applyNumberFormat="1" applyFont="1" applyFill="1" applyBorder="1" applyAlignment="1">
      <alignment horizontal="center" vertical="center"/>
    </xf>
    <xf numFmtId="2" fontId="21" fillId="34" borderId="1" xfId="0" applyNumberFormat="1" applyFont="1" applyFill="1" applyBorder="1" applyAlignment="1">
      <alignment horizontal="center"/>
    </xf>
    <xf numFmtId="2" fontId="21" fillId="34" borderId="1" xfId="0" applyNumberFormat="1" applyFont="1" applyFill="1" applyBorder="1" applyAlignment="1"/>
    <xf numFmtId="2" fontId="20" fillId="34" borderId="1" xfId="0" applyNumberFormat="1" applyFont="1" applyFill="1" applyBorder="1" applyAlignment="1">
      <alignment vertical="center"/>
    </xf>
    <xf numFmtId="165" fontId="20" fillId="0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5" borderId="12" xfId="0" applyNumberFormat="1" applyFont="1" applyFill="1" applyBorder="1" applyAlignment="1" applyProtection="1">
      <alignment horizontal="left" vertical="top" wrapText="1"/>
    </xf>
    <xf numFmtId="0" fontId="0" fillId="35" borderId="1" xfId="0" applyFill="1" applyBorder="1" applyAlignment="1">
      <alignment vertical="top" wrapText="1"/>
    </xf>
    <xf numFmtId="17" fontId="0" fillId="0" borderId="1" xfId="0" applyNumberFormat="1" applyFont="1" applyFill="1" applyBorder="1" applyAlignment="1" applyProtection="1">
      <alignment vertical="top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0" fontId="26" fillId="36" borderId="13" xfId="0" applyFont="1" applyFill="1" applyBorder="1" applyAlignment="1">
      <alignment horizontal="left" vertical="top"/>
    </xf>
    <xf numFmtId="0" fontId="26" fillId="36" borderId="13" xfId="0" applyFont="1" applyFill="1" applyBorder="1" applyAlignment="1">
      <alignment horizontal="right" vertical="top"/>
    </xf>
    <xf numFmtId="17" fontId="0" fillId="0" borderId="0" xfId="0" applyNumberFormat="1" applyAlignment="1">
      <alignment horizontal="center"/>
    </xf>
    <xf numFmtId="2" fontId="21" fillId="0" borderId="12" xfId="0" applyNumberFormat="1" applyFont="1" applyBorder="1" applyAlignment="1">
      <alignment horizontal="center"/>
    </xf>
    <xf numFmtId="2" fontId="21" fillId="0" borderId="1" xfId="0" applyNumberFormat="1" applyFont="1" applyFill="1" applyBorder="1" applyAlignment="1"/>
    <xf numFmtId="2" fontId="21" fillId="0" borderId="0" xfId="0" applyNumberFormat="1" applyFont="1" applyFill="1" applyBorder="1" applyAlignment="1"/>
    <xf numFmtId="2" fontId="20" fillId="0" borderId="0" xfId="0" applyNumberFormat="1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2" fontId="21" fillId="34" borderId="1" xfId="0" applyNumberFormat="1" applyFont="1" applyFill="1" applyBorder="1" applyAlignment="1">
      <alignment horizontal="center" vertical="center"/>
    </xf>
    <xf numFmtId="2" fontId="21" fillId="0" borderId="12" xfId="0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wrapText="1"/>
    </xf>
    <xf numFmtId="2" fontId="0" fillId="0" borderId="1" xfId="0" applyNumberFormat="1" applyBorder="1"/>
    <xf numFmtId="166" fontId="1" fillId="0" borderId="12" xfId="0" applyNumberFormat="1" applyFont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/>
    <xf numFmtId="16" fontId="1" fillId="34" borderId="1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37" borderId="1" xfId="0" applyFont="1" applyFill="1" applyBorder="1"/>
    <xf numFmtId="166" fontId="1" fillId="0" borderId="1" xfId="0" applyNumberFormat="1" applyFont="1" applyBorder="1"/>
    <xf numFmtId="0" fontId="27" fillId="0" borderId="0" xfId="0" applyFont="1"/>
    <xf numFmtId="2" fontId="0" fillId="0" borderId="12" xfId="0" applyNumberFormat="1" applyBorder="1"/>
    <xf numFmtId="0" fontId="0" fillId="0" borderId="0" xfId="0" applyAlignment="1">
      <alignment horizontal="center"/>
    </xf>
    <xf numFmtId="0" fontId="0" fillId="35" borderId="1" xfId="0" applyFill="1" applyBorder="1"/>
    <xf numFmtId="0" fontId="1" fillId="0" borderId="12" xfId="0" applyFont="1" applyBorder="1"/>
    <xf numFmtId="2" fontId="1" fillId="0" borderId="12" xfId="0" applyNumberFormat="1" applyFont="1" applyBorder="1"/>
    <xf numFmtId="0" fontId="1" fillId="35" borderId="1" xfId="0" applyFont="1" applyFill="1" applyBorder="1"/>
    <xf numFmtId="2" fontId="1" fillId="35" borderId="1" xfId="0" applyNumberFormat="1" applyFont="1" applyFill="1" applyBorder="1"/>
    <xf numFmtId="9" fontId="1" fillId="35" borderId="1" xfId="44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3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Petcoke_Prediction!$G$5</c:f>
              <c:strCache>
                <c:ptCount val="1"/>
                <c:pt idx="0">
                  <c:v>Predictive for petcoke  % E </c:v>
                </c:pt>
              </c:strCache>
            </c:strRef>
          </c:tx>
          <c:val>
            <c:numRef>
              <c:f>Petcoke_Prediction!$G$6:$G$34</c:f>
              <c:numCache>
                <c:formatCode>0.00</c:formatCode>
                <c:ptCount val="29"/>
                <c:pt idx="3">
                  <c:v>0.98658258010347422</c:v>
                </c:pt>
                <c:pt idx="4">
                  <c:v>0.99975831916925206</c:v>
                </c:pt>
                <c:pt idx="5">
                  <c:v>0.98585656936331389</c:v>
                </c:pt>
                <c:pt idx="6">
                  <c:v>0.95407001165926397</c:v>
                </c:pt>
                <c:pt idx="7">
                  <c:v>1.0007890926806506</c:v>
                </c:pt>
                <c:pt idx="8">
                  <c:v>1.0009461646052162</c:v>
                </c:pt>
                <c:pt idx="9">
                  <c:v>1.0122765257894377</c:v>
                </c:pt>
                <c:pt idx="10">
                  <c:v>1.0297244763833278</c:v>
                </c:pt>
                <c:pt idx="11">
                  <c:v>0.97237352506305608</c:v>
                </c:pt>
                <c:pt idx="12">
                  <c:v>1.0260798423855877</c:v>
                </c:pt>
                <c:pt idx="13">
                  <c:v>0.93881973259566609</c:v>
                </c:pt>
                <c:pt idx="14">
                  <c:v>0.81287784604171143</c:v>
                </c:pt>
                <c:pt idx="15">
                  <c:v>0.85055643879173282</c:v>
                </c:pt>
                <c:pt idx="16">
                  <c:v>0.95700934579439256</c:v>
                </c:pt>
                <c:pt idx="17">
                  <c:v>1.0625</c:v>
                </c:pt>
                <c:pt idx="18">
                  <c:v>1.09375</c:v>
                </c:pt>
                <c:pt idx="19">
                  <c:v>1.0386554621848738</c:v>
                </c:pt>
                <c:pt idx="20">
                  <c:v>1.1245954692556634</c:v>
                </c:pt>
                <c:pt idx="21">
                  <c:v>1.0676258992805756</c:v>
                </c:pt>
                <c:pt idx="22">
                  <c:v>1.0983827493261455</c:v>
                </c:pt>
                <c:pt idx="23">
                  <c:v>1.0429447852760736</c:v>
                </c:pt>
                <c:pt idx="24">
                  <c:v>1.0329411764705883</c:v>
                </c:pt>
                <c:pt idx="25">
                  <c:v>0.99202733485193639</c:v>
                </c:pt>
                <c:pt idx="26">
                  <c:v>0.99885189437428223</c:v>
                </c:pt>
                <c:pt idx="27">
                  <c:v>0.9655172413793105</c:v>
                </c:pt>
                <c:pt idx="28">
                  <c:v>0.95238095238095233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Petcoke_Prediction!$H$5</c:f>
              <c:strCache>
                <c:ptCount val="1"/>
                <c:pt idx="0">
                  <c:v>Predictive for petcoke  % F</c:v>
                </c:pt>
              </c:strCache>
            </c:strRef>
          </c:tx>
          <c:val>
            <c:numRef>
              <c:f>Petcoke_Prediction!$H$6:$H$34</c:f>
              <c:numCache>
                <c:formatCode>0.00</c:formatCode>
                <c:ptCount val="29"/>
                <c:pt idx="4">
                  <c:v>0.89659768216345659</c:v>
                </c:pt>
                <c:pt idx="5">
                  <c:v>0.82479206963321605</c:v>
                </c:pt>
                <c:pt idx="6">
                  <c:v>0.8267139052685919</c:v>
                </c:pt>
                <c:pt idx="7">
                  <c:v>0.89658373419035375</c:v>
                </c:pt>
                <c:pt idx="8">
                  <c:v>1.0319392258557163</c:v>
                </c:pt>
                <c:pt idx="9">
                  <c:v>0.95584597228899881</c:v>
                </c:pt>
                <c:pt idx="10">
                  <c:v>1.2530458465489194</c:v>
                </c:pt>
                <c:pt idx="11">
                  <c:v>1.0237813878181388</c:v>
                </c:pt>
                <c:pt idx="12">
                  <c:v>0.98635913415215781</c:v>
                </c:pt>
                <c:pt idx="13">
                  <c:v>0.78650941779439365</c:v>
                </c:pt>
                <c:pt idx="14">
                  <c:v>0.99351651841492905</c:v>
                </c:pt>
                <c:pt idx="15">
                  <c:v>1.006809608447514</c:v>
                </c:pt>
                <c:pt idx="16">
                  <c:v>1.0016892325289408</c:v>
                </c:pt>
                <c:pt idx="17">
                  <c:v>0.91815130688550284</c:v>
                </c:pt>
                <c:pt idx="18">
                  <c:v>0.89598226097035527</c:v>
                </c:pt>
                <c:pt idx="19">
                  <c:v>0.90969342988275204</c:v>
                </c:pt>
                <c:pt idx="20">
                  <c:v>1.0277151022365785</c:v>
                </c:pt>
                <c:pt idx="21">
                  <c:v>1.1112864394488764</c:v>
                </c:pt>
                <c:pt idx="22">
                  <c:v>1.1879384369805024</c:v>
                </c:pt>
                <c:pt idx="23">
                  <c:v>1.04266388415806</c:v>
                </c:pt>
                <c:pt idx="24">
                  <c:v>1.0220056204689596</c:v>
                </c:pt>
                <c:pt idx="25">
                  <c:v>0.9727058895405668</c:v>
                </c:pt>
                <c:pt idx="26">
                  <c:v>0.99158671586715874</c:v>
                </c:pt>
                <c:pt idx="27">
                  <c:v>0.98702754745903332</c:v>
                </c:pt>
                <c:pt idx="28">
                  <c:v>1.0022140221402216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1232"/>
        <c:axId val="84433920"/>
      </c:lineChart>
      <c:catAx>
        <c:axId val="8443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84433920"/>
        <c:crosses val="autoZero"/>
        <c:auto val="1"/>
        <c:lblAlgn val="ctr"/>
        <c:lblOffset val="100"/>
        <c:noMultiLvlLbl val="0"/>
      </c:catAx>
      <c:valAx>
        <c:axId val="84433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443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'Coal Stock-Summary'!$C$5</c:f>
              <c:strCache>
                <c:ptCount val="1"/>
                <c:pt idx="0">
                  <c:v>Avg Opening  Stocks in TONs</c:v>
                </c:pt>
              </c:strCache>
            </c:strRef>
          </c:tx>
          <c:cat>
            <c:numRef>
              <c:f>'Coal Stock-Summary'!$B$6:$B$17</c:f>
              <c:numCache>
                <c:formatCode>mmm/yyyy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'Coal Stock-Summary'!$C$6:$C$17</c:f>
              <c:numCache>
                <c:formatCode>0.00</c:formatCode>
                <c:ptCount val="12"/>
                <c:pt idx="0">
                  <c:v>176.85666666666665</c:v>
                </c:pt>
                <c:pt idx="1">
                  <c:v>138.36009677419349</c:v>
                </c:pt>
                <c:pt idx="2">
                  <c:v>147.29566666666662</c:v>
                </c:pt>
                <c:pt idx="3">
                  <c:v>355.19383870967749</c:v>
                </c:pt>
                <c:pt idx="4">
                  <c:v>190.97254838709671</c:v>
                </c:pt>
                <c:pt idx="5">
                  <c:v>140.56166666666644</c:v>
                </c:pt>
                <c:pt idx="6">
                  <c:v>165.18641935483853</c:v>
                </c:pt>
                <c:pt idx="7">
                  <c:v>175.33266666666651</c:v>
                </c:pt>
                <c:pt idx="8">
                  <c:v>123.14512903225776</c:v>
                </c:pt>
                <c:pt idx="9">
                  <c:v>221.93390322580609</c:v>
                </c:pt>
                <c:pt idx="10">
                  <c:v>385.78210714285694</c:v>
                </c:pt>
                <c:pt idx="11">
                  <c:v>386.23215483870916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9856"/>
        <c:axId val="72160384"/>
      </c:lineChart>
      <c:dateAx>
        <c:axId val="5744985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72160384"/>
        <c:crosses val="autoZero"/>
        <c:auto val="1"/>
        <c:lblOffset val="100"/>
        <c:baseTimeUnit val="months"/>
      </c:dateAx>
      <c:valAx>
        <c:axId val="72160384"/>
        <c:scaling>
          <c:orientation val="minMax"/>
          <c:min val="11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44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50</xdr:row>
      <xdr:rowOff>138112</xdr:rowOff>
    </xdr:from>
    <xdr:to>
      <xdr:col>8</xdr:col>
      <xdr:colOff>0</xdr:colOff>
      <xdr:row>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2</xdr:row>
      <xdr:rowOff>38100</xdr:rowOff>
    </xdr:from>
    <xdr:to>
      <xdr:col>16</xdr:col>
      <xdr:colOff>485774</xdr:colOff>
      <xdr:row>17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DAILY%20REPORT\VVF_Report_Re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 Detail"/>
      <sheetName val="Consumption Report DFA Heater"/>
      <sheetName val="Ash Detail"/>
      <sheetName val="Power Consumption"/>
      <sheetName val="ConsumptionReport AlocholHeater"/>
      <sheetName val="Fire Side Chemical"/>
      <sheetName val="Charcoal report"/>
      <sheetName val="BED MATERIAL 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10</v>
          </cell>
          <cell r="C6">
            <v>3.76</v>
          </cell>
          <cell r="D6">
            <v>1.88</v>
          </cell>
          <cell r="E6">
            <v>112.8</v>
          </cell>
        </row>
        <row r="7">
          <cell r="B7">
            <v>11</v>
          </cell>
          <cell r="C7">
            <v>4.1360000000000001</v>
          </cell>
          <cell r="D7">
            <v>2.0680000000000001</v>
          </cell>
          <cell r="E7">
            <v>124.08</v>
          </cell>
        </row>
        <row r="8">
          <cell r="B8">
            <v>12</v>
          </cell>
          <cell r="C8">
            <v>4.5119999999999996</v>
          </cell>
          <cell r="D8">
            <v>2.2559999999999998</v>
          </cell>
          <cell r="E8">
            <v>135.35999999999999</v>
          </cell>
        </row>
        <row r="9">
          <cell r="B9">
            <v>13</v>
          </cell>
          <cell r="C9">
            <v>4.887999999999999</v>
          </cell>
          <cell r="D9">
            <v>2.4439999999999995</v>
          </cell>
          <cell r="E9">
            <v>146.63999999999996</v>
          </cell>
        </row>
        <row r="10">
          <cell r="B10">
            <v>14</v>
          </cell>
          <cell r="C10">
            <v>5.2639999999999985</v>
          </cell>
          <cell r="D10">
            <v>2.6319999999999992</v>
          </cell>
          <cell r="E10">
            <v>157.91999999999996</v>
          </cell>
        </row>
        <row r="11">
          <cell r="B11">
            <v>15</v>
          </cell>
          <cell r="C11">
            <v>5.6399999999999979</v>
          </cell>
          <cell r="D11">
            <v>2.819999999999999</v>
          </cell>
          <cell r="E11">
            <v>169.19999999999993</v>
          </cell>
        </row>
        <row r="12">
          <cell r="B12">
            <v>16</v>
          </cell>
          <cell r="C12">
            <v>6.0159999999999973</v>
          </cell>
          <cell r="D12">
            <v>3.0079999999999987</v>
          </cell>
          <cell r="E12">
            <v>180.47999999999993</v>
          </cell>
        </row>
        <row r="13">
          <cell r="B13">
            <v>17</v>
          </cell>
          <cell r="C13">
            <v>6.3919999999999968</v>
          </cell>
          <cell r="D13">
            <v>3.1959999999999984</v>
          </cell>
          <cell r="E13">
            <v>191.75999999999991</v>
          </cell>
        </row>
        <row r="14">
          <cell r="B14">
            <v>18</v>
          </cell>
          <cell r="C14">
            <v>6.7679999999999971</v>
          </cell>
          <cell r="D14">
            <v>3.3839999999999986</v>
          </cell>
          <cell r="E14">
            <v>203.03999999999991</v>
          </cell>
        </row>
        <row r="15">
          <cell r="B15">
            <v>19</v>
          </cell>
          <cell r="C15">
            <v>7.1439999999999975</v>
          </cell>
          <cell r="D15">
            <v>3.5719999999999987</v>
          </cell>
          <cell r="E15">
            <v>214.31999999999994</v>
          </cell>
        </row>
        <row r="16">
          <cell r="B16">
            <v>20</v>
          </cell>
          <cell r="C16">
            <v>7.5199999999999969</v>
          </cell>
          <cell r="D16">
            <v>3.7599999999999985</v>
          </cell>
          <cell r="E16">
            <v>225.59999999999991</v>
          </cell>
        </row>
        <row r="17">
          <cell r="B17">
            <v>21</v>
          </cell>
          <cell r="C17">
            <v>7.8959999999999972</v>
          </cell>
          <cell r="D17">
            <v>3.9479999999999986</v>
          </cell>
          <cell r="E17">
            <v>236.87999999999991</v>
          </cell>
        </row>
        <row r="18">
          <cell r="B18">
            <v>22</v>
          </cell>
          <cell r="C18">
            <v>8.2719999999999967</v>
          </cell>
          <cell r="D18">
            <v>4.1359999999999983</v>
          </cell>
          <cell r="E18">
            <v>248.15999999999991</v>
          </cell>
        </row>
        <row r="19">
          <cell r="B19">
            <v>23</v>
          </cell>
          <cell r="C19">
            <v>8.6479999999999961</v>
          </cell>
          <cell r="D19">
            <v>4.3239999999999981</v>
          </cell>
          <cell r="E19">
            <v>259.43999999999988</v>
          </cell>
        </row>
        <row r="20">
          <cell r="B20">
            <v>24</v>
          </cell>
          <cell r="C20">
            <v>9.0239999999999956</v>
          </cell>
          <cell r="D20">
            <v>4.5119999999999978</v>
          </cell>
          <cell r="E20">
            <v>270.71999999999986</v>
          </cell>
        </row>
        <row r="21">
          <cell r="B21">
            <v>25</v>
          </cell>
          <cell r="C21">
            <v>9.42</v>
          </cell>
          <cell r="D21">
            <v>4.71</v>
          </cell>
          <cell r="E21">
            <v>282.60000000000002</v>
          </cell>
        </row>
        <row r="22">
          <cell r="B22">
            <v>26</v>
          </cell>
          <cell r="C22">
            <v>9.7968000000000011</v>
          </cell>
          <cell r="D22">
            <v>4.8984000000000005</v>
          </cell>
          <cell r="E22">
            <v>293.90400000000005</v>
          </cell>
        </row>
        <row r="23">
          <cell r="B23">
            <v>27</v>
          </cell>
          <cell r="C23">
            <v>10.173600000000002</v>
          </cell>
          <cell r="D23">
            <v>5.0868000000000011</v>
          </cell>
          <cell r="E23">
            <v>305.20800000000008</v>
          </cell>
        </row>
        <row r="24">
          <cell r="B24">
            <v>28</v>
          </cell>
          <cell r="C24">
            <v>10.550400000000002</v>
          </cell>
          <cell r="D24">
            <v>5.2752000000000008</v>
          </cell>
          <cell r="E24">
            <v>316.51200000000006</v>
          </cell>
        </row>
        <row r="25">
          <cell r="B25">
            <v>29</v>
          </cell>
          <cell r="C25">
            <v>10.927200000000003</v>
          </cell>
          <cell r="D25">
            <v>5.4636000000000013</v>
          </cell>
          <cell r="E25">
            <v>327.81600000000009</v>
          </cell>
        </row>
        <row r="26">
          <cell r="B26">
            <v>30</v>
          </cell>
          <cell r="C26">
            <v>11.11</v>
          </cell>
          <cell r="D26">
            <v>5.5549999999999997</v>
          </cell>
          <cell r="E26">
            <v>333.29999999999995</v>
          </cell>
        </row>
        <row r="27">
          <cell r="B27">
            <v>31</v>
          </cell>
          <cell r="C27">
            <v>11.480333333333334</v>
          </cell>
          <cell r="D27">
            <v>5.7401666666666671</v>
          </cell>
          <cell r="E27">
            <v>344.41</v>
          </cell>
        </row>
        <row r="28">
          <cell r="B28">
            <v>32</v>
          </cell>
          <cell r="C28">
            <v>11.850666666666667</v>
          </cell>
          <cell r="D28">
            <v>5.9253333333333336</v>
          </cell>
          <cell r="E28">
            <v>355.52000000000004</v>
          </cell>
        </row>
        <row r="29">
          <cell r="B29">
            <v>33</v>
          </cell>
          <cell r="C29">
            <v>12.221</v>
          </cell>
          <cell r="D29">
            <v>6.1105</v>
          </cell>
          <cell r="E29">
            <v>366.63</v>
          </cell>
        </row>
        <row r="30">
          <cell r="B30">
            <v>34</v>
          </cell>
          <cell r="C30">
            <v>12.591333333333333</v>
          </cell>
          <cell r="D30">
            <v>6.2956666666666665</v>
          </cell>
          <cell r="E30">
            <v>377.74</v>
          </cell>
        </row>
        <row r="31">
          <cell r="B31">
            <v>35</v>
          </cell>
          <cell r="C31">
            <v>12.961666666666664</v>
          </cell>
          <cell r="D31">
            <v>6.4808333333333321</v>
          </cell>
          <cell r="E31">
            <v>388.84999999999991</v>
          </cell>
        </row>
        <row r="32">
          <cell r="B32">
            <v>36</v>
          </cell>
          <cell r="C32">
            <v>13.331999999999995</v>
          </cell>
          <cell r="D32">
            <v>6.6659999999999977</v>
          </cell>
          <cell r="E32">
            <v>399.95999999999987</v>
          </cell>
        </row>
        <row r="33">
          <cell r="B33">
            <v>37</v>
          </cell>
          <cell r="C33">
            <v>13.702333333333327</v>
          </cell>
          <cell r="D33">
            <v>6.8511666666666633</v>
          </cell>
          <cell r="E33">
            <v>411.06999999999982</v>
          </cell>
        </row>
        <row r="34">
          <cell r="B34">
            <v>38</v>
          </cell>
          <cell r="C34">
            <v>14.07266666666666</v>
          </cell>
          <cell r="D34">
            <v>7.0363333333333298</v>
          </cell>
          <cell r="E34">
            <v>422.17999999999978</v>
          </cell>
        </row>
        <row r="35">
          <cell r="B35">
            <v>39</v>
          </cell>
          <cell r="C35">
            <v>14.442999999999994</v>
          </cell>
          <cell r="D35">
            <v>7.2214999999999971</v>
          </cell>
          <cell r="E35">
            <v>433.28999999999985</v>
          </cell>
        </row>
        <row r="36">
          <cell r="B36">
            <v>40</v>
          </cell>
          <cell r="C36">
            <v>14.83</v>
          </cell>
          <cell r="D36">
            <v>7.415</v>
          </cell>
          <cell r="E36">
            <v>444.9</v>
          </cell>
        </row>
        <row r="37">
          <cell r="B37">
            <v>41</v>
          </cell>
          <cell r="C37">
            <v>15.200749999999999</v>
          </cell>
          <cell r="D37">
            <v>7.6003749999999997</v>
          </cell>
          <cell r="E37">
            <v>456.02249999999998</v>
          </cell>
        </row>
        <row r="38">
          <cell r="B38">
            <v>42</v>
          </cell>
          <cell r="C38">
            <v>15.5715</v>
          </cell>
          <cell r="D38">
            <v>7.7857500000000002</v>
          </cell>
          <cell r="E38">
            <v>467.14499999999998</v>
          </cell>
        </row>
        <row r="39">
          <cell r="B39">
            <v>43</v>
          </cell>
          <cell r="C39">
            <v>15.94225</v>
          </cell>
          <cell r="D39">
            <v>7.9711249999999998</v>
          </cell>
          <cell r="E39">
            <v>478.26749999999998</v>
          </cell>
        </row>
        <row r="40">
          <cell r="B40">
            <v>44</v>
          </cell>
          <cell r="C40">
            <v>16.312999999999999</v>
          </cell>
          <cell r="D40">
            <v>8.1564999999999994</v>
          </cell>
          <cell r="E40">
            <v>489.39</v>
          </cell>
        </row>
        <row r="41">
          <cell r="B41">
            <v>45</v>
          </cell>
          <cell r="C41">
            <v>16.68375</v>
          </cell>
          <cell r="D41">
            <v>8.3418749999999999</v>
          </cell>
          <cell r="E41">
            <v>500.51249999999999</v>
          </cell>
        </row>
        <row r="42">
          <cell r="B42">
            <v>46</v>
          </cell>
          <cell r="C42">
            <v>17.054499999999997</v>
          </cell>
          <cell r="D42">
            <v>8.5272499999999987</v>
          </cell>
          <cell r="E42">
            <v>511.63499999999993</v>
          </cell>
        </row>
        <row r="43">
          <cell r="B43">
            <v>47</v>
          </cell>
          <cell r="C43">
            <v>17.425249999999998</v>
          </cell>
          <cell r="D43">
            <v>8.7126249999999992</v>
          </cell>
          <cell r="E43">
            <v>522.75749999999994</v>
          </cell>
        </row>
        <row r="44">
          <cell r="B44">
            <v>48</v>
          </cell>
          <cell r="C44">
            <v>17.795999999999996</v>
          </cell>
          <cell r="D44">
            <v>8.8979999999999979</v>
          </cell>
          <cell r="E44">
            <v>533.87999999999988</v>
          </cell>
        </row>
        <row r="45">
          <cell r="B45">
            <v>49</v>
          </cell>
          <cell r="C45">
            <v>18.166749999999993</v>
          </cell>
          <cell r="D45">
            <v>9.0833749999999966</v>
          </cell>
          <cell r="E45">
            <v>545.00249999999983</v>
          </cell>
        </row>
        <row r="46">
          <cell r="B46">
            <v>50</v>
          </cell>
          <cell r="C46">
            <v>18.537499999999994</v>
          </cell>
          <cell r="D46">
            <v>9.2687499999999972</v>
          </cell>
          <cell r="E46">
            <v>556.12499999999977</v>
          </cell>
        </row>
        <row r="47">
          <cell r="B47">
            <v>51</v>
          </cell>
          <cell r="C47">
            <v>18.908249999999995</v>
          </cell>
          <cell r="D47">
            <v>9.4541249999999977</v>
          </cell>
          <cell r="E47">
            <v>567.24749999999983</v>
          </cell>
        </row>
        <row r="48">
          <cell r="B48">
            <v>52</v>
          </cell>
          <cell r="C48">
            <v>19.278999999999993</v>
          </cell>
          <cell r="D48">
            <v>9.6394999999999964</v>
          </cell>
          <cell r="E48">
            <v>578.36999999999978</v>
          </cell>
        </row>
        <row r="49">
          <cell r="B49">
            <v>53</v>
          </cell>
          <cell r="C49">
            <v>19.64974999999999</v>
          </cell>
          <cell r="D49">
            <v>9.8248749999999951</v>
          </cell>
          <cell r="E49">
            <v>589.49249999999972</v>
          </cell>
        </row>
        <row r="50">
          <cell r="B50">
            <v>54</v>
          </cell>
          <cell r="C50">
            <v>20.020499999999991</v>
          </cell>
          <cell r="D50">
            <v>10.010249999999996</v>
          </cell>
          <cell r="E50">
            <v>600.61499999999978</v>
          </cell>
        </row>
        <row r="51">
          <cell r="B51">
            <v>55</v>
          </cell>
          <cell r="C51">
            <v>20.391249999999992</v>
          </cell>
          <cell r="D51">
            <v>10.195624999999996</v>
          </cell>
          <cell r="E51">
            <v>611.73749999999973</v>
          </cell>
        </row>
        <row r="52">
          <cell r="B52">
            <v>56</v>
          </cell>
          <cell r="C52">
            <v>20.76199999999999</v>
          </cell>
          <cell r="D52">
            <v>10.380999999999995</v>
          </cell>
          <cell r="E52">
            <v>622.85999999999967</v>
          </cell>
        </row>
        <row r="53">
          <cell r="B53">
            <v>57</v>
          </cell>
          <cell r="C53">
            <v>21.132749999999987</v>
          </cell>
          <cell r="D53">
            <v>10.566374999999994</v>
          </cell>
          <cell r="E53">
            <v>633.98249999999962</v>
          </cell>
        </row>
        <row r="54">
          <cell r="B54">
            <v>58</v>
          </cell>
          <cell r="C54">
            <v>21.503499999999988</v>
          </cell>
          <cell r="D54">
            <v>10.751749999999994</v>
          </cell>
          <cell r="E54">
            <v>645.10499999999968</v>
          </cell>
        </row>
        <row r="55">
          <cell r="B55">
            <v>59</v>
          </cell>
          <cell r="C55">
            <v>21.874249999999986</v>
          </cell>
          <cell r="D55">
            <v>10.937124999999993</v>
          </cell>
          <cell r="E55">
            <v>656.22749999999962</v>
          </cell>
        </row>
        <row r="56">
          <cell r="B56">
            <v>60</v>
          </cell>
          <cell r="C56">
            <v>22.244999999999983</v>
          </cell>
          <cell r="D56">
            <v>11.122499999999992</v>
          </cell>
          <cell r="E56">
            <v>667.34999999999945</v>
          </cell>
        </row>
      </sheetData>
      <sheetData sheetId="9" refreshError="1"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B7">
            <v>0</v>
          </cell>
          <cell r="C7">
            <v>2.2000000000000002</v>
          </cell>
          <cell r="D7">
            <v>1.1000000000000001</v>
          </cell>
          <cell r="E7">
            <v>66</v>
          </cell>
        </row>
        <row r="8">
          <cell r="B8">
            <v>11</v>
          </cell>
          <cell r="C8">
            <v>2.4200000000000004</v>
          </cell>
          <cell r="D8">
            <v>1.2100000000000002</v>
          </cell>
          <cell r="E8">
            <v>72.600000000000009</v>
          </cell>
        </row>
        <row r="9">
          <cell r="B9">
            <v>12</v>
          </cell>
          <cell r="C9">
            <v>2.64</v>
          </cell>
          <cell r="D9">
            <v>1.32</v>
          </cell>
          <cell r="E9">
            <v>79.2</v>
          </cell>
        </row>
        <row r="10">
          <cell r="B10">
            <v>13</v>
          </cell>
          <cell r="C10">
            <v>2.86</v>
          </cell>
          <cell r="D10">
            <v>1.43</v>
          </cell>
          <cell r="E10">
            <v>85.8</v>
          </cell>
        </row>
        <row r="11">
          <cell r="B11">
            <v>14</v>
          </cell>
          <cell r="C11">
            <v>3.0799999999999996</v>
          </cell>
          <cell r="D11">
            <v>1.5399999999999998</v>
          </cell>
          <cell r="E11">
            <v>92.399999999999991</v>
          </cell>
        </row>
        <row r="12">
          <cell r="B12">
            <v>15</v>
          </cell>
          <cell r="C12">
            <v>3.2999999999999994</v>
          </cell>
          <cell r="D12">
            <v>1.6499999999999997</v>
          </cell>
          <cell r="E12">
            <v>98.999999999999986</v>
          </cell>
        </row>
        <row r="13">
          <cell r="B13">
            <v>16</v>
          </cell>
          <cell r="C13">
            <v>3.5199999999999991</v>
          </cell>
          <cell r="D13">
            <v>1.7599999999999996</v>
          </cell>
          <cell r="E13">
            <v>105.59999999999998</v>
          </cell>
        </row>
        <row r="14">
          <cell r="B14">
            <v>17</v>
          </cell>
          <cell r="C14">
            <v>3.7399999999999989</v>
          </cell>
          <cell r="D14">
            <v>1.8699999999999994</v>
          </cell>
          <cell r="E14">
            <v>112.19999999999996</v>
          </cell>
        </row>
        <row r="15">
          <cell r="B15">
            <v>18</v>
          </cell>
          <cell r="C15">
            <v>3.9599999999999991</v>
          </cell>
          <cell r="D15">
            <v>1.9799999999999995</v>
          </cell>
          <cell r="E15">
            <v>118.79999999999997</v>
          </cell>
        </row>
        <row r="16">
          <cell r="B16">
            <v>19</v>
          </cell>
          <cell r="C16">
            <v>4.1799999999999988</v>
          </cell>
          <cell r="D16">
            <v>2.0899999999999994</v>
          </cell>
          <cell r="E16">
            <v>125.39999999999996</v>
          </cell>
        </row>
        <row r="17">
          <cell r="B17">
            <v>20</v>
          </cell>
          <cell r="C17">
            <v>8.3000000000000007</v>
          </cell>
          <cell r="D17">
            <v>4.1500000000000004</v>
          </cell>
          <cell r="E17">
            <v>249</v>
          </cell>
        </row>
        <row r="18">
          <cell r="B18">
            <v>21</v>
          </cell>
          <cell r="C18">
            <v>8.7150000000000016</v>
          </cell>
          <cell r="D18">
            <v>4.3575000000000008</v>
          </cell>
          <cell r="E18">
            <v>261.45</v>
          </cell>
        </row>
        <row r="19">
          <cell r="B19">
            <v>22</v>
          </cell>
          <cell r="C19">
            <v>9.1300000000000026</v>
          </cell>
          <cell r="D19">
            <v>4.5650000000000013</v>
          </cell>
          <cell r="E19">
            <v>273.89999999999998</v>
          </cell>
        </row>
        <row r="20">
          <cell r="B20">
            <v>23</v>
          </cell>
          <cell r="C20">
            <v>9.5450000000000017</v>
          </cell>
          <cell r="D20">
            <v>4.7725000000000009</v>
          </cell>
          <cell r="E20">
            <v>286.34999999999997</v>
          </cell>
        </row>
        <row r="21">
          <cell r="B21">
            <v>24</v>
          </cell>
          <cell r="C21">
            <v>9.9600000000000009</v>
          </cell>
          <cell r="D21">
            <v>4.9800000000000004</v>
          </cell>
          <cell r="E21">
            <v>298.79999999999995</v>
          </cell>
        </row>
        <row r="22">
          <cell r="B22">
            <v>25</v>
          </cell>
          <cell r="C22">
            <v>12</v>
          </cell>
          <cell r="D22">
            <v>6</v>
          </cell>
          <cell r="E22">
            <v>360</v>
          </cell>
        </row>
        <row r="23">
          <cell r="B23">
            <v>26</v>
          </cell>
          <cell r="C23">
            <v>12.48</v>
          </cell>
          <cell r="D23">
            <v>6.24</v>
          </cell>
          <cell r="E23">
            <v>374.40000000000003</v>
          </cell>
        </row>
        <row r="24">
          <cell r="B24">
            <v>27</v>
          </cell>
          <cell r="C24">
            <v>12.96</v>
          </cell>
          <cell r="D24">
            <v>6.48</v>
          </cell>
          <cell r="E24">
            <v>388.80000000000007</v>
          </cell>
        </row>
        <row r="25">
          <cell r="B25">
            <v>28</v>
          </cell>
          <cell r="C25">
            <v>13.44</v>
          </cell>
          <cell r="D25">
            <v>6.72</v>
          </cell>
          <cell r="E25">
            <v>403.20000000000005</v>
          </cell>
        </row>
        <row r="26">
          <cell r="B26">
            <v>29</v>
          </cell>
          <cell r="C26">
            <v>13.92</v>
          </cell>
          <cell r="D26">
            <v>6.96</v>
          </cell>
          <cell r="E26">
            <v>417.60000000000008</v>
          </cell>
        </row>
        <row r="27">
          <cell r="B27">
            <v>30</v>
          </cell>
          <cell r="C27">
            <v>14.34</v>
          </cell>
          <cell r="D27">
            <v>7.17</v>
          </cell>
          <cell r="E27">
            <v>430.2</v>
          </cell>
        </row>
        <row r="28">
          <cell r="B28">
            <v>31</v>
          </cell>
          <cell r="C28">
            <v>14.818000000000001</v>
          </cell>
          <cell r="D28">
            <v>7.4090000000000007</v>
          </cell>
          <cell r="E28">
            <v>444.54</v>
          </cell>
        </row>
        <row r="29">
          <cell r="B29">
            <v>32</v>
          </cell>
          <cell r="C29">
            <v>15.296000000000001</v>
          </cell>
          <cell r="D29">
            <v>7.6480000000000006</v>
          </cell>
          <cell r="E29">
            <v>458.88</v>
          </cell>
        </row>
        <row r="30">
          <cell r="B30">
            <v>33</v>
          </cell>
          <cell r="C30">
            <v>15.774000000000001</v>
          </cell>
          <cell r="D30">
            <v>7.8870000000000005</v>
          </cell>
          <cell r="E30">
            <v>473.21999999999997</v>
          </cell>
        </row>
        <row r="31">
          <cell r="B31">
            <v>34</v>
          </cell>
          <cell r="C31">
            <v>16.251999999999999</v>
          </cell>
          <cell r="D31">
            <v>8.1259999999999994</v>
          </cell>
          <cell r="E31">
            <v>487.55999999999995</v>
          </cell>
        </row>
        <row r="32">
          <cell r="B32">
            <v>35</v>
          </cell>
          <cell r="C32">
            <v>16.729999999999997</v>
          </cell>
          <cell r="D32">
            <v>8.3649999999999984</v>
          </cell>
          <cell r="E32">
            <v>501.89999999999992</v>
          </cell>
        </row>
        <row r="33">
          <cell r="B33">
            <v>36</v>
          </cell>
          <cell r="C33">
            <v>17.207999999999995</v>
          </cell>
          <cell r="D33">
            <v>8.6039999999999974</v>
          </cell>
          <cell r="E33">
            <v>516.2399999999999</v>
          </cell>
        </row>
        <row r="34">
          <cell r="B34">
            <v>37</v>
          </cell>
          <cell r="C34">
            <v>17.685999999999993</v>
          </cell>
          <cell r="D34">
            <v>8.8429999999999964</v>
          </cell>
          <cell r="E34">
            <v>530.57999999999981</v>
          </cell>
        </row>
        <row r="35">
          <cell r="B35">
            <v>38</v>
          </cell>
          <cell r="C35">
            <v>18.163999999999991</v>
          </cell>
          <cell r="D35">
            <v>9.0819999999999954</v>
          </cell>
          <cell r="E35">
            <v>544.91999999999973</v>
          </cell>
        </row>
        <row r="36">
          <cell r="B36">
            <v>39</v>
          </cell>
          <cell r="C36">
            <v>18.641999999999992</v>
          </cell>
          <cell r="D36">
            <v>9.3209999999999962</v>
          </cell>
          <cell r="E36">
            <v>559.25999999999976</v>
          </cell>
        </row>
        <row r="37">
          <cell r="B37">
            <v>40</v>
          </cell>
          <cell r="C37">
            <v>19.2</v>
          </cell>
          <cell r="D37">
            <v>9.6</v>
          </cell>
          <cell r="E37">
            <v>576</v>
          </cell>
        </row>
        <row r="38">
          <cell r="B38">
            <v>41</v>
          </cell>
          <cell r="C38">
            <v>19.679999999999996</v>
          </cell>
          <cell r="D38">
            <v>9.8399999999999981</v>
          </cell>
          <cell r="E38">
            <v>590.4</v>
          </cell>
        </row>
        <row r="39">
          <cell r="B39">
            <v>42</v>
          </cell>
          <cell r="C39">
            <v>20.159999999999997</v>
          </cell>
          <cell r="D39">
            <v>10.079999999999998</v>
          </cell>
          <cell r="E39">
            <v>604.79999999999995</v>
          </cell>
        </row>
        <row r="40">
          <cell r="B40">
            <v>43</v>
          </cell>
          <cell r="C40">
            <v>20.639999999999993</v>
          </cell>
          <cell r="D40">
            <v>10.319999999999997</v>
          </cell>
          <cell r="E40">
            <v>619.19999999999993</v>
          </cell>
        </row>
        <row r="41">
          <cell r="B41">
            <v>44</v>
          </cell>
          <cell r="C41">
            <v>21.119999999999994</v>
          </cell>
          <cell r="D41">
            <v>10.559999999999997</v>
          </cell>
          <cell r="E41">
            <v>633.59999999999991</v>
          </cell>
        </row>
        <row r="42">
          <cell r="B42">
            <v>45</v>
          </cell>
          <cell r="C42">
            <v>21.06</v>
          </cell>
          <cell r="D42">
            <v>10.53</v>
          </cell>
          <cell r="E42">
            <v>631.79999999999995</v>
          </cell>
        </row>
        <row r="43">
          <cell r="B43">
            <v>46</v>
          </cell>
          <cell r="C43">
            <v>21.527999999999999</v>
          </cell>
          <cell r="D43">
            <v>10.763999999999999</v>
          </cell>
          <cell r="E43">
            <v>645.83999999999992</v>
          </cell>
        </row>
        <row r="44">
          <cell r="B44">
            <v>47</v>
          </cell>
          <cell r="C44">
            <v>21.996000000000002</v>
          </cell>
          <cell r="D44">
            <v>10.998000000000001</v>
          </cell>
          <cell r="E44">
            <v>659.88</v>
          </cell>
        </row>
        <row r="45">
          <cell r="B45">
            <v>48</v>
          </cell>
          <cell r="C45">
            <v>22.464000000000002</v>
          </cell>
          <cell r="D45">
            <v>11.232000000000001</v>
          </cell>
          <cell r="E45">
            <v>673.92</v>
          </cell>
        </row>
        <row r="46">
          <cell r="B46">
            <v>49</v>
          </cell>
          <cell r="C46">
            <v>22.932000000000002</v>
          </cell>
          <cell r="D46">
            <v>11.466000000000001</v>
          </cell>
          <cell r="E46">
            <v>687.95999999999992</v>
          </cell>
        </row>
        <row r="47">
          <cell r="B47">
            <v>50</v>
          </cell>
          <cell r="C47">
            <v>23.12</v>
          </cell>
          <cell r="D47">
            <v>11.56</v>
          </cell>
          <cell r="E47">
            <v>693.6</v>
          </cell>
        </row>
        <row r="48">
          <cell r="B48">
            <v>51</v>
          </cell>
          <cell r="C48">
            <v>23.5824</v>
          </cell>
          <cell r="D48">
            <v>11.7912</v>
          </cell>
          <cell r="E48">
            <v>707.47199999999998</v>
          </cell>
        </row>
        <row r="49">
          <cell r="B49">
            <v>52</v>
          </cell>
          <cell r="C49">
            <v>24.044799999999999</v>
          </cell>
          <cell r="D49">
            <v>12.022399999999999</v>
          </cell>
          <cell r="E49">
            <v>721.34399999999994</v>
          </cell>
        </row>
        <row r="50">
          <cell r="B50">
            <v>53</v>
          </cell>
          <cell r="C50">
            <v>24.507199999999997</v>
          </cell>
          <cell r="D50">
            <v>12.253599999999999</v>
          </cell>
          <cell r="E50">
            <v>735.21599999999989</v>
          </cell>
        </row>
        <row r="51">
          <cell r="B51">
            <v>54</v>
          </cell>
          <cell r="C51">
            <v>24.969599999999996</v>
          </cell>
          <cell r="D51">
            <v>12.484799999999998</v>
          </cell>
          <cell r="E51">
            <v>749.08799999999985</v>
          </cell>
        </row>
        <row r="52">
          <cell r="B52">
            <v>55</v>
          </cell>
          <cell r="C52">
            <v>25.431999999999999</v>
          </cell>
          <cell r="D52">
            <v>12.715999999999999</v>
          </cell>
          <cell r="E52">
            <v>762.95999999999992</v>
          </cell>
        </row>
        <row r="53">
          <cell r="B53">
            <v>56</v>
          </cell>
          <cell r="C53">
            <v>25.894399999999997</v>
          </cell>
          <cell r="D53">
            <v>12.947199999999999</v>
          </cell>
          <cell r="E53">
            <v>776.83199999999988</v>
          </cell>
        </row>
        <row r="54">
          <cell r="B54">
            <v>57</v>
          </cell>
          <cell r="C54">
            <v>26.356799999999996</v>
          </cell>
          <cell r="D54">
            <v>13.178399999999998</v>
          </cell>
          <cell r="E54">
            <v>790.70399999999984</v>
          </cell>
        </row>
        <row r="55">
          <cell r="B55">
            <v>58</v>
          </cell>
          <cell r="C55">
            <v>26.819199999999999</v>
          </cell>
          <cell r="D55">
            <v>13.409599999999999</v>
          </cell>
          <cell r="E55">
            <v>804.57599999999991</v>
          </cell>
        </row>
        <row r="56">
          <cell r="B56">
            <v>59</v>
          </cell>
          <cell r="C56">
            <v>27.281599999999997</v>
          </cell>
          <cell r="D56">
            <v>13.640799999999999</v>
          </cell>
          <cell r="E56">
            <v>818.44799999999987</v>
          </cell>
        </row>
        <row r="57">
          <cell r="B57">
            <v>60</v>
          </cell>
          <cell r="C57">
            <v>27.743999999999996</v>
          </cell>
          <cell r="D57">
            <v>13.871999999999998</v>
          </cell>
          <cell r="E57">
            <v>832.31999999999982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67"/>
  <sheetViews>
    <sheetView tabSelected="1" workbookViewId="0">
      <pane xSplit="1" ySplit="5" topLeftCell="B40" activePane="bottomRight" state="frozen"/>
      <selection pane="topRight" activeCell="B1" sqref="B1"/>
      <selection pane="bottomLeft" activeCell="A6" sqref="A6"/>
      <selection pane="bottomRight" activeCell="F43" sqref="F43"/>
    </sheetView>
  </sheetViews>
  <sheetFormatPr defaultRowHeight="15" x14ac:dyDescent="0.25"/>
  <cols>
    <col min="1" max="1" width="17.5703125" bestFit="1" customWidth="1"/>
    <col min="2" max="2" width="14.85546875" style="3" bestFit="1" customWidth="1"/>
    <col min="3" max="3" width="12.42578125" bestFit="1" customWidth="1"/>
    <col min="4" max="8" width="12.42578125" customWidth="1"/>
  </cols>
  <sheetData>
    <row r="3" spans="1:8" x14ac:dyDescent="0.25">
      <c r="A3" s="4"/>
      <c r="B3" s="5"/>
    </row>
    <row r="5" spans="1:8" ht="84" customHeight="1" x14ac:dyDescent="0.25">
      <c r="A5" s="8" t="s">
        <v>0</v>
      </c>
      <c r="B5" s="8" t="s">
        <v>2</v>
      </c>
      <c r="C5" s="8" t="s">
        <v>1</v>
      </c>
      <c r="D5" s="8" t="s">
        <v>8</v>
      </c>
      <c r="E5" s="23" t="s">
        <v>9</v>
      </c>
      <c r="F5" s="23" t="s">
        <v>10</v>
      </c>
      <c r="G5" s="23" t="s">
        <v>11</v>
      </c>
      <c r="H5" s="23" t="s">
        <v>12</v>
      </c>
    </row>
    <row r="6" spans="1:8" ht="15.75" x14ac:dyDescent="0.25">
      <c r="A6" s="9">
        <v>41883</v>
      </c>
      <c r="B6" s="10">
        <v>61.375</v>
      </c>
      <c r="C6" s="10">
        <v>91.44</v>
      </c>
      <c r="D6" s="10">
        <f t="shared" ref="D6:D37" si="0">(B6*C6)/1000</f>
        <v>5.6121300000000005</v>
      </c>
      <c r="E6" s="35">
        <v>9.3614336363636355</v>
      </c>
      <c r="F6" s="10"/>
      <c r="G6" s="10"/>
      <c r="H6" s="10"/>
    </row>
    <row r="7" spans="1:8" ht="15.75" x14ac:dyDescent="0.25">
      <c r="A7" s="18">
        <v>41913</v>
      </c>
      <c r="B7" s="19">
        <v>62.174999999999997</v>
      </c>
      <c r="C7" s="19">
        <v>80.930000000000007</v>
      </c>
      <c r="D7" s="19">
        <f t="shared" si="0"/>
        <v>5.0318227499999999</v>
      </c>
      <c r="E7" s="35">
        <v>8.9854000000000003</v>
      </c>
      <c r="F7" s="19"/>
      <c r="G7" s="19"/>
      <c r="H7" s="19"/>
    </row>
    <row r="8" spans="1:8" ht="15.75" x14ac:dyDescent="0.25">
      <c r="A8" s="9">
        <v>41944</v>
      </c>
      <c r="B8" s="10">
        <v>62.25</v>
      </c>
      <c r="C8" s="10">
        <v>66.67</v>
      </c>
      <c r="D8" s="10">
        <f t="shared" si="0"/>
        <v>4.1502075000000005</v>
      </c>
      <c r="E8" s="35">
        <v>8.5277200000000004</v>
      </c>
      <c r="F8" s="10"/>
      <c r="G8" s="10"/>
      <c r="H8" s="10"/>
    </row>
    <row r="9" spans="1:8" ht="15.75" x14ac:dyDescent="0.25">
      <c r="A9" s="9">
        <v>41974</v>
      </c>
      <c r="B9" s="10">
        <v>63.174999999999997</v>
      </c>
      <c r="C9" s="10">
        <v>54.31</v>
      </c>
      <c r="D9" s="10">
        <f t="shared" si="0"/>
        <v>3.4310342500000002</v>
      </c>
      <c r="E9" s="35">
        <v>8.4132999999999996</v>
      </c>
      <c r="F9" s="22">
        <f>D6</f>
        <v>5.6121300000000005</v>
      </c>
      <c r="G9" s="20">
        <f t="shared" ref="G9:G25" si="1">E9/E8</f>
        <v>0.98658258010347422</v>
      </c>
      <c r="H9" s="20"/>
    </row>
    <row r="10" spans="1:8" ht="15.75" x14ac:dyDescent="0.25">
      <c r="A10" s="9">
        <v>42005</v>
      </c>
      <c r="B10" s="10">
        <v>63.05</v>
      </c>
      <c r="C10" s="10">
        <v>48.79</v>
      </c>
      <c r="D10" s="10">
        <f t="shared" si="0"/>
        <v>3.0762095</v>
      </c>
      <c r="E10" s="35">
        <v>8.411266666666668</v>
      </c>
      <c r="F10" s="22">
        <f t="shared" ref="F10:F40" si="2">D7</f>
        <v>5.0318227499999999</v>
      </c>
      <c r="G10" s="20">
        <f>E10/E9</f>
        <v>0.99975831916925206</v>
      </c>
      <c r="H10" s="20">
        <f t="shared" ref="H10:H26" si="3">F10/F9</f>
        <v>0.89659768216345659</v>
      </c>
    </row>
    <row r="11" spans="1:8" ht="15.75" x14ac:dyDescent="0.25">
      <c r="A11" s="9">
        <v>42036</v>
      </c>
      <c r="B11" s="10">
        <v>62.625</v>
      </c>
      <c r="C11" s="10">
        <v>50.69</v>
      </c>
      <c r="D11" s="10">
        <f t="shared" si="0"/>
        <v>3.1744612499999998</v>
      </c>
      <c r="E11" s="35">
        <v>8.2923024999999981</v>
      </c>
      <c r="F11" s="22">
        <f t="shared" si="2"/>
        <v>4.1502075000000005</v>
      </c>
      <c r="G11" s="20">
        <f t="shared" si="1"/>
        <v>0.98585656936331389</v>
      </c>
      <c r="H11" s="20">
        <f t="shared" si="3"/>
        <v>0.82479206963321605</v>
      </c>
    </row>
    <row r="12" spans="1:8" ht="15.75" x14ac:dyDescent="0.25">
      <c r="A12" s="18">
        <v>42064</v>
      </c>
      <c r="B12" s="19">
        <v>62.9</v>
      </c>
      <c r="C12" s="19">
        <v>48.24</v>
      </c>
      <c r="D12" s="19">
        <f t="shared" si="0"/>
        <v>3.0342960000000003</v>
      </c>
      <c r="E12" s="35">
        <v>7.9114371428571424</v>
      </c>
      <c r="F12" s="22">
        <f t="shared" si="2"/>
        <v>3.4310342500000002</v>
      </c>
      <c r="G12" s="20">
        <f t="shared" si="1"/>
        <v>0.95407001165926397</v>
      </c>
      <c r="H12" s="20">
        <f t="shared" si="3"/>
        <v>0.8267139052685919</v>
      </c>
    </row>
    <row r="13" spans="1:8" ht="15.75" x14ac:dyDescent="0.25">
      <c r="A13" s="11">
        <v>42095</v>
      </c>
      <c r="B13" s="15">
        <v>63.2</v>
      </c>
      <c r="C13" s="10">
        <v>60.16</v>
      </c>
      <c r="D13" s="10">
        <f t="shared" si="0"/>
        <v>3.8021120000000002</v>
      </c>
      <c r="E13" s="35">
        <v>7.9176799999999989</v>
      </c>
      <c r="F13" s="22">
        <f t="shared" si="2"/>
        <v>3.0762095</v>
      </c>
      <c r="G13" s="20">
        <f t="shared" si="1"/>
        <v>1.0007890926806506</v>
      </c>
      <c r="H13" s="20">
        <f t="shared" si="3"/>
        <v>0.89658373419035375</v>
      </c>
    </row>
    <row r="14" spans="1:8" ht="15.75" x14ac:dyDescent="0.25">
      <c r="A14" s="11">
        <v>42125</v>
      </c>
      <c r="B14" s="15">
        <v>64.349999999999994</v>
      </c>
      <c r="C14" s="10">
        <v>60.49</v>
      </c>
      <c r="D14" s="10">
        <f t="shared" si="0"/>
        <v>3.8925314999999996</v>
      </c>
      <c r="E14" s="35">
        <v>7.9251714285714279</v>
      </c>
      <c r="F14" s="22">
        <f t="shared" si="2"/>
        <v>3.1744612499999998</v>
      </c>
      <c r="G14" s="20">
        <f t="shared" si="1"/>
        <v>1.0009461646052162</v>
      </c>
      <c r="H14" s="20">
        <f t="shared" si="3"/>
        <v>1.0319392258557163</v>
      </c>
    </row>
    <row r="15" spans="1:8" ht="15.75" x14ac:dyDescent="0.25">
      <c r="A15" s="11">
        <v>42156</v>
      </c>
      <c r="B15" s="15">
        <v>64.55</v>
      </c>
      <c r="C15" s="10">
        <v>59.48</v>
      </c>
      <c r="D15" s="10">
        <f t="shared" si="0"/>
        <v>3.8394339999999998</v>
      </c>
      <c r="E15" s="35">
        <v>8.0224650000000004</v>
      </c>
      <c r="F15" s="22">
        <f t="shared" si="2"/>
        <v>3.0342960000000003</v>
      </c>
      <c r="G15" s="20">
        <f t="shared" si="1"/>
        <v>1.0122765257894377</v>
      </c>
      <c r="H15" s="20">
        <f t="shared" si="3"/>
        <v>0.95584597228899881</v>
      </c>
    </row>
    <row r="16" spans="1:8" ht="15.75" x14ac:dyDescent="0.25">
      <c r="A16" s="11">
        <v>42186</v>
      </c>
      <c r="B16" s="15">
        <v>64.099999999999994</v>
      </c>
      <c r="C16" s="10">
        <v>47.11</v>
      </c>
      <c r="D16" s="10">
        <f t="shared" si="0"/>
        <v>3.0197509999999999</v>
      </c>
      <c r="E16" s="35">
        <v>8.2609285714285736</v>
      </c>
      <c r="F16" s="22">
        <f t="shared" si="2"/>
        <v>3.8021120000000002</v>
      </c>
      <c r="G16" s="20">
        <f t="shared" si="1"/>
        <v>1.0297244763833278</v>
      </c>
      <c r="H16" s="20">
        <f t="shared" si="3"/>
        <v>1.2530458465489194</v>
      </c>
    </row>
    <row r="17" spans="1:8" ht="15.75" x14ac:dyDescent="0.25">
      <c r="A17" s="11">
        <v>42217</v>
      </c>
      <c r="B17" s="15">
        <v>65.75</v>
      </c>
      <c r="C17" s="10">
        <v>45.63</v>
      </c>
      <c r="D17" s="10">
        <f t="shared" si="0"/>
        <v>3.0001725000000001</v>
      </c>
      <c r="E17" s="35">
        <v>8.0327082352941179</v>
      </c>
      <c r="F17" s="22">
        <f t="shared" si="2"/>
        <v>3.8925314999999996</v>
      </c>
      <c r="G17" s="20">
        <f t="shared" si="1"/>
        <v>0.97237352506305608</v>
      </c>
      <c r="H17" s="20">
        <f t="shared" si="3"/>
        <v>1.0237813878181388</v>
      </c>
    </row>
    <row r="18" spans="1:8" ht="15.75" x14ac:dyDescent="0.25">
      <c r="A18" s="11">
        <v>42248</v>
      </c>
      <c r="B18" s="15">
        <v>67.05</v>
      </c>
      <c r="C18" s="16">
        <v>45.05</v>
      </c>
      <c r="D18" s="10">
        <f t="shared" si="0"/>
        <v>3.0206024999999994</v>
      </c>
      <c r="E18" s="35">
        <v>8.2422000000000004</v>
      </c>
      <c r="F18" s="22">
        <f t="shared" si="2"/>
        <v>3.8394339999999998</v>
      </c>
      <c r="G18" s="20">
        <f t="shared" si="1"/>
        <v>1.0260798423855877</v>
      </c>
      <c r="H18" s="20">
        <f t="shared" si="3"/>
        <v>0.98635913415215781</v>
      </c>
    </row>
    <row r="19" spans="1:8" ht="15.75" x14ac:dyDescent="0.25">
      <c r="A19" s="11">
        <v>42278</v>
      </c>
      <c r="B19" s="15">
        <v>65.349999999999994</v>
      </c>
      <c r="C19" s="13">
        <v>46.3</v>
      </c>
      <c r="D19" s="10">
        <f t="shared" si="0"/>
        <v>3.0257049999999994</v>
      </c>
      <c r="E19" s="35">
        <v>7.7379399999999992</v>
      </c>
      <c r="F19" s="22">
        <f t="shared" si="2"/>
        <v>3.0197509999999999</v>
      </c>
      <c r="G19" s="20">
        <f t="shared" si="1"/>
        <v>0.93881973259566609</v>
      </c>
      <c r="H19" s="20">
        <f t="shared" si="3"/>
        <v>0.78650941779439365</v>
      </c>
    </row>
    <row r="20" spans="1:8" ht="15.75" x14ac:dyDescent="0.25">
      <c r="A20" s="11">
        <v>42309</v>
      </c>
      <c r="B20" s="15">
        <v>66.7</v>
      </c>
      <c r="C20" s="17">
        <v>41.65</v>
      </c>
      <c r="D20" s="10">
        <f t="shared" si="0"/>
        <v>2.7780549999999997</v>
      </c>
      <c r="E20" s="34">
        <v>6.29</v>
      </c>
      <c r="F20" s="22">
        <f t="shared" si="2"/>
        <v>3.0001725000000001</v>
      </c>
      <c r="G20" s="20">
        <f t="shared" si="1"/>
        <v>0.81287784604171143</v>
      </c>
      <c r="H20" s="20">
        <f t="shared" si="3"/>
        <v>0.99351651841492905</v>
      </c>
    </row>
    <row r="21" spans="1:8" ht="15.75" x14ac:dyDescent="0.25">
      <c r="A21" s="11">
        <v>42339</v>
      </c>
      <c r="B21" s="15">
        <v>67.2</v>
      </c>
      <c r="C21" s="13">
        <v>37.04</v>
      </c>
      <c r="D21" s="10">
        <f t="shared" si="0"/>
        <v>2.4890880000000002</v>
      </c>
      <c r="E21" s="34">
        <v>5.35</v>
      </c>
      <c r="F21" s="22">
        <f t="shared" si="2"/>
        <v>3.0206024999999994</v>
      </c>
      <c r="G21" s="20">
        <f t="shared" si="1"/>
        <v>0.85055643879173282</v>
      </c>
      <c r="H21" s="20">
        <f t="shared" si="3"/>
        <v>1.006809608447514</v>
      </c>
    </row>
    <row r="22" spans="1:8" ht="15.75" x14ac:dyDescent="0.25">
      <c r="A22" s="11">
        <v>42370</v>
      </c>
      <c r="B22" s="15">
        <v>67.349999999999994</v>
      </c>
      <c r="C22" s="13">
        <v>33.619999999999997</v>
      </c>
      <c r="D22" s="10">
        <f t="shared" si="0"/>
        <v>2.2643069999999996</v>
      </c>
      <c r="E22" s="35">
        <v>5.12</v>
      </c>
      <c r="F22" s="22">
        <f t="shared" si="2"/>
        <v>3.0257049999999994</v>
      </c>
      <c r="G22" s="20">
        <f t="shared" si="1"/>
        <v>0.95700934579439256</v>
      </c>
      <c r="H22" s="20">
        <f t="shared" si="3"/>
        <v>1.0016892325289408</v>
      </c>
    </row>
    <row r="23" spans="1:8" ht="15.75" x14ac:dyDescent="0.25">
      <c r="A23" s="11">
        <v>42401</v>
      </c>
      <c r="B23" s="12">
        <v>68.95</v>
      </c>
      <c r="C23" s="13">
        <v>33.75</v>
      </c>
      <c r="D23" s="10">
        <f t="shared" si="0"/>
        <v>2.3270624999999998</v>
      </c>
      <c r="E23" s="35">
        <v>5.44</v>
      </c>
      <c r="F23" s="22">
        <f t="shared" si="2"/>
        <v>2.7780549999999997</v>
      </c>
      <c r="G23" s="20">
        <f t="shared" si="1"/>
        <v>1.0625</v>
      </c>
      <c r="H23" s="20">
        <f t="shared" si="3"/>
        <v>0.91815130688550284</v>
      </c>
    </row>
    <row r="24" spans="1:8" ht="15.75" x14ac:dyDescent="0.25">
      <c r="A24" s="11">
        <v>42430</v>
      </c>
      <c r="B24" s="12">
        <v>67.45</v>
      </c>
      <c r="C24" s="13">
        <v>38.340000000000003</v>
      </c>
      <c r="D24" s="10">
        <f t="shared" si="0"/>
        <v>2.5860330000000005</v>
      </c>
      <c r="E24" s="35">
        <v>5.95</v>
      </c>
      <c r="F24" s="22">
        <f t="shared" si="2"/>
        <v>2.4890880000000002</v>
      </c>
      <c r="G24" s="20">
        <f t="shared" si="1"/>
        <v>1.09375</v>
      </c>
      <c r="H24" s="20">
        <f t="shared" si="3"/>
        <v>0.89598226097035527</v>
      </c>
    </row>
    <row r="25" spans="1:8" ht="15.75" x14ac:dyDescent="0.25">
      <c r="A25" s="11">
        <v>42461</v>
      </c>
      <c r="B25" s="15">
        <v>66.900000000000006</v>
      </c>
      <c r="C25" s="13">
        <v>45.92</v>
      </c>
      <c r="D25" s="10">
        <f t="shared" si="0"/>
        <v>3.0720480000000001</v>
      </c>
      <c r="E25" s="35">
        <v>6.18</v>
      </c>
      <c r="F25" s="22">
        <f t="shared" si="2"/>
        <v>2.2643069999999996</v>
      </c>
      <c r="G25" s="20">
        <f t="shared" si="1"/>
        <v>1.0386554621848738</v>
      </c>
      <c r="H25" s="20">
        <f t="shared" si="3"/>
        <v>0.90969342988275204</v>
      </c>
    </row>
    <row r="26" spans="1:8" ht="15.75" x14ac:dyDescent="0.25">
      <c r="A26" s="11">
        <v>42491</v>
      </c>
      <c r="B26" s="15">
        <v>68.05</v>
      </c>
      <c r="C26" s="13">
        <v>47.07</v>
      </c>
      <c r="D26" s="10">
        <f t="shared" si="0"/>
        <v>3.2031134999999997</v>
      </c>
      <c r="E26" s="35">
        <v>6.95</v>
      </c>
      <c r="F26" s="22">
        <f t="shared" si="2"/>
        <v>2.3270624999999998</v>
      </c>
      <c r="G26" s="20">
        <f>E26/E25</f>
        <v>1.1245954692556634</v>
      </c>
      <c r="H26" s="20">
        <f t="shared" si="3"/>
        <v>1.0277151022365785</v>
      </c>
    </row>
    <row r="27" spans="1:8" ht="15.75" x14ac:dyDescent="0.25">
      <c r="A27" s="9">
        <v>42537</v>
      </c>
      <c r="B27" s="14">
        <v>68.2</v>
      </c>
      <c r="C27" s="13">
        <v>48</v>
      </c>
      <c r="D27" s="13">
        <f t="shared" si="0"/>
        <v>3.2736000000000005</v>
      </c>
      <c r="E27" s="20">
        <v>7.42</v>
      </c>
      <c r="F27" s="22">
        <f t="shared" si="2"/>
        <v>2.5860330000000005</v>
      </c>
      <c r="G27" s="20">
        <f t="shared" ref="G27:G36" si="4">E27/E26</f>
        <v>1.0676258992805756</v>
      </c>
      <c r="H27" s="20">
        <f t="shared" ref="H27:H36" si="5">F27/F26</f>
        <v>1.1112864394488764</v>
      </c>
    </row>
    <row r="28" spans="1:8" ht="15.75" x14ac:dyDescent="0.25">
      <c r="A28" s="9">
        <v>42567</v>
      </c>
      <c r="B28" s="14">
        <v>67.75</v>
      </c>
      <c r="C28" s="13">
        <v>47</v>
      </c>
      <c r="D28" s="13">
        <f t="shared" si="0"/>
        <v>3.18425</v>
      </c>
      <c r="E28" s="20">
        <v>8.15</v>
      </c>
      <c r="F28" s="22">
        <f t="shared" si="2"/>
        <v>3.0720480000000001</v>
      </c>
      <c r="G28" s="20">
        <f t="shared" si="4"/>
        <v>1.0983827493261455</v>
      </c>
      <c r="H28" s="20">
        <f t="shared" si="5"/>
        <v>1.1879384369805024</v>
      </c>
    </row>
    <row r="29" spans="1:8" ht="15.75" x14ac:dyDescent="0.25">
      <c r="A29" s="9">
        <v>42583</v>
      </c>
      <c r="B29" s="14">
        <v>67.180000000000007</v>
      </c>
      <c r="C29" s="14">
        <v>47</v>
      </c>
      <c r="D29" s="13">
        <f t="shared" si="0"/>
        <v>3.1574600000000004</v>
      </c>
      <c r="E29" s="20">
        <v>8.5</v>
      </c>
      <c r="F29" s="22">
        <f t="shared" si="2"/>
        <v>3.2031134999999997</v>
      </c>
      <c r="G29" s="20">
        <f t="shared" si="4"/>
        <v>1.0429447852760736</v>
      </c>
      <c r="H29" s="20">
        <f t="shared" si="5"/>
        <v>1.04266388415806</v>
      </c>
    </row>
    <row r="30" spans="1:8" ht="15.75" x14ac:dyDescent="0.25">
      <c r="A30" s="9">
        <v>42629</v>
      </c>
      <c r="B30" s="14">
        <v>67.75</v>
      </c>
      <c r="C30" s="14">
        <v>46</v>
      </c>
      <c r="D30" s="14">
        <f t="shared" si="0"/>
        <v>3.1164999999999998</v>
      </c>
      <c r="E30" s="21">
        <v>8.7799999999999994</v>
      </c>
      <c r="F30" s="22">
        <f t="shared" si="2"/>
        <v>3.2736000000000005</v>
      </c>
      <c r="G30" s="20">
        <f t="shared" si="4"/>
        <v>1.0329411764705883</v>
      </c>
      <c r="H30" s="20">
        <f t="shared" si="5"/>
        <v>1.0220056204689596</v>
      </c>
    </row>
    <row r="31" spans="1:8" ht="15.75" x14ac:dyDescent="0.25">
      <c r="A31" s="24">
        <v>42644</v>
      </c>
      <c r="B31" s="25">
        <v>67.900000000000006</v>
      </c>
      <c r="C31" s="44">
        <v>46</v>
      </c>
      <c r="D31" s="25">
        <f t="shared" si="0"/>
        <v>3.1234000000000002</v>
      </c>
      <c r="E31" s="26">
        <v>8.7100000000000009</v>
      </c>
      <c r="F31" s="22">
        <f t="shared" si="2"/>
        <v>3.18425</v>
      </c>
      <c r="G31" s="27">
        <f t="shared" si="4"/>
        <v>0.99202733485193639</v>
      </c>
      <c r="H31" s="27">
        <f t="shared" si="5"/>
        <v>0.9727058895405668</v>
      </c>
    </row>
    <row r="32" spans="1:8" ht="15.75" x14ac:dyDescent="0.25">
      <c r="A32" s="24">
        <v>42675</v>
      </c>
      <c r="B32" s="25">
        <v>67.75</v>
      </c>
      <c r="C32" s="44">
        <v>47</v>
      </c>
      <c r="D32" s="25">
        <f t="shared" si="0"/>
        <v>3.18425</v>
      </c>
      <c r="E32" s="26">
        <v>8.6999999999999993</v>
      </c>
      <c r="F32" s="22">
        <f t="shared" si="2"/>
        <v>3.1574600000000004</v>
      </c>
      <c r="G32" s="27">
        <f t="shared" si="4"/>
        <v>0.99885189437428223</v>
      </c>
      <c r="H32" s="27">
        <f t="shared" si="5"/>
        <v>0.99158671586715874</v>
      </c>
    </row>
    <row r="33" spans="1:8" ht="15.75" x14ac:dyDescent="0.25">
      <c r="A33" s="24">
        <v>42721</v>
      </c>
      <c r="B33" s="25">
        <v>67.75</v>
      </c>
      <c r="C33" s="44">
        <v>54</v>
      </c>
      <c r="D33" s="25">
        <f t="shared" si="0"/>
        <v>3.6585000000000001</v>
      </c>
      <c r="E33" s="26">
        <v>8.4</v>
      </c>
      <c r="F33" s="22">
        <f t="shared" si="2"/>
        <v>3.1164999999999998</v>
      </c>
      <c r="G33" s="27">
        <f>E33/E32</f>
        <v>0.9655172413793105</v>
      </c>
      <c r="H33" s="27">
        <f t="shared" si="5"/>
        <v>0.98702754745903332</v>
      </c>
    </row>
    <row r="34" spans="1:8" ht="15.75" x14ac:dyDescent="0.25">
      <c r="A34" s="24">
        <v>42736</v>
      </c>
      <c r="B34" s="25">
        <v>68.8</v>
      </c>
      <c r="C34" s="44">
        <v>54.38</v>
      </c>
      <c r="D34" s="25">
        <f t="shared" si="0"/>
        <v>3.7413440000000002</v>
      </c>
      <c r="E34" s="40">
        <v>8</v>
      </c>
      <c r="F34" s="22">
        <f t="shared" si="2"/>
        <v>3.1234000000000002</v>
      </c>
      <c r="G34" s="27">
        <f t="shared" si="4"/>
        <v>0.95238095238095233</v>
      </c>
      <c r="H34" s="27">
        <f t="shared" si="5"/>
        <v>1.0022140221402216</v>
      </c>
    </row>
    <row r="35" spans="1:8" ht="15.75" x14ac:dyDescent="0.25">
      <c r="A35" s="9">
        <v>42767</v>
      </c>
      <c r="B35" s="39">
        <v>68.2</v>
      </c>
      <c r="C35" s="45">
        <v>54.86</v>
      </c>
      <c r="D35" s="39">
        <f t="shared" si="0"/>
        <v>3.7414520000000002</v>
      </c>
      <c r="E35" s="40">
        <v>7.9</v>
      </c>
      <c r="F35" s="22">
        <f t="shared" si="2"/>
        <v>3.18425</v>
      </c>
      <c r="G35" s="28">
        <f t="shared" si="4"/>
        <v>0.98750000000000004</v>
      </c>
      <c r="H35" s="20">
        <f t="shared" si="5"/>
        <v>1.0194819747710828</v>
      </c>
    </row>
    <row r="36" spans="1:8" ht="15.75" x14ac:dyDescent="0.25">
      <c r="A36" s="7">
        <v>42795</v>
      </c>
      <c r="B36" s="43">
        <v>66.900000000000006</v>
      </c>
      <c r="C36" s="6">
        <v>51.58</v>
      </c>
      <c r="D36" s="25">
        <f t="shared" si="0"/>
        <v>3.4507020000000002</v>
      </c>
      <c r="E36" s="40">
        <v>8</v>
      </c>
      <c r="F36" s="22">
        <f t="shared" si="2"/>
        <v>3.6585000000000001</v>
      </c>
      <c r="G36" s="20">
        <f t="shared" si="4"/>
        <v>1.0126582278481011</v>
      </c>
      <c r="H36" s="20">
        <f t="shared" si="5"/>
        <v>1.1489361702127661</v>
      </c>
    </row>
    <row r="37" spans="1:8" ht="15.75" x14ac:dyDescent="0.25">
      <c r="A37" s="38">
        <v>42826</v>
      </c>
      <c r="B37" s="43"/>
      <c r="C37" s="6"/>
      <c r="D37" s="25">
        <f t="shared" si="0"/>
        <v>0</v>
      </c>
      <c r="E37" s="40">
        <v>8.3000000000000007</v>
      </c>
      <c r="F37" s="22">
        <f t="shared" si="2"/>
        <v>3.7413440000000002</v>
      </c>
      <c r="G37" s="20">
        <f t="shared" ref="G37:G40" si="6">E37/E36</f>
        <v>1.0375000000000001</v>
      </c>
      <c r="H37" s="20">
        <f t="shared" ref="H37:H40" si="7">F37/F36</f>
        <v>1.0226442531091977</v>
      </c>
    </row>
    <row r="38" spans="1:8" ht="15.75" x14ac:dyDescent="0.25">
      <c r="A38" s="9">
        <v>42856</v>
      </c>
      <c r="B38" s="2"/>
      <c r="C38" s="1"/>
      <c r="D38" s="1"/>
      <c r="E38" s="40">
        <v>8.3000000000000007</v>
      </c>
      <c r="F38" s="22">
        <f t="shared" si="2"/>
        <v>3.7414520000000002</v>
      </c>
      <c r="G38" s="20">
        <f t="shared" si="6"/>
        <v>1</v>
      </c>
      <c r="H38" s="20">
        <f t="shared" si="7"/>
        <v>1.0000288666318842</v>
      </c>
    </row>
    <row r="39" spans="1:8" ht="15.75" x14ac:dyDescent="0.25">
      <c r="A39" s="46">
        <v>42887</v>
      </c>
      <c r="B39" s="2"/>
      <c r="C39" s="1"/>
      <c r="D39" s="1"/>
      <c r="E39" s="40">
        <v>7.9</v>
      </c>
      <c r="F39" s="22">
        <f t="shared" si="2"/>
        <v>3.4507020000000002</v>
      </c>
      <c r="G39" s="20">
        <f t="shared" si="6"/>
        <v>0.95180722891566261</v>
      </c>
      <c r="H39" s="20">
        <f t="shared" si="7"/>
        <v>0.92228952823663113</v>
      </c>
    </row>
    <row r="40" spans="1:8" ht="15.75" x14ac:dyDescent="0.25">
      <c r="A40" s="47">
        <v>42917</v>
      </c>
      <c r="B40" s="2"/>
      <c r="C40" s="1"/>
      <c r="D40" s="1"/>
      <c r="E40" s="40"/>
      <c r="F40" s="22">
        <f t="shared" si="2"/>
        <v>0</v>
      </c>
      <c r="G40" s="20">
        <f t="shared" si="6"/>
        <v>0</v>
      </c>
      <c r="H40" s="20">
        <f t="shared" si="7"/>
        <v>0</v>
      </c>
    </row>
    <row r="41" spans="1:8" ht="15.75" x14ac:dyDescent="0.25">
      <c r="A41" s="38"/>
      <c r="E41" s="41"/>
      <c r="G41" s="42"/>
    </row>
    <row r="42" spans="1:8" ht="15.75" x14ac:dyDescent="0.25">
      <c r="A42" s="38"/>
      <c r="E42" s="41"/>
      <c r="G42" s="42"/>
    </row>
    <row r="43" spans="1:8" ht="15.75" x14ac:dyDescent="0.25">
      <c r="A43" s="38"/>
      <c r="E43" s="41"/>
      <c r="G43" s="42"/>
    </row>
    <row r="44" spans="1:8" ht="15.75" x14ac:dyDescent="0.25">
      <c r="A44" s="38"/>
      <c r="E44" s="41"/>
      <c r="G44" s="42"/>
    </row>
    <row r="45" spans="1:8" x14ac:dyDescent="0.25">
      <c r="A45" s="29" t="s">
        <v>3</v>
      </c>
      <c r="B45" s="30"/>
      <c r="C45" s="29"/>
      <c r="D45" s="29"/>
      <c r="E45" s="29"/>
      <c r="F45" s="29"/>
      <c r="G45" s="29"/>
      <c r="H45" s="29"/>
    </row>
    <row r="47" spans="1:8" x14ac:dyDescent="0.25">
      <c r="G47">
        <f>CORREL(G25:G33,H25:H33)</f>
        <v>0.57324937124504938</v>
      </c>
    </row>
    <row r="50" spans="1:8" x14ac:dyDescent="0.25">
      <c r="A50" s="1" t="s">
        <v>4</v>
      </c>
      <c r="B50" s="2"/>
      <c r="C50" s="1"/>
      <c r="D50" s="1"/>
      <c r="E50" s="1"/>
      <c r="F50" s="1"/>
      <c r="G50" s="1"/>
      <c r="H50" s="1"/>
    </row>
    <row r="51" spans="1:8" x14ac:dyDescent="0.25">
      <c r="A51" s="1"/>
      <c r="B51" s="2"/>
      <c r="C51" s="1"/>
      <c r="D51" s="1"/>
      <c r="E51" s="1"/>
      <c r="F51" s="1"/>
      <c r="G51" s="1"/>
      <c r="H51" s="1"/>
    </row>
    <row r="52" spans="1:8" x14ac:dyDescent="0.25">
      <c r="A52" s="1" t="s">
        <v>5</v>
      </c>
      <c r="B52" s="2" t="s">
        <v>6</v>
      </c>
      <c r="C52" s="1" t="s">
        <v>7</v>
      </c>
      <c r="D52" s="1"/>
      <c r="E52" s="1"/>
      <c r="F52" s="1"/>
      <c r="G52" s="1"/>
      <c r="H52" s="1"/>
    </row>
    <row r="53" spans="1:8" x14ac:dyDescent="0.25">
      <c r="A53" s="1">
        <v>30</v>
      </c>
      <c r="B53" s="2">
        <v>67</v>
      </c>
      <c r="C53" s="1">
        <f>A53*B53</f>
        <v>2010</v>
      </c>
      <c r="D53" s="1"/>
      <c r="E53" s="1"/>
      <c r="F53" s="1"/>
      <c r="G53" s="1"/>
      <c r="H53" s="1"/>
    </row>
    <row r="54" spans="1:8" x14ac:dyDescent="0.25">
      <c r="A54" s="1"/>
      <c r="B54" s="2"/>
      <c r="C54" s="1"/>
      <c r="D54" s="1"/>
      <c r="E54" s="1"/>
      <c r="F54" s="1"/>
      <c r="G54" s="1"/>
      <c r="H54" s="1"/>
    </row>
    <row r="55" spans="1:8" x14ac:dyDescent="0.25">
      <c r="A55" s="1">
        <v>30</v>
      </c>
      <c r="B55" s="2">
        <v>66</v>
      </c>
      <c r="C55" s="1">
        <f>A55*B55</f>
        <v>1980</v>
      </c>
      <c r="D55" s="1"/>
      <c r="E55" s="1"/>
      <c r="F55" s="1"/>
      <c r="G55" s="1"/>
      <c r="H55" s="1"/>
    </row>
    <row r="56" spans="1:8" x14ac:dyDescent="0.25">
      <c r="A56" s="1"/>
      <c r="B56" s="2"/>
      <c r="C56" s="1"/>
      <c r="D56" s="1"/>
      <c r="E56" s="1"/>
      <c r="F56" s="1"/>
      <c r="G56" s="1"/>
      <c r="H56" s="1"/>
    </row>
    <row r="57" spans="1:8" x14ac:dyDescent="0.25">
      <c r="A57" s="1">
        <v>35</v>
      </c>
      <c r="B57" s="2">
        <v>68</v>
      </c>
      <c r="C57" s="1">
        <f>A57*B57</f>
        <v>2380</v>
      </c>
      <c r="D57" s="1"/>
      <c r="E57" s="1"/>
      <c r="F57" s="1"/>
      <c r="G57" s="1"/>
      <c r="H57" s="1"/>
    </row>
    <row r="58" spans="1:8" x14ac:dyDescent="0.25">
      <c r="A58" s="1"/>
      <c r="B58" s="2"/>
      <c r="C58" s="1"/>
      <c r="D58" s="1"/>
      <c r="E58" s="1"/>
      <c r="F58" s="1"/>
      <c r="G58" s="1"/>
      <c r="H58" s="1"/>
    </row>
    <row r="59" spans="1:8" x14ac:dyDescent="0.25">
      <c r="A59" s="1">
        <v>40</v>
      </c>
      <c r="B59" s="2">
        <v>70</v>
      </c>
      <c r="C59" s="1">
        <f>A59*B59</f>
        <v>2800</v>
      </c>
      <c r="D59" s="1"/>
      <c r="E59" s="1"/>
      <c r="F59" s="1"/>
      <c r="G59" s="1"/>
      <c r="H59" s="1"/>
    </row>
    <row r="60" spans="1:8" x14ac:dyDescent="0.25">
      <c r="A60" s="1"/>
      <c r="B60" s="2"/>
      <c r="C60" s="1"/>
      <c r="D60" s="1"/>
      <c r="E60" s="1"/>
      <c r="F60" s="1"/>
      <c r="G60" s="1"/>
      <c r="H60" s="1"/>
    </row>
    <row r="61" spans="1:8" x14ac:dyDescent="0.25">
      <c r="A61" s="1"/>
      <c r="B61" s="2"/>
      <c r="C61" s="1"/>
      <c r="D61" s="1"/>
      <c r="E61" s="1"/>
      <c r="F61" s="1"/>
      <c r="G61" s="1"/>
      <c r="H61" s="1"/>
    </row>
    <row r="62" spans="1:8" x14ac:dyDescent="0.25">
      <c r="A62" s="1"/>
      <c r="B62" s="2"/>
      <c r="C62" s="1"/>
      <c r="D62" s="1"/>
      <c r="E62" s="1"/>
      <c r="F62" s="1"/>
      <c r="G62" s="1"/>
      <c r="H62" s="1"/>
    </row>
    <row r="63" spans="1:8" x14ac:dyDescent="0.25">
      <c r="A63" s="1"/>
      <c r="B63" s="2"/>
      <c r="C63" s="1"/>
      <c r="D63" s="1"/>
      <c r="E63" s="1"/>
      <c r="F63" s="1"/>
      <c r="G63" s="1"/>
      <c r="H63" s="1"/>
    </row>
    <row r="64" spans="1:8" x14ac:dyDescent="0.25">
      <c r="A64" s="1"/>
      <c r="B64" s="2"/>
      <c r="C64" s="1"/>
      <c r="D64" s="1"/>
      <c r="E64" s="1"/>
      <c r="F64" s="1"/>
      <c r="G64" s="1"/>
      <c r="H64" s="1"/>
    </row>
    <row r="65" spans="1:8" x14ac:dyDescent="0.25">
      <c r="A65" s="1"/>
      <c r="B65" s="2"/>
      <c r="C65" s="1"/>
      <c r="D65" s="1"/>
      <c r="E65" s="1"/>
      <c r="F65" s="1"/>
      <c r="G65" s="1"/>
      <c r="H65" s="1"/>
    </row>
    <row r="66" spans="1:8" x14ac:dyDescent="0.25">
      <c r="A66" s="1"/>
      <c r="B66" s="2"/>
      <c r="C66" s="1"/>
      <c r="D66" s="1"/>
      <c r="E66" s="1"/>
      <c r="F66" s="1"/>
      <c r="G66" s="1"/>
      <c r="H66" s="1"/>
    </row>
    <row r="67" spans="1:8" x14ac:dyDescent="0.25">
      <c r="A67" s="1"/>
      <c r="B67" s="2"/>
      <c r="C67" s="1"/>
      <c r="D67" s="1"/>
      <c r="E67" s="1"/>
      <c r="F67" s="1"/>
      <c r="G67" s="1"/>
      <c r="H67" s="1"/>
    </row>
  </sheetData>
  <autoFilter ref="A5:H5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3"/>
  <sheetViews>
    <sheetView workbookViewId="0">
      <selection activeCell="L37" sqref="L37:L42"/>
    </sheetView>
  </sheetViews>
  <sheetFormatPr defaultRowHeight="15" x14ac:dyDescent="0.25"/>
  <cols>
    <col min="11" max="11" width="15.42578125" bestFit="1" customWidth="1"/>
  </cols>
  <sheetData>
    <row r="2" spans="2:3" ht="45" x14ac:dyDescent="0.25">
      <c r="B2" s="31" t="s">
        <v>13</v>
      </c>
      <c r="C2" s="32" t="s">
        <v>14</v>
      </c>
    </row>
    <row r="3" spans="2:3" x14ac:dyDescent="0.25">
      <c r="B3" s="33">
        <v>41426</v>
      </c>
      <c r="C3" s="35">
        <v>7.7661514157335425</v>
      </c>
    </row>
    <row r="4" spans="2:3" x14ac:dyDescent="0.25">
      <c r="B4" s="33">
        <v>41456</v>
      </c>
      <c r="C4" s="35">
        <v>7.9501666666666662</v>
      </c>
    </row>
    <row r="5" spans="2:3" x14ac:dyDescent="0.25">
      <c r="B5" s="33">
        <v>41487</v>
      </c>
      <c r="C5" s="35">
        <v>8.0288500000000003</v>
      </c>
    </row>
    <row r="6" spans="2:3" x14ac:dyDescent="0.25">
      <c r="B6" s="33">
        <v>41518</v>
      </c>
      <c r="C6" s="35">
        <v>8.4098699999999997</v>
      </c>
    </row>
    <row r="7" spans="2:3" x14ac:dyDescent="0.25">
      <c r="B7" s="33">
        <v>41548</v>
      </c>
      <c r="C7" s="35">
        <v>8.5242900000000024</v>
      </c>
    </row>
    <row r="8" spans="2:3" x14ac:dyDescent="0.25">
      <c r="B8" s="33">
        <v>41579</v>
      </c>
      <c r="C8" s="35">
        <v>8.6463366666666666</v>
      </c>
    </row>
    <row r="9" spans="2:3" x14ac:dyDescent="0.25">
      <c r="B9" s="33">
        <v>41609</v>
      </c>
      <c r="C9" s="35">
        <v>8.7073599999999995</v>
      </c>
    </row>
    <row r="10" spans="2:3" x14ac:dyDescent="0.25">
      <c r="B10" s="33">
        <v>41640</v>
      </c>
      <c r="C10" s="35">
        <v>8.7302449999999983</v>
      </c>
    </row>
    <row r="11" spans="2:3" x14ac:dyDescent="0.25">
      <c r="B11" s="33">
        <v>41671</v>
      </c>
      <c r="C11" s="35">
        <v>8.8818524999999973</v>
      </c>
    </row>
    <row r="12" spans="2:3" x14ac:dyDescent="0.25">
      <c r="B12" s="33">
        <v>41699</v>
      </c>
      <c r="C12" s="35">
        <v>8.9247599999999991</v>
      </c>
    </row>
    <row r="13" spans="2:3" x14ac:dyDescent="0.25">
      <c r="B13" s="33">
        <v>41730</v>
      </c>
      <c r="C13" s="35">
        <v>8.9247599999999991</v>
      </c>
    </row>
    <row r="14" spans="2:3" x14ac:dyDescent="0.25">
      <c r="B14" s="33">
        <v>41760</v>
      </c>
      <c r="C14" s="35">
        <v>9.5368528571428559</v>
      </c>
    </row>
    <row r="15" spans="2:3" x14ac:dyDescent="0.25">
      <c r="B15" s="33">
        <v>41791</v>
      </c>
      <c r="C15" s="35">
        <v>8.5948153577371045</v>
      </c>
    </row>
    <row r="16" spans="2:3" x14ac:dyDescent="0.25">
      <c r="B16" s="33">
        <v>41821</v>
      </c>
      <c r="C16" s="35">
        <v>8.3800450240929294</v>
      </c>
    </row>
    <row r="17" spans="2:12" x14ac:dyDescent="0.25">
      <c r="B17" s="33">
        <v>41852</v>
      </c>
      <c r="C17" s="35">
        <v>8.7733823787364162</v>
      </c>
    </row>
    <row r="18" spans="2:12" x14ac:dyDescent="0.25">
      <c r="B18" s="33">
        <v>41883</v>
      </c>
      <c r="C18" s="35">
        <v>9.3614336363636355</v>
      </c>
    </row>
    <row r="19" spans="2:12" x14ac:dyDescent="0.25">
      <c r="B19" s="33">
        <v>41913</v>
      </c>
      <c r="C19" s="35">
        <v>8.9854000000000003</v>
      </c>
    </row>
    <row r="20" spans="2:12" x14ac:dyDescent="0.25">
      <c r="B20" s="33">
        <v>41944</v>
      </c>
      <c r="C20" s="35">
        <v>8.5277200000000004</v>
      </c>
    </row>
    <row r="21" spans="2:12" x14ac:dyDescent="0.25">
      <c r="B21" s="33">
        <v>41974</v>
      </c>
      <c r="C21" s="35">
        <v>8.4132999999999996</v>
      </c>
    </row>
    <row r="22" spans="2:12" x14ac:dyDescent="0.25">
      <c r="B22" s="33">
        <v>42005</v>
      </c>
      <c r="C22" s="35">
        <v>8.411266666666668</v>
      </c>
    </row>
    <row r="23" spans="2:12" x14ac:dyDescent="0.25">
      <c r="B23" s="33">
        <v>42036</v>
      </c>
      <c r="C23" s="35">
        <v>8.2923024999999981</v>
      </c>
    </row>
    <row r="24" spans="2:12" ht="15.75" thickBot="1" x14ac:dyDescent="0.3">
      <c r="B24" s="33">
        <v>42064</v>
      </c>
      <c r="C24" s="35">
        <v>7.9114371428571424</v>
      </c>
      <c r="K24" s="36" t="s">
        <v>15</v>
      </c>
      <c r="L24" s="37">
        <v>50.12</v>
      </c>
    </row>
    <row r="25" spans="2:12" ht="15.75" thickBot="1" x14ac:dyDescent="0.3">
      <c r="B25" s="33">
        <v>42095</v>
      </c>
      <c r="C25" s="35">
        <v>7.9176799999999989</v>
      </c>
      <c r="K25" s="36" t="s">
        <v>16</v>
      </c>
      <c r="L25" s="37">
        <v>49.97</v>
      </c>
    </row>
    <row r="26" spans="2:12" ht="15.75" thickBot="1" x14ac:dyDescent="0.3">
      <c r="B26" s="33">
        <v>42125</v>
      </c>
      <c r="C26" s="35">
        <v>7.9251714285714279</v>
      </c>
      <c r="K26" s="36" t="s">
        <v>17</v>
      </c>
      <c r="L26" s="37">
        <v>50.17</v>
      </c>
    </row>
    <row r="27" spans="2:12" ht="15.75" thickBot="1" x14ac:dyDescent="0.3">
      <c r="B27" s="33">
        <v>42156</v>
      </c>
      <c r="C27" s="35">
        <v>8.0224650000000004</v>
      </c>
      <c r="K27" s="36" t="s">
        <v>18</v>
      </c>
      <c r="L27" s="37">
        <v>49.56</v>
      </c>
    </row>
    <row r="28" spans="2:12" ht="15.75" thickBot="1" x14ac:dyDescent="0.3">
      <c r="B28" s="33">
        <v>42217</v>
      </c>
      <c r="C28" s="35">
        <v>8.2609285714285736</v>
      </c>
      <c r="K28" s="36" t="s">
        <v>19</v>
      </c>
      <c r="L28" s="37">
        <v>50.14</v>
      </c>
    </row>
    <row r="29" spans="2:12" ht="15.75" thickBot="1" x14ac:dyDescent="0.3">
      <c r="B29" s="33">
        <v>42217</v>
      </c>
      <c r="C29" s="35">
        <v>8.0327082352941179</v>
      </c>
      <c r="K29" s="36" t="s">
        <v>20</v>
      </c>
      <c r="L29" s="37">
        <v>50.67</v>
      </c>
    </row>
    <row r="30" spans="2:12" ht="15.75" thickBot="1" x14ac:dyDescent="0.3">
      <c r="B30" s="33">
        <v>42248</v>
      </c>
      <c r="C30" s="35">
        <v>8.2422000000000004</v>
      </c>
      <c r="K30" s="36" t="s">
        <v>21</v>
      </c>
      <c r="L30" s="37">
        <v>50.58</v>
      </c>
    </row>
    <row r="31" spans="2:12" ht="15.75" thickBot="1" x14ac:dyDescent="0.3">
      <c r="B31" s="33">
        <v>42278</v>
      </c>
      <c r="C31" s="35">
        <v>7.7379399999999992</v>
      </c>
      <c r="K31" s="36" t="s">
        <v>22</v>
      </c>
      <c r="L31" s="37">
        <v>50.56</v>
      </c>
    </row>
    <row r="32" spans="2:12" ht="15.75" thickBot="1" x14ac:dyDescent="0.3">
      <c r="B32" s="33">
        <v>42309</v>
      </c>
      <c r="C32" s="34">
        <v>6.29</v>
      </c>
      <c r="K32" s="36" t="s">
        <v>23</v>
      </c>
      <c r="L32" s="37">
        <v>50.63</v>
      </c>
    </row>
    <row r="33" spans="2:12" ht="15.75" thickBot="1" x14ac:dyDescent="0.3">
      <c r="B33" s="33">
        <v>42339</v>
      </c>
      <c r="C33" s="34">
        <v>5.35</v>
      </c>
      <c r="K33" s="36" t="s">
        <v>24</v>
      </c>
      <c r="L33" s="37">
        <v>49.6</v>
      </c>
    </row>
    <row r="34" spans="2:12" ht="15.75" thickBot="1" x14ac:dyDescent="0.3">
      <c r="B34" s="33">
        <v>42370</v>
      </c>
      <c r="C34" s="35">
        <v>5.12</v>
      </c>
      <c r="K34" s="36" t="s">
        <v>25</v>
      </c>
      <c r="L34" s="37">
        <v>50.1</v>
      </c>
    </row>
    <row r="35" spans="2:12" ht="15.75" thickBot="1" x14ac:dyDescent="0.3">
      <c r="B35" s="33">
        <v>42401</v>
      </c>
      <c r="C35" s="35">
        <v>5.44</v>
      </c>
      <c r="K35" s="36" t="s">
        <v>26</v>
      </c>
      <c r="L35" s="37">
        <v>50.63</v>
      </c>
    </row>
    <row r="36" spans="2:12" ht="15.75" thickBot="1" x14ac:dyDescent="0.3">
      <c r="B36" s="33">
        <v>42430</v>
      </c>
      <c r="C36" s="35">
        <v>5.95</v>
      </c>
      <c r="K36" s="36" t="s">
        <v>27</v>
      </c>
      <c r="L36" s="37">
        <v>50.65</v>
      </c>
    </row>
    <row r="37" spans="2:12" ht="15.75" thickBot="1" x14ac:dyDescent="0.3">
      <c r="B37" s="33">
        <v>42461</v>
      </c>
      <c r="C37" s="35">
        <v>6.18</v>
      </c>
      <c r="K37" s="36" t="s">
        <v>28</v>
      </c>
      <c r="L37" s="37">
        <v>53.3</v>
      </c>
    </row>
    <row r="38" spans="2:12" ht="15.75" thickBot="1" x14ac:dyDescent="0.3">
      <c r="B38" s="33">
        <v>42491</v>
      </c>
      <c r="C38" s="35">
        <v>6.95</v>
      </c>
      <c r="K38" s="36" t="s">
        <v>29</v>
      </c>
      <c r="L38" s="37">
        <v>54.61</v>
      </c>
    </row>
    <row r="39" spans="2:12" ht="15.75" thickBot="1" x14ac:dyDescent="0.3">
      <c r="B39" s="33">
        <v>42522</v>
      </c>
      <c r="C39" s="35">
        <v>7.42</v>
      </c>
      <c r="K39" s="36" t="s">
        <v>30</v>
      </c>
      <c r="L39" s="37">
        <v>54.73</v>
      </c>
    </row>
    <row r="40" spans="2:12" ht="15.75" thickBot="1" x14ac:dyDescent="0.3">
      <c r="B40" s="33">
        <v>42552</v>
      </c>
      <c r="C40" s="35">
        <v>8.15</v>
      </c>
      <c r="K40" s="36" t="s">
        <v>31</v>
      </c>
      <c r="L40" s="37">
        <v>54.12</v>
      </c>
    </row>
    <row r="41" spans="2:12" ht="15.75" thickBot="1" x14ac:dyDescent="0.3">
      <c r="B41" s="33">
        <v>42583</v>
      </c>
      <c r="C41" s="35">
        <v>8.5</v>
      </c>
      <c r="K41" s="36" t="s">
        <v>32</v>
      </c>
      <c r="L41" s="37">
        <v>54.16</v>
      </c>
    </row>
    <row r="42" spans="2:12" ht="15.75" thickBot="1" x14ac:dyDescent="0.3">
      <c r="B42" s="33">
        <v>42614</v>
      </c>
      <c r="C42" s="35">
        <v>8.7799999999999994</v>
      </c>
      <c r="K42" s="36" t="s">
        <v>33</v>
      </c>
      <c r="L42" s="37">
        <v>55.72</v>
      </c>
    </row>
    <row r="43" spans="2:12" ht="15.75" thickBot="1" x14ac:dyDescent="0.3">
      <c r="B43" s="33">
        <v>42644</v>
      </c>
      <c r="C43" s="35">
        <v>8.7100000000000009</v>
      </c>
      <c r="K43" s="36" t="s">
        <v>34</v>
      </c>
      <c r="L43" s="37">
        <v>53.36</v>
      </c>
    </row>
    <row r="44" spans="2:12" ht="15.75" thickBot="1" x14ac:dyDescent="0.3">
      <c r="B44" s="33">
        <v>42675</v>
      </c>
      <c r="C44" s="35">
        <v>8.6999999999999993</v>
      </c>
      <c r="K44" s="36" t="s">
        <v>35</v>
      </c>
      <c r="L44" s="37">
        <v>54.65</v>
      </c>
    </row>
    <row r="45" spans="2:12" ht="15.75" thickBot="1" x14ac:dyDescent="0.3">
      <c r="B45" s="33">
        <v>42705</v>
      </c>
      <c r="C45" s="34"/>
      <c r="K45" s="36" t="s">
        <v>36</v>
      </c>
      <c r="L45" s="37">
        <v>54.69</v>
      </c>
    </row>
    <row r="46" spans="2:12" ht="15.75" thickBot="1" x14ac:dyDescent="0.3">
      <c r="K46" s="36" t="s">
        <v>37</v>
      </c>
      <c r="L46" s="37">
        <v>55.82</v>
      </c>
    </row>
    <row r="47" spans="2:12" ht="15.75" thickBot="1" x14ac:dyDescent="0.3">
      <c r="K47" s="36" t="s">
        <v>38</v>
      </c>
      <c r="L47" s="37">
        <v>54.9</v>
      </c>
    </row>
    <row r="48" spans="2:12" ht="15.75" thickBot="1" x14ac:dyDescent="0.3">
      <c r="K48" s="36" t="s">
        <v>39</v>
      </c>
      <c r="L48" s="37">
        <v>56.34</v>
      </c>
    </row>
    <row r="49" spans="11:12" ht="15.75" thickBot="1" x14ac:dyDescent="0.3">
      <c r="K49" s="36" t="s">
        <v>40</v>
      </c>
      <c r="L49" s="37">
        <v>55.25</v>
      </c>
    </row>
    <row r="50" spans="11:12" ht="15.75" thickBot="1" x14ac:dyDescent="0.3">
      <c r="K50" s="36" t="s">
        <v>41</v>
      </c>
      <c r="L50" s="37">
        <v>54.48</v>
      </c>
    </row>
    <row r="51" spans="11:12" ht="15.75" thickBot="1" x14ac:dyDescent="0.3">
      <c r="K51" s="36" t="s">
        <v>42</v>
      </c>
      <c r="L51" s="37">
        <v>54.16</v>
      </c>
    </row>
    <row r="52" spans="11:12" ht="15.75" thickBot="1" x14ac:dyDescent="0.3">
      <c r="K52" s="36" t="s">
        <v>43</v>
      </c>
      <c r="L52" s="37">
        <v>54.57</v>
      </c>
    </row>
    <row r="53" spans="11:12" ht="15.75" thickBot="1" x14ac:dyDescent="0.3">
      <c r="K53" s="36" t="s">
        <v>44</v>
      </c>
      <c r="L53" s="37">
        <v>54.96</v>
      </c>
    </row>
    <row r="54" spans="11:12" ht="15.75" thickBot="1" x14ac:dyDescent="0.3">
      <c r="K54" s="36" t="s">
        <v>45</v>
      </c>
      <c r="L54" s="37">
        <v>54.15</v>
      </c>
    </row>
    <row r="55" spans="11:12" ht="15.75" thickBot="1" x14ac:dyDescent="0.3">
      <c r="K55" s="36" t="s">
        <v>46</v>
      </c>
      <c r="L55" s="37">
        <v>55.2</v>
      </c>
    </row>
    <row r="56" spans="11:12" ht="15.75" thickBot="1" x14ac:dyDescent="0.3">
      <c r="K56" s="36" t="s">
        <v>47</v>
      </c>
      <c r="L56" s="37">
        <v>53.98</v>
      </c>
    </row>
    <row r="57" spans="11:12" ht="15.75" thickBot="1" x14ac:dyDescent="0.3">
      <c r="K57" s="36" t="s">
        <v>48</v>
      </c>
      <c r="L57" s="37">
        <v>54.42</v>
      </c>
    </row>
    <row r="58" spans="11:12" ht="15.75" thickBot="1" x14ac:dyDescent="0.3">
      <c r="K58" s="36" t="s">
        <v>49</v>
      </c>
      <c r="L58" s="37">
        <v>53.79</v>
      </c>
    </row>
    <row r="59" spans="11:12" ht="15.75" thickBot="1" x14ac:dyDescent="0.3">
      <c r="K59" s="36" t="s">
        <v>50</v>
      </c>
      <c r="L59" s="37">
        <v>55.02</v>
      </c>
    </row>
    <row r="60" spans="11:12" ht="15.75" thickBot="1" x14ac:dyDescent="0.3">
      <c r="K60" s="36" t="s">
        <v>51</v>
      </c>
      <c r="L60" s="37">
        <v>55.92</v>
      </c>
    </row>
    <row r="61" spans="11:12" ht="15.75" thickBot="1" x14ac:dyDescent="0.3">
      <c r="K61" s="36" t="s">
        <v>52</v>
      </c>
      <c r="L61" s="37">
        <v>55.94</v>
      </c>
    </row>
    <row r="62" spans="11:12" ht="15.75" thickBot="1" x14ac:dyDescent="0.3">
      <c r="K62" s="36" t="s">
        <v>53</v>
      </c>
      <c r="L62" s="37">
        <v>55.79</v>
      </c>
    </row>
    <row r="63" spans="11:12" ht="15.75" thickBot="1" x14ac:dyDescent="0.3">
      <c r="K63" s="36" t="s">
        <v>54</v>
      </c>
      <c r="L63" s="37">
        <v>55.25</v>
      </c>
    </row>
    <row r="64" spans="11:12" ht="15.75" thickBot="1" x14ac:dyDescent="0.3">
      <c r="K64" s="36" t="s">
        <v>55</v>
      </c>
      <c r="L64" s="37">
        <v>54.77</v>
      </c>
    </row>
    <row r="65" spans="11:12" ht="15.75" thickBot="1" x14ac:dyDescent="0.3">
      <c r="K65" s="36" t="s">
        <v>56</v>
      </c>
      <c r="L65" s="37">
        <v>54.8</v>
      </c>
    </row>
    <row r="66" spans="11:12" ht="15.75" thickBot="1" x14ac:dyDescent="0.3">
      <c r="K66" s="36" t="s">
        <v>57</v>
      </c>
      <c r="L66" s="37">
        <v>55.89</v>
      </c>
    </row>
    <row r="67" spans="11:12" ht="15.75" thickBot="1" x14ac:dyDescent="0.3">
      <c r="K67" s="36" t="s">
        <v>58</v>
      </c>
      <c r="L67" s="37">
        <v>54.34</v>
      </c>
    </row>
    <row r="68" spans="11:12" ht="15.75" thickBot="1" x14ac:dyDescent="0.3">
      <c r="K68" s="36" t="s">
        <v>59</v>
      </c>
      <c r="L68" s="37">
        <v>54.7</v>
      </c>
    </row>
    <row r="69" spans="11:12" ht="15.75" thickBot="1" x14ac:dyDescent="0.3">
      <c r="K69" s="36" t="s">
        <v>60</v>
      </c>
      <c r="L69" s="37">
        <v>54.8</v>
      </c>
    </row>
    <row r="70" spans="11:12" ht="15.75" thickBot="1" x14ac:dyDescent="0.3">
      <c r="K70" s="36" t="s">
        <v>61</v>
      </c>
      <c r="L70" s="37">
        <v>55.04</v>
      </c>
    </row>
    <row r="71" spans="11:12" ht="15.75" thickBot="1" x14ac:dyDescent="0.3">
      <c r="K71" s="36" t="s">
        <v>62</v>
      </c>
      <c r="L71" s="37">
        <v>53.18</v>
      </c>
    </row>
    <row r="72" spans="11:12" ht="15.75" thickBot="1" x14ac:dyDescent="0.3">
      <c r="K72" s="36" t="s">
        <v>63</v>
      </c>
      <c r="L72" s="37">
        <v>53.77</v>
      </c>
    </row>
    <row r="73" spans="11:12" ht="15.75" thickBot="1" x14ac:dyDescent="0.3">
      <c r="K73" s="36" t="s">
        <v>64</v>
      </c>
      <c r="L73" s="37">
        <v>54.68</v>
      </c>
    </row>
  </sheetData>
  <autoFilter ref="B2:C2">
    <sortState ref="B3:C45">
      <sortCondition ref="B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0"/>
  <sheetViews>
    <sheetView workbookViewId="0">
      <selection activeCell="F22" sqref="F22"/>
    </sheetView>
  </sheetViews>
  <sheetFormatPr defaultRowHeight="15" x14ac:dyDescent="0.25"/>
  <cols>
    <col min="2" max="2" width="14.28515625" customWidth="1"/>
    <col min="3" max="3" width="29.5703125" customWidth="1"/>
    <col min="4" max="4" width="31.5703125" customWidth="1"/>
    <col min="6" max="6" width="12.42578125" customWidth="1"/>
  </cols>
  <sheetData>
    <row r="4" spans="2:7" x14ac:dyDescent="0.25">
      <c r="B4" s="60"/>
      <c r="C4" s="60"/>
    </row>
    <row r="5" spans="2:7" ht="45" x14ac:dyDescent="0.25">
      <c r="B5" s="48" t="s">
        <v>13</v>
      </c>
      <c r="C5" s="49" t="s">
        <v>65</v>
      </c>
      <c r="F5" s="55" t="s">
        <v>69</v>
      </c>
    </row>
    <row r="6" spans="2:7" x14ac:dyDescent="0.25">
      <c r="B6" s="48">
        <v>42461</v>
      </c>
      <c r="C6" s="50">
        <v>176.85666666666665</v>
      </c>
      <c r="F6" s="1">
        <v>349.76999999999992</v>
      </c>
    </row>
    <row r="7" spans="2:7" x14ac:dyDescent="0.25">
      <c r="B7" s="48">
        <v>42491</v>
      </c>
      <c r="C7" s="50">
        <v>138.36009677419349</v>
      </c>
      <c r="F7" s="1">
        <v>266.69899999999996</v>
      </c>
    </row>
    <row r="8" spans="2:7" x14ac:dyDescent="0.25">
      <c r="B8" s="48">
        <v>42522</v>
      </c>
      <c r="C8" s="50">
        <v>147.29566666666662</v>
      </c>
      <c r="F8" s="1">
        <v>248.36899999999994</v>
      </c>
    </row>
    <row r="9" spans="2:7" x14ac:dyDescent="0.25">
      <c r="B9" s="48">
        <v>42552</v>
      </c>
      <c r="C9" s="50">
        <v>355.19383870967749</v>
      </c>
      <c r="F9" s="1">
        <v>455.71900000000011</v>
      </c>
    </row>
    <row r="10" spans="2:7" x14ac:dyDescent="0.25">
      <c r="B10" s="48">
        <v>42583</v>
      </c>
      <c r="C10" s="50">
        <v>190.97254838709671</v>
      </c>
      <c r="F10" s="1">
        <v>358.72899999999998</v>
      </c>
    </row>
    <row r="11" spans="2:7" x14ac:dyDescent="0.25">
      <c r="B11" s="48">
        <v>42614</v>
      </c>
      <c r="C11" s="50">
        <v>140.56166666666644</v>
      </c>
      <c r="F11" s="1">
        <v>317.07899999999989</v>
      </c>
    </row>
    <row r="12" spans="2:7" x14ac:dyDescent="0.25">
      <c r="B12" s="48">
        <v>42644</v>
      </c>
      <c r="C12" s="50">
        <v>165.18641935483853</v>
      </c>
      <c r="F12" s="1">
        <v>330.65899999999988</v>
      </c>
    </row>
    <row r="13" spans="2:7" x14ac:dyDescent="0.25">
      <c r="B13" s="48">
        <v>42675</v>
      </c>
      <c r="C13" s="50">
        <v>175.33266666666651</v>
      </c>
      <c r="F13" s="1">
        <v>345.93899999999985</v>
      </c>
    </row>
    <row r="14" spans="2:7" x14ac:dyDescent="0.25">
      <c r="B14" s="48">
        <v>42705</v>
      </c>
      <c r="C14" s="50">
        <v>123.14512903225776</v>
      </c>
      <c r="D14" s="1" t="s">
        <v>67</v>
      </c>
      <c r="F14" s="1">
        <v>244.12899999999965</v>
      </c>
    </row>
    <row r="15" spans="2:7" x14ac:dyDescent="0.25">
      <c r="B15" s="48">
        <v>42736</v>
      </c>
      <c r="C15" s="50">
        <v>221.93390322580609</v>
      </c>
      <c r="D15" s="50">
        <f>AVERAGE(C6:C15)</f>
        <v>183.48386021505362</v>
      </c>
      <c r="F15" s="1">
        <v>363.45099999999962</v>
      </c>
      <c r="G15">
        <f>AVERAGE(F6:F15)</f>
        <v>328.05429999999984</v>
      </c>
    </row>
    <row r="16" spans="2:7" x14ac:dyDescent="0.25">
      <c r="B16" s="48">
        <v>42767</v>
      </c>
      <c r="C16" s="50">
        <v>385.78210714285694</v>
      </c>
      <c r="D16" s="1" t="s">
        <v>68</v>
      </c>
      <c r="E16" s="54">
        <v>42794</v>
      </c>
      <c r="F16" s="1">
        <v>605.7225999999996</v>
      </c>
    </row>
    <row r="17" spans="2:7" x14ac:dyDescent="0.25">
      <c r="B17" s="51">
        <v>42795</v>
      </c>
      <c r="C17" s="50">
        <v>386.23215483870916</v>
      </c>
      <c r="D17" s="50">
        <f>AVERAGE(C16:C17)</f>
        <v>386.00713099078303</v>
      </c>
      <c r="E17" s="54">
        <v>42795</v>
      </c>
      <c r="F17" s="1">
        <v>603.87959999999964</v>
      </c>
      <c r="G17">
        <f>AVERAGE(F16:F17)</f>
        <v>604.80109999999968</v>
      </c>
    </row>
    <row r="18" spans="2:7" x14ac:dyDescent="0.25">
      <c r="B18" s="62" t="s">
        <v>66</v>
      </c>
      <c r="C18" s="63">
        <v>216.47957753424643</v>
      </c>
    </row>
    <row r="19" spans="2:7" x14ac:dyDescent="0.25">
      <c r="B19" s="64" t="s">
        <v>79</v>
      </c>
      <c r="C19" s="64"/>
      <c r="D19" s="65">
        <f>D17-D15</f>
        <v>202.5232707757294</v>
      </c>
      <c r="E19" s="64"/>
      <c r="F19" s="64"/>
      <c r="G19" s="65">
        <f>G17-G15</f>
        <v>276.74679999999984</v>
      </c>
    </row>
    <row r="20" spans="2:7" x14ac:dyDescent="0.25">
      <c r="B20" s="64" t="s">
        <v>80</v>
      </c>
      <c r="C20" s="64"/>
      <c r="D20" s="66">
        <f>D19/D15</f>
        <v>1.103766132554441</v>
      </c>
      <c r="E20" s="64"/>
      <c r="F20" s="64"/>
      <c r="G20" s="66">
        <f>G19/G15</f>
        <v>0.84360058685406647</v>
      </c>
    </row>
  </sheetData>
  <mergeCells count="1">
    <mergeCell ref="B4:C4"/>
  </mergeCells>
  <pageMargins left="0.7" right="0.7" top="0.75" bottom="0.75" header="0.3" footer="0.3"/>
  <pageSetup paperSize="9" orientation="portrait" r:id="rId1"/>
  <ignoredErrors>
    <ignoredError sqref="D17 D15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38"/>
  <sheetViews>
    <sheetView topLeftCell="A20" workbookViewId="0">
      <selection activeCell="G36" sqref="G36"/>
    </sheetView>
  </sheetViews>
  <sheetFormatPr defaultRowHeight="15" x14ac:dyDescent="0.25"/>
  <cols>
    <col min="2" max="2" width="9.5703125" bestFit="1" customWidth="1"/>
    <col min="3" max="3" width="10.140625" customWidth="1"/>
    <col min="4" max="4" width="19" customWidth="1"/>
  </cols>
  <sheetData>
    <row r="2" spans="2:5" x14ac:dyDescent="0.25">
      <c r="B2" s="56" t="s">
        <v>13</v>
      </c>
      <c r="C2" s="56" t="s">
        <v>70</v>
      </c>
      <c r="D2" s="56" t="s">
        <v>71</v>
      </c>
    </row>
    <row r="3" spans="2:5" x14ac:dyDescent="0.25">
      <c r="B3" s="57">
        <v>42370</v>
      </c>
      <c r="C3" s="1" t="s">
        <v>72</v>
      </c>
      <c r="D3" s="50">
        <v>19845.196650000002</v>
      </c>
    </row>
    <row r="4" spans="2:5" x14ac:dyDescent="0.25">
      <c r="B4" s="57">
        <v>42401</v>
      </c>
      <c r="C4" s="1" t="s">
        <v>72</v>
      </c>
      <c r="D4" s="50">
        <v>26957.140649999998</v>
      </c>
    </row>
    <row r="5" spans="2:5" x14ac:dyDescent="0.25">
      <c r="B5" s="57">
        <v>42430</v>
      </c>
      <c r="C5" s="1" t="s">
        <v>72</v>
      </c>
      <c r="D5" s="50">
        <v>43984.081529999996</v>
      </c>
    </row>
    <row r="6" spans="2:5" x14ac:dyDescent="0.25">
      <c r="B6" s="57">
        <v>42461</v>
      </c>
      <c r="C6" s="1" t="s">
        <v>72</v>
      </c>
      <c r="D6" s="50">
        <v>41098.294349999996</v>
      </c>
    </row>
    <row r="7" spans="2:5" x14ac:dyDescent="0.25">
      <c r="B7" s="57">
        <v>42491</v>
      </c>
      <c r="C7" s="1" t="s">
        <v>72</v>
      </c>
      <c r="D7" s="50">
        <v>37542.273029999997</v>
      </c>
    </row>
    <row r="8" spans="2:5" x14ac:dyDescent="0.25">
      <c r="B8" s="57">
        <v>42522</v>
      </c>
      <c r="C8" s="1" t="s">
        <v>72</v>
      </c>
      <c r="D8" s="50">
        <v>195703.93008000002</v>
      </c>
    </row>
    <row r="9" spans="2:5" x14ac:dyDescent="0.25">
      <c r="B9" s="57">
        <v>42552</v>
      </c>
      <c r="C9" s="1" t="s">
        <v>72</v>
      </c>
      <c r="D9" s="50">
        <v>7151.2767000000003</v>
      </c>
    </row>
    <row r="10" spans="2:5" x14ac:dyDescent="0.25">
      <c r="B10" s="57">
        <v>42583</v>
      </c>
      <c r="C10" s="1" t="s">
        <v>72</v>
      </c>
      <c r="D10" s="50">
        <v>10209.4866</v>
      </c>
    </row>
    <row r="11" spans="2:5" x14ac:dyDescent="0.25">
      <c r="B11" s="57">
        <v>42614</v>
      </c>
      <c r="C11" s="1" t="s">
        <v>72</v>
      </c>
      <c r="D11" s="50">
        <v>10278.57159</v>
      </c>
    </row>
    <row r="12" spans="2:5" x14ac:dyDescent="0.25">
      <c r="B12" s="57">
        <v>42644</v>
      </c>
      <c r="C12" s="1" t="s">
        <v>72</v>
      </c>
      <c r="D12" s="50">
        <v>291580.57980000001</v>
      </c>
      <c r="E12" t="s">
        <v>73</v>
      </c>
    </row>
    <row r="13" spans="2:5" x14ac:dyDescent="0.25">
      <c r="B13" s="57">
        <v>42675</v>
      </c>
      <c r="C13" s="1" t="s">
        <v>72</v>
      </c>
      <c r="D13" s="50">
        <v>4918.6836000000003</v>
      </c>
    </row>
    <row r="14" spans="2:5" x14ac:dyDescent="0.25">
      <c r="B14" s="57">
        <v>42705</v>
      </c>
      <c r="C14" s="1" t="s">
        <v>72</v>
      </c>
      <c r="D14" s="50">
        <v>18874.813320000001</v>
      </c>
    </row>
    <row r="15" spans="2:5" x14ac:dyDescent="0.25">
      <c r="B15" s="57">
        <v>42736</v>
      </c>
      <c r="C15" s="1" t="s">
        <v>72</v>
      </c>
      <c r="D15" s="50">
        <v>869597.54009999998</v>
      </c>
      <c r="E15" s="58" t="s">
        <v>74</v>
      </c>
    </row>
    <row r="16" spans="2:5" x14ac:dyDescent="0.25">
      <c r="B16" s="57">
        <v>42767</v>
      </c>
      <c r="C16" s="1" t="s">
        <v>72</v>
      </c>
      <c r="D16" s="50">
        <v>0</v>
      </c>
    </row>
    <row r="17" spans="2:5" x14ac:dyDescent="0.25">
      <c r="B17" s="57">
        <v>42795</v>
      </c>
      <c r="C17" s="1" t="s">
        <v>72</v>
      </c>
      <c r="D17" s="50">
        <v>16828.723800000003</v>
      </c>
    </row>
    <row r="21" spans="2:5" x14ac:dyDescent="0.25">
      <c r="B21" s="56" t="s">
        <v>13</v>
      </c>
      <c r="C21" s="56" t="s">
        <v>70</v>
      </c>
      <c r="D21" s="56" t="s">
        <v>71</v>
      </c>
    </row>
    <row r="22" spans="2:5" x14ac:dyDescent="0.25">
      <c r="B22" s="57">
        <v>42370</v>
      </c>
      <c r="C22" s="1" t="s">
        <v>72</v>
      </c>
      <c r="D22" s="50">
        <v>19845.196650000002</v>
      </c>
    </row>
    <row r="23" spans="2:5" x14ac:dyDescent="0.25">
      <c r="B23" s="57">
        <v>42401</v>
      </c>
      <c r="C23" s="1" t="s">
        <v>72</v>
      </c>
      <c r="D23" s="50">
        <v>26957.140649999998</v>
      </c>
    </row>
    <row r="24" spans="2:5" x14ac:dyDescent="0.25">
      <c r="B24" s="57">
        <v>42430</v>
      </c>
      <c r="C24" s="1" t="s">
        <v>72</v>
      </c>
      <c r="D24" s="50">
        <v>43984.081529999996</v>
      </c>
    </row>
    <row r="25" spans="2:5" x14ac:dyDescent="0.25">
      <c r="B25" s="57">
        <v>42461</v>
      </c>
      <c r="C25" s="1" t="s">
        <v>72</v>
      </c>
      <c r="D25" s="50">
        <v>41098.294349999996</v>
      </c>
      <c r="E25" s="52" t="s">
        <v>75</v>
      </c>
    </row>
    <row r="26" spans="2:5" x14ac:dyDescent="0.25">
      <c r="B26" s="57">
        <v>42491</v>
      </c>
      <c r="C26" s="1" t="s">
        <v>72</v>
      </c>
      <c r="D26" s="50">
        <v>37542.273029999997</v>
      </c>
      <c r="E26" s="53">
        <f>AVERAGE(D22:D26)</f>
        <v>33885.397241999999</v>
      </c>
    </row>
    <row r="27" spans="2:5" x14ac:dyDescent="0.25">
      <c r="B27" s="57">
        <v>42522</v>
      </c>
      <c r="C27" s="1" t="s">
        <v>72</v>
      </c>
      <c r="D27" s="50"/>
    </row>
    <row r="28" spans="2:5" x14ac:dyDescent="0.25">
      <c r="B28" s="57">
        <v>42552</v>
      </c>
      <c r="C28" s="1" t="s">
        <v>72</v>
      </c>
      <c r="D28" s="50">
        <v>7151.2767000000003</v>
      </c>
    </row>
    <row r="29" spans="2:5" x14ac:dyDescent="0.25">
      <c r="B29" s="57">
        <v>42583</v>
      </c>
      <c r="C29" s="1" t="s">
        <v>72</v>
      </c>
      <c r="D29" s="50">
        <v>10209.4866</v>
      </c>
    </row>
    <row r="30" spans="2:5" x14ac:dyDescent="0.25">
      <c r="B30" s="57">
        <v>42614</v>
      </c>
      <c r="C30" s="1" t="s">
        <v>72</v>
      </c>
      <c r="D30" s="50">
        <v>10278.57159</v>
      </c>
    </row>
    <row r="31" spans="2:5" x14ac:dyDescent="0.25">
      <c r="B31" s="57">
        <v>42644</v>
      </c>
      <c r="C31" s="1" t="s">
        <v>72</v>
      </c>
      <c r="D31" s="50"/>
    </row>
    <row r="32" spans="2:5" x14ac:dyDescent="0.25">
      <c r="B32" s="57">
        <v>42675</v>
      </c>
      <c r="C32" s="1" t="s">
        <v>72</v>
      </c>
      <c r="D32" s="50">
        <v>4918.6836000000003</v>
      </c>
    </row>
    <row r="33" spans="2:5" x14ac:dyDescent="0.25">
      <c r="B33" s="57">
        <v>42705</v>
      </c>
      <c r="C33" s="1" t="s">
        <v>72</v>
      </c>
      <c r="D33" s="50">
        <v>18874.813320000001</v>
      </c>
    </row>
    <row r="34" spans="2:5" x14ac:dyDescent="0.25">
      <c r="B34" s="57">
        <v>42736</v>
      </c>
      <c r="C34" s="1" t="s">
        <v>72</v>
      </c>
      <c r="D34" s="50"/>
    </row>
    <row r="35" spans="2:5" x14ac:dyDescent="0.25">
      <c r="B35" s="57">
        <v>42767</v>
      </c>
      <c r="C35" s="1" t="s">
        <v>72</v>
      </c>
      <c r="D35" s="50">
        <v>0</v>
      </c>
      <c r="E35" s="52" t="s">
        <v>76</v>
      </c>
    </row>
    <row r="36" spans="2:5" x14ac:dyDescent="0.25">
      <c r="B36" s="57">
        <v>42795</v>
      </c>
      <c r="C36" s="1" t="s">
        <v>72</v>
      </c>
      <c r="D36" s="59">
        <v>16828.723800000003</v>
      </c>
      <c r="E36" s="50">
        <f>AVERAGE(D28:D30,D32:D33,D35:D36)</f>
        <v>9751.6508014285737</v>
      </c>
    </row>
    <row r="37" spans="2:5" x14ac:dyDescent="0.25">
      <c r="D37" s="1" t="s">
        <v>77</v>
      </c>
      <c r="E37" s="50">
        <f>E26-E36</f>
        <v>24133.746440571427</v>
      </c>
    </row>
    <row r="38" spans="2:5" x14ac:dyDescent="0.25">
      <c r="D38" s="61" t="s">
        <v>78</v>
      </c>
      <c r="E38" s="61">
        <f>E37*12</f>
        <v>289604.95728685713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Petcoke_Prediction</vt:lpstr>
      <vt:lpstr>Sheet1</vt:lpstr>
      <vt:lpstr>Coal Stock-Summary</vt:lpstr>
      <vt:lpstr>GAIL Imbalance-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riju.mukherjee</dc:creator>
  <cp:lastModifiedBy>Pratik Mehta</cp:lastModifiedBy>
  <dcterms:created xsi:type="dcterms:W3CDTF">2013-02-01T04:24:03Z</dcterms:created>
  <dcterms:modified xsi:type="dcterms:W3CDTF">2017-04-20T13:56:47Z</dcterms:modified>
</cp:coreProperties>
</file>