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firstSheet="3" activeTab="8"/>
  </bookViews>
  <sheets>
    <sheet name="TOD import +ve" sheetId="1" state="hidden" r:id="rId1"/>
    <sheet name="TOD Import -ve" sheetId="2" state="hidden" r:id="rId2"/>
    <sheet name="TOD Domestic +ve" sheetId="3" r:id="rId3"/>
    <sheet name="TOD Domestic -ve" sheetId="4" r:id="rId4"/>
    <sheet name="HK Marine PTE Ltd" sheetId="5" r:id="rId5"/>
    <sheet name="Sheet2" sheetId="6" r:id="rId6"/>
    <sheet name="P2P - TOC -Domestic Purchases" sheetId="8" r:id="rId7"/>
    <sheet name="TOC" sheetId="7" r:id="rId8"/>
    <sheet name="Sheet4" sheetId="9" r:id="rId9"/>
  </sheets>
  <externalReferences>
    <externalReference r:id="rId10"/>
  </externalReferences>
  <definedNames>
    <definedName name="_xlnm._FilterDatabase" localSheetId="2" hidden="1">'TOD Domestic +ve'!$E$3:$AY$112</definedName>
    <definedName name="_xlnm._FilterDatabase" localSheetId="0" hidden="1">'TOD import +ve'!$A$3:$AT$81</definedName>
    <definedName name="_MailOriginal" localSheetId="7">TOC!$A$13</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3" i="7" l="1"/>
  <c r="M43" i="7"/>
  <c r="N42" i="7"/>
  <c r="K42" i="7"/>
  <c r="M42" i="7" s="1"/>
  <c r="L41" i="7"/>
  <c r="K41" i="7"/>
  <c r="M41" i="7" s="1"/>
  <c r="M40" i="7"/>
  <c r="M39" i="7"/>
  <c r="M38" i="7"/>
  <c r="M37" i="7"/>
  <c r="M36" i="7"/>
  <c r="M35" i="7"/>
  <c r="M34" i="7"/>
  <c r="N33" i="7"/>
  <c r="M33" i="7"/>
  <c r="L32" i="7"/>
  <c r="M32" i="7" s="1"/>
  <c r="K31" i="7"/>
  <c r="M31" i="7" s="1"/>
  <c r="M30" i="7"/>
  <c r="M29" i="7"/>
  <c r="N20" i="7"/>
  <c r="L20" i="7"/>
  <c r="N19" i="7"/>
  <c r="L19" i="7"/>
  <c r="A6" i="4" l="1"/>
  <c r="A7" i="4" s="1"/>
  <c r="E5" i="3"/>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E95" i="3" s="1"/>
  <c r="E96" i="3" s="1"/>
  <c r="E97" i="3" s="1"/>
  <c r="E98" i="3" s="1"/>
  <c r="E99" i="3" s="1"/>
  <c r="E100" i="3" s="1"/>
  <c r="E101" i="3" s="1"/>
  <c r="E102" i="3" s="1"/>
  <c r="E103" i="3" s="1"/>
  <c r="E104" i="3" s="1"/>
  <c r="E105" i="3" s="1"/>
  <c r="E106" i="3" s="1"/>
  <c r="E107" i="3" s="1"/>
  <c r="E108" i="3" s="1"/>
  <c r="E109" i="3" s="1"/>
  <c r="E110" i="3" s="1"/>
  <c r="E111" i="3" s="1"/>
  <c r="E112" i="3" s="1"/>
  <c r="I81" i="1" l="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B6" i="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5" i="1"/>
</calcChain>
</file>

<file path=xl/comments1.xml><?xml version="1.0" encoding="utf-8"?>
<comments xmlns="http://schemas.openxmlformats.org/spreadsheetml/2006/main">
  <authors>
    <author>Singh, Jugraj</author>
  </authors>
  <commentList>
    <comment ref="K3" authorId="0">
      <text>
        <r>
          <rPr>
            <b/>
            <sz val="9"/>
            <color indexed="81"/>
            <rFont val="Tahoma"/>
            <family val="2"/>
          </rPr>
          <t>Singh, Jugraj:</t>
        </r>
        <r>
          <rPr>
            <sz val="9"/>
            <color indexed="81"/>
            <rFont val="Tahoma"/>
            <family val="2"/>
          </rPr>
          <t xml:space="preserve">
fc or inr
</t>
        </r>
      </text>
    </comment>
  </commentList>
</comments>
</file>

<file path=xl/comments2.xml><?xml version="1.0" encoding="utf-8"?>
<comments xmlns="http://schemas.openxmlformats.org/spreadsheetml/2006/main">
  <authors>
    <author>Fernandes, Dagna</author>
  </authors>
  <commentList>
    <comment ref="AS67" authorId="0">
      <text>
        <r>
          <rPr>
            <b/>
            <sz val="9"/>
            <color indexed="81"/>
            <rFont val="Tahoma"/>
            <family val="2"/>
          </rPr>
          <t>Fernandes, Dagna:</t>
        </r>
        <r>
          <rPr>
            <sz val="9"/>
            <color indexed="81"/>
            <rFont val="Tahoma"/>
            <family val="2"/>
          </rPr>
          <t xml:space="preserve">
294000722</t>
        </r>
      </text>
    </comment>
  </commentList>
</comments>
</file>

<file path=xl/sharedStrings.xml><?xml version="1.0" encoding="utf-8"?>
<sst xmlns="http://schemas.openxmlformats.org/spreadsheetml/2006/main" count="1004" uniqueCount="562">
  <si>
    <t>PO</t>
  </si>
  <si>
    <t>Sr No</t>
  </si>
  <si>
    <t>FI Doc. No.</t>
  </si>
  <si>
    <t>Invoice Amount in INR</t>
  </si>
  <si>
    <t>Material Description</t>
  </si>
  <si>
    <t>Vendor Code</t>
  </si>
  <si>
    <t>Vendor</t>
  </si>
  <si>
    <t>PO No.</t>
  </si>
  <si>
    <t>PO Amount in foreign currency for Imports</t>
  </si>
  <si>
    <t>PO Rate in foreign currency for imports</t>
  </si>
  <si>
    <t xml:space="preserve">PO Qty </t>
  </si>
  <si>
    <t>Invoice No</t>
  </si>
  <si>
    <t>Invoice Date</t>
  </si>
  <si>
    <t>Total Invoice quantity</t>
  </si>
  <si>
    <t>PO Qty &gt;= Inv Qty</t>
  </si>
  <si>
    <t>Rate (price) as per invoice in USD</t>
  </si>
  <si>
    <t>Rate as per PO and Invoice</t>
  </si>
  <si>
    <t>Invoice amount in USD</t>
  </si>
  <si>
    <t>PO Amt &gt;= Inv Amount</t>
  </si>
  <si>
    <t>Remarks</t>
  </si>
  <si>
    <t>UOM</t>
  </si>
  <si>
    <t>GRN No.</t>
  </si>
  <si>
    <t>GRN Date</t>
  </si>
  <si>
    <t>GRN Quantity</t>
  </si>
  <si>
    <t>Invoice Qty &gt; GRN Qty</t>
  </si>
  <si>
    <t>GRN Exchange rate booking</t>
  </si>
  <si>
    <t>Bill of Entry No.</t>
  </si>
  <si>
    <t>Bill of Entry Date</t>
  </si>
  <si>
    <t>Invoice Rate = PO rate</t>
  </si>
  <si>
    <t>Invoice rate agreeing to Purchase Order</t>
  </si>
  <si>
    <t>Verified Invoices, GRN and other relevant documents</t>
  </si>
  <si>
    <t>Exchange rate as per invoice</t>
  </si>
  <si>
    <t>Difference in exchange booking</t>
  </si>
  <si>
    <t>Duties being booked as per respective transaction</t>
  </si>
  <si>
    <t xml:space="preserve">Verified amount paid from Bank Statement </t>
  </si>
  <si>
    <t>Verified BOE/LR</t>
  </si>
  <si>
    <t>Payment Date</t>
  </si>
  <si>
    <t>Payment Bank reference number</t>
  </si>
  <si>
    <t>Amount Paid</t>
  </si>
  <si>
    <t xml:space="preserve">Terms of Purchase
</t>
  </si>
  <si>
    <t>Terms of Payment</t>
  </si>
  <si>
    <t>Accounting entry in system</t>
  </si>
  <si>
    <t>Payment Exchange rate</t>
  </si>
  <si>
    <t>300054</t>
  </si>
  <si>
    <t>300235</t>
  </si>
  <si>
    <t xml:space="preserve">Vendor Name </t>
  </si>
  <si>
    <t xml:space="preserve">Document Date </t>
  </si>
  <si>
    <t xml:space="preserve">Posting Date </t>
  </si>
  <si>
    <t xml:space="preserve">Positive </t>
  </si>
  <si>
    <t>Sr. No.</t>
  </si>
  <si>
    <t>GRN Amount in INR</t>
  </si>
  <si>
    <t>Document Number</t>
  </si>
  <si>
    <t>Material Code</t>
  </si>
  <si>
    <t>Posting Date</t>
  </si>
  <si>
    <t>New grn number</t>
  </si>
  <si>
    <t>Nature of reversal</t>
  </si>
  <si>
    <t>Check</t>
  </si>
  <si>
    <t>5000174131</t>
  </si>
  <si>
    <t>5000190140</t>
  </si>
  <si>
    <t>5000207454</t>
  </si>
  <si>
    <t>DOCUMENT_DATE</t>
  </si>
  <si>
    <t>POSTING_DATE</t>
  </si>
  <si>
    <t>PT. SOCI MAS</t>
  </si>
  <si>
    <t>PT UNILEVER OLEOCHEMICAL INDONESIA</t>
  </si>
  <si>
    <t xml:space="preserve">Amount </t>
  </si>
  <si>
    <t>GRN NO - 105</t>
  </si>
  <si>
    <t>GRN FI No</t>
  </si>
  <si>
    <t xml:space="preserve">MIRO No </t>
  </si>
  <si>
    <t>MIRO FI No</t>
  </si>
  <si>
    <t xml:space="preserve">Document No </t>
  </si>
  <si>
    <t xml:space="preserve">Document date </t>
  </si>
  <si>
    <t>Sample amount in INR</t>
  </si>
  <si>
    <t>PO Amount</t>
  </si>
  <si>
    <t>PO Rate</t>
  </si>
  <si>
    <t>Invoice Qty  &lt;= PO Qty</t>
  </si>
  <si>
    <t>Remarks 1</t>
  </si>
  <si>
    <t>Invoice Amt &gt; PO Amont</t>
  </si>
  <si>
    <t>Remarks 2</t>
  </si>
  <si>
    <t>Rate as per invoice</t>
  </si>
  <si>
    <t>Invoice amount</t>
  </si>
  <si>
    <t>Invoice Qty =GRN Quantity</t>
  </si>
  <si>
    <t>Remarks 3</t>
  </si>
  <si>
    <t>GRN Quantity &gt; PO Quantity</t>
  </si>
  <si>
    <t>Remarks 4</t>
  </si>
  <si>
    <t>LR No. &amp; LR DATE</t>
  </si>
  <si>
    <t>Inv Rate vs PO Rate</t>
  </si>
  <si>
    <t>Verified Invoices &amp; GRN</t>
  </si>
  <si>
    <t>Verified LR</t>
  </si>
  <si>
    <t>Amount as per SAP</t>
  </si>
  <si>
    <t>inv amt v/s amt in sap</t>
  </si>
  <si>
    <t>Remarks 5</t>
  </si>
  <si>
    <t>Terms of Purchase</t>
  </si>
  <si>
    <t>LOK NATH VARINDER KUMAR IMPEX LTD.</t>
  </si>
  <si>
    <t>SWEET INDUSTRIES INDIA PVT.LTD</t>
  </si>
  <si>
    <t>GANGA TRADERS</t>
  </si>
  <si>
    <t>SIDDARTH  OILS</t>
  </si>
  <si>
    <t>MAHESHWARI GLOBAL INDUSTRIES</t>
  </si>
  <si>
    <t>BULK LIQUID SOLUTIONS PVT. LTD.</t>
  </si>
  <si>
    <t>HARKARAN DASS VEDPAL</t>
  </si>
  <si>
    <t>SUDARSHAN CHEMPRO PVT. LTD</t>
  </si>
  <si>
    <t>FRIGORIFICO ALLANA PRIVATE LIMITED</t>
  </si>
  <si>
    <t>PUNJAB OILS</t>
  </si>
  <si>
    <t>GOKUL REFOILS &amp; SOLVENT LTD.</t>
  </si>
  <si>
    <t>RUCHI SOYA INDUSTRIES LTD.</t>
  </si>
  <si>
    <t>A V ENTERPRISES</t>
  </si>
  <si>
    <t>GOKUL REFOILS AND SOLVENT LTD</t>
  </si>
  <si>
    <t>ALPLA INDIA P. LTD, UNIT II</t>
  </si>
  <si>
    <t>TCPL PACKAGING LTD</t>
  </si>
  <si>
    <t>DEEPCHAND ARYA INDUSTRIES</t>
  </si>
  <si>
    <t>M.K.  ENTERPRISES</t>
  </si>
  <si>
    <t>YASH VEGETABLE OILS PVT LTD</t>
  </si>
  <si>
    <t>RHODIA SPECIALTY CHEMICAL INDIA LTD</t>
  </si>
  <si>
    <t>Noble Natural Resources India Pvt.Ltd.</t>
  </si>
  <si>
    <t>Gokul Agro Resources Ltd</t>
  </si>
  <si>
    <t>GODREJ AGROVET LIMITED</t>
  </si>
  <si>
    <t>Harkaran Dass Vedpal</t>
  </si>
  <si>
    <t>NPP PRINTING N PACKAGING</t>
  </si>
  <si>
    <t>SAVITA OIL TECHNOLOGIES LIMITED</t>
  </si>
  <si>
    <t>H &amp; B PHARMACEUTICA LLP</t>
  </si>
  <si>
    <t>HESA PHARMACEUTICA</t>
  </si>
  <si>
    <t>VRAJ PACKAGING PVT.LTD.</t>
  </si>
  <si>
    <t>RICELA HEALTH FOODS LIMITED</t>
  </si>
  <si>
    <t>TIME TECHNOPLAST LTD.</t>
  </si>
  <si>
    <t>RECKITT BENCKISER (INDIA) LIMITED</t>
  </si>
  <si>
    <t>MODERN PACKAGING COMPANY</t>
  </si>
  <si>
    <t>GOLDFIELD FRAGRANCES PVT.LTD.</t>
  </si>
  <si>
    <t>E-CON PACKAGING PVT.LTD.</t>
  </si>
  <si>
    <t>D.K. CHEMICALS (P) LTD. </t>
  </si>
  <si>
    <t>Energy Engineering</t>
  </si>
  <si>
    <t>LIBERTY OIL MILLS LTD</t>
  </si>
  <si>
    <t>ADHUNIK PACKAGERS PVT. LTD</t>
  </si>
  <si>
    <t>RUCHI SOYA INDUSTRIES LIMITED</t>
  </si>
  <si>
    <t>S.H. KELKAR &amp; CO. PVT. LTD</t>
  </si>
  <si>
    <t>FIRMENICH AROMATICS (I) PVT.LTD.</t>
  </si>
  <si>
    <t>DEEP CHAND ARYA INDUSTRIES</t>
  </si>
  <si>
    <t>GRN quantity is based on LR qty which is in range of 20-25 tonne however Invoice is for total quantity.</t>
  </si>
  <si>
    <t>0</t>
  </si>
  <si>
    <t>Rate as per invoice is inclusive of all taxes, excise+freight. PO rate is only material rate.</t>
  </si>
  <si>
    <t>PANVEL INDUSTRIAL FASTENERS PVT LTD</t>
  </si>
  <si>
    <t>LION CORPORATION</t>
  </si>
  <si>
    <t>SYMRISE PRIVATE LIMITED</t>
  </si>
  <si>
    <t>GODREJ INDUSTRIES LIMITED</t>
  </si>
  <si>
    <t>KHEMANI DISTILLERIES PVT. LTD</t>
  </si>
  <si>
    <t>BLT Flexitank Logistics Private</t>
  </si>
  <si>
    <t>KINAM ENGINEERING INDUSTRIES</t>
  </si>
  <si>
    <t>VIMAL LIFESCIENCES PVT. LTD.</t>
  </si>
  <si>
    <t>Area: Purchase Return</t>
  </si>
  <si>
    <t>PIRAMAL ENTERPRISES LIMITED</t>
  </si>
  <si>
    <t>Esteem Industries</t>
  </si>
  <si>
    <t>SUD PINES PRIVATE LIMITED</t>
  </si>
  <si>
    <t>RBD PALM STEARIN (LOCAL)</t>
  </si>
  <si>
    <t>PO Quantity (MT)</t>
  </si>
  <si>
    <t>SAP NO. NO.</t>
  </si>
  <si>
    <t>PFAD(LOCAL)</t>
  </si>
  <si>
    <t>MT</t>
  </si>
  <si>
    <t>28.05.2015</t>
  </si>
  <si>
    <t>03.04.2015</t>
  </si>
  <si>
    <t>0108</t>
  </si>
  <si>
    <t>20.06.2015</t>
  </si>
  <si>
    <t>21.01.2016</t>
  </si>
  <si>
    <t>05.05.2016</t>
  </si>
  <si>
    <t>06.01.2016</t>
  </si>
  <si>
    <t>04.01.2016</t>
  </si>
  <si>
    <t>13.01.2016</t>
  </si>
  <si>
    <t>04.04.2015</t>
  </si>
  <si>
    <t>05.05.2015</t>
  </si>
  <si>
    <t>30.05.2015</t>
  </si>
  <si>
    <t>27.06.2015</t>
  </si>
  <si>
    <t>15.05.2015</t>
  </si>
  <si>
    <t>14.05.2015</t>
  </si>
  <si>
    <t>03.06.2015</t>
  </si>
  <si>
    <t>26.06.2015</t>
  </si>
  <si>
    <t>16.01.2016</t>
  </si>
  <si>
    <t>28.01.2016</t>
  </si>
  <si>
    <t>10.02.2016</t>
  </si>
  <si>
    <t>18.02.2016</t>
  </si>
  <si>
    <t>28.07.2015</t>
  </si>
  <si>
    <t>CRUDE PALM KERNEL OIL (LOCAL)</t>
  </si>
  <si>
    <t>05.08.2015</t>
  </si>
  <si>
    <t>26.11.2015</t>
  </si>
  <si>
    <t>18.11.2015</t>
  </si>
  <si>
    <t>DISTILLED FATTY ACID C1618</t>
  </si>
  <si>
    <t>01.02.2016</t>
  </si>
  <si>
    <t>31.01.2016</t>
  </si>
  <si>
    <t>17.02.2016</t>
  </si>
  <si>
    <t>27.02.216</t>
  </si>
  <si>
    <t>24.07.2015</t>
  </si>
  <si>
    <t>0012015118</t>
  </si>
  <si>
    <t>04.08.2015</t>
  </si>
  <si>
    <t>12.10.2015</t>
  </si>
  <si>
    <t>0012015865</t>
  </si>
  <si>
    <t>20.10.2015</t>
  </si>
  <si>
    <t>REFINED MUSTARD OIL</t>
  </si>
  <si>
    <t>25.05.2015</t>
  </si>
  <si>
    <t>0022007254</t>
  </si>
  <si>
    <t>05.06.2015</t>
  </si>
  <si>
    <t>11.06.2015</t>
  </si>
  <si>
    <t>0012008019</t>
  </si>
  <si>
    <t>22.06.2015</t>
  </si>
  <si>
    <t>07.12.2015</t>
  </si>
  <si>
    <t>17.12.2015</t>
  </si>
  <si>
    <t>24.12.2015</t>
  </si>
  <si>
    <t>30.12.2015</t>
  </si>
  <si>
    <t>16.12.2015</t>
  </si>
  <si>
    <t>19.02.2016</t>
  </si>
  <si>
    <t>26.02.2016</t>
  </si>
  <si>
    <t>16.04.2015</t>
  </si>
  <si>
    <t>15-16/27</t>
  </si>
  <si>
    <t>13.04.2015</t>
  </si>
  <si>
    <t>15-16/93</t>
  </si>
  <si>
    <t>12.05.2015</t>
  </si>
  <si>
    <t>17.05.2015</t>
  </si>
  <si>
    <t>15-16/102</t>
  </si>
  <si>
    <t>01.06.2015</t>
  </si>
  <si>
    <t>15-16/128</t>
  </si>
  <si>
    <t>02.06.2015</t>
  </si>
  <si>
    <t>15-16/135</t>
  </si>
  <si>
    <t>15-16/139</t>
  </si>
  <si>
    <t>31.05.2015</t>
  </si>
  <si>
    <t>06.06.2015</t>
  </si>
  <si>
    <t>15-16/157</t>
  </si>
  <si>
    <t>04.06.2015</t>
  </si>
  <si>
    <t>03.07.2015</t>
  </si>
  <si>
    <t>15-16/205</t>
  </si>
  <si>
    <t>30.06.2015</t>
  </si>
  <si>
    <t>04.09.2015</t>
  </si>
  <si>
    <t>15-16/249</t>
  </si>
  <si>
    <t>01.09.2015</t>
  </si>
  <si>
    <t>07.09.2015</t>
  </si>
  <si>
    <t>15-16/259</t>
  </si>
  <si>
    <t>15-16/258</t>
  </si>
  <si>
    <t>30.09.2015</t>
  </si>
  <si>
    <t>15-16/290</t>
  </si>
  <si>
    <t>27.09.2015</t>
  </si>
  <si>
    <t>07.10.2015</t>
  </si>
  <si>
    <t>15-16/301</t>
  </si>
  <si>
    <t>04.10.2015</t>
  </si>
  <si>
    <t>19.10.2015</t>
  </si>
  <si>
    <t>15-16/326</t>
  </si>
  <si>
    <t>17.10.2015</t>
  </si>
  <si>
    <t>21.01.2015</t>
  </si>
  <si>
    <t>15-16/372</t>
  </si>
  <si>
    <t>18.01.2016</t>
  </si>
  <si>
    <t>20.01.2016</t>
  </si>
  <si>
    <t>15-16/367</t>
  </si>
  <si>
    <t>28.01.2015</t>
  </si>
  <si>
    <t>12.02.2016</t>
  </si>
  <si>
    <t>15-16/427</t>
  </si>
  <si>
    <t>09.02.2016</t>
  </si>
  <si>
    <t>15-16/434</t>
  </si>
  <si>
    <t>21.02.2016</t>
  </si>
  <si>
    <t>15-16/447</t>
  </si>
  <si>
    <t>05.03.2016</t>
  </si>
  <si>
    <t>08.03.2016</t>
  </si>
  <si>
    <t>15-16/503</t>
  </si>
  <si>
    <t>18.03.2016</t>
  </si>
  <si>
    <t>21.03.2016</t>
  </si>
  <si>
    <t>15-16/511</t>
  </si>
  <si>
    <t>23.03.2016</t>
  </si>
  <si>
    <t>15-16/521</t>
  </si>
  <si>
    <t>22.03.2016</t>
  </si>
  <si>
    <t>24.03.2016</t>
  </si>
  <si>
    <t>08.07.2015</t>
  </si>
  <si>
    <t>03826</t>
  </si>
  <si>
    <t>27.07.2015</t>
  </si>
  <si>
    <t>28.09.2015</t>
  </si>
  <si>
    <t>07899</t>
  </si>
  <si>
    <t>29.04.2015</t>
  </si>
  <si>
    <t>08.05.2015</t>
  </si>
  <si>
    <t>090</t>
  </si>
  <si>
    <t>11.008.2015</t>
  </si>
  <si>
    <t>02.05.2015</t>
  </si>
  <si>
    <t>22.05.2015</t>
  </si>
  <si>
    <t>10.07.2015</t>
  </si>
  <si>
    <t>RICE BRAN FATTY ACIDS- PCP - LOCAL</t>
  </si>
  <si>
    <t>09.09.2015</t>
  </si>
  <si>
    <t>16.09.2015</t>
  </si>
  <si>
    <t>25.10.2015</t>
  </si>
  <si>
    <t>31.10.2015</t>
  </si>
  <si>
    <t>29.05.2015</t>
  </si>
  <si>
    <t>REFINED PALM OIL - LOCAL - PCP</t>
  </si>
  <si>
    <t>09.07.2015</t>
  </si>
  <si>
    <t>16.07.2015</t>
  </si>
  <si>
    <t>21.07.2015</t>
  </si>
  <si>
    <t>31.07.2015</t>
  </si>
  <si>
    <t>03.08.2015</t>
  </si>
  <si>
    <t>11.08.2015</t>
  </si>
  <si>
    <t>15.12.2015</t>
  </si>
  <si>
    <t>29.02.2016</t>
  </si>
  <si>
    <t>16.03.2016</t>
  </si>
  <si>
    <t>27.04.2015</t>
  </si>
  <si>
    <t>737 - 03.04.2015</t>
  </si>
  <si>
    <t>9382 - 13.04.2015</t>
  </si>
  <si>
    <t>3062- DATE</t>
  </si>
  <si>
    <r>
      <t>From:</t>
    </r>
    <r>
      <rPr>
        <sz val="10"/>
        <color theme="1"/>
        <rFont val="Tahoma"/>
        <family val="2"/>
      </rPr>
      <t xml:space="preserve"> Geeta Karande</t>
    </r>
  </si>
  <si>
    <r>
      <t>Sent:</t>
    </r>
    <r>
      <rPr>
        <sz val="10"/>
        <color theme="1"/>
        <rFont val="Tahoma"/>
        <family val="2"/>
      </rPr>
      <t xml:space="preserve"> Wednesday, May 25, 2016 3:23 PM</t>
    </r>
  </si>
  <si>
    <r>
      <t>To:</t>
    </r>
    <r>
      <rPr>
        <sz val="10"/>
        <color theme="1"/>
        <rFont val="Tahoma"/>
        <family val="2"/>
      </rPr>
      <t xml:space="preserve"> Nikhil Joshi</t>
    </r>
  </si>
  <si>
    <r>
      <t>Subject:</t>
    </r>
    <r>
      <rPr>
        <sz val="10"/>
        <color theme="1"/>
        <rFont val="Tahoma"/>
        <family val="2"/>
      </rPr>
      <t xml:space="preserve"> FW: [HK Marine] Request Details of Audit balance (Amt USD 134,992.76) </t>
    </r>
  </si>
  <si>
    <t>HK MARINE PTE LIMITED (300265)</t>
  </si>
  <si>
    <t>Reconciliation as on 31.03.2016</t>
  </si>
  <si>
    <t xml:space="preserve">Balance as per H.K.Marine </t>
  </si>
  <si>
    <t xml:space="preserve">                   -   </t>
  </si>
  <si>
    <t>Balance as per VVF India</t>
  </si>
  <si>
    <t xml:space="preserve">   1,34,992.76 </t>
  </si>
  <si>
    <t>USD</t>
  </si>
  <si>
    <t xml:space="preserve">Difference </t>
  </si>
  <si>
    <t>  (1,34,992.76)</t>
  </si>
  <si>
    <t>Invoice booked after 31st March-16</t>
  </si>
  <si>
    <t>(Inv. no. HK-AC-1601005)</t>
  </si>
  <si>
    <t>Total</t>
  </si>
  <si>
    <t>Regards,</t>
  </si>
  <si>
    <t xml:space="preserve">Geeta </t>
  </si>
  <si>
    <r>
      <t>From:</t>
    </r>
    <r>
      <rPr>
        <sz val="10"/>
        <color theme="1"/>
        <rFont val="Tahoma"/>
        <family val="2"/>
      </rPr>
      <t xml:space="preserve"> Nikhil Joshi</t>
    </r>
  </si>
  <si>
    <r>
      <t>Sent:</t>
    </r>
    <r>
      <rPr>
        <sz val="10"/>
        <color theme="1"/>
        <rFont val="Tahoma"/>
        <family val="2"/>
      </rPr>
      <t xml:space="preserve"> Wednesday, May 25, 2016 11:39 AM</t>
    </r>
  </si>
  <si>
    <r>
      <t>To:</t>
    </r>
    <r>
      <rPr>
        <sz val="10"/>
        <color theme="1"/>
        <rFont val="Tahoma"/>
        <family val="2"/>
      </rPr>
      <t xml:space="preserve"> Geeta Karande</t>
    </r>
  </si>
  <si>
    <t>Please check it</t>
  </si>
  <si>
    <t>Nikhil Joshi|Asst. General Manager|Finance &amp; Accounts</t>
  </si>
  <si>
    <t>VVF [India] Limited |109, Sion East, Mumbai 400 022, Maharashtra, India | T: +91 22 4028 2000 | W: www.vvfltd.com</t>
  </si>
  <si>
    <t>DISCLAIMER: This email was sent from the VVF Group group of companies. This email may contain information that is confidential, legally privileged or otherwise protected from disclosure. If you are not the intended recipient of this email, you are not entitled to use, disclose, distribute, copy, print, disseminate or rely on this email in any way. We have taken steps to ensure that this email is free from computer viruses and the like. It is, however, the recipient's responsibility to ensure that it is actually virus free.</t>
  </si>
  <si>
    <t>From: Parmar, Amit [mailto:amitparmar1@bsraffiliates.com]</t>
  </si>
  <si>
    <r>
      <t>Sent:</t>
    </r>
    <r>
      <rPr>
        <sz val="10"/>
        <color theme="1"/>
        <rFont val="SimSun"/>
      </rPr>
      <t xml:space="preserve"> Wednesday, May 25, 2016 10:26 AM</t>
    </r>
  </si>
  <si>
    <r>
      <t>To:</t>
    </r>
    <r>
      <rPr>
        <sz val="10"/>
        <color theme="1"/>
        <rFont val="SimSun"/>
      </rPr>
      <t xml:space="preserve"> Abhay Bhudolia; Nikhil Joshi; Ami Pathak</t>
    </r>
  </si>
  <si>
    <r>
      <t>Cc:</t>
    </r>
    <r>
      <rPr>
        <sz val="10"/>
        <color theme="1"/>
        <rFont val="SimSun"/>
      </rPr>
      <t xml:space="preserve"> Agarwal, Vidushi</t>
    </r>
  </si>
  <si>
    <r>
      <t>Subject:</t>
    </r>
    <r>
      <rPr>
        <sz val="10"/>
        <color theme="1"/>
        <rFont val="SimSun"/>
      </rPr>
      <t xml:space="preserve"> FW: [HK Marine] Request Details of Audit balance (Amt USD 134,992.76) </t>
    </r>
  </si>
  <si>
    <t>FYI, please see trail mail. Debtor is stating that there is no transaction record with VVF India Ltd.</t>
  </si>
  <si>
    <t>Warm Regards,</t>
  </si>
  <si>
    <t>Amit</t>
  </si>
  <si>
    <t>From: HK Marine - Jin [mailto:jin@hkmarine.com.sg]</t>
  </si>
  <si>
    <r>
      <t>Sent:</t>
    </r>
    <r>
      <rPr>
        <sz val="10"/>
        <color theme="1"/>
        <rFont val="Tahoma"/>
        <family val="2"/>
      </rPr>
      <t xml:space="preserve"> Wednesday, May 25, 2016 7:14 AM</t>
    </r>
  </si>
  <si>
    <r>
      <t>To:</t>
    </r>
    <r>
      <rPr>
        <sz val="10"/>
        <color theme="1"/>
        <rFont val="Tahoma"/>
        <family val="2"/>
      </rPr>
      <t xml:space="preserve"> Pardiwalla, Cusrow</t>
    </r>
  </si>
  <si>
    <r>
      <t>Cc:</t>
    </r>
    <r>
      <rPr>
        <sz val="10"/>
        <color theme="1"/>
        <rFont val="Tahoma"/>
        <family val="2"/>
      </rPr>
      <t xml:space="preserve"> HK Marine - OP; HK Marine - Yachin; HK Marine - May</t>
    </r>
  </si>
  <si>
    <r>
      <t>Subject:</t>
    </r>
    <r>
      <rPr>
        <sz val="10"/>
        <color theme="1"/>
        <rFont val="Tahoma"/>
        <family val="2"/>
      </rPr>
      <t xml:space="preserve"> [HK Marine] Request Details of Audit balance (Amt USD 134,992.76) </t>
    </r>
  </si>
  <si>
    <t>Dear Mr. Cusrow Pardiwalla &amp; Mr. Amit Parmar in VVF (India) Ltd,</t>
  </si>
  <si>
    <t>Hello.</t>
  </si>
  <si>
    <t>This is HK Marine P/L in singapore.</t>
  </si>
  <si>
    <t>Our office received one letter from you regarding the Audit balance amount up to USD 134,992.76 (as per attached - scan of ‘Audit Confirmation’).</t>
  </si>
  <si>
    <t>However, we haven’t heard any on this audit confirmation and we don’t have transaction record with VVF (India) LTD.</t>
  </si>
  <si>
    <r>
      <t>Can we have details or further information about this Audit Balance as from 31</t>
    </r>
    <r>
      <rPr>
        <vertAlign val="superscript"/>
        <sz val="10"/>
        <color theme="1"/>
        <rFont val="SimSun"/>
      </rPr>
      <t>st</t>
    </r>
    <r>
      <rPr>
        <sz val="10"/>
        <color theme="1"/>
        <rFont val="SimSun"/>
      </rPr>
      <t xml:space="preserve"> March 2016? </t>
    </r>
  </si>
  <si>
    <t>For further inquiry please contact me on via email or phone.</t>
  </si>
  <si>
    <t>Thank you.</t>
  </si>
  <si>
    <t>.......................................................</t>
  </si>
  <si>
    <t>Jin</t>
  </si>
  <si>
    <t>Operation assistant</t>
  </si>
  <si>
    <t>+65 9821 1145</t>
  </si>
  <si>
    <t>HK MARINE PTE LTD - AS AGENT ONLY</t>
  </si>
  <si>
    <t>#14-02, TONG ENG BUILDING</t>
  </si>
  <si>
    <t>101 CECIL STREET, SINGAPORE 069533</t>
  </si>
  <si>
    <t>TEL : +65 6222 5467   FAX : +65 6222 5469</t>
  </si>
  <si>
    <t>E-MAIL : agent@hkmarine.com.sg  – FOR AGENT DEPT</t>
  </si>
  <si>
    <t>         supply@hkmarine.com.sg – FOR SUPPLY DEPT</t>
  </si>
  <si>
    <t>WEB    : http://www.hkmarine.com.sg</t>
  </si>
  <si>
    <t>HONG SENG    +65 9737 3079</t>
  </si>
  <si>
    <t>RAZI         +65 9737 3075</t>
  </si>
  <si>
    <t>BONGJU       +65 9899 5189</t>
  </si>
  <si>
    <t>MAY          +65 9176 2022</t>
  </si>
  <si>
    <t>LEE YA CHIN  +65 9752 0814</t>
  </si>
  <si>
    <t>BSR allows reasonable personal use of the e-mail system. Views and opinions expressed in these communications do not necessarily represent those of BSR.</t>
  </si>
  <si>
    <t>*******************************************************************************************************</t>
  </si>
  <si>
    <t>DISCLAIMER</t>
  </si>
  <si>
    <t>The information in this email is confidential and may be legally privileged.</t>
  </si>
  <si>
    <t>It is intended solely for the addressee. Access to this email by anyone else is unauthorized.</t>
  </si>
  <si>
    <t>If you are not the intended recipient, any disclosure, copying, distribution or any action taken or omitted</t>
  </si>
  <si>
    <t>to be taken in reliance on it, is prohibited and may be unlawful.</t>
  </si>
  <si>
    <t>Any opinions or advice contained in this email are subject to the terms and conditions expressed in the governing client engagement letter.</t>
  </si>
  <si>
    <t>*****************************************************</t>
  </si>
  <si>
    <r>
      <t>Sent:</t>
    </r>
    <r>
      <rPr>
        <sz val="10"/>
        <color theme="1"/>
        <rFont val="Tahoma"/>
        <family val="2"/>
      </rPr>
      <t xml:space="preserve"> Wednesday, May 25, 2016 2:36 PM</t>
    </r>
  </si>
  <si>
    <t>Dear Nikhil,</t>
  </si>
  <si>
    <t>PFA scanned copy of invoice &amp; Payments  of HK Marine PTE Ltd</t>
  </si>
  <si>
    <t>****************************************************************</t>
  </si>
  <si>
    <t>Sample #</t>
  </si>
  <si>
    <t>Particulars</t>
  </si>
  <si>
    <t>Party</t>
  </si>
  <si>
    <t>Whether any PR/PO/Service request raised</t>
  </si>
  <si>
    <t>Created By</t>
  </si>
  <si>
    <t>Approved by</t>
  </si>
  <si>
    <t>Inv No</t>
  </si>
  <si>
    <t>Inv Date</t>
  </si>
  <si>
    <t>Invoice Approved by
(Name &amp; Desg.)</t>
  </si>
  <si>
    <t>Amount (Basis)</t>
  </si>
  <si>
    <t>Amount (Ser Tax)</t>
  </si>
  <si>
    <t xml:space="preserve">Charge to Exp </t>
  </si>
  <si>
    <t>Cenvat Taken</t>
  </si>
  <si>
    <t>Sighted Original invoice</t>
  </si>
  <si>
    <t>Sighted Service Accounting Entry</t>
  </si>
  <si>
    <t>Accounting Entry passed by</t>
  </si>
  <si>
    <t>Accounting Entry approved by</t>
  </si>
  <si>
    <t>Payment amount as per SAP in INR</t>
  </si>
  <si>
    <t>Payment doc no</t>
  </si>
  <si>
    <t>Bank Name</t>
  </si>
  <si>
    <t>Chq No</t>
  </si>
  <si>
    <t>Professional Fees paid to M/s. Sunil Dedhia &amp; Co. for issue of Certificate in Form MGT 8 and certifying Annual return in MGT 7 for the year 2014-15</t>
  </si>
  <si>
    <t>M/s. Sunil Dedhia &amp; Co.</t>
  </si>
  <si>
    <t>Sighted Service PO- 3200023018</t>
  </si>
  <si>
    <t>Mr. Yogesh Amburle</t>
  </si>
  <si>
    <t>Mr. Mohan Sonar</t>
  </si>
  <si>
    <t>Yes</t>
  </si>
  <si>
    <t>Mrs. Geeta A. (Executive Account)</t>
  </si>
  <si>
    <t>Mr. Nikhil J. (AGM-Accounts)</t>
  </si>
  <si>
    <t>BOI</t>
  </si>
  <si>
    <t>022596</t>
  </si>
  <si>
    <t>Surveyors Attendance fees for inspection of tank cars for cleanliness prior delivery.</t>
  </si>
  <si>
    <t>Geo-Chem Laboratories Pvt Ltd.</t>
  </si>
  <si>
    <t>Sighted Service PO - 3100000386</t>
  </si>
  <si>
    <t>Mr. Poonam Ghune</t>
  </si>
  <si>
    <t>Mr. Pramod Pardale</t>
  </si>
  <si>
    <t>MUM-SI-15-16-00036</t>
  </si>
  <si>
    <t>022994</t>
  </si>
  <si>
    <t>Landing Certificate fees</t>
  </si>
  <si>
    <t>M/s. Safewater Lines Pvt Ltd.</t>
  </si>
  <si>
    <t>Sighted Service PO-3200023605</t>
  </si>
  <si>
    <t>Mr. Avinash Takte</t>
  </si>
  <si>
    <t>MUMGFF1512033290</t>
  </si>
  <si>
    <t>022848</t>
  </si>
  <si>
    <t>Security Services privided for the month of October 2015</t>
  </si>
  <si>
    <t>M/s. G4S Secure Solutions (India) Private Limited</t>
  </si>
  <si>
    <t>Sighted Service PO-3200023245</t>
  </si>
  <si>
    <t>Mr. Balu Bhushan</t>
  </si>
  <si>
    <t>Mr. Ravi Shankar</t>
  </si>
  <si>
    <t>ADI15/002630/MUM</t>
  </si>
  <si>
    <t>021973</t>
  </si>
  <si>
    <t xml:space="preserve">Professional Charges for verification &amp; certification of material distilled Fatty Acid </t>
  </si>
  <si>
    <t>M/s. P.M. Kathariya &amp; Co.</t>
  </si>
  <si>
    <t>Sighted Service PO 3200022592</t>
  </si>
  <si>
    <t>Mr. Shrikant Ghanekar</t>
  </si>
  <si>
    <t>Mr. Gajendra Palo</t>
  </si>
  <si>
    <t>025182</t>
  </si>
  <si>
    <t>M/s. Teamglobal Logistics Pvt. Ltd.</t>
  </si>
  <si>
    <t>Sighted Service PO-3200022968</t>
  </si>
  <si>
    <t>1001-51050012898</t>
  </si>
  <si>
    <t>021913</t>
  </si>
  <si>
    <t>Container Shifting Charges</t>
  </si>
  <si>
    <t>Sighted Service PO</t>
  </si>
  <si>
    <t>1001-50650014247</t>
  </si>
  <si>
    <t>020731</t>
  </si>
  <si>
    <t>Payroll Processing Charges</t>
  </si>
  <si>
    <t>M/s. Kritva Technologies Private Limited</t>
  </si>
  <si>
    <t>Mr. Sanjay Tawade</t>
  </si>
  <si>
    <t>Mr. Mohit Sharma</t>
  </si>
  <si>
    <t>KTPL/2015-16/1011</t>
  </si>
  <si>
    <t>020875</t>
  </si>
  <si>
    <t>Net of TDS</t>
  </si>
  <si>
    <t>Certificate Fees CAS 4</t>
  </si>
  <si>
    <t>M/s. P.M. Nanabhoy &amp; Co.</t>
  </si>
  <si>
    <t>Sighted Service PO-3200021444</t>
  </si>
  <si>
    <t>218/PM/2015</t>
  </si>
  <si>
    <t>020663</t>
  </si>
  <si>
    <t>Security Services privided for the month of May 2015</t>
  </si>
  <si>
    <t>M/s. Navshakti Security Force Pvt. Ltd.</t>
  </si>
  <si>
    <t>Sighted Service PO-3200018966</t>
  </si>
  <si>
    <t>Mr. Raghupathy S.</t>
  </si>
  <si>
    <t>Mr. Kishor Salunke</t>
  </si>
  <si>
    <t>PNL/15-16/73</t>
  </si>
  <si>
    <t>ICICI Bank 0023</t>
  </si>
  <si>
    <t>000232</t>
  </si>
  <si>
    <t xml:space="preserve">Service Charges for Doy Soap Parasite </t>
  </si>
  <si>
    <t>M/s. Planet design</t>
  </si>
  <si>
    <t>Sighted Service PO-3200023293</t>
  </si>
  <si>
    <t>Mr. Ambadas Kasturi</t>
  </si>
  <si>
    <t>PD/299/15-16</t>
  </si>
  <si>
    <t>022017</t>
  </si>
  <si>
    <t>Watertank cleaning charges for undergroung &amp; overhead tanks</t>
  </si>
  <si>
    <t>M/s. Lifeline services</t>
  </si>
  <si>
    <t>Sighted Service PO-3200022914</t>
  </si>
  <si>
    <t>Mr. Suryakanth Shabolu</t>
  </si>
  <si>
    <t>Mr. Mangesh Shrike</t>
  </si>
  <si>
    <t>022778</t>
  </si>
  <si>
    <t>Dismantaling of plant piping and equipment</t>
  </si>
  <si>
    <t>M/s. Siddhi Tech</t>
  </si>
  <si>
    <t>Sighted Service PO-3200023783</t>
  </si>
  <si>
    <t>ST-15092</t>
  </si>
  <si>
    <t>024129</t>
  </si>
  <si>
    <t>AMC-Air Conditioners</t>
  </si>
  <si>
    <t>M/s. BlueStar</t>
  </si>
  <si>
    <t>Sighted Service PO -3200017842</t>
  </si>
  <si>
    <t>Mr. Mangesh Shirke</t>
  </si>
  <si>
    <t>Mr. Pramath S.</t>
  </si>
  <si>
    <t>018472</t>
  </si>
  <si>
    <t>Terminal Handling Charges</t>
  </si>
  <si>
    <t>M/s. Abistar Worldwide shipping &amp; logistics Pvt. Ltd.</t>
  </si>
  <si>
    <t>Sighted Service PO-3200025704</t>
  </si>
  <si>
    <t>EFF/MUM/EXP/294/15-16</t>
  </si>
  <si>
    <t>024381</t>
  </si>
  <si>
    <t>Terminalling Charges for Palm kernel fatty acid distillates</t>
  </si>
  <si>
    <t>M/s. Aegis gas (LPG) Private Limited</t>
  </si>
  <si>
    <t>Sighted Service PO-3200021008</t>
  </si>
  <si>
    <t>Mr. Rohit Powle</t>
  </si>
  <si>
    <t>Mr. Mahesh Kasbekar</t>
  </si>
  <si>
    <t>31.08.2015</t>
  </si>
  <si>
    <t>IDBI</t>
  </si>
  <si>
    <t>RTGS</t>
  </si>
  <si>
    <t>Terminalling Charges for Crude Palm kernel oil</t>
  </si>
  <si>
    <t>M/s. CRL Terminals Pvt Ltd</t>
  </si>
  <si>
    <t>Sighted Service PO-3200020662</t>
  </si>
  <si>
    <t>0329/1516</t>
  </si>
  <si>
    <t>020857</t>
  </si>
  <si>
    <t>Professional Fees for the month of March 2016</t>
  </si>
  <si>
    <t>Mrs. Jaya Krishnan Nair</t>
  </si>
  <si>
    <t>Sighted Service PO-3200026043</t>
  </si>
  <si>
    <t>06.04.2016</t>
  </si>
  <si>
    <t>Professional Advisory servcice</t>
  </si>
  <si>
    <t>M/s. Investeurs Consulting Pvt. Ltd.</t>
  </si>
  <si>
    <t>Sighted Service PO-3200025428</t>
  </si>
  <si>
    <t>Mr. Rohit Sonawane</t>
  </si>
  <si>
    <t>Mr. Premesh Dave</t>
  </si>
  <si>
    <t>FLC-15-16-1696</t>
  </si>
  <si>
    <t>15.03.2016</t>
  </si>
  <si>
    <t>OBC</t>
  </si>
  <si>
    <t>Fees for drafting, filing and pleading second appeal before Hon. Gujarat VAT tribunal for year 07-08</t>
  </si>
  <si>
    <t>M/s. Nayan Sheth</t>
  </si>
  <si>
    <t>Mr. Anil Ajmera</t>
  </si>
  <si>
    <t>15-16/84</t>
  </si>
  <si>
    <t>021848</t>
  </si>
  <si>
    <t>Professional Fees for the month of August 2015</t>
  </si>
  <si>
    <t>Mr. Ramdarash Singh</t>
  </si>
  <si>
    <t>Sighted Service PO-3200021497</t>
  </si>
  <si>
    <t>Professional Fees for the month of July 2015</t>
  </si>
  <si>
    <t>Mr. Umaraomal</t>
  </si>
  <si>
    <t>Mr. Sanjay Twade</t>
  </si>
  <si>
    <t>Mr. Parab</t>
  </si>
  <si>
    <t>25.08.2015</t>
  </si>
  <si>
    <t>Plumbing Work for Taloja</t>
  </si>
  <si>
    <t>M/s. K.D. Patil &amp; Constructions</t>
  </si>
  <si>
    <t>Sighted Service PO-3200017440</t>
  </si>
  <si>
    <t>24/Civil/KDP/2014-15</t>
  </si>
  <si>
    <t>017757</t>
  </si>
  <si>
    <t>Fees for landing certificate</t>
  </si>
  <si>
    <t>Sighted Service PO-3200025927</t>
  </si>
  <si>
    <t>MUMGFF1603034826</t>
  </si>
  <si>
    <t>11.05.2016</t>
  </si>
  <si>
    <t>DENA</t>
  </si>
  <si>
    <t>CHQ NO.423893</t>
  </si>
  <si>
    <t>Sighted Service PO-3200023832</t>
  </si>
  <si>
    <t>EFF/MUM/EXP/291/15-16</t>
  </si>
  <si>
    <r>
      <t>Sent:</t>
    </r>
    <r>
      <rPr>
        <sz val="10"/>
        <color theme="1"/>
        <rFont val="Tahoma"/>
        <family val="2"/>
      </rPr>
      <t xml:space="preserve"> Thursday, June 02, 2016 10:40 AM</t>
    </r>
  </si>
  <si>
    <r>
      <t>To:</t>
    </r>
    <r>
      <rPr>
        <sz val="10"/>
        <color theme="1"/>
        <rFont val="Tahoma"/>
        <family val="2"/>
      </rPr>
      <t xml:space="preserve"> vidushia@kpmg.com</t>
    </r>
  </si>
  <si>
    <r>
      <t>Cc:</t>
    </r>
    <r>
      <rPr>
        <sz val="10"/>
        <color theme="1"/>
        <rFont val="Tahoma"/>
        <family val="2"/>
      </rPr>
      <t xml:space="preserve"> Nikhil Joshi; Raksha Gawde</t>
    </r>
  </si>
  <si>
    <r>
      <t>Subject:</t>
    </r>
    <r>
      <rPr>
        <sz val="10"/>
        <color theme="1"/>
        <rFont val="Tahoma"/>
        <family val="2"/>
      </rPr>
      <t xml:space="preserve"> TOC</t>
    </r>
  </si>
  <si>
    <t>Dear Vidushia,</t>
  </si>
  <si>
    <t>Yesterday we have completed TOC.</t>
  </si>
  <si>
    <t>Pls. confirm the same.</t>
  </si>
  <si>
    <t>Flow chart for Domestic Purchases – Case 1</t>
  </si>
  <si>
    <t>Purchase Requisition</t>
  </si>
  <si>
    <t>Release Strategy</t>
  </si>
  <si>
    <t xml:space="preserve">Purchase Order </t>
  </si>
  <si>
    <t>PO Release strategy</t>
  </si>
  <si>
    <t>Gate Entry (Movement Type -103)</t>
  </si>
  <si>
    <t>GRN Screen</t>
  </si>
  <si>
    <t>Material Doc No for GRN - 50000156713</t>
  </si>
  <si>
    <t>FI Document</t>
  </si>
  <si>
    <t>QC</t>
  </si>
  <si>
    <t>Vendor Invoice</t>
  </si>
  <si>
    <t>Invoice Booked in the system</t>
  </si>
  <si>
    <t>Payment Transaction</t>
  </si>
  <si>
    <t xml:space="preserve">Bank Statement </t>
  </si>
  <si>
    <r>
      <t>Sent:</t>
    </r>
    <r>
      <rPr>
        <sz val="10"/>
        <color theme="1"/>
        <rFont val="Tahoma"/>
        <family val="2"/>
      </rPr>
      <t xml:space="preserve"> Monday, May 23, 2016 10:27 AM</t>
    </r>
  </si>
  <si>
    <r>
      <t>To:</t>
    </r>
    <r>
      <rPr>
        <sz val="10"/>
        <color theme="1"/>
        <rFont val="Tahoma"/>
        <family val="2"/>
      </rPr>
      <t xml:space="preserve"> amitparmar1@bsraffiliates.com; Rangwala, Huzefa (hrangwala@bsraffiliates.com); jugrajjsingh@bsraffiliates.com</t>
    </r>
  </si>
  <si>
    <r>
      <t>Cc:</t>
    </r>
    <r>
      <rPr>
        <sz val="10"/>
        <color theme="1"/>
        <rFont val="Tahoma"/>
        <family val="2"/>
      </rPr>
      <t xml:space="preserve"> Nikhil Joshi; Abhay Bhudolia</t>
    </r>
  </si>
  <si>
    <r>
      <t>Subject:</t>
    </r>
    <r>
      <rPr>
        <sz val="10"/>
        <color theme="1"/>
        <rFont val="Tahoma"/>
        <family val="2"/>
      </rPr>
      <t xml:space="preserve"> Purchase TDS Imports &amp; TOC Domestic </t>
    </r>
  </si>
  <si>
    <t>Dear All,</t>
  </si>
  <si>
    <t>PFA Purchase TOD – Imports &amp; Purchase TOC –Domestic.</t>
  </si>
  <si>
    <t>Bills are also available in the box file.</t>
  </si>
  <si>
    <t>Geeta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</si>
</sst>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_);_(* \(#,##0\);_(* &quot;-&quot;??_);_(@_)"/>
    <numFmt numFmtId="165" formatCode="_(* #,##0.000_);_(* \(#,##0.000\);_(* &quot;-&quot;??_);_(@_)"/>
    <numFmt numFmtId="166" formatCode="[$-409]d\-mmm\-yy;@"/>
    <numFmt numFmtId="167" formatCode="0.000"/>
    <numFmt numFmtId="169" formatCode="_-* #,##0_-;\-* #,##0_-;_-* &quot;-&quot;??_-;_-@_-"/>
  </numFmts>
  <fonts count="41" x14ac:knownFonts="1">
    <font>
      <sz val="10"/>
      <color theme="1"/>
      <name val="arial"/>
      <family val="2"/>
    </font>
    <font>
      <sz val="11"/>
      <color theme="1"/>
      <name val="Calibri"/>
      <family val="2"/>
      <scheme val="minor"/>
    </font>
    <font>
      <sz val="10"/>
      <color theme="1"/>
      <name val="arial"/>
      <family val="2"/>
    </font>
    <font>
      <sz val="10"/>
      <color theme="1"/>
      <name val="Times New Roman"/>
      <family val="1"/>
    </font>
    <font>
      <b/>
      <sz val="9"/>
      <color indexed="81"/>
      <name val="Tahoma"/>
      <family val="2"/>
    </font>
    <font>
      <sz val="9"/>
      <color indexed="81"/>
      <name val="Tahoma"/>
      <family val="2"/>
    </font>
    <font>
      <b/>
      <sz val="10"/>
      <color theme="1"/>
      <name val="Times New Roman"/>
      <family val="1"/>
    </font>
    <font>
      <b/>
      <sz val="11"/>
      <color theme="1"/>
      <name val="Times New Roman"/>
      <family val="1"/>
    </font>
    <font>
      <sz val="11"/>
      <color theme="1"/>
      <name val="Times New Roman"/>
      <family val="1"/>
    </font>
    <font>
      <sz val="11"/>
      <color rgb="FFFF0000"/>
      <name val="Times New Roman"/>
      <family val="1"/>
    </font>
    <font>
      <b/>
      <sz val="12"/>
      <color theme="1"/>
      <name val="arial"/>
      <family val="2"/>
    </font>
    <font>
      <sz val="12"/>
      <color theme="1"/>
      <name val="arial"/>
      <family val="2"/>
    </font>
    <font>
      <b/>
      <strike/>
      <sz val="11"/>
      <color theme="1"/>
      <name val="Times New Roman"/>
      <family val="1"/>
    </font>
    <font>
      <b/>
      <sz val="11"/>
      <color rgb="FFFF0000"/>
      <name val="Times New Roman"/>
      <family val="1"/>
    </font>
    <font>
      <sz val="11"/>
      <name val="Times New Roman"/>
      <family val="1"/>
    </font>
    <font>
      <sz val="10"/>
      <name val="Times New Roman"/>
      <family val="1"/>
    </font>
    <font>
      <sz val="10"/>
      <color rgb="FFFF0000"/>
      <name val="Times New Roman"/>
      <family val="1"/>
    </font>
    <font>
      <sz val="10"/>
      <color theme="1"/>
      <name val="Malgun Gothic"/>
      <family val="2"/>
    </font>
    <font>
      <sz val="11"/>
      <color rgb="FF1F497D"/>
      <name val="Calibri"/>
      <family val="2"/>
    </font>
    <font>
      <b/>
      <sz val="10"/>
      <color theme="1"/>
      <name val="Tahoma"/>
      <family val="2"/>
    </font>
    <font>
      <sz val="10"/>
      <color theme="1"/>
      <name val="Tahoma"/>
      <family val="2"/>
    </font>
    <font>
      <sz val="10"/>
      <color theme="1"/>
      <name val="SimSun"/>
    </font>
    <font>
      <b/>
      <u/>
      <sz val="11"/>
      <color rgb="FF000000"/>
      <name val="Arial"/>
      <family val="2"/>
    </font>
    <font>
      <sz val="11"/>
      <color rgb="FF000000"/>
      <name val="Arial"/>
      <family val="2"/>
    </font>
    <font>
      <b/>
      <sz val="11"/>
      <color rgb="FF000000"/>
      <name val="Arial"/>
      <family val="2"/>
    </font>
    <font>
      <sz val="11"/>
      <color theme="1"/>
      <name val="Calibri"/>
      <family val="2"/>
    </font>
    <font>
      <b/>
      <sz val="10"/>
      <color theme="1"/>
      <name val="SimSun"/>
    </font>
    <font>
      <sz val="9"/>
      <color rgb="FF808080"/>
      <name val="Cambria"/>
      <family val="1"/>
    </font>
    <font>
      <sz val="11"/>
      <color rgb="FF1F497D"/>
      <name val="Times New Roman"/>
      <family val="1"/>
    </font>
    <font>
      <vertAlign val="superscript"/>
      <sz val="10"/>
      <color theme="1"/>
      <name val="SimSun"/>
    </font>
    <font>
      <sz val="9"/>
      <color theme="1"/>
      <name val="Consolas"/>
      <family val="3"/>
    </font>
    <font>
      <sz val="9"/>
      <color rgb="FF000000"/>
      <name val="Consolas"/>
      <family val="3"/>
    </font>
    <font>
      <u/>
      <sz val="10"/>
      <color theme="10"/>
      <name val="arial"/>
      <family val="2"/>
    </font>
    <font>
      <b/>
      <sz val="11"/>
      <color rgb="FFFFC000"/>
      <name val="Times New Roman"/>
      <family val="1"/>
    </font>
    <font>
      <sz val="11"/>
      <color theme="1"/>
      <name val="Times New Roman"/>
      <family val="2"/>
    </font>
    <font>
      <b/>
      <sz val="11"/>
      <color theme="7"/>
      <name val="Times New Roman"/>
      <family val="1"/>
    </font>
    <font>
      <i/>
      <sz val="8"/>
      <color theme="1"/>
      <name val="Times New Roman"/>
      <family val="1"/>
    </font>
    <font>
      <b/>
      <sz val="11"/>
      <color theme="1"/>
      <name val="Calibri"/>
      <family val="2"/>
    </font>
    <font>
      <b/>
      <u/>
      <sz val="11"/>
      <color theme="1"/>
      <name val="Calibri"/>
      <family val="2"/>
    </font>
    <font>
      <b/>
      <u/>
      <sz val="16"/>
      <color theme="1"/>
      <name val="Calibri"/>
      <family val="2"/>
    </font>
    <font>
      <b/>
      <sz val="16"/>
      <color theme="1"/>
      <name val="Calibri"/>
      <family val="2"/>
    </font>
  </fonts>
  <fills count="11">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rgb="FFFFFF00"/>
        <bgColor indexed="64"/>
      </patternFill>
    </fill>
    <fill>
      <patternFill patternType="solid">
        <fgColor theme="1" tint="0.499984740745262"/>
        <bgColor indexed="64"/>
      </patternFill>
    </fill>
    <fill>
      <patternFill patternType="solid">
        <fgColor rgb="FFFFC000"/>
        <bgColor indexed="64"/>
      </patternFill>
    </fill>
    <fill>
      <patternFill patternType="solid">
        <fgColor rgb="FF92D050"/>
        <bgColor indexed="64"/>
      </patternFill>
    </fill>
    <fill>
      <patternFill patternType="solid">
        <fgColor rgb="FF44546A"/>
        <bgColor indexed="64"/>
      </patternFill>
    </fill>
    <fill>
      <patternFill patternType="solid">
        <fgColor theme="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
    <xf numFmtId="0" fontId="0" fillId="0" borderId="0"/>
    <xf numFmtId="43" fontId="2" fillId="0" borderId="0" applyFont="0" applyFill="0" applyBorder="0" applyAlignment="0" applyProtection="0"/>
    <xf numFmtId="0" fontId="32" fillId="0" borderId="0" applyNumberFormat="0" applyFill="0" applyBorder="0" applyAlignment="0" applyProtection="0"/>
    <xf numFmtId="43" fontId="1" fillId="0" borderId="0" applyFont="0" applyFill="0" applyBorder="0" applyAlignment="0" applyProtection="0"/>
    <xf numFmtId="43" fontId="34" fillId="0" borderId="0" applyFont="0" applyFill="0" applyBorder="0" applyAlignment="0" applyProtection="0"/>
  </cellStyleXfs>
  <cellXfs count="217">
    <xf numFmtId="0" fontId="0" fillId="0" borderId="0" xfId="0"/>
    <xf numFmtId="15" fontId="3" fillId="0" borderId="1" xfId="0" applyNumberFormat="1" applyFont="1" applyBorder="1"/>
    <xf numFmtId="0" fontId="3" fillId="0" borderId="1" xfId="0" applyFont="1" applyBorder="1"/>
    <xf numFmtId="164" fontId="3" fillId="0" borderId="1" xfId="1" applyNumberFormat="1" applyFont="1" applyBorder="1"/>
    <xf numFmtId="49" fontId="3" fillId="0" borderId="1" xfId="0" applyNumberFormat="1" applyFont="1" applyBorder="1"/>
    <xf numFmtId="0" fontId="6" fillId="3" borderId="1" xfId="0" applyFont="1" applyFill="1" applyBorder="1" applyAlignment="1">
      <alignment vertical="center" wrapText="1"/>
    </xf>
    <xf numFmtId="164" fontId="6" fillId="3" borderId="1" xfId="1" applyNumberFormat="1" applyFont="1" applyFill="1" applyBorder="1" applyAlignment="1">
      <alignment vertical="center" wrapText="1"/>
    </xf>
    <xf numFmtId="0" fontId="6" fillId="3" borderId="1" xfId="0" applyFont="1" applyFill="1" applyBorder="1" applyAlignment="1">
      <alignment horizontal="center" vertical="center" wrapText="1"/>
    </xf>
    <xf numFmtId="166" fontId="6" fillId="3" borderId="1" xfId="0" applyNumberFormat="1" applyFont="1" applyFill="1" applyBorder="1" applyAlignment="1">
      <alignment vertical="center" wrapText="1"/>
    </xf>
    <xf numFmtId="1" fontId="7" fillId="4" borderId="0" xfId="0" applyNumberFormat="1" applyFont="1" applyFill="1" applyBorder="1" applyAlignment="1">
      <alignment horizontal="center" vertical="center"/>
    </xf>
    <xf numFmtId="1" fontId="7" fillId="5" borderId="0" xfId="0" applyNumberFormat="1" applyFont="1" applyFill="1" applyBorder="1" applyAlignment="1">
      <alignment horizontal="center" vertical="center"/>
    </xf>
    <xf numFmtId="0" fontId="7" fillId="3" borderId="1" xfId="0" applyFont="1" applyFill="1" applyBorder="1" applyAlignment="1">
      <alignment horizontal="center" vertical="center" wrapText="1"/>
    </xf>
    <xf numFmtId="164" fontId="7" fillId="3" borderId="1" xfId="1" applyNumberFormat="1" applyFont="1" applyFill="1" applyBorder="1" applyAlignment="1">
      <alignment horizontal="center" vertical="center" wrapText="1"/>
    </xf>
    <xf numFmtId="43" fontId="7" fillId="3" borderId="1" xfId="1" applyFont="1" applyFill="1" applyBorder="1" applyAlignment="1">
      <alignment horizontal="center" vertical="center" wrapText="1"/>
    </xf>
    <xf numFmtId="166" fontId="7" fillId="3" borderId="1" xfId="0" applyNumberFormat="1" applyFont="1" applyFill="1" applyBorder="1" applyAlignment="1">
      <alignment horizontal="center" vertical="center" wrapText="1"/>
    </xf>
    <xf numFmtId="15" fontId="7" fillId="3" borderId="1" xfId="0" applyNumberFormat="1" applyFont="1" applyFill="1" applyBorder="1" applyAlignment="1">
      <alignment horizontal="center" vertical="center" wrapText="1"/>
    </xf>
    <xf numFmtId="0" fontId="7" fillId="6" borderId="0" xfId="0" applyFont="1" applyFill="1" applyBorder="1" applyAlignment="1">
      <alignment horizontal="center" vertical="center" wrapText="1"/>
    </xf>
    <xf numFmtId="0" fontId="8" fillId="0" borderId="0" xfId="0" applyFont="1" applyFill="1" applyBorder="1" applyAlignment="1">
      <alignment vertical="top" wrapText="1"/>
    </xf>
    <xf numFmtId="1" fontId="8" fillId="0" borderId="0" xfId="0" applyNumberFormat="1" applyFont="1" applyFill="1" applyBorder="1"/>
    <xf numFmtId="1" fontId="8" fillId="0" borderId="0" xfId="0" applyNumberFormat="1" applyFont="1" applyFill="1" applyBorder="1" applyAlignment="1">
      <alignment horizontal="left"/>
    </xf>
    <xf numFmtId="0" fontId="8" fillId="0" borderId="1" xfId="0" applyFont="1" applyFill="1" applyBorder="1"/>
    <xf numFmtId="0" fontId="8" fillId="0" borderId="1" xfId="0" applyNumberFormat="1" applyFont="1" applyFill="1" applyBorder="1"/>
    <xf numFmtId="15" fontId="8" fillId="0" borderId="1" xfId="0" applyNumberFormat="1" applyFont="1" applyFill="1" applyBorder="1"/>
    <xf numFmtId="164" fontId="8" fillId="0" borderId="1" xfId="1" applyNumberFormat="1" applyFont="1" applyFill="1" applyBorder="1"/>
    <xf numFmtId="0" fontId="3" fillId="0" borderId="1" xfId="0" applyNumberFormat="1" applyFont="1" applyFill="1" applyBorder="1"/>
    <xf numFmtId="43" fontId="8" fillId="0" borderId="1" xfId="1" applyFont="1" applyFill="1" applyBorder="1"/>
    <xf numFmtId="164" fontId="8" fillId="0" borderId="1" xfId="1" applyNumberFormat="1" applyFont="1" applyFill="1" applyBorder="1" applyAlignment="1"/>
    <xf numFmtId="0" fontId="8" fillId="0" borderId="1" xfId="0" applyFont="1" applyFill="1" applyBorder="1" applyAlignment="1">
      <alignment horizontal="right"/>
    </xf>
    <xf numFmtId="1" fontId="8" fillId="0" borderId="1" xfId="0" applyNumberFormat="1" applyFont="1" applyFill="1" applyBorder="1"/>
    <xf numFmtId="14" fontId="8" fillId="0" borderId="1" xfId="0" applyNumberFormat="1" applyFont="1" applyFill="1" applyBorder="1"/>
    <xf numFmtId="0" fontId="8" fillId="0" borderId="1" xfId="0" applyFont="1" applyFill="1" applyBorder="1" applyAlignment="1">
      <alignment horizontal="center"/>
    </xf>
    <xf numFmtId="164" fontId="8" fillId="0" borderId="1" xfId="0" applyNumberFormat="1" applyFont="1" applyFill="1" applyBorder="1" applyAlignment="1">
      <alignment horizontal="center"/>
    </xf>
    <xf numFmtId="164" fontId="8" fillId="0" borderId="1" xfId="0" applyNumberFormat="1" applyFont="1" applyFill="1" applyBorder="1" applyAlignment="1">
      <alignment horizontal="center" wrapText="1"/>
    </xf>
    <xf numFmtId="164" fontId="8" fillId="0" borderId="1" xfId="0" applyNumberFormat="1" applyFont="1" applyFill="1" applyBorder="1" applyAlignment="1">
      <alignment horizontal="right"/>
    </xf>
    <xf numFmtId="0" fontId="8" fillId="0" borderId="1" xfId="0" applyFont="1" applyFill="1" applyBorder="1" applyAlignment="1">
      <alignment wrapText="1"/>
    </xf>
    <xf numFmtId="0" fontId="8" fillId="0" borderId="1" xfId="0" applyFont="1" applyFill="1" applyBorder="1" applyAlignment="1">
      <alignment horizontal="left"/>
    </xf>
    <xf numFmtId="0" fontId="8" fillId="0" borderId="0" xfId="0" applyFont="1" applyFill="1" applyBorder="1" applyAlignment="1">
      <alignment wrapText="1"/>
    </xf>
    <xf numFmtId="43" fontId="8" fillId="0" borderId="0" xfId="0" applyNumberFormat="1" applyFont="1" applyFill="1" applyBorder="1"/>
    <xf numFmtId="0" fontId="8" fillId="0" borderId="0" xfId="0" applyFont="1" applyFill="1" applyBorder="1"/>
    <xf numFmtId="164" fontId="8" fillId="0" borderId="1" xfId="1" applyNumberFormat="1" applyFont="1" applyFill="1" applyBorder="1" applyAlignment="1">
      <alignment horizontal="center"/>
    </xf>
    <xf numFmtId="164" fontId="8" fillId="0" borderId="1" xfId="1" applyNumberFormat="1" applyFont="1" applyFill="1" applyBorder="1" applyAlignment="1">
      <alignment horizontal="left" vertical="top"/>
    </xf>
    <xf numFmtId="1" fontId="8" fillId="7" borderId="0" xfId="0" applyNumberFormat="1" applyFont="1" applyFill="1" applyBorder="1"/>
    <xf numFmtId="1" fontId="8" fillId="7" borderId="0" xfId="0" applyNumberFormat="1" applyFont="1" applyFill="1" applyBorder="1" applyAlignment="1">
      <alignment horizontal="left"/>
    </xf>
    <xf numFmtId="164" fontId="8" fillId="0" borderId="1" xfId="1" applyNumberFormat="1" applyFont="1" applyFill="1" applyBorder="1" applyAlignment="1">
      <alignment horizontal="left"/>
    </xf>
    <xf numFmtId="0" fontId="9" fillId="0" borderId="1" xfId="0" applyFont="1" applyFill="1" applyBorder="1"/>
    <xf numFmtId="0" fontId="8" fillId="0" borderId="1" xfId="0" quotePrefix="1" applyFont="1" applyFill="1" applyBorder="1"/>
    <xf numFmtId="164" fontId="8" fillId="0" borderId="0" xfId="1" applyNumberFormat="1" applyFont="1" applyFill="1" applyBorder="1"/>
    <xf numFmtId="43" fontId="8" fillId="0" borderId="0" xfId="1" applyFont="1" applyFill="1" applyBorder="1"/>
    <xf numFmtId="164" fontId="8" fillId="0" borderId="0" xfId="1" applyNumberFormat="1" applyFont="1" applyFill="1" applyBorder="1" applyAlignment="1"/>
    <xf numFmtId="0" fontId="8" fillId="0" borderId="0" xfId="0" applyFont="1" applyFill="1" applyBorder="1" applyAlignment="1">
      <alignment horizontal="right"/>
    </xf>
    <xf numFmtId="15" fontId="8" fillId="0" borderId="0" xfId="0" applyNumberFormat="1" applyFont="1" applyFill="1" applyBorder="1"/>
    <xf numFmtId="0" fontId="8" fillId="0" borderId="0" xfId="0" applyFont="1" applyFill="1" applyBorder="1" applyAlignment="1">
      <alignment horizontal="left"/>
    </xf>
    <xf numFmtId="0" fontId="7" fillId="0" borderId="0" xfId="0" applyFont="1"/>
    <xf numFmtId="0" fontId="8" fillId="0" borderId="0" xfId="0" applyFont="1"/>
    <xf numFmtId="0" fontId="7" fillId="3" borderId="1" xfId="0" applyFont="1" applyFill="1" applyBorder="1" applyAlignment="1">
      <alignment vertical="center" wrapText="1"/>
    </xf>
    <xf numFmtId="164" fontId="7" fillId="3" borderId="1" xfId="1" applyNumberFormat="1" applyFont="1" applyFill="1" applyBorder="1" applyAlignment="1">
      <alignment vertical="center" wrapText="1"/>
    </xf>
    <xf numFmtId="166" fontId="7" fillId="3" borderId="1" xfId="0" applyNumberFormat="1" applyFont="1" applyFill="1" applyBorder="1" applyAlignment="1">
      <alignment vertical="center" wrapText="1"/>
    </xf>
    <xf numFmtId="0" fontId="8" fillId="0" borderId="1" xfId="0" applyFont="1" applyBorder="1" applyAlignment="1">
      <alignment horizontal="center" vertical="center"/>
    </xf>
    <xf numFmtId="164" fontId="8" fillId="0" borderId="1" xfId="1" applyNumberFormat="1" applyFont="1" applyBorder="1" applyAlignment="1">
      <alignment vertical="center"/>
    </xf>
    <xf numFmtId="0" fontId="8" fillId="0" borderId="1" xfId="0" applyNumberFormat="1" applyFont="1" applyBorder="1" applyAlignment="1">
      <alignment vertical="center"/>
    </xf>
    <xf numFmtId="15" fontId="8" fillId="0" borderId="1" xfId="0" applyNumberFormat="1" applyFont="1" applyBorder="1" applyAlignment="1">
      <alignment vertical="center"/>
    </xf>
    <xf numFmtId="0" fontId="8" fillId="0" borderId="1" xfId="0" applyFont="1" applyBorder="1" applyAlignment="1">
      <alignment vertical="center"/>
    </xf>
    <xf numFmtId="2" fontId="8" fillId="0" borderId="1" xfId="0" applyNumberFormat="1" applyFont="1" applyBorder="1" applyAlignment="1">
      <alignment vertical="center"/>
    </xf>
    <xf numFmtId="1" fontId="8" fillId="0" borderId="1" xfId="0" applyNumberFormat="1" applyFont="1" applyBorder="1" applyAlignment="1">
      <alignment vertical="center"/>
    </xf>
    <xf numFmtId="0" fontId="8" fillId="0" borderId="0" xfId="0" applyFont="1" applyAlignment="1">
      <alignment vertical="center"/>
    </xf>
    <xf numFmtId="0" fontId="8" fillId="0" borderId="1" xfId="0" applyFont="1" applyFill="1" applyBorder="1" applyAlignment="1">
      <alignment horizontal="center" vertical="center"/>
    </xf>
    <xf numFmtId="164" fontId="8" fillId="0" borderId="1" xfId="1" applyNumberFormat="1" applyFont="1" applyFill="1" applyBorder="1" applyAlignment="1">
      <alignment vertical="center"/>
    </xf>
    <xf numFmtId="0" fontId="8" fillId="0" borderId="1" xfId="0" applyNumberFormat="1" applyFont="1" applyFill="1" applyBorder="1" applyAlignment="1">
      <alignment vertical="center"/>
    </xf>
    <xf numFmtId="15" fontId="8" fillId="0" borderId="1" xfId="0" applyNumberFormat="1" applyFont="1" applyFill="1" applyBorder="1" applyAlignment="1">
      <alignment vertical="center"/>
    </xf>
    <xf numFmtId="0" fontId="8" fillId="0" borderId="1" xfId="0" applyFont="1" applyFill="1" applyBorder="1" applyAlignment="1">
      <alignment vertical="center"/>
    </xf>
    <xf numFmtId="2" fontId="8" fillId="0" borderId="1" xfId="0" applyNumberFormat="1" applyFont="1" applyFill="1" applyBorder="1" applyAlignment="1">
      <alignment vertical="center"/>
    </xf>
    <xf numFmtId="1" fontId="8" fillId="0" borderId="1" xfId="0" applyNumberFormat="1"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10" fillId="0" borderId="0" xfId="0" applyFont="1"/>
    <xf numFmtId="0" fontId="11" fillId="0" borderId="0" xfId="0" applyFont="1"/>
    <xf numFmtId="164" fontId="11" fillId="0" borderId="0" xfId="1" applyNumberFormat="1" applyFont="1"/>
    <xf numFmtId="1" fontId="11" fillId="0" borderId="0" xfId="1" applyNumberFormat="1" applyFont="1" applyAlignment="1">
      <alignment horizontal="left"/>
    </xf>
    <xf numFmtId="165" fontId="11" fillId="0" borderId="0" xfId="1" applyNumberFormat="1" applyFont="1"/>
    <xf numFmtId="0" fontId="11" fillId="0" borderId="0" xfId="0" applyFont="1" applyFill="1"/>
    <xf numFmtId="43" fontId="11" fillId="0" borderId="0" xfId="1" applyFont="1"/>
    <xf numFmtId="1" fontId="11" fillId="0" borderId="0" xfId="1" applyNumberFormat="1" applyFont="1"/>
    <xf numFmtId="0" fontId="10" fillId="2" borderId="1" xfId="0" applyNumberFormat="1" applyFont="1" applyFill="1" applyBorder="1" applyAlignment="1">
      <alignment vertical="center" wrapText="1"/>
    </xf>
    <xf numFmtId="164" fontId="10" fillId="2" borderId="1" xfId="1" applyNumberFormat="1" applyFont="1" applyFill="1" applyBorder="1" applyAlignment="1">
      <alignment vertical="center" wrapText="1"/>
    </xf>
    <xf numFmtId="1" fontId="10" fillId="2" borderId="1" xfId="1" applyNumberFormat="1" applyFont="1" applyFill="1" applyBorder="1" applyAlignment="1">
      <alignment horizontal="left" vertical="center" wrapText="1"/>
    </xf>
    <xf numFmtId="165" fontId="10" fillId="2" borderId="1" xfId="1" applyNumberFormat="1" applyFont="1" applyFill="1" applyBorder="1" applyAlignment="1">
      <alignment vertical="center" wrapText="1"/>
    </xf>
    <xf numFmtId="43" fontId="10" fillId="2" borderId="1" xfId="1" applyFont="1" applyFill="1" applyBorder="1" applyAlignment="1">
      <alignment vertical="center" wrapText="1"/>
    </xf>
    <xf numFmtId="1" fontId="10" fillId="2" borderId="1" xfId="1" applyNumberFormat="1" applyFont="1" applyFill="1" applyBorder="1" applyAlignment="1">
      <alignment vertical="center" wrapText="1"/>
    </xf>
    <xf numFmtId="0" fontId="11" fillId="0" borderId="0" xfId="0" applyFont="1" applyAlignment="1">
      <alignment vertical="center" wrapText="1"/>
    </xf>
    <xf numFmtId="0" fontId="11" fillId="0" borderId="1" xfId="0" applyNumberFormat="1" applyFont="1" applyBorder="1"/>
    <xf numFmtId="0" fontId="11" fillId="0" borderId="1" xfId="0" applyFont="1" applyBorder="1"/>
    <xf numFmtId="164" fontId="11" fillId="0" borderId="1" xfId="1" applyNumberFormat="1" applyFont="1" applyBorder="1"/>
    <xf numFmtId="15" fontId="11" fillId="0" borderId="1" xfId="0" applyNumberFormat="1" applyFont="1" applyBorder="1"/>
    <xf numFmtId="1" fontId="11" fillId="0" borderId="1" xfId="1" applyNumberFormat="1" applyFont="1" applyBorder="1" applyAlignment="1">
      <alignment horizontal="left"/>
    </xf>
    <xf numFmtId="165" fontId="11" fillId="0" borderId="1" xfId="1" applyNumberFormat="1" applyFont="1" applyBorder="1"/>
    <xf numFmtId="0" fontId="11" fillId="0" borderId="1" xfId="0" applyFont="1" applyFill="1" applyBorder="1"/>
    <xf numFmtId="43" fontId="11" fillId="0" borderId="1" xfId="1" applyFont="1" applyBorder="1"/>
    <xf numFmtId="1" fontId="11" fillId="0" borderId="1" xfId="1" applyNumberFormat="1" applyFont="1" applyBorder="1"/>
    <xf numFmtId="164" fontId="12" fillId="3" borderId="1" xfId="1" applyNumberFormat="1" applyFont="1" applyFill="1" applyBorder="1" applyAlignment="1">
      <alignment horizontal="center" vertical="center" wrapText="1"/>
    </xf>
    <xf numFmtId="164" fontId="12" fillId="3" borderId="1" xfId="1" applyNumberFormat="1" applyFont="1" applyFill="1" applyBorder="1" applyAlignment="1">
      <alignment horizontal="center" vertical="center"/>
    </xf>
    <xf numFmtId="0" fontId="8" fillId="0" borderId="0" xfId="0" applyFont="1" applyFill="1" applyBorder="1" applyAlignment="1">
      <alignment horizontal="center" vertical="center"/>
    </xf>
    <xf numFmtId="43" fontId="8" fillId="0" borderId="1" xfId="1" applyFont="1" applyFill="1" applyBorder="1" applyAlignment="1">
      <alignment horizontal="center" vertical="center"/>
    </xf>
    <xf numFmtId="0" fontId="12" fillId="3" borderId="1" xfId="0" applyFont="1" applyFill="1" applyBorder="1" applyAlignment="1">
      <alignment horizontal="center" vertical="center" wrapText="1"/>
    </xf>
    <xf numFmtId="0" fontId="8" fillId="0" borderId="1" xfId="0" quotePrefix="1" applyFont="1" applyFill="1" applyBorder="1" applyAlignment="1">
      <alignment horizontal="center" vertical="center"/>
    </xf>
    <xf numFmtId="15" fontId="8" fillId="0" borderId="1" xfId="0" applyNumberFormat="1" applyFont="1" applyFill="1" applyBorder="1"/>
    <xf numFmtId="15" fontId="8" fillId="0" borderId="1" xfId="0" applyNumberFormat="1" applyFont="1" applyFill="1" applyBorder="1"/>
    <xf numFmtId="165" fontId="8" fillId="0" borderId="1" xfId="1" applyNumberFormat="1" applyFont="1" applyFill="1" applyBorder="1"/>
    <xf numFmtId="167" fontId="3" fillId="0" borderId="1" xfId="0" applyNumberFormat="1" applyFont="1" applyFill="1" applyBorder="1"/>
    <xf numFmtId="0" fontId="14" fillId="0" borderId="1" xfId="0" applyFont="1" applyFill="1" applyBorder="1"/>
    <xf numFmtId="0" fontId="14" fillId="0" borderId="1" xfId="0" applyNumberFormat="1" applyFont="1" applyFill="1" applyBorder="1"/>
    <xf numFmtId="15" fontId="14" fillId="0" borderId="1" xfId="0" applyNumberFormat="1" applyFont="1" applyFill="1" applyBorder="1"/>
    <xf numFmtId="164" fontId="14" fillId="0" borderId="1" xfId="1" applyNumberFormat="1" applyFont="1" applyFill="1" applyBorder="1"/>
    <xf numFmtId="0" fontId="15" fillId="0" borderId="1" xfId="0" applyNumberFormat="1" applyFont="1" applyFill="1" applyBorder="1"/>
    <xf numFmtId="49" fontId="15" fillId="0" borderId="1" xfId="0" applyNumberFormat="1" applyFont="1" applyBorder="1"/>
    <xf numFmtId="43" fontId="14" fillId="0" borderId="1" xfId="1" applyFont="1" applyFill="1" applyBorder="1"/>
    <xf numFmtId="167" fontId="15" fillId="0" borderId="1" xfId="0" applyNumberFormat="1" applyFont="1" applyFill="1" applyBorder="1"/>
    <xf numFmtId="0" fontId="14" fillId="0" borderId="1" xfId="0" applyFont="1" applyFill="1" applyBorder="1" applyAlignment="1">
      <alignment horizontal="center" vertical="center"/>
    </xf>
    <xf numFmtId="1" fontId="14" fillId="0" borderId="1" xfId="0" applyNumberFormat="1" applyFont="1" applyFill="1" applyBorder="1"/>
    <xf numFmtId="14" fontId="14" fillId="0" borderId="1" xfId="0" applyNumberFormat="1" applyFont="1" applyFill="1" applyBorder="1"/>
    <xf numFmtId="0" fontId="14" fillId="0" borderId="1" xfId="0" applyFont="1" applyFill="1" applyBorder="1" applyAlignment="1">
      <alignment wrapText="1"/>
    </xf>
    <xf numFmtId="164" fontId="14" fillId="0" borderId="1" xfId="1" applyNumberFormat="1" applyFont="1" applyFill="1" applyBorder="1" applyAlignment="1">
      <alignment horizontal="center"/>
    </xf>
    <xf numFmtId="0" fontId="14" fillId="0" borderId="1" xfId="0" applyFont="1" applyFill="1" applyBorder="1" applyAlignment="1">
      <alignment horizontal="left"/>
    </xf>
    <xf numFmtId="43" fontId="14" fillId="0" borderId="0" xfId="0" applyNumberFormat="1" applyFont="1" applyFill="1" applyBorder="1"/>
    <xf numFmtId="0" fontId="14" fillId="0" borderId="0" xfId="0" applyFont="1" applyFill="1" applyBorder="1"/>
    <xf numFmtId="43" fontId="8" fillId="0" borderId="2" xfId="1" applyFont="1" applyFill="1" applyBorder="1" applyAlignment="1"/>
    <xf numFmtId="165" fontId="8" fillId="0" borderId="3" xfId="1" applyNumberFormat="1" applyFont="1" applyFill="1" applyBorder="1" applyAlignment="1"/>
    <xf numFmtId="2" fontId="8" fillId="0" borderId="1" xfId="0" applyNumberFormat="1" applyFont="1" applyFill="1" applyBorder="1"/>
    <xf numFmtId="4" fontId="3" fillId="0" borderId="1" xfId="0" applyNumberFormat="1" applyFont="1" applyFill="1" applyBorder="1"/>
    <xf numFmtId="0" fontId="9" fillId="0" borderId="1" xfId="0" applyNumberFormat="1" applyFont="1" applyFill="1" applyBorder="1"/>
    <xf numFmtId="15" fontId="9" fillId="0" borderId="1" xfId="0" applyNumberFormat="1" applyFont="1" applyFill="1" applyBorder="1"/>
    <xf numFmtId="164" fontId="9" fillId="0" borderId="1" xfId="1" applyNumberFormat="1" applyFont="1" applyFill="1" applyBorder="1"/>
    <xf numFmtId="0" fontId="16" fillId="0" borderId="1" xfId="0" applyNumberFormat="1" applyFont="1" applyFill="1" applyBorder="1"/>
    <xf numFmtId="49" fontId="16" fillId="0" borderId="1" xfId="0" applyNumberFormat="1" applyFont="1" applyBorder="1"/>
    <xf numFmtId="0" fontId="9" fillId="0" borderId="1" xfId="0" applyFont="1" applyFill="1" applyBorder="1" applyAlignment="1">
      <alignment horizontal="center" vertical="center"/>
    </xf>
    <xf numFmtId="1" fontId="9" fillId="0" borderId="1" xfId="0" applyNumberFormat="1" applyFont="1" applyFill="1" applyBorder="1"/>
    <xf numFmtId="14" fontId="9" fillId="0" borderId="1" xfId="0" applyNumberFormat="1" applyFont="1" applyFill="1" applyBorder="1"/>
    <xf numFmtId="43" fontId="9" fillId="0" borderId="1" xfId="1" applyFont="1" applyFill="1" applyBorder="1"/>
    <xf numFmtId="0" fontId="9" fillId="0" borderId="1" xfId="0" applyFont="1" applyFill="1" applyBorder="1" applyAlignment="1">
      <alignment wrapText="1"/>
    </xf>
    <xf numFmtId="164" fontId="9" fillId="0" borderId="1" xfId="1" applyNumberFormat="1" applyFont="1" applyFill="1" applyBorder="1" applyAlignment="1">
      <alignment horizontal="center"/>
    </xf>
    <xf numFmtId="0" fontId="9" fillId="0" borderId="1" xfId="0" applyFont="1" applyFill="1" applyBorder="1" applyAlignment="1">
      <alignment horizontal="left"/>
    </xf>
    <xf numFmtId="43" fontId="9" fillId="0" borderId="0" xfId="0" applyNumberFormat="1" applyFont="1" applyFill="1" applyBorder="1"/>
    <xf numFmtId="0" fontId="9" fillId="0" borderId="0" xfId="0" applyFont="1" applyFill="1" applyBorder="1"/>
    <xf numFmtId="15" fontId="9" fillId="0" borderId="1" xfId="0" applyNumberFormat="1" applyFont="1" applyFill="1" applyBorder="1"/>
    <xf numFmtId="4" fontId="16" fillId="0" borderId="1" xfId="0" applyNumberFormat="1" applyFont="1" applyFill="1" applyBorder="1"/>
    <xf numFmtId="0" fontId="9" fillId="0" borderId="1" xfId="0" applyFont="1" applyFill="1" applyBorder="1" applyAlignment="1">
      <alignment horizontal="center" wrapText="1"/>
    </xf>
    <xf numFmtId="43" fontId="13" fillId="5" borderId="1" xfId="1" applyFont="1" applyFill="1" applyBorder="1" applyAlignment="1">
      <alignment horizontal="center" vertical="center" wrapText="1"/>
    </xf>
    <xf numFmtId="43" fontId="7" fillId="5" borderId="1" xfId="1" applyFont="1" applyFill="1" applyBorder="1" applyAlignment="1">
      <alignment horizontal="center" vertical="center" wrapText="1"/>
    </xf>
    <xf numFmtId="164" fontId="7" fillId="5" borderId="1" xfId="1" applyNumberFormat="1" applyFont="1" applyFill="1" applyBorder="1" applyAlignment="1">
      <alignment horizontal="center" vertical="center" wrapText="1"/>
    </xf>
    <xf numFmtId="0" fontId="13"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165" fontId="8" fillId="0" borderId="0" xfId="1" applyNumberFormat="1" applyFont="1" applyFill="1" applyBorder="1"/>
    <xf numFmtId="165" fontId="13" fillId="5" borderId="1" xfId="1" applyNumberFormat="1" applyFont="1" applyFill="1" applyBorder="1" applyAlignment="1">
      <alignment horizontal="center" vertical="center" wrapText="1"/>
    </xf>
    <xf numFmtId="0" fontId="9" fillId="8" borderId="1" xfId="0" applyFont="1" applyFill="1" applyBorder="1"/>
    <xf numFmtId="0" fontId="17" fillId="0" borderId="0" xfId="0" applyFont="1"/>
    <xf numFmtId="0" fontId="17" fillId="0" borderId="0" xfId="0" applyFont="1" applyAlignment="1">
      <alignment horizontal="justify" vertical="center"/>
    </xf>
    <xf numFmtId="0" fontId="18" fillId="0" borderId="0" xfId="0" applyFont="1" applyAlignment="1">
      <alignment horizontal="justify" vertical="center"/>
    </xf>
    <xf numFmtId="0" fontId="19" fillId="0" borderId="0" xfId="0" applyFont="1" applyAlignment="1">
      <alignment horizontal="left" vertical="center"/>
    </xf>
    <xf numFmtId="0" fontId="17" fillId="0" borderId="0" xfId="0" applyFont="1" applyAlignment="1">
      <alignment horizontal="left" vertical="center"/>
    </xf>
    <xf numFmtId="0" fontId="21" fillId="0" borderId="0" xfId="0" applyFont="1" applyAlignment="1">
      <alignment horizontal="justify" vertical="center"/>
    </xf>
    <xf numFmtId="0" fontId="22" fillId="0" borderId="4" xfId="0" applyFont="1" applyBorder="1" applyAlignment="1">
      <alignment horizontal="left" vertical="center"/>
    </xf>
    <xf numFmtId="0" fontId="23" fillId="0" borderId="5" xfId="0" applyFont="1" applyBorder="1" applyAlignment="1">
      <alignment horizontal="left" vertical="center"/>
    </xf>
    <xf numFmtId="0" fontId="22" fillId="0" borderId="6" xfId="0" applyFont="1" applyBorder="1" applyAlignment="1">
      <alignment horizontal="left" vertical="center"/>
    </xf>
    <xf numFmtId="0" fontId="23" fillId="0" borderId="7" xfId="0" applyFont="1" applyBorder="1" applyAlignment="1">
      <alignment horizontal="left" vertical="center"/>
    </xf>
    <xf numFmtId="0" fontId="23" fillId="0" borderId="6" xfId="0" applyFont="1" applyBorder="1" applyAlignment="1">
      <alignment horizontal="left" vertical="center"/>
    </xf>
    <xf numFmtId="0" fontId="24" fillId="0" borderId="6" xfId="0" applyFont="1" applyBorder="1" applyAlignment="1">
      <alignment horizontal="left" vertical="center"/>
    </xf>
    <xf numFmtId="0" fontId="24" fillId="0" borderId="7" xfId="0" applyFont="1" applyBorder="1" applyAlignment="1">
      <alignment horizontal="left" vertical="center"/>
    </xf>
    <xf numFmtId="0" fontId="25" fillId="0" borderId="0" xfId="0" applyFont="1" applyAlignment="1">
      <alignment horizontal="justify" vertical="center"/>
    </xf>
    <xf numFmtId="0" fontId="19" fillId="0" borderId="0" xfId="0" applyFont="1" applyAlignment="1">
      <alignment vertical="center"/>
    </xf>
    <xf numFmtId="0" fontId="21" fillId="0" borderId="0" xfId="0" applyFont="1" applyAlignment="1">
      <alignment vertical="center"/>
    </xf>
    <xf numFmtId="0" fontId="17" fillId="0" borderId="0" xfId="0" applyFont="1" applyAlignment="1">
      <alignment vertical="center"/>
    </xf>
    <xf numFmtId="0" fontId="32" fillId="0" borderId="0" xfId="2" applyAlignment="1">
      <alignment vertical="center"/>
    </xf>
    <xf numFmtId="0" fontId="27" fillId="0" borderId="0" xfId="0" applyFont="1" applyAlignment="1">
      <alignment vertical="center"/>
    </xf>
    <xf numFmtId="0" fontId="18" fillId="0" borderId="0" xfId="0" applyFont="1" applyAlignment="1">
      <alignment vertical="center"/>
    </xf>
    <xf numFmtId="0" fontId="26" fillId="0" borderId="0" xfId="0" applyFont="1" applyAlignment="1">
      <alignment vertical="center"/>
    </xf>
    <xf numFmtId="0" fontId="28" fillId="0" borderId="0" xfId="0" applyFont="1" applyAlignment="1">
      <alignment horizontal="justify" vertical="center"/>
    </xf>
    <xf numFmtId="0" fontId="30" fillId="0" borderId="0" xfId="0" applyFont="1" applyAlignment="1">
      <alignment horizontal="justify" vertical="center"/>
    </xf>
    <xf numFmtId="0" fontId="32" fillId="0" borderId="0" xfId="2" applyAlignment="1">
      <alignment horizontal="justify" vertical="center"/>
    </xf>
    <xf numFmtId="0" fontId="31" fillId="0" borderId="0" xfId="0" applyFont="1" applyAlignment="1">
      <alignment horizontal="justify" vertical="center"/>
    </xf>
    <xf numFmtId="0" fontId="25" fillId="0" borderId="0" xfId="0" applyFont="1" applyAlignment="1">
      <alignment vertical="center"/>
    </xf>
    <xf numFmtId="15" fontId="8" fillId="0" borderId="1" xfId="0" applyNumberFormat="1" applyFont="1" applyFill="1" applyBorder="1"/>
    <xf numFmtId="15" fontId="9" fillId="0" borderId="1" xfId="0" applyNumberFormat="1" applyFont="1" applyFill="1" applyBorder="1"/>
    <xf numFmtId="0" fontId="33" fillId="9" borderId="1" xfId="0" applyFont="1" applyFill="1" applyBorder="1" applyAlignment="1">
      <alignment horizontal="center" vertical="center" wrapText="1"/>
    </xf>
    <xf numFmtId="169" fontId="33" fillId="9" borderId="1" xfId="1" applyNumberFormat="1" applyFont="1" applyFill="1" applyBorder="1" applyAlignment="1">
      <alignment horizontal="center" vertical="center" wrapText="1"/>
    </xf>
    <xf numFmtId="0" fontId="33" fillId="9" borderId="8" xfId="0" applyFont="1" applyFill="1" applyBorder="1" applyAlignment="1">
      <alignment horizontal="center" vertical="center" wrapText="1"/>
    </xf>
    <xf numFmtId="0" fontId="33" fillId="9" borderId="9" xfId="0" applyFont="1" applyFill="1" applyBorder="1" applyAlignment="1">
      <alignment horizontal="center" vertical="center" wrapText="1"/>
    </xf>
    <xf numFmtId="0" fontId="35" fillId="10" borderId="1" xfId="3" applyNumberFormat="1" applyFont="1" applyFill="1" applyBorder="1" applyAlignment="1">
      <alignment horizontal="center" vertical="center" wrapText="1" shrinkToFit="1"/>
    </xf>
    <xf numFmtId="164" fontId="35" fillId="10" borderId="1" xfId="4" applyNumberFormat="1" applyFont="1" applyFill="1" applyBorder="1" applyAlignment="1">
      <alignment horizontal="center" vertical="center" wrapText="1" shrinkToFit="1"/>
    </xf>
    <xf numFmtId="0" fontId="8" fillId="0" borderId="0" xfId="0" applyFont="1" applyAlignment="1">
      <alignment horizontal="center"/>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0" borderId="1" xfId="0" applyFont="1" applyFill="1" applyBorder="1" applyAlignment="1">
      <alignment horizontal="left" vertical="center" wrapText="1"/>
    </xf>
    <xf numFmtId="169" fontId="8" fillId="0" borderId="1" xfId="1" applyNumberFormat="1" applyFont="1" applyFill="1" applyBorder="1" applyAlignment="1">
      <alignment horizontal="left" vertical="center" wrapText="1"/>
    </xf>
    <xf numFmtId="14" fontId="8" fillId="0" borderId="1" xfId="0" applyNumberFormat="1" applyFont="1" applyBorder="1" applyAlignment="1">
      <alignment horizontal="left" vertical="center" wrapText="1"/>
    </xf>
    <xf numFmtId="0" fontId="8" fillId="5" borderId="1" xfId="0" applyFont="1" applyFill="1" applyBorder="1" applyAlignment="1">
      <alignment horizontal="left" vertical="center" wrapText="1"/>
    </xf>
    <xf numFmtId="169" fontId="8" fillId="0" borderId="1" xfId="1" applyNumberFormat="1" applyFont="1" applyBorder="1" applyAlignment="1">
      <alignment horizontal="left" vertical="center"/>
    </xf>
    <xf numFmtId="14" fontId="8" fillId="0" borderId="1" xfId="0" applyNumberFormat="1" applyFont="1" applyFill="1" applyBorder="1" applyAlignment="1">
      <alignment horizontal="left"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8" fillId="0" borderId="0" xfId="0" applyFont="1" applyAlignment="1">
      <alignment horizontal="left" vertical="center"/>
    </xf>
    <xf numFmtId="169" fontId="8" fillId="0" borderId="1" xfId="0" applyNumberFormat="1" applyFont="1" applyFill="1" applyBorder="1" applyAlignment="1">
      <alignment horizontal="left" vertical="center"/>
    </xf>
    <xf numFmtId="14" fontId="8" fillId="0" borderId="1" xfId="0" applyNumberFormat="1" applyFont="1" applyFill="1" applyBorder="1" applyAlignment="1">
      <alignment horizontal="left" vertical="center" wrapText="1"/>
    </xf>
    <xf numFmtId="169" fontId="8" fillId="0" borderId="1" xfId="1" applyNumberFormat="1" applyFont="1" applyFill="1" applyBorder="1" applyAlignment="1">
      <alignment horizontal="left" vertical="center"/>
    </xf>
    <xf numFmtId="169" fontId="8" fillId="5" borderId="1" xfId="1" applyNumberFormat="1" applyFont="1" applyFill="1" applyBorder="1" applyAlignment="1">
      <alignment horizontal="left" vertical="center" wrapText="1"/>
    </xf>
    <xf numFmtId="0" fontId="36" fillId="0" borderId="0" xfId="0" applyFont="1" applyAlignment="1">
      <alignment horizontal="left" vertical="center"/>
    </xf>
    <xf numFmtId="169" fontId="8" fillId="0" borderId="0" xfId="0" applyNumberFormat="1" applyFont="1" applyAlignment="1">
      <alignment horizontal="left" vertical="center"/>
    </xf>
    <xf numFmtId="0" fontId="8" fillId="0" borderId="0" xfId="0" applyFont="1" applyFill="1" applyAlignment="1">
      <alignment horizontal="left" vertical="center"/>
    </xf>
    <xf numFmtId="0" fontId="8" fillId="5" borderId="1" xfId="0" applyFont="1" applyFill="1" applyBorder="1" applyAlignment="1">
      <alignment horizontal="left" vertical="center"/>
    </xf>
    <xf numFmtId="169" fontId="8" fillId="0" borderId="1" xfId="1" applyNumberFormat="1" applyFont="1" applyBorder="1" applyAlignment="1">
      <alignment horizontal="left" vertical="center" wrapText="1"/>
    </xf>
    <xf numFmtId="0" fontId="7" fillId="0" borderId="0" xfId="0" applyFont="1" applyAlignment="1">
      <alignment horizontal="left"/>
    </xf>
    <xf numFmtId="0" fontId="8" fillId="0" borderId="0" xfId="0" applyFont="1" applyAlignment="1">
      <alignment horizontal="left"/>
    </xf>
    <xf numFmtId="169" fontId="8" fillId="0" borderId="0" xfId="1" applyNumberFormat="1" applyFont="1" applyAlignment="1">
      <alignment horizontal="left"/>
    </xf>
    <xf numFmtId="0" fontId="8" fillId="0" borderId="0" xfId="0" applyFont="1" applyAlignment="1">
      <alignment horizontal="left" wrapText="1"/>
    </xf>
    <xf numFmtId="15" fontId="0" fillId="0" borderId="0" xfId="0" applyNumberFormat="1"/>
    <xf numFmtId="0" fontId="39" fillId="0" borderId="0" xfId="0" applyFont="1" applyAlignment="1">
      <alignment vertical="center"/>
    </xf>
    <xf numFmtId="0" fontId="37" fillId="0" borderId="0" xfId="0" applyFont="1" applyAlignment="1">
      <alignment vertical="center"/>
    </xf>
    <xf numFmtId="0" fontId="38" fillId="0" borderId="0" xfId="0" applyFont="1" applyAlignment="1">
      <alignment vertical="center"/>
    </xf>
    <xf numFmtId="0" fontId="40" fillId="0" borderId="0" xfId="0" applyFont="1" applyAlignment="1">
      <alignment vertical="center"/>
    </xf>
  </cellXfs>
  <cellStyles count="5">
    <cellStyle name="Comma" xfId="1" builtinId="3"/>
    <cellStyle name="Comma 100" xfId="4"/>
    <cellStyle name="Comma 2 2 12 2" xfId="3"/>
    <cellStyle name="Hyperlink" xfId="2" builtinId="8"/>
    <cellStyle name="Normal" xfId="0" builtinId="0"/>
  </cellStyles>
  <dxfs count="1">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cid:image002.png@01D1B690.ECBE85F0" TargetMode="Externa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10</xdr:col>
      <xdr:colOff>333375</xdr:colOff>
      <xdr:row>36</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47700"/>
          <a:ext cx="6429375" cy="6324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xdr:row>
      <xdr:rowOff>0</xdr:rowOff>
    </xdr:from>
    <xdr:to>
      <xdr:col>9</xdr:col>
      <xdr:colOff>457200</xdr:colOff>
      <xdr:row>26</xdr:row>
      <xdr:rowOff>133350</xdr:rowOff>
    </xdr:to>
    <xdr:pic>
      <xdr:nvPicPr>
        <xdr:cNvPr id="3" name="Picture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762125"/>
          <a:ext cx="5943600" cy="3343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28</xdr:row>
      <xdr:rowOff>0</xdr:rowOff>
    </xdr:from>
    <xdr:to>
      <xdr:col>9</xdr:col>
      <xdr:colOff>457200</xdr:colOff>
      <xdr:row>53</xdr:row>
      <xdr:rowOff>28575</xdr:rowOff>
    </xdr:to>
    <xdr:pic>
      <xdr:nvPicPr>
        <xdr:cNvPr id="4" name="Picture 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353050"/>
          <a:ext cx="5943600" cy="470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40</xdr:row>
      <xdr:rowOff>0</xdr:rowOff>
    </xdr:from>
    <xdr:to>
      <xdr:col>9</xdr:col>
      <xdr:colOff>457200</xdr:colOff>
      <xdr:row>71</xdr:row>
      <xdr:rowOff>133350</xdr:rowOff>
    </xdr:to>
    <xdr:pic>
      <xdr:nvPicPr>
        <xdr:cNvPr id="5" name="Picture 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610475"/>
          <a:ext cx="5943600" cy="595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51</xdr:row>
      <xdr:rowOff>0</xdr:rowOff>
    </xdr:from>
    <xdr:to>
      <xdr:col>9</xdr:col>
      <xdr:colOff>457200</xdr:colOff>
      <xdr:row>68</xdr:row>
      <xdr:rowOff>133350</xdr:rowOff>
    </xdr:to>
    <xdr:pic>
      <xdr:nvPicPr>
        <xdr:cNvPr id="6" name="Picture 1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677400"/>
          <a:ext cx="5943600" cy="3343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70</xdr:row>
      <xdr:rowOff>0</xdr:rowOff>
    </xdr:from>
    <xdr:to>
      <xdr:col>9</xdr:col>
      <xdr:colOff>457200</xdr:colOff>
      <xdr:row>87</xdr:row>
      <xdr:rowOff>133350</xdr:rowOff>
    </xdr:to>
    <xdr:pic>
      <xdr:nvPicPr>
        <xdr:cNvPr id="7" name="Picture 1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3268325"/>
          <a:ext cx="5943600" cy="3343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89</xdr:row>
      <xdr:rowOff>0</xdr:rowOff>
    </xdr:from>
    <xdr:to>
      <xdr:col>9</xdr:col>
      <xdr:colOff>457200</xdr:colOff>
      <xdr:row>106</xdr:row>
      <xdr:rowOff>133350</xdr:rowOff>
    </xdr:to>
    <xdr:pic>
      <xdr:nvPicPr>
        <xdr:cNvPr id="8" name="Picture 13"/>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859250"/>
          <a:ext cx="5943600" cy="3343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106</xdr:row>
      <xdr:rowOff>0</xdr:rowOff>
    </xdr:from>
    <xdr:to>
      <xdr:col>9</xdr:col>
      <xdr:colOff>457200</xdr:colOff>
      <xdr:row>123</xdr:row>
      <xdr:rowOff>133350</xdr:rowOff>
    </xdr:to>
    <xdr:pic>
      <xdr:nvPicPr>
        <xdr:cNvPr id="9" name="Picture 4"/>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20069175"/>
          <a:ext cx="5943600" cy="3343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124</xdr:row>
      <xdr:rowOff>0</xdr:rowOff>
    </xdr:from>
    <xdr:to>
      <xdr:col>9</xdr:col>
      <xdr:colOff>457200</xdr:colOff>
      <xdr:row>170</xdr:row>
      <xdr:rowOff>133350</xdr:rowOff>
    </xdr:to>
    <xdr:pic>
      <xdr:nvPicPr>
        <xdr:cNvPr id="10" name="Picture 15"/>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0" y="23469600"/>
          <a:ext cx="5943600" cy="840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127</xdr:row>
      <xdr:rowOff>0</xdr:rowOff>
    </xdr:from>
    <xdr:to>
      <xdr:col>10</xdr:col>
      <xdr:colOff>457200</xdr:colOff>
      <xdr:row>153</xdr:row>
      <xdr:rowOff>19050</xdr:rowOff>
    </xdr:to>
    <xdr:pic>
      <xdr:nvPicPr>
        <xdr:cNvPr id="11" name="Picture 6"/>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24012525"/>
          <a:ext cx="6553200" cy="485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140</xdr:row>
      <xdr:rowOff>0</xdr:rowOff>
    </xdr:from>
    <xdr:to>
      <xdr:col>12</xdr:col>
      <xdr:colOff>295275</xdr:colOff>
      <xdr:row>170</xdr:row>
      <xdr:rowOff>95250</xdr:rowOff>
    </xdr:to>
    <xdr:pic>
      <xdr:nvPicPr>
        <xdr:cNvPr id="12" name="Picture 7"/>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6460450"/>
          <a:ext cx="7610475" cy="5372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151</xdr:row>
      <xdr:rowOff>0</xdr:rowOff>
    </xdr:from>
    <xdr:to>
      <xdr:col>10</xdr:col>
      <xdr:colOff>257175</xdr:colOff>
      <xdr:row>179</xdr:row>
      <xdr:rowOff>104775</xdr:rowOff>
    </xdr:to>
    <xdr:pic>
      <xdr:nvPicPr>
        <xdr:cNvPr id="13" name="Picture 12" descr="cid:image002.png@01D1B690.ECBE85F0"/>
        <xdr:cNvPicPr>
          <a:picLocks noChangeAspect="1" noChangeArrowheads="1"/>
        </xdr:cNvPicPr>
      </xdr:nvPicPr>
      <xdr:blipFill>
        <a:blip xmlns:r="http://schemas.openxmlformats.org/officeDocument/2006/relationships" r:embed="rId12" r:link="rId13">
          <a:extLst>
            <a:ext uri="{28A0092B-C50C-407E-A947-70E740481C1C}">
              <a14:useLocalDpi xmlns:a14="http://schemas.microsoft.com/office/drawing/2010/main" val="0"/>
            </a:ext>
          </a:extLst>
        </a:blip>
        <a:srcRect/>
        <a:stretch>
          <a:fillRect/>
        </a:stretch>
      </xdr:blipFill>
      <xdr:spPr bwMode="auto">
        <a:xfrm>
          <a:off x="0" y="28527375"/>
          <a:ext cx="6353175" cy="477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lient/2015-16/VVF%20Limited/Purchases/Report/Import/Import-Positive-Items%20to%20be%20tes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sheetNames>
    <sheetDataSet>
      <sheetData sheetId="0">
        <row r="2">
          <cell r="A2">
            <v>5000135726</v>
          </cell>
          <cell r="B2">
            <v>1659543</v>
          </cell>
          <cell r="C2">
            <v>42095</v>
          </cell>
          <cell r="D2">
            <v>42096</v>
          </cell>
          <cell r="E2" t="str">
            <v>600007</v>
          </cell>
          <cell r="F2" t="str">
            <v>PT. VVF INDONESIA</v>
          </cell>
        </row>
        <row r="3">
          <cell r="A3">
            <v>5000139546</v>
          </cell>
          <cell r="B3">
            <v>1362764</v>
          </cell>
          <cell r="C3">
            <v>42115</v>
          </cell>
          <cell r="D3">
            <v>42116</v>
          </cell>
          <cell r="E3" t="str">
            <v>300045</v>
          </cell>
          <cell r="F3" t="str">
            <v>GOLDEN AGRI INTERNATIONAL</v>
          </cell>
        </row>
        <row r="4">
          <cell r="A4">
            <v>5000140762</v>
          </cell>
          <cell r="B4">
            <v>1494544</v>
          </cell>
          <cell r="C4">
            <v>42120</v>
          </cell>
          <cell r="D4">
            <v>42123</v>
          </cell>
          <cell r="E4" t="str">
            <v>300045</v>
          </cell>
          <cell r="F4" t="str">
            <v>GOLDEN AGRI INTERNATIONAL</v>
          </cell>
        </row>
        <row r="5">
          <cell r="A5">
            <v>5000147883</v>
          </cell>
          <cell r="B5">
            <v>1203630</v>
          </cell>
          <cell r="C5">
            <v>42154</v>
          </cell>
          <cell r="D5">
            <v>42158</v>
          </cell>
          <cell r="E5" t="str">
            <v>300036</v>
          </cell>
          <cell r="F5" t="str">
            <v>BERG + SCHMIDT  ASIA PTE LTD</v>
          </cell>
        </row>
        <row r="6">
          <cell r="A6">
            <v>5000150001</v>
          </cell>
          <cell r="B6">
            <v>1625808</v>
          </cell>
          <cell r="C6">
            <v>42165</v>
          </cell>
          <cell r="D6">
            <v>42166</v>
          </cell>
          <cell r="E6" t="str">
            <v>600007</v>
          </cell>
          <cell r="F6" t="str">
            <v>PT. VVF INDONESIA</v>
          </cell>
        </row>
        <row r="7">
          <cell r="A7">
            <v>5000150290</v>
          </cell>
          <cell r="B7">
            <v>1485738</v>
          </cell>
          <cell r="C7">
            <v>42163</v>
          </cell>
          <cell r="D7">
            <v>42166</v>
          </cell>
          <cell r="E7" t="str">
            <v>300226</v>
          </cell>
          <cell r="F7" t="str">
            <v>SAUDI BASIC INDUSTRIES CORPORATION (SABI</v>
          </cell>
        </row>
        <row r="8">
          <cell r="A8">
            <v>5000154219</v>
          </cell>
          <cell r="B8">
            <v>1314465</v>
          </cell>
          <cell r="C8">
            <v>42184</v>
          </cell>
          <cell r="D8">
            <v>42184</v>
          </cell>
          <cell r="E8" t="str">
            <v>300054</v>
          </cell>
          <cell r="F8" t="str">
            <v>PT. SOCI MAS</v>
          </cell>
        </row>
        <row r="9">
          <cell r="A9">
            <v>5000154220</v>
          </cell>
          <cell r="B9">
            <v>1334064</v>
          </cell>
          <cell r="C9">
            <v>42184</v>
          </cell>
          <cell r="D9">
            <v>42184</v>
          </cell>
          <cell r="E9" t="str">
            <v>300054</v>
          </cell>
          <cell r="F9" t="str">
            <v>PT. SOCI MAS</v>
          </cell>
        </row>
        <row r="10">
          <cell r="A10">
            <v>5000154615</v>
          </cell>
          <cell r="B10">
            <v>1486533</v>
          </cell>
          <cell r="C10">
            <v>42185</v>
          </cell>
          <cell r="D10">
            <v>42185</v>
          </cell>
          <cell r="E10" t="str">
            <v>600007</v>
          </cell>
          <cell r="F10" t="str">
            <v>PT. VVF INDONESIA</v>
          </cell>
        </row>
        <row r="11">
          <cell r="A11">
            <v>5000156552</v>
          </cell>
          <cell r="B11">
            <v>6536473</v>
          </cell>
          <cell r="C11">
            <v>42193</v>
          </cell>
          <cell r="D11">
            <v>42194</v>
          </cell>
          <cell r="E11" t="str">
            <v>300083</v>
          </cell>
          <cell r="F11" t="str">
            <v>SOLUTIA INC</v>
          </cell>
        </row>
        <row r="12">
          <cell r="A12">
            <v>5000158786</v>
          </cell>
          <cell r="B12">
            <v>1440595</v>
          </cell>
          <cell r="C12">
            <v>42203</v>
          </cell>
          <cell r="D12">
            <v>42206</v>
          </cell>
          <cell r="E12" t="str">
            <v>600007</v>
          </cell>
          <cell r="F12" t="str">
            <v>PT. VVF INDONESIA</v>
          </cell>
        </row>
        <row r="13">
          <cell r="A13">
            <v>5000159183</v>
          </cell>
          <cell r="B13">
            <v>1445915</v>
          </cell>
          <cell r="C13">
            <v>42207</v>
          </cell>
          <cell r="D13">
            <v>42208</v>
          </cell>
          <cell r="E13" t="str">
            <v>600007</v>
          </cell>
          <cell r="F13" t="str">
            <v>PT. VVF INDONESIA</v>
          </cell>
        </row>
        <row r="14">
          <cell r="A14">
            <v>5000159774</v>
          </cell>
          <cell r="B14">
            <v>1316489</v>
          </cell>
          <cell r="C14">
            <v>42211</v>
          </cell>
          <cell r="D14">
            <v>42211</v>
          </cell>
          <cell r="E14" t="str">
            <v>300054</v>
          </cell>
          <cell r="F14" t="str">
            <v>PT. SOCI MAS</v>
          </cell>
        </row>
        <row r="15">
          <cell r="A15">
            <v>5000159786</v>
          </cell>
          <cell r="B15">
            <v>1497325</v>
          </cell>
          <cell r="C15">
            <v>42210</v>
          </cell>
          <cell r="D15">
            <v>42211</v>
          </cell>
          <cell r="E15" t="str">
            <v>600007</v>
          </cell>
          <cell r="F15" t="str">
            <v>PT. VVF INDONESIA</v>
          </cell>
        </row>
        <row r="16">
          <cell r="A16">
            <v>5000160001</v>
          </cell>
          <cell r="B16">
            <v>1325987</v>
          </cell>
          <cell r="C16">
            <v>42211</v>
          </cell>
          <cell r="D16">
            <v>42212</v>
          </cell>
          <cell r="E16" t="str">
            <v>300054</v>
          </cell>
          <cell r="F16" t="str">
            <v>PT. SOCI MAS</v>
          </cell>
        </row>
        <row r="17">
          <cell r="A17">
            <v>5000160113</v>
          </cell>
          <cell r="B17">
            <v>1137817</v>
          </cell>
          <cell r="C17">
            <v>42211</v>
          </cell>
          <cell r="D17">
            <v>42213</v>
          </cell>
          <cell r="E17" t="str">
            <v>300235</v>
          </cell>
          <cell r="F17" t="str">
            <v>PT UNILEVER OLEOCHEMICAL INDONESIA</v>
          </cell>
        </row>
        <row r="18">
          <cell r="A18">
            <v>5000160531</v>
          </cell>
          <cell r="B18">
            <v>1508274</v>
          </cell>
          <cell r="C18">
            <v>42212</v>
          </cell>
          <cell r="D18">
            <v>42214</v>
          </cell>
          <cell r="E18" t="str">
            <v>600007</v>
          </cell>
          <cell r="F18" t="str">
            <v>PT. VVF INDONESIA</v>
          </cell>
        </row>
        <row r="19">
          <cell r="A19">
            <v>5000160566</v>
          </cell>
          <cell r="B19">
            <v>1327796</v>
          </cell>
          <cell r="C19">
            <v>42214</v>
          </cell>
          <cell r="D19">
            <v>42214</v>
          </cell>
          <cell r="E19" t="str">
            <v>300054</v>
          </cell>
          <cell r="F19" t="str">
            <v>PT. SOCI MAS</v>
          </cell>
        </row>
        <row r="20">
          <cell r="A20">
            <v>5000160962</v>
          </cell>
          <cell r="B20">
            <v>1344608</v>
          </cell>
          <cell r="C20">
            <v>42215</v>
          </cell>
          <cell r="D20">
            <v>42216</v>
          </cell>
          <cell r="E20" t="str">
            <v>300054</v>
          </cell>
          <cell r="F20" t="str">
            <v>PT. SOCI MAS</v>
          </cell>
        </row>
        <row r="21">
          <cell r="A21">
            <v>5000161477</v>
          </cell>
          <cell r="B21">
            <v>1135588</v>
          </cell>
          <cell r="C21">
            <v>42218</v>
          </cell>
          <cell r="D21">
            <v>42219</v>
          </cell>
          <cell r="E21" t="str">
            <v>300235</v>
          </cell>
          <cell r="F21" t="str">
            <v>PT UNILEVER OLEOCHEMICAL INDONESIA</v>
          </cell>
        </row>
        <row r="22">
          <cell r="A22">
            <v>5000161565</v>
          </cell>
          <cell r="B22">
            <v>1337761</v>
          </cell>
          <cell r="C22">
            <v>42218</v>
          </cell>
          <cell r="D22">
            <v>42219</v>
          </cell>
          <cell r="E22" t="str">
            <v>300054</v>
          </cell>
          <cell r="F22" t="str">
            <v>PT. SOCI MAS</v>
          </cell>
        </row>
        <row r="23">
          <cell r="A23">
            <v>5000162395</v>
          </cell>
          <cell r="B23">
            <v>1133119</v>
          </cell>
          <cell r="C23">
            <v>42221</v>
          </cell>
          <cell r="D23">
            <v>42222</v>
          </cell>
          <cell r="E23" t="str">
            <v>300235</v>
          </cell>
          <cell r="F23" t="str">
            <v>PT UNILEVER OLEOCHEMICAL INDONESIA</v>
          </cell>
        </row>
        <row r="24">
          <cell r="A24">
            <v>5000163772</v>
          </cell>
          <cell r="B24">
            <v>1554458</v>
          </cell>
          <cell r="C24">
            <v>42224</v>
          </cell>
          <cell r="D24">
            <v>42225</v>
          </cell>
          <cell r="E24" t="str">
            <v>600007</v>
          </cell>
          <cell r="F24" t="str">
            <v>PT. VVF INDONESIA</v>
          </cell>
        </row>
        <row r="25">
          <cell r="A25">
            <v>5000164753</v>
          </cell>
          <cell r="B25">
            <v>1378639</v>
          </cell>
          <cell r="C25">
            <v>42235</v>
          </cell>
          <cell r="D25">
            <v>42235</v>
          </cell>
          <cell r="E25" t="str">
            <v>300175</v>
          </cell>
          <cell r="F25" t="str">
            <v>ECO COMMODITY PTE LTD.</v>
          </cell>
        </row>
        <row r="26">
          <cell r="A26">
            <v>5000168051</v>
          </cell>
          <cell r="B26">
            <v>1876018</v>
          </cell>
          <cell r="C26">
            <v>42254</v>
          </cell>
          <cell r="D26">
            <v>42254</v>
          </cell>
          <cell r="E26" t="str">
            <v>300174</v>
          </cell>
          <cell r="F26" t="str">
            <v>ASIAN FOOD INGREDIENTS SDN. BHD</v>
          </cell>
        </row>
        <row r="27">
          <cell r="A27">
            <v>5000169376</v>
          </cell>
          <cell r="B27">
            <v>1534729</v>
          </cell>
          <cell r="C27">
            <v>42258</v>
          </cell>
          <cell r="D27">
            <v>42260</v>
          </cell>
          <cell r="E27" t="str">
            <v>600007</v>
          </cell>
          <cell r="F27" t="str">
            <v>PT. VVF INDONESIA</v>
          </cell>
        </row>
        <row r="28">
          <cell r="A28">
            <v>5000170374</v>
          </cell>
          <cell r="B28">
            <v>1179772</v>
          </cell>
          <cell r="C28">
            <v>42264</v>
          </cell>
          <cell r="D28">
            <v>42264</v>
          </cell>
          <cell r="E28" t="str">
            <v>300235</v>
          </cell>
          <cell r="F28" t="str">
            <v>PT UNILEVER OLEOCHEMICAL INDONESIA</v>
          </cell>
        </row>
        <row r="29">
          <cell r="A29">
            <v>5000170377</v>
          </cell>
          <cell r="B29">
            <v>1179772</v>
          </cell>
          <cell r="C29">
            <v>42264</v>
          </cell>
          <cell r="D29">
            <v>42264</v>
          </cell>
          <cell r="E29" t="str">
            <v>300235</v>
          </cell>
          <cell r="F29" t="str">
            <v>PT UNILEVER OLEOCHEMICAL INDONESIA</v>
          </cell>
        </row>
        <row r="30">
          <cell r="A30">
            <v>5000170849</v>
          </cell>
          <cell r="B30">
            <v>1011495</v>
          </cell>
          <cell r="C30">
            <v>42264</v>
          </cell>
          <cell r="D30">
            <v>42267</v>
          </cell>
          <cell r="E30" t="str">
            <v>300175</v>
          </cell>
          <cell r="F30" t="str">
            <v>ECO COMMODITY PTE LTD.</v>
          </cell>
        </row>
        <row r="31">
          <cell r="A31">
            <v>5000172079</v>
          </cell>
          <cell r="B31">
            <v>1173535</v>
          </cell>
          <cell r="C31">
            <v>42272</v>
          </cell>
          <cell r="D31">
            <v>42274</v>
          </cell>
          <cell r="E31" t="str">
            <v>300235</v>
          </cell>
          <cell r="F31" t="str">
            <v>PT UNILEVER OLEOCHEMICAL INDONESIA</v>
          </cell>
        </row>
        <row r="32">
          <cell r="A32">
            <v>5000172096</v>
          </cell>
          <cell r="B32">
            <v>1191427</v>
          </cell>
          <cell r="C32">
            <v>42272</v>
          </cell>
          <cell r="D32">
            <v>42274</v>
          </cell>
          <cell r="E32" t="str">
            <v>600007</v>
          </cell>
          <cell r="F32" t="str">
            <v>PT. VVF INDONESIA</v>
          </cell>
        </row>
        <row r="33">
          <cell r="A33">
            <v>5000172156</v>
          </cell>
          <cell r="B33">
            <v>1230679</v>
          </cell>
          <cell r="C33">
            <v>42273</v>
          </cell>
          <cell r="D33">
            <v>42274</v>
          </cell>
          <cell r="E33" t="str">
            <v>600007</v>
          </cell>
          <cell r="F33" t="str">
            <v>PT. VVF INDONESIA</v>
          </cell>
        </row>
        <row r="34">
          <cell r="A34">
            <v>5000174102</v>
          </cell>
          <cell r="B34">
            <v>1158028</v>
          </cell>
          <cell r="C34">
            <v>42279</v>
          </cell>
          <cell r="D34">
            <v>42285</v>
          </cell>
          <cell r="E34" t="str">
            <v>300235</v>
          </cell>
          <cell r="F34" t="str">
            <v>PT UNILEVER OLEOCHEMICAL INDONESIA</v>
          </cell>
        </row>
        <row r="35">
          <cell r="A35">
            <v>5000174111</v>
          </cell>
          <cell r="B35">
            <v>1248717</v>
          </cell>
          <cell r="C35">
            <v>42279</v>
          </cell>
          <cell r="D35">
            <v>42285</v>
          </cell>
          <cell r="E35" t="str">
            <v>600007</v>
          </cell>
          <cell r="F35" t="str">
            <v>PT. VVF INDONESIA</v>
          </cell>
        </row>
        <row r="36">
          <cell r="A36">
            <v>5000174115</v>
          </cell>
          <cell r="B36">
            <v>1200251</v>
          </cell>
          <cell r="C36">
            <v>42279</v>
          </cell>
          <cell r="D36">
            <v>42285</v>
          </cell>
          <cell r="E36" t="str">
            <v>600007</v>
          </cell>
          <cell r="F36" t="str">
            <v>PT. VVF INDONESIA</v>
          </cell>
        </row>
        <row r="37">
          <cell r="A37">
            <v>5000175040</v>
          </cell>
          <cell r="B37">
            <v>1331216</v>
          </cell>
          <cell r="C37">
            <v>42287</v>
          </cell>
          <cell r="D37">
            <v>42288</v>
          </cell>
          <cell r="E37" t="str">
            <v>600007</v>
          </cell>
          <cell r="F37" t="str">
            <v>PT. VVF INDONESIA</v>
          </cell>
        </row>
        <row r="38">
          <cell r="A38">
            <v>5000175463</v>
          </cell>
          <cell r="B38">
            <v>1155172</v>
          </cell>
          <cell r="C38">
            <v>42287</v>
          </cell>
          <cell r="D38">
            <v>42290</v>
          </cell>
          <cell r="E38" t="str">
            <v>300235</v>
          </cell>
          <cell r="F38" t="str">
            <v>PT UNILEVER OLEOCHEMICAL INDONESIA</v>
          </cell>
        </row>
        <row r="39">
          <cell r="A39">
            <v>5000176572</v>
          </cell>
          <cell r="B39">
            <v>1153137</v>
          </cell>
          <cell r="C39">
            <v>42293</v>
          </cell>
          <cell r="D39">
            <v>42295</v>
          </cell>
          <cell r="E39" t="str">
            <v>300235</v>
          </cell>
          <cell r="F39" t="str">
            <v>PT UNILEVER OLEOCHEMICAL INDONESIA</v>
          </cell>
        </row>
        <row r="40">
          <cell r="A40">
            <v>5000176618</v>
          </cell>
          <cell r="B40">
            <v>1304487</v>
          </cell>
          <cell r="C40">
            <v>42291</v>
          </cell>
          <cell r="D40">
            <v>42295</v>
          </cell>
          <cell r="E40" t="str">
            <v>600007</v>
          </cell>
          <cell r="F40" t="str">
            <v>PT. VVF INDONESIA</v>
          </cell>
        </row>
        <row r="41">
          <cell r="A41">
            <v>5000176825</v>
          </cell>
          <cell r="B41">
            <v>14045959</v>
          </cell>
          <cell r="C41">
            <v>42296</v>
          </cell>
          <cell r="D41">
            <v>42296</v>
          </cell>
          <cell r="E41" t="str">
            <v>300060</v>
          </cell>
          <cell r="F41" t="str">
            <v>BASF SOUTH EAST ASIA PTE LTD</v>
          </cell>
        </row>
        <row r="42">
          <cell r="A42">
            <v>5000181427</v>
          </cell>
          <cell r="B42">
            <v>790493</v>
          </cell>
          <cell r="C42">
            <v>42319</v>
          </cell>
          <cell r="D42">
            <v>42322</v>
          </cell>
          <cell r="E42" t="str">
            <v>300027</v>
          </cell>
          <cell r="F42" t="str">
            <v>INTER-CONTINENTAL OILS &amp; FATS PVT.</v>
          </cell>
        </row>
        <row r="43">
          <cell r="A43">
            <v>5000181759</v>
          </cell>
          <cell r="B43">
            <v>1599566</v>
          </cell>
          <cell r="C43">
            <v>42320</v>
          </cell>
          <cell r="D43">
            <v>42324</v>
          </cell>
          <cell r="E43" t="str">
            <v>600007</v>
          </cell>
          <cell r="F43" t="str">
            <v>PT. VVF INDONESIA</v>
          </cell>
        </row>
        <row r="44">
          <cell r="A44">
            <v>5000181771</v>
          </cell>
          <cell r="B44">
            <v>1607731</v>
          </cell>
          <cell r="C44">
            <v>42320</v>
          </cell>
          <cell r="D44">
            <v>42324</v>
          </cell>
          <cell r="E44" t="str">
            <v>600007</v>
          </cell>
          <cell r="F44" t="str">
            <v>PT. VVF INDONESIA</v>
          </cell>
        </row>
        <row r="45">
          <cell r="A45">
            <v>5000183627</v>
          </cell>
          <cell r="B45">
            <v>1597149</v>
          </cell>
          <cell r="C45">
            <v>42332</v>
          </cell>
          <cell r="D45">
            <v>42333</v>
          </cell>
          <cell r="E45" t="str">
            <v>600007</v>
          </cell>
          <cell r="F45" t="str">
            <v>PT. VVF INDONESIA</v>
          </cell>
        </row>
        <row r="46">
          <cell r="A46">
            <v>5000183639</v>
          </cell>
          <cell r="B46">
            <v>1573322</v>
          </cell>
          <cell r="C46">
            <v>42332</v>
          </cell>
          <cell r="D46">
            <v>42333</v>
          </cell>
          <cell r="E46" t="str">
            <v>600007</v>
          </cell>
          <cell r="F46" t="str">
            <v>PT. VVF INDONESIA</v>
          </cell>
        </row>
        <row r="47">
          <cell r="A47">
            <v>5000183662</v>
          </cell>
          <cell r="B47">
            <v>1547262</v>
          </cell>
          <cell r="C47">
            <v>42332</v>
          </cell>
          <cell r="D47">
            <v>42333</v>
          </cell>
          <cell r="E47" t="str">
            <v>600007</v>
          </cell>
          <cell r="F47" t="str">
            <v>PT. VVF INDONESIA</v>
          </cell>
        </row>
        <row r="48">
          <cell r="A48">
            <v>5000183684</v>
          </cell>
          <cell r="B48">
            <v>1593426</v>
          </cell>
          <cell r="C48">
            <v>42333</v>
          </cell>
          <cell r="D48">
            <v>42333</v>
          </cell>
          <cell r="E48" t="str">
            <v>600007</v>
          </cell>
          <cell r="F48" t="str">
            <v>PT. VVF INDONESIA</v>
          </cell>
        </row>
        <row r="49">
          <cell r="A49">
            <v>5000184086</v>
          </cell>
          <cell r="B49">
            <v>1649096</v>
          </cell>
          <cell r="C49">
            <v>42334</v>
          </cell>
          <cell r="D49">
            <v>42335</v>
          </cell>
          <cell r="E49" t="str">
            <v>600007</v>
          </cell>
          <cell r="F49" t="str">
            <v>PT. VVF INDONESIA</v>
          </cell>
        </row>
        <row r="50">
          <cell r="A50">
            <v>5000184092</v>
          </cell>
          <cell r="B50">
            <v>1631879</v>
          </cell>
          <cell r="C50">
            <v>42333</v>
          </cell>
          <cell r="D50">
            <v>42335</v>
          </cell>
          <cell r="E50" t="str">
            <v>600007</v>
          </cell>
          <cell r="F50" t="str">
            <v>PT. VVF INDONESIA</v>
          </cell>
        </row>
        <row r="51">
          <cell r="A51">
            <v>5000184115</v>
          </cell>
          <cell r="B51">
            <v>1602259</v>
          </cell>
          <cell r="C51">
            <v>42333</v>
          </cell>
          <cell r="D51">
            <v>42335</v>
          </cell>
          <cell r="E51" t="str">
            <v>600007</v>
          </cell>
          <cell r="F51" t="str">
            <v>PT. VVF INDONESIA</v>
          </cell>
        </row>
        <row r="52">
          <cell r="A52">
            <v>5000184119</v>
          </cell>
          <cell r="B52">
            <v>1513608</v>
          </cell>
          <cell r="C52">
            <v>42333</v>
          </cell>
          <cell r="D52">
            <v>42335</v>
          </cell>
          <cell r="E52" t="str">
            <v>600007</v>
          </cell>
          <cell r="F52" t="str">
            <v>PT. VVF INDONESIA</v>
          </cell>
        </row>
        <row r="53">
          <cell r="A53">
            <v>5000184126</v>
          </cell>
          <cell r="B53">
            <v>1576099</v>
          </cell>
          <cell r="C53">
            <v>42335</v>
          </cell>
          <cell r="D53">
            <v>42335</v>
          </cell>
          <cell r="E53" t="str">
            <v>600007</v>
          </cell>
          <cell r="F53" t="str">
            <v>PT. VVF INDONESIA</v>
          </cell>
        </row>
        <row r="54">
          <cell r="A54">
            <v>5000184428</v>
          </cell>
          <cell r="B54">
            <v>4390858</v>
          </cell>
          <cell r="C54">
            <v>42335</v>
          </cell>
          <cell r="D54">
            <v>42338</v>
          </cell>
          <cell r="E54" t="str">
            <v>300216</v>
          </cell>
          <cell r="F54" t="str">
            <v>Caloric Anlagenbau GmbH</v>
          </cell>
        </row>
        <row r="55">
          <cell r="A55">
            <v>5000184491</v>
          </cell>
          <cell r="B55">
            <v>1286991</v>
          </cell>
          <cell r="C55">
            <v>42338</v>
          </cell>
          <cell r="D55">
            <v>42338</v>
          </cell>
          <cell r="E55" t="str">
            <v>300023</v>
          </cell>
          <cell r="F55" t="str">
            <v>TAKASAGO INTERNATIONAL CORPORATION</v>
          </cell>
        </row>
        <row r="56">
          <cell r="A56">
            <v>5000185696</v>
          </cell>
          <cell r="B56">
            <v>1588199</v>
          </cell>
          <cell r="C56">
            <v>42342</v>
          </cell>
          <cell r="D56">
            <v>42343</v>
          </cell>
          <cell r="E56" t="str">
            <v>600007</v>
          </cell>
          <cell r="F56" t="str">
            <v>PT. VVF INDONESIA</v>
          </cell>
        </row>
        <row r="57">
          <cell r="A57">
            <v>5000185737</v>
          </cell>
          <cell r="B57">
            <v>1623426</v>
          </cell>
          <cell r="C57">
            <v>42342</v>
          </cell>
          <cell r="D57">
            <v>42343</v>
          </cell>
          <cell r="E57" t="str">
            <v>600007</v>
          </cell>
          <cell r="F57" t="str">
            <v>PT. VVF INDONESIA</v>
          </cell>
        </row>
        <row r="58">
          <cell r="A58">
            <v>5000187051</v>
          </cell>
          <cell r="B58">
            <v>1546380</v>
          </cell>
          <cell r="C58">
            <v>42343</v>
          </cell>
          <cell r="D58">
            <v>42349</v>
          </cell>
          <cell r="E58" t="str">
            <v>600007</v>
          </cell>
          <cell r="F58" t="str">
            <v>PT. VVF INDONESIA</v>
          </cell>
        </row>
        <row r="59">
          <cell r="A59">
            <v>5000188229</v>
          </cell>
          <cell r="B59">
            <v>1553465</v>
          </cell>
          <cell r="C59">
            <v>42354</v>
          </cell>
          <cell r="D59">
            <v>42355</v>
          </cell>
          <cell r="E59" t="str">
            <v>600007</v>
          </cell>
          <cell r="F59" t="str">
            <v>PT. VVF INDONESIA</v>
          </cell>
        </row>
        <row r="60">
          <cell r="A60">
            <v>5000188597</v>
          </cell>
          <cell r="B60">
            <v>1550574</v>
          </cell>
          <cell r="C60">
            <v>42356</v>
          </cell>
          <cell r="D60">
            <v>42357</v>
          </cell>
          <cell r="E60" t="str">
            <v>600007</v>
          </cell>
          <cell r="F60" t="str">
            <v>PT. VVF INDONESIA</v>
          </cell>
        </row>
        <row r="61">
          <cell r="A61">
            <v>5000188600</v>
          </cell>
          <cell r="B61">
            <v>1544804</v>
          </cell>
          <cell r="C61">
            <v>42356</v>
          </cell>
          <cell r="D61">
            <v>42357</v>
          </cell>
          <cell r="E61" t="str">
            <v>600007</v>
          </cell>
          <cell r="F61" t="str">
            <v>PT. VVF INDONESIA</v>
          </cell>
        </row>
        <row r="62">
          <cell r="A62">
            <v>5000188652</v>
          </cell>
          <cell r="B62">
            <v>1548898</v>
          </cell>
          <cell r="C62">
            <v>42356</v>
          </cell>
          <cell r="D62">
            <v>42357</v>
          </cell>
          <cell r="E62" t="str">
            <v>600007</v>
          </cell>
          <cell r="F62" t="str">
            <v>PT. VVF INDONESIA</v>
          </cell>
        </row>
        <row r="63">
          <cell r="A63">
            <v>5000189652</v>
          </cell>
          <cell r="B63">
            <v>1534058</v>
          </cell>
          <cell r="C63">
            <v>42360</v>
          </cell>
          <cell r="D63">
            <v>42361</v>
          </cell>
          <cell r="E63" t="str">
            <v>600007</v>
          </cell>
          <cell r="F63" t="str">
            <v>PT. VVF INDONESIA</v>
          </cell>
        </row>
        <row r="64">
          <cell r="A64">
            <v>5000189673</v>
          </cell>
          <cell r="B64">
            <v>1529026</v>
          </cell>
          <cell r="C64">
            <v>42361</v>
          </cell>
          <cell r="D64">
            <v>42362</v>
          </cell>
          <cell r="E64" t="str">
            <v>600007</v>
          </cell>
          <cell r="F64" t="str">
            <v>PT. VVF INDONESIA</v>
          </cell>
        </row>
        <row r="65">
          <cell r="A65">
            <v>5000189829</v>
          </cell>
          <cell r="B65">
            <v>1527589</v>
          </cell>
          <cell r="C65">
            <v>42360</v>
          </cell>
          <cell r="D65">
            <v>42362</v>
          </cell>
          <cell r="E65" t="str">
            <v>600007</v>
          </cell>
          <cell r="F65" t="str">
            <v>PT. VVF INDONESIA</v>
          </cell>
        </row>
        <row r="66">
          <cell r="A66">
            <v>5000190272</v>
          </cell>
          <cell r="B66">
            <v>1193876</v>
          </cell>
          <cell r="C66">
            <v>42365</v>
          </cell>
          <cell r="D66">
            <v>42365</v>
          </cell>
          <cell r="E66" t="str">
            <v>300151</v>
          </cell>
          <cell r="F66" t="str">
            <v>AAA Oils &amp; Fats Pte Ltd</v>
          </cell>
        </row>
        <row r="67">
          <cell r="A67">
            <v>5000190275</v>
          </cell>
          <cell r="B67">
            <v>1224547</v>
          </cell>
          <cell r="C67">
            <v>42365</v>
          </cell>
          <cell r="D67">
            <v>42365</v>
          </cell>
          <cell r="E67" t="str">
            <v>300151</v>
          </cell>
          <cell r="F67" t="str">
            <v>AAA Oils &amp; Fats Pte Ltd</v>
          </cell>
        </row>
        <row r="68">
          <cell r="A68">
            <v>5000190282</v>
          </cell>
          <cell r="B68">
            <v>1352442</v>
          </cell>
          <cell r="C68">
            <v>42365</v>
          </cell>
          <cell r="D68">
            <v>42365</v>
          </cell>
          <cell r="E68" t="str">
            <v>300151</v>
          </cell>
          <cell r="F68" t="str">
            <v>AAA Oils &amp; Fats Pte Ltd</v>
          </cell>
        </row>
        <row r="69">
          <cell r="A69">
            <v>5000190608</v>
          </cell>
          <cell r="B69">
            <v>1348266</v>
          </cell>
          <cell r="C69">
            <v>42366</v>
          </cell>
          <cell r="D69">
            <v>42367</v>
          </cell>
          <cell r="E69" t="str">
            <v>300151</v>
          </cell>
          <cell r="F69" t="str">
            <v>AAA Oils &amp; Fats Pte Ltd</v>
          </cell>
        </row>
        <row r="70">
          <cell r="A70">
            <v>5000191186</v>
          </cell>
          <cell r="B70">
            <v>1383703</v>
          </cell>
          <cell r="C70">
            <v>42369</v>
          </cell>
          <cell r="D70">
            <v>42369</v>
          </cell>
          <cell r="E70" t="str">
            <v>600007</v>
          </cell>
          <cell r="F70" t="str">
            <v>PT. VVF INDONESIA</v>
          </cell>
        </row>
        <row r="71">
          <cell r="A71">
            <v>5000191235</v>
          </cell>
          <cell r="B71">
            <v>1394559</v>
          </cell>
          <cell r="C71">
            <v>42367</v>
          </cell>
          <cell r="D71">
            <v>42369</v>
          </cell>
          <cell r="E71" t="str">
            <v>300054</v>
          </cell>
          <cell r="F71" t="str">
            <v>PT. SOCI MAS</v>
          </cell>
        </row>
        <row r="72">
          <cell r="A72">
            <v>5000194026</v>
          </cell>
          <cell r="B72">
            <v>1116101</v>
          </cell>
          <cell r="C72">
            <v>42378</v>
          </cell>
          <cell r="D72">
            <v>42379</v>
          </cell>
          <cell r="E72" t="str">
            <v>300235</v>
          </cell>
          <cell r="F72" t="str">
            <v>PT UNILEVER OLEOCHEMICAL INDONESIA</v>
          </cell>
        </row>
        <row r="73">
          <cell r="A73">
            <v>5000196147</v>
          </cell>
          <cell r="B73">
            <v>1521191</v>
          </cell>
          <cell r="C73">
            <v>42391</v>
          </cell>
          <cell r="D73">
            <v>42393</v>
          </cell>
          <cell r="E73" t="str">
            <v>600007</v>
          </cell>
          <cell r="F73" t="str">
            <v>PT. VVF INDONESIA</v>
          </cell>
        </row>
        <row r="74">
          <cell r="A74">
            <v>5000198322</v>
          </cell>
          <cell r="B74">
            <v>2761472</v>
          </cell>
          <cell r="C74">
            <v>42403</v>
          </cell>
          <cell r="D74">
            <v>42403</v>
          </cell>
          <cell r="E74" t="str">
            <v>300007</v>
          </cell>
          <cell r="F74" t="str">
            <v>GIVAUDAN SINGAPORE Pte. Ltd</v>
          </cell>
        </row>
        <row r="75">
          <cell r="A75">
            <v>5000201417</v>
          </cell>
          <cell r="B75">
            <v>1176203</v>
          </cell>
          <cell r="C75">
            <v>42417</v>
          </cell>
          <cell r="D75">
            <v>42417</v>
          </cell>
          <cell r="E75" t="str">
            <v>300174</v>
          </cell>
          <cell r="F75" t="str">
            <v>ASIAN FOOD INGREDIENTS SDN. BHD</v>
          </cell>
        </row>
        <row r="76">
          <cell r="A76">
            <v>5000203399</v>
          </cell>
          <cell r="B76">
            <v>1515908</v>
          </cell>
          <cell r="C76">
            <v>42427</v>
          </cell>
          <cell r="D76">
            <v>42427</v>
          </cell>
          <cell r="E76" t="str">
            <v>600007</v>
          </cell>
          <cell r="F76" t="str">
            <v>PT. VVF INDONESIA</v>
          </cell>
        </row>
        <row r="77">
          <cell r="A77">
            <v>5000203693</v>
          </cell>
          <cell r="B77">
            <v>1190263</v>
          </cell>
          <cell r="C77">
            <v>42428</v>
          </cell>
          <cell r="D77">
            <v>42429</v>
          </cell>
          <cell r="E77" t="str">
            <v>300235</v>
          </cell>
          <cell r="F77" t="str">
            <v>PT UNILEVER OLEOCHEMICAL INDONESIA</v>
          </cell>
        </row>
        <row r="78">
          <cell r="A78">
            <v>5000206852</v>
          </cell>
          <cell r="B78">
            <v>1460335</v>
          </cell>
          <cell r="C78">
            <v>42441</v>
          </cell>
          <cell r="D78">
            <v>42441</v>
          </cell>
          <cell r="E78" t="str">
            <v>300151</v>
          </cell>
          <cell r="F78" t="str">
            <v>AAA Oils &amp; Fats Pte Ltd</v>
          </cell>
        </row>
        <row r="79">
          <cell r="A79">
            <v>5000206856</v>
          </cell>
          <cell r="B79">
            <v>1490686</v>
          </cell>
          <cell r="C79">
            <v>42441</v>
          </cell>
          <cell r="D79">
            <v>42441</v>
          </cell>
          <cell r="E79" t="str">
            <v>300151</v>
          </cell>
          <cell r="F79" t="str">
            <v>AAA Oils &amp; Fats Pte Ltd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jin@hkmarine.com.sg" TargetMode="External"/><Relationship Id="rId2" Type="http://schemas.openxmlformats.org/officeDocument/2006/relationships/hyperlink" Target="mailto:amitparmar1@bsraffiliates.com" TargetMode="External"/><Relationship Id="rId1" Type="http://schemas.openxmlformats.org/officeDocument/2006/relationships/hyperlink" Target="http://www.vvfltd.com/" TargetMode="External"/><Relationship Id="rId6" Type="http://schemas.openxmlformats.org/officeDocument/2006/relationships/hyperlink" Target="http://www.hkmarine.com.sg/" TargetMode="External"/><Relationship Id="rId5" Type="http://schemas.openxmlformats.org/officeDocument/2006/relationships/hyperlink" Target="mailto:supply@hkmarine.com.sg" TargetMode="External"/><Relationship Id="rId4" Type="http://schemas.openxmlformats.org/officeDocument/2006/relationships/hyperlink" Target="mailto:agent@hkmarine.com.sg"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jin@hkmarine.com.sg" TargetMode="External"/><Relationship Id="rId2" Type="http://schemas.openxmlformats.org/officeDocument/2006/relationships/hyperlink" Target="mailto:amitparmar1@bsraffiliates.com" TargetMode="External"/><Relationship Id="rId1" Type="http://schemas.openxmlformats.org/officeDocument/2006/relationships/hyperlink" Target="http://www.vvfltd.com/" TargetMode="External"/><Relationship Id="rId6" Type="http://schemas.openxmlformats.org/officeDocument/2006/relationships/hyperlink" Target="http://www.hkmarine.com.sg/" TargetMode="External"/><Relationship Id="rId5" Type="http://schemas.openxmlformats.org/officeDocument/2006/relationships/hyperlink" Target="mailto:supply@hkmarine.com.sg" TargetMode="External"/><Relationship Id="rId4" Type="http://schemas.openxmlformats.org/officeDocument/2006/relationships/hyperlink" Target="mailto:agent@hkmarine.com.s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2:AT81"/>
  <sheetViews>
    <sheetView showGridLines="0" zoomScale="80" zoomScaleNormal="80" workbookViewId="0"/>
  </sheetViews>
  <sheetFormatPr defaultColWidth="12.7109375" defaultRowHeight="15" outlineLevelCol="1" x14ac:dyDescent="0.2"/>
  <cols>
    <col min="1" max="1" width="12.5703125" style="75" customWidth="1"/>
    <col min="2" max="2" width="6.5703125" style="75" customWidth="1"/>
    <col min="3" max="3" width="14.42578125" style="75" bestFit="1" customWidth="1"/>
    <col min="4" max="4" width="26" style="75" bestFit="1" customWidth="1"/>
    <col min="5" max="6" width="26" style="75" customWidth="1"/>
    <col min="7" max="7" width="39.85546875" style="75" bestFit="1" customWidth="1"/>
    <col min="8" max="8" width="16.28515625" style="75" bestFit="1" customWidth="1"/>
    <col min="9" max="9" width="33.140625" style="75" bestFit="1" customWidth="1"/>
    <col min="10" max="10" width="12" style="75" bestFit="1" customWidth="1"/>
    <col min="11" max="11" width="46.42578125" style="76" bestFit="1" customWidth="1"/>
    <col min="12" max="12" width="43" style="76" bestFit="1" customWidth="1" outlineLevel="1"/>
    <col min="13" max="13" width="11.7109375" style="76" bestFit="1" customWidth="1" outlineLevel="1"/>
    <col min="14" max="14" width="19.85546875" style="77" bestFit="1" customWidth="1"/>
    <col min="15" max="15" width="16.28515625" style="76" bestFit="1" customWidth="1"/>
    <col min="16" max="16" width="25.5703125" style="76" bestFit="1" customWidth="1"/>
    <col min="17" max="17" width="22.7109375" style="78" bestFit="1" customWidth="1"/>
    <col min="18" max="18" width="36.5703125" style="75" bestFit="1" customWidth="1"/>
    <col min="19" max="19" width="29.5703125" style="75" bestFit="1" customWidth="1"/>
    <col min="20" max="20" width="26.42578125" style="75" bestFit="1" customWidth="1"/>
    <col min="21" max="21" width="26.5703125" style="75" bestFit="1" customWidth="1"/>
    <col min="22" max="22" width="12.42578125" style="75" bestFit="1" customWidth="1"/>
    <col min="23" max="23" width="14.5703125" style="75" bestFit="1" customWidth="1"/>
    <col min="24" max="24" width="12.42578125" style="75" bestFit="1" customWidth="1"/>
    <col min="25" max="25" width="13.7109375" style="75" bestFit="1" customWidth="1"/>
    <col min="26" max="26" width="18" style="75" bestFit="1" customWidth="1"/>
    <col min="27" max="27" width="26.42578125" style="79" bestFit="1" customWidth="1"/>
    <col min="28" max="28" width="31.7109375" style="80" bestFit="1" customWidth="1"/>
    <col min="29" max="29" width="19.85546875" style="81" bestFit="1" customWidth="1"/>
    <col min="30" max="30" width="20.85546875" style="75" bestFit="1" customWidth="1"/>
    <col min="31" max="31" width="25.5703125" style="75" bestFit="1" customWidth="1"/>
    <col min="32" max="32" width="42.42578125" style="75" customWidth="1"/>
    <col min="33" max="33" width="55.28515625" style="75" customWidth="1"/>
    <col min="34" max="34" width="31.28515625" style="75" bestFit="1" customWidth="1"/>
    <col min="35" max="35" width="34.5703125" style="75" bestFit="1" customWidth="1"/>
    <col min="36" max="36" width="51.5703125" style="75" bestFit="1" customWidth="1"/>
    <col min="37" max="37" width="46" style="75" bestFit="1" customWidth="1"/>
    <col min="38" max="38" width="20.140625" style="75" bestFit="1" customWidth="1"/>
    <col min="39" max="39" width="17.42578125" style="75" bestFit="1" customWidth="1"/>
    <col min="40" max="40" width="36" style="75" bestFit="1" customWidth="1"/>
    <col min="41" max="41" width="16.28515625" style="75" bestFit="1" customWidth="1"/>
    <col min="42" max="42" width="22" style="75" bestFit="1" customWidth="1"/>
    <col min="43" max="43" width="38.42578125" style="75" bestFit="1" customWidth="1"/>
    <col min="44" max="44" width="30.140625" style="75" bestFit="1" customWidth="1"/>
    <col min="45" max="45" width="27.140625" style="80" bestFit="1" customWidth="1"/>
    <col min="46" max="46" width="50.28515625" style="75" bestFit="1" customWidth="1"/>
    <col min="47" max="16384" width="12.7109375" style="75"/>
  </cols>
  <sheetData>
    <row r="2" spans="1:46" ht="15.75" x14ac:dyDescent="0.25">
      <c r="A2" s="74" t="s">
        <v>48</v>
      </c>
    </row>
    <row r="3" spans="1:46" s="88" customFormat="1" ht="47.25" x14ac:dyDescent="0.2">
      <c r="A3" s="82" t="s">
        <v>0</v>
      </c>
      <c r="B3" s="82" t="s">
        <v>1</v>
      </c>
      <c r="C3" s="82" t="s">
        <v>2</v>
      </c>
      <c r="D3" s="82" t="s">
        <v>3</v>
      </c>
      <c r="E3" s="82" t="s">
        <v>46</v>
      </c>
      <c r="F3" s="82" t="s">
        <v>47</v>
      </c>
      <c r="G3" s="82" t="s">
        <v>4</v>
      </c>
      <c r="H3" s="82" t="s">
        <v>5</v>
      </c>
      <c r="I3" s="82" t="s">
        <v>45</v>
      </c>
      <c r="J3" s="82" t="s">
        <v>7</v>
      </c>
      <c r="K3" s="83" t="s">
        <v>8</v>
      </c>
      <c r="L3" s="83" t="s">
        <v>9</v>
      </c>
      <c r="M3" s="83" t="s">
        <v>10</v>
      </c>
      <c r="N3" s="84" t="s">
        <v>11</v>
      </c>
      <c r="O3" s="83" t="s">
        <v>12</v>
      </c>
      <c r="P3" s="83" t="s">
        <v>13</v>
      </c>
      <c r="Q3" s="85" t="s">
        <v>14</v>
      </c>
      <c r="R3" s="82" t="s">
        <v>15</v>
      </c>
      <c r="S3" s="82" t="s">
        <v>16</v>
      </c>
      <c r="T3" s="82" t="s">
        <v>17</v>
      </c>
      <c r="U3" s="82" t="s">
        <v>18</v>
      </c>
      <c r="V3" s="82" t="s">
        <v>19</v>
      </c>
      <c r="W3" s="82" t="s">
        <v>20</v>
      </c>
      <c r="X3" s="82" t="s">
        <v>21</v>
      </c>
      <c r="Y3" s="82" t="s">
        <v>22</v>
      </c>
      <c r="Z3" s="82" t="s">
        <v>23</v>
      </c>
      <c r="AA3" s="82" t="s">
        <v>24</v>
      </c>
      <c r="AB3" s="86" t="s">
        <v>25</v>
      </c>
      <c r="AC3" s="87" t="s">
        <v>26</v>
      </c>
      <c r="AD3" s="82" t="s">
        <v>27</v>
      </c>
      <c r="AE3" s="82" t="s">
        <v>28</v>
      </c>
      <c r="AF3" s="82" t="s">
        <v>29</v>
      </c>
      <c r="AG3" s="82" t="s">
        <v>30</v>
      </c>
      <c r="AH3" s="82" t="s">
        <v>31</v>
      </c>
      <c r="AI3" s="82" t="s">
        <v>32</v>
      </c>
      <c r="AJ3" s="82" t="s">
        <v>33</v>
      </c>
      <c r="AK3" s="82" t="s">
        <v>34</v>
      </c>
      <c r="AL3" s="82" t="s">
        <v>35</v>
      </c>
      <c r="AM3" s="82" t="s">
        <v>36</v>
      </c>
      <c r="AN3" s="82" t="s">
        <v>37</v>
      </c>
      <c r="AO3" s="82" t="s">
        <v>38</v>
      </c>
      <c r="AP3" s="82" t="s">
        <v>39</v>
      </c>
      <c r="AQ3" s="82" t="s">
        <v>40</v>
      </c>
      <c r="AR3" s="82" t="s">
        <v>41</v>
      </c>
      <c r="AS3" s="86" t="s">
        <v>42</v>
      </c>
      <c r="AT3" s="82" t="s">
        <v>19</v>
      </c>
    </row>
    <row r="4" spans="1:46" x14ac:dyDescent="0.2">
      <c r="A4" s="89">
        <v>3100000348</v>
      </c>
      <c r="B4" s="90">
        <v>1</v>
      </c>
      <c r="C4" s="89">
        <v>5000135726</v>
      </c>
      <c r="D4" s="91">
        <v>1659543</v>
      </c>
      <c r="E4" s="92">
        <v>42095</v>
      </c>
      <c r="F4" s="92">
        <v>42096</v>
      </c>
      <c r="G4" s="90"/>
      <c r="H4" s="89">
        <v>600007</v>
      </c>
      <c r="I4" s="90" t="str">
        <f>VLOOKUP(C4,[1]Database!A$2:F$79,6,0)</f>
        <v>PT. VVF INDONESIA</v>
      </c>
      <c r="J4" s="90"/>
      <c r="K4" s="91"/>
      <c r="L4" s="91"/>
      <c r="M4" s="91"/>
      <c r="N4" s="93"/>
      <c r="O4" s="91"/>
      <c r="P4" s="91"/>
      <c r="Q4" s="94"/>
      <c r="R4" s="90"/>
      <c r="S4" s="90"/>
      <c r="T4" s="90"/>
      <c r="U4" s="90"/>
      <c r="V4" s="90"/>
      <c r="W4" s="90"/>
      <c r="X4" s="90"/>
      <c r="Y4" s="90"/>
      <c r="Z4" s="90"/>
      <c r="AA4" s="95"/>
      <c r="AB4" s="96"/>
      <c r="AC4" s="97"/>
      <c r="AD4" s="90"/>
      <c r="AE4" s="90"/>
      <c r="AF4" s="90"/>
      <c r="AG4" s="90"/>
      <c r="AH4" s="90"/>
      <c r="AI4" s="90"/>
      <c r="AJ4" s="90"/>
      <c r="AK4" s="90"/>
      <c r="AL4" s="90"/>
      <c r="AM4" s="90"/>
      <c r="AN4" s="90"/>
      <c r="AO4" s="90"/>
      <c r="AP4" s="90"/>
      <c r="AQ4" s="90"/>
      <c r="AR4" s="90"/>
      <c r="AS4" s="96"/>
      <c r="AT4" s="90"/>
    </row>
    <row r="5" spans="1:46" x14ac:dyDescent="0.2">
      <c r="A5" s="89">
        <v>3100000413</v>
      </c>
      <c r="B5" s="90">
        <f>B4+1</f>
        <v>2</v>
      </c>
      <c r="C5" s="89">
        <v>5000139546</v>
      </c>
      <c r="D5" s="91">
        <v>1362764</v>
      </c>
      <c r="E5" s="92">
        <v>42115</v>
      </c>
      <c r="F5" s="92">
        <v>42116</v>
      </c>
      <c r="G5" s="90"/>
      <c r="H5" s="89">
        <v>300045</v>
      </c>
      <c r="I5" s="90" t="str">
        <f>VLOOKUP(C5,[1]Database!A$2:F$79,6,0)</f>
        <v>GOLDEN AGRI INTERNATIONAL</v>
      </c>
      <c r="J5" s="90"/>
      <c r="K5" s="91"/>
      <c r="L5" s="91"/>
      <c r="M5" s="91"/>
      <c r="N5" s="93"/>
      <c r="O5" s="91"/>
      <c r="P5" s="91"/>
      <c r="Q5" s="94"/>
      <c r="R5" s="90"/>
      <c r="S5" s="90"/>
      <c r="T5" s="90"/>
      <c r="U5" s="90"/>
      <c r="V5" s="90"/>
      <c r="W5" s="90"/>
      <c r="X5" s="90"/>
      <c r="Y5" s="90"/>
      <c r="Z5" s="90"/>
      <c r="AA5" s="95"/>
      <c r="AB5" s="96"/>
      <c r="AC5" s="97"/>
      <c r="AD5" s="90"/>
      <c r="AE5" s="90"/>
      <c r="AF5" s="90"/>
      <c r="AG5" s="90"/>
      <c r="AH5" s="90"/>
      <c r="AI5" s="90"/>
      <c r="AJ5" s="90"/>
      <c r="AK5" s="90"/>
      <c r="AL5" s="90"/>
      <c r="AM5" s="90"/>
      <c r="AN5" s="90"/>
      <c r="AO5" s="90"/>
      <c r="AP5" s="90"/>
      <c r="AQ5" s="90"/>
      <c r="AR5" s="90"/>
      <c r="AS5" s="96"/>
      <c r="AT5" s="90"/>
    </row>
    <row r="6" spans="1:46" x14ac:dyDescent="0.2">
      <c r="A6" s="89">
        <v>3100000413</v>
      </c>
      <c r="B6" s="90">
        <f t="shared" ref="B6:B69" si="0">B5+1</f>
        <v>3</v>
      </c>
      <c r="C6" s="89">
        <v>5000140762</v>
      </c>
      <c r="D6" s="91">
        <v>1494544</v>
      </c>
      <c r="E6" s="92">
        <v>42120</v>
      </c>
      <c r="F6" s="92">
        <v>42123</v>
      </c>
      <c r="G6" s="90"/>
      <c r="H6" s="89">
        <v>300045</v>
      </c>
      <c r="I6" s="90" t="str">
        <f>VLOOKUP(C6,[1]Database!A$2:F$79,6,0)</f>
        <v>GOLDEN AGRI INTERNATIONAL</v>
      </c>
      <c r="J6" s="90"/>
      <c r="K6" s="91"/>
      <c r="L6" s="91"/>
      <c r="M6" s="91"/>
      <c r="N6" s="93"/>
      <c r="O6" s="91"/>
      <c r="P6" s="91"/>
      <c r="Q6" s="94"/>
      <c r="R6" s="90"/>
      <c r="S6" s="90"/>
      <c r="T6" s="90"/>
      <c r="U6" s="90"/>
      <c r="V6" s="90"/>
      <c r="W6" s="90"/>
      <c r="X6" s="90"/>
      <c r="Y6" s="90"/>
      <c r="Z6" s="90"/>
      <c r="AA6" s="95"/>
      <c r="AB6" s="96"/>
      <c r="AC6" s="97"/>
      <c r="AD6" s="90"/>
      <c r="AE6" s="90"/>
      <c r="AF6" s="90"/>
      <c r="AG6" s="90"/>
      <c r="AH6" s="90"/>
      <c r="AI6" s="90"/>
      <c r="AJ6" s="90"/>
      <c r="AK6" s="90"/>
      <c r="AL6" s="90"/>
      <c r="AM6" s="90"/>
      <c r="AN6" s="90"/>
      <c r="AO6" s="90"/>
      <c r="AP6" s="90"/>
      <c r="AQ6" s="90"/>
      <c r="AR6" s="90"/>
      <c r="AS6" s="96"/>
      <c r="AT6" s="90"/>
    </row>
    <row r="7" spans="1:46" x14ac:dyDescent="0.2">
      <c r="A7" s="89">
        <v>3100000405</v>
      </c>
      <c r="B7" s="90">
        <f t="shared" si="0"/>
        <v>4</v>
      </c>
      <c r="C7" s="89">
        <v>5000147883</v>
      </c>
      <c r="D7" s="91">
        <v>1203630</v>
      </c>
      <c r="E7" s="92">
        <v>42154</v>
      </c>
      <c r="F7" s="92">
        <v>42158</v>
      </c>
      <c r="G7" s="90"/>
      <c r="H7" s="89">
        <v>300036</v>
      </c>
      <c r="I7" s="90" t="str">
        <f>VLOOKUP(C7,[1]Database!A$2:F$79,6,0)</f>
        <v>BERG + SCHMIDT  ASIA PTE LTD</v>
      </c>
      <c r="J7" s="90"/>
      <c r="K7" s="91"/>
      <c r="L7" s="91"/>
      <c r="M7" s="91"/>
      <c r="N7" s="93"/>
      <c r="O7" s="91"/>
      <c r="P7" s="91"/>
      <c r="Q7" s="94"/>
      <c r="R7" s="90"/>
      <c r="S7" s="90"/>
      <c r="T7" s="90"/>
      <c r="U7" s="90"/>
      <c r="V7" s="90"/>
      <c r="W7" s="90"/>
      <c r="X7" s="90"/>
      <c r="Y7" s="90"/>
      <c r="Z7" s="90"/>
      <c r="AA7" s="95"/>
      <c r="AB7" s="96"/>
      <c r="AC7" s="97"/>
      <c r="AD7" s="90"/>
      <c r="AE7" s="90"/>
      <c r="AF7" s="90"/>
      <c r="AG7" s="90"/>
      <c r="AH7" s="90"/>
      <c r="AI7" s="90"/>
      <c r="AJ7" s="90"/>
      <c r="AK7" s="90"/>
      <c r="AL7" s="90"/>
      <c r="AM7" s="90"/>
      <c r="AN7" s="90"/>
      <c r="AO7" s="90"/>
      <c r="AP7" s="90"/>
      <c r="AQ7" s="90"/>
      <c r="AR7" s="90"/>
      <c r="AS7" s="96"/>
      <c r="AT7" s="90"/>
    </row>
    <row r="8" spans="1:46" x14ac:dyDescent="0.2">
      <c r="A8" s="89">
        <v>3100000387</v>
      </c>
      <c r="B8" s="90">
        <f t="shared" si="0"/>
        <v>5</v>
      </c>
      <c r="C8" s="89">
        <v>5000150001</v>
      </c>
      <c r="D8" s="91">
        <v>1625808</v>
      </c>
      <c r="E8" s="92">
        <v>42165</v>
      </c>
      <c r="F8" s="92">
        <v>42166</v>
      </c>
      <c r="G8" s="90"/>
      <c r="H8" s="89">
        <v>600007</v>
      </c>
      <c r="I8" s="90" t="str">
        <f>VLOOKUP(C8,[1]Database!A$2:F$79,6,0)</f>
        <v>PT. VVF INDONESIA</v>
      </c>
      <c r="J8" s="90"/>
      <c r="K8" s="91"/>
      <c r="L8" s="91"/>
      <c r="M8" s="91"/>
      <c r="N8" s="93"/>
      <c r="O8" s="91"/>
      <c r="P8" s="91"/>
      <c r="Q8" s="94"/>
      <c r="R8" s="90"/>
      <c r="S8" s="90"/>
      <c r="T8" s="90"/>
      <c r="U8" s="90"/>
      <c r="V8" s="90"/>
      <c r="W8" s="90"/>
      <c r="X8" s="90"/>
      <c r="Y8" s="90"/>
      <c r="Z8" s="90"/>
      <c r="AA8" s="95"/>
      <c r="AB8" s="96"/>
      <c r="AC8" s="97"/>
      <c r="AD8" s="90"/>
      <c r="AE8" s="90"/>
      <c r="AF8" s="90"/>
      <c r="AG8" s="90"/>
      <c r="AH8" s="90"/>
      <c r="AI8" s="90"/>
      <c r="AJ8" s="90"/>
      <c r="AK8" s="90"/>
      <c r="AL8" s="90"/>
      <c r="AM8" s="90"/>
      <c r="AN8" s="90"/>
      <c r="AO8" s="90"/>
      <c r="AP8" s="90"/>
      <c r="AQ8" s="90"/>
      <c r="AR8" s="90"/>
      <c r="AS8" s="96"/>
      <c r="AT8" s="90"/>
    </row>
    <row r="9" spans="1:46" x14ac:dyDescent="0.2">
      <c r="A9" s="89">
        <v>3100000423</v>
      </c>
      <c r="B9" s="90">
        <f t="shared" si="0"/>
        <v>6</v>
      </c>
      <c r="C9" s="89">
        <v>5000150290</v>
      </c>
      <c r="D9" s="91">
        <v>1485738</v>
      </c>
      <c r="E9" s="92">
        <v>42163</v>
      </c>
      <c r="F9" s="92">
        <v>42166</v>
      </c>
      <c r="G9" s="90"/>
      <c r="H9" s="89">
        <v>300226</v>
      </c>
      <c r="I9" s="90" t="str">
        <f>VLOOKUP(C9,[1]Database!A$2:F$79,6,0)</f>
        <v>SAUDI BASIC INDUSTRIES CORPORATION (SABI</v>
      </c>
      <c r="J9" s="90"/>
      <c r="K9" s="91"/>
      <c r="L9" s="91"/>
      <c r="M9" s="91"/>
      <c r="N9" s="93"/>
      <c r="O9" s="91"/>
      <c r="P9" s="91"/>
      <c r="Q9" s="94"/>
      <c r="R9" s="90"/>
      <c r="S9" s="90"/>
      <c r="T9" s="90"/>
      <c r="U9" s="90"/>
      <c r="V9" s="90"/>
      <c r="W9" s="90"/>
      <c r="X9" s="90"/>
      <c r="Y9" s="90"/>
      <c r="Z9" s="90"/>
      <c r="AA9" s="95"/>
      <c r="AB9" s="96"/>
      <c r="AC9" s="97"/>
      <c r="AD9" s="90"/>
      <c r="AE9" s="90"/>
      <c r="AF9" s="90"/>
      <c r="AG9" s="90"/>
      <c r="AH9" s="90"/>
      <c r="AI9" s="90"/>
      <c r="AJ9" s="90"/>
      <c r="AK9" s="90"/>
      <c r="AL9" s="90"/>
      <c r="AM9" s="90"/>
      <c r="AN9" s="90"/>
      <c r="AO9" s="90"/>
      <c r="AP9" s="90"/>
      <c r="AQ9" s="90"/>
      <c r="AR9" s="90"/>
      <c r="AS9" s="96"/>
      <c r="AT9" s="90"/>
    </row>
    <row r="10" spans="1:46" x14ac:dyDescent="0.2">
      <c r="A10" s="89">
        <v>3100000440</v>
      </c>
      <c r="B10" s="90">
        <f t="shared" si="0"/>
        <v>7</v>
      </c>
      <c r="C10" s="89">
        <v>5000154219</v>
      </c>
      <c r="D10" s="91">
        <v>1314465</v>
      </c>
      <c r="E10" s="92">
        <v>42184</v>
      </c>
      <c r="F10" s="92">
        <v>42184</v>
      </c>
      <c r="G10" s="90"/>
      <c r="H10" s="89">
        <v>300054</v>
      </c>
      <c r="I10" s="90" t="str">
        <f>VLOOKUP(C10,[1]Database!A$2:F$79,6,0)</f>
        <v>PT. SOCI MAS</v>
      </c>
      <c r="J10" s="90"/>
      <c r="K10" s="91"/>
      <c r="L10" s="91"/>
      <c r="M10" s="91"/>
      <c r="N10" s="93"/>
      <c r="O10" s="91"/>
      <c r="P10" s="91"/>
      <c r="Q10" s="94"/>
      <c r="R10" s="90"/>
      <c r="S10" s="90"/>
      <c r="T10" s="90"/>
      <c r="U10" s="90"/>
      <c r="V10" s="90"/>
      <c r="W10" s="90"/>
      <c r="X10" s="90"/>
      <c r="Y10" s="90"/>
      <c r="Z10" s="90"/>
      <c r="AA10" s="95"/>
      <c r="AB10" s="96"/>
      <c r="AC10" s="97"/>
      <c r="AD10" s="90"/>
      <c r="AE10" s="90"/>
      <c r="AF10" s="90"/>
      <c r="AG10" s="90"/>
      <c r="AH10" s="90"/>
      <c r="AI10" s="90"/>
      <c r="AJ10" s="90"/>
      <c r="AK10" s="90"/>
      <c r="AL10" s="90"/>
      <c r="AM10" s="90"/>
      <c r="AN10" s="90"/>
      <c r="AO10" s="90"/>
      <c r="AP10" s="90"/>
      <c r="AQ10" s="90"/>
      <c r="AR10" s="90"/>
      <c r="AS10" s="96"/>
      <c r="AT10" s="90"/>
    </row>
    <row r="11" spans="1:46" x14ac:dyDescent="0.2">
      <c r="A11" s="89">
        <v>3100000440</v>
      </c>
      <c r="B11" s="90">
        <f t="shared" si="0"/>
        <v>8</v>
      </c>
      <c r="C11" s="89">
        <v>5000154220</v>
      </c>
      <c r="D11" s="91">
        <v>1334064</v>
      </c>
      <c r="E11" s="92">
        <v>42184</v>
      </c>
      <c r="F11" s="92">
        <v>42184</v>
      </c>
      <c r="G11" s="90"/>
      <c r="H11" s="89">
        <v>300054</v>
      </c>
      <c r="I11" s="90" t="str">
        <f>VLOOKUP(C11,[1]Database!A$2:F$79,6,0)</f>
        <v>PT. SOCI MAS</v>
      </c>
      <c r="J11" s="90"/>
      <c r="K11" s="91"/>
      <c r="L11" s="91"/>
      <c r="M11" s="91"/>
      <c r="N11" s="93"/>
      <c r="O11" s="91"/>
      <c r="P11" s="91"/>
      <c r="Q11" s="94"/>
      <c r="R11" s="90"/>
      <c r="S11" s="90"/>
      <c r="T11" s="90"/>
      <c r="U11" s="90"/>
      <c r="V11" s="90"/>
      <c r="W11" s="90"/>
      <c r="X11" s="90"/>
      <c r="Y11" s="90"/>
      <c r="Z11" s="90"/>
      <c r="AA11" s="95"/>
      <c r="AB11" s="96"/>
      <c r="AC11" s="97"/>
      <c r="AD11" s="90"/>
      <c r="AE11" s="90"/>
      <c r="AF11" s="90"/>
      <c r="AG11" s="90"/>
      <c r="AH11" s="90"/>
      <c r="AI11" s="90"/>
      <c r="AJ11" s="90"/>
      <c r="AK11" s="90"/>
      <c r="AL11" s="90"/>
      <c r="AM11" s="90"/>
      <c r="AN11" s="90"/>
      <c r="AO11" s="90"/>
      <c r="AP11" s="90"/>
      <c r="AQ11" s="90"/>
      <c r="AR11" s="90"/>
      <c r="AS11" s="96"/>
      <c r="AT11" s="90"/>
    </row>
    <row r="12" spans="1:46" x14ac:dyDescent="0.2">
      <c r="A12" s="89">
        <v>3100000431</v>
      </c>
      <c r="B12" s="90">
        <f t="shared" si="0"/>
        <v>9</v>
      </c>
      <c r="C12" s="89">
        <v>5000154615</v>
      </c>
      <c r="D12" s="91">
        <v>1486533</v>
      </c>
      <c r="E12" s="92">
        <v>42185</v>
      </c>
      <c r="F12" s="92">
        <v>42185</v>
      </c>
      <c r="G12" s="90"/>
      <c r="H12" s="89">
        <v>600007</v>
      </c>
      <c r="I12" s="90" t="str">
        <f>VLOOKUP(C12,[1]Database!A$2:F$79,6,0)</f>
        <v>PT. VVF INDONESIA</v>
      </c>
      <c r="J12" s="90"/>
      <c r="K12" s="91"/>
      <c r="L12" s="91"/>
      <c r="M12" s="91"/>
      <c r="N12" s="93"/>
      <c r="O12" s="91"/>
      <c r="P12" s="91"/>
      <c r="Q12" s="94"/>
      <c r="R12" s="90"/>
      <c r="S12" s="90"/>
      <c r="T12" s="90"/>
      <c r="U12" s="90"/>
      <c r="V12" s="90"/>
      <c r="W12" s="90"/>
      <c r="X12" s="90"/>
      <c r="Y12" s="90"/>
      <c r="Z12" s="90"/>
      <c r="AA12" s="95"/>
      <c r="AB12" s="96"/>
      <c r="AC12" s="97"/>
      <c r="AD12" s="90"/>
      <c r="AE12" s="90"/>
      <c r="AF12" s="90"/>
      <c r="AG12" s="90"/>
      <c r="AH12" s="90"/>
      <c r="AI12" s="90"/>
      <c r="AJ12" s="90"/>
      <c r="AK12" s="90"/>
      <c r="AL12" s="90"/>
      <c r="AM12" s="90"/>
      <c r="AN12" s="90"/>
      <c r="AO12" s="90"/>
      <c r="AP12" s="90"/>
      <c r="AQ12" s="90"/>
      <c r="AR12" s="90"/>
      <c r="AS12" s="96"/>
      <c r="AT12" s="90"/>
    </row>
    <row r="13" spans="1:46" x14ac:dyDescent="0.2">
      <c r="A13" s="89">
        <v>3100000408</v>
      </c>
      <c r="B13" s="90">
        <f t="shared" si="0"/>
        <v>10</v>
      </c>
      <c r="C13" s="89">
        <v>5000156552</v>
      </c>
      <c r="D13" s="91">
        <v>6536473</v>
      </c>
      <c r="E13" s="92">
        <v>42193</v>
      </c>
      <c r="F13" s="92">
        <v>42194</v>
      </c>
      <c r="G13" s="90"/>
      <c r="H13" s="89">
        <v>300083</v>
      </c>
      <c r="I13" s="90" t="str">
        <f>VLOOKUP(C13,[1]Database!A$2:F$79,6,0)</f>
        <v>SOLUTIA INC</v>
      </c>
      <c r="J13" s="90"/>
      <c r="K13" s="91"/>
      <c r="L13" s="91"/>
      <c r="M13" s="91"/>
      <c r="N13" s="93"/>
      <c r="O13" s="91"/>
      <c r="P13" s="91"/>
      <c r="Q13" s="94"/>
      <c r="R13" s="90"/>
      <c r="S13" s="90"/>
      <c r="T13" s="90"/>
      <c r="U13" s="90"/>
      <c r="V13" s="90"/>
      <c r="W13" s="90"/>
      <c r="X13" s="90"/>
      <c r="Y13" s="90"/>
      <c r="Z13" s="90"/>
      <c r="AA13" s="95"/>
      <c r="AB13" s="96"/>
      <c r="AC13" s="97"/>
      <c r="AD13" s="90"/>
      <c r="AE13" s="90"/>
      <c r="AF13" s="90"/>
      <c r="AG13" s="90"/>
      <c r="AH13" s="90"/>
      <c r="AI13" s="90"/>
      <c r="AJ13" s="90"/>
      <c r="AK13" s="90"/>
      <c r="AL13" s="90"/>
      <c r="AM13" s="90"/>
      <c r="AN13" s="90"/>
      <c r="AO13" s="90"/>
      <c r="AP13" s="90"/>
      <c r="AQ13" s="90"/>
      <c r="AR13" s="90"/>
      <c r="AS13" s="96"/>
      <c r="AT13" s="90"/>
    </row>
    <row r="14" spans="1:46" x14ac:dyDescent="0.2">
      <c r="A14" s="89">
        <v>3100000431</v>
      </c>
      <c r="B14" s="90">
        <f t="shared" si="0"/>
        <v>11</v>
      </c>
      <c r="C14" s="89">
        <v>5000158786</v>
      </c>
      <c r="D14" s="91">
        <v>1440595</v>
      </c>
      <c r="E14" s="92">
        <v>42203</v>
      </c>
      <c r="F14" s="92">
        <v>42206</v>
      </c>
      <c r="G14" s="90"/>
      <c r="H14" s="89">
        <v>600007</v>
      </c>
      <c r="I14" s="90" t="str">
        <f>VLOOKUP(C14,[1]Database!A$2:F$79,6,0)</f>
        <v>PT. VVF INDONESIA</v>
      </c>
      <c r="J14" s="90"/>
      <c r="K14" s="91"/>
      <c r="L14" s="91"/>
      <c r="M14" s="91"/>
      <c r="N14" s="93"/>
      <c r="O14" s="91"/>
      <c r="P14" s="91"/>
      <c r="Q14" s="94"/>
      <c r="R14" s="90"/>
      <c r="S14" s="90"/>
      <c r="T14" s="90"/>
      <c r="U14" s="90"/>
      <c r="V14" s="90"/>
      <c r="W14" s="90"/>
      <c r="X14" s="90"/>
      <c r="Y14" s="90"/>
      <c r="Z14" s="90"/>
      <c r="AA14" s="95"/>
      <c r="AB14" s="96"/>
      <c r="AC14" s="97"/>
      <c r="AD14" s="90"/>
      <c r="AE14" s="90"/>
      <c r="AF14" s="90"/>
      <c r="AG14" s="90"/>
      <c r="AH14" s="90"/>
      <c r="AI14" s="90"/>
      <c r="AJ14" s="90"/>
      <c r="AK14" s="90"/>
      <c r="AL14" s="90"/>
      <c r="AM14" s="90"/>
      <c r="AN14" s="90"/>
      <c r="AO14" s="90"/>
      <c r="AP14" s="90"/>
      <c r="AQ14" s="90"/>
      <c r="AR14" s="90"/>
      <c r="AS14" s="96"/>
      <c r="AT14" s="90"/>
    </row>
    <row r="15" spans="1:46" x14ac:dyDescent="0.2">
      <c r="A15" s="89">
        <v>3100000462</v>
      </c>
      <c r="B15" s="90">
        <f t="shared" si="0"/>
        <v>12</v>
      </c>
      <c r="C15" s="89">
        <v>5000159183</v>
      </c>
      <c r="D15" s="91">
        <v>1445915</v>
      </c>
      <c r="E15" s="92">
        <v>42207</v>
      </c>
      <c r="F15" s="92">
        <v>42208</v>
      </c>
      <c r="G15" s="90"/>
      <c r="H15" s="89">
        <v>600007</v>
      </c>
      <c r="I15" s="90" t="str">
        <f>VLOOKUP(C15,[1]Database!A$2:F$79,6,0)</f>
        <v>PT. VVF INDONESIA</v>
      </c>
      <c r="J15" s="90"/>
      <c r="K15" s="91"/>
      <c r="L15" s="91"/>
      <c r="M15" s="91"/>
      <c r="N15" s="93"/>
      <c r="O15" s="91"/>
      <c r="P15" s="91"/>
      <c r="Q15" s="94"/>
      <c r="R15" s="90"/>
      <c r="S15" s="90"/>
      <c r="T15" s="90"/>
      <c r="U15" s="90"/>
      <c r="V15" s="90"/>
      <c r="W15" s="90"/>
      <c r="X15" s="90"/>
      <c r="Y15" s="90"/>
      <c r="Z15" s="90"/>
      <c r="AA15" s="95"/>
      <c r="AB15" s="96"/>
      <c r="AC15" s="97"/>
      <c r="AD15" s="90"/>
      <c r="AE15" s="90"/>
      <c r="AF15" s="90"/>
      <c r="AG15" s="90"/>
      <c r="AH15" s="90"/>
      <c r="AI15" s="90"/>
      <c r="AJ15" s="90"/>
      <c r="AK15" s="90"/>
      <c r="AL15" s="90"/>
      <c r="AM15" s="90"/>
      <c r="AN15" s="90"/>
      <c r="AO15" s="90"/>
      <c r="AP15" s="90"/>
      <c r="AQ15" s="90"/>
      <c r="AR15" s="90"/>
      <c r="AS15" s="96"/>
      <c r="AT15" s="90"/>
    </row>
    <row r="16" spans="1:46" x14ac:dyDescent="0.2">
      <c r="A16" s="89">
        <v>3100000463</v>
      </c>
      <c r="B16" s="90">
        <f t="shared" si="0"/>
        <v>13</v>
      </c>
      <c r="C16" s="89">
        <v>5000159774</v>
      </c>
      <c r="D16" s="91">
        <v>1316489</v>
      </c>
      <c r="E16" s="92">
        <v>42211</v>
      </c>
      <c r="F16" s="92">
        <v>42211</v>
      </c>
      <c r="G16" s="90"/>
      <c r="H16" s="89">
        <v>300054</v>
      </c>
      <c r="I16" s="90" t="str">
        <f>VLOOKUP(C16,[1]Database!A$2:F$79,6,0)</f>
        <v>PT. SOCI MAS</v>
      </c>
      <c r="J16" s="90"/>
      <c r="K16" s="91"/>
      <c r="L16" s="91"/>
      <c r="M16" s="91"/>
      <c r="N16" s="93"/>
      <c r="O16" s="91"/>
      <c r="P16" s="91"/>
      <c r="Q16" s="94"/>
      <c r="R16" s="90"/>
      <c r="S16" s="90"/>
      <c r="T16" s="90"/>
      <c r="U16" s="90"/>
      <c r="V16" s="90"/>
      <c r="W16" s="90"/>
      <c r="X16" s="90"/>
      <c r="Y16" s="90"/>
      <c r="Z16" s="90"/>
      <c r="AA16" s="95"/>
      <c r="AB16" s="96"/>
      <c r="AC16" s="97"/>
      <c r="AD16" s="90"/>
      <c r="AE16" s="90"/>
      <c r="AF16" s="90"/>
      <c r="AG16" s="90"/>
      <c r="AH16" s="90"/>
      <c r="AI16" s="90"/>
      <c r="AJ16" s="90"/>
      <c r="AK16" s="90"/>
      <c r="AL16" s="90"/>
      <c r="AM16" s="90"/>
      <c r="AN16" s="90"/>
      <c r="AO16" s="90"/>
      <c r="AP16" s="90"/>
      <c r="AQ16" s="90"/>
      <c r="AR16" s="90"/>
      <c r="AS16" s="96"/>
      <c r="AT16" s="90"/>
    </row>
    <row r="17" spans="1:46" x14ac:dyDescent="0.2">
      <c r="A17" s="89">
        <v>3100000462</v>
      </c>
      <c r="B17" s="90">
        <f t="shared" si="0"/>
        <v>14</v>
      </c>
      <c r="C17" s="89">
        <v>5000159786</v>
      </c>
      <c r="D17" s="91">
        <v>1497325</v>
      </c>
      <c r="E17" s="92">
        <v>42210</v>
      </c>
      <c r="F17" s="92">
        <v>42211</v>
      </c>
      <c r="G17" s="90"/>
      <c r="H17" s="89">
        <v>600007</v>
      </c>
      <c r="I17" s="90" t="str">
        <f>VLOOKUP(C17,[1]Database!A$2:F$79,6,0)</f>
        <v>PT. VVF INDONESIA</v>
      </c>
      <c r="J17" s="90"/>
      <c r="K17" s="91"/>
      <c r="L17" s="91"/>
      <c r="M17" s="91"/>
      <c r="N17" s="93"/>
      <c r="O17" s="91"/>
      <c r="P17" s="91"/>
      <c r="Q17" s="94"/>
      <c r="R17" s="90"/>
      <c r="S17" s="90"/>
      <c r="T17" s="90"/>
      <c r="U17" s="90"/>
      <c r="V17" s="90"/>
      <c r="W17" s="90"/>
      <c r="X17" s="90"/>
      <c r="Y17" s="90"/>
      <c r="Z17" s="90"/>
      <c r="AA17" s="95"/>
      <c r="AB17" s="96"/>
      <c r="AC17" s="97"/>
      <c r="AD17" s="90"/>
      <c r="AE17" s="90"/>
      <c r="AF17" s="90"/>
      <c r="AG17" s="90"/>
      <c r="AH17" s="90"/>
      <c r="AI17" s="90"/>
      <c r="AJ17" s="90"/>
      <c r="AK17" s="90"/>
      <c r="AL17" s="90"/>
      <c r="AM17" s="90"/>
      <c r="AN17" s="90"/>
      <c r="AO17" s="90"/>
      <c r="AP17" s="90"/>
      <c r="AQ17" s="90"/>
      <c r="AR17" s="90"/>
      <c r="AS17" s="96"/>
      <c r="AT17" s="90"/>
    </row>
    <row r="18" spans="1:46" x14ac:dyDescent="0.2">
      <c r="A18" s="89">
        <v>3100000463</v>
      </c>
      <c r="B18" s="90">
        <f t="shared" si="0"/>
        <v>15</v>
      </c>
      <c r="C18" s="89">
        <v>5000160001</v>
      </c>
      <c r="D18" s="91">
        <v>1325987</v>
      </c>
      <c r="E18" s="92">
        <v>42211</v>
      </c>
      <c r="F18" s="92">
        <v>42212</v>
      </c>
      <c r="G18" s="90"/>
      <c r="H18" s="89">
        <v>300054</v>
      </c>
      <c r="I18" s="90" t="str">
        <f>VLOOKUP(C18,[1]Database!A$2:F$79,6,0)</f>
        <v>PT. SOCI MAS</v>
      </c>
      <c r="J18" s="90"/>
      <c r="K18" s="91"/>
      <c r="L18" s="91"/>
      <c r="M18" s="91"/>
      <c r="N18" s="93"/>
      <c r="O18" s="91"/>
      <c r="P18" s="91"/>
      <c r="Q18" s="94"/>
      <c r="R18" s="90"/>
      <c r="S18" s="90"/>
      <c r="T18" s="90"/>
      <c r="U18" s="90"/>
      <c r="V18" s="90"/>
      <c r="W18" s="90"/>
      <c r="X18" s="90"/>
      <c r="Y18" s="90"/>
      <c r="Z18" s="90"/>
      <c r="AA18" s="95"/>
      <c r="AB18" s="96"/>
      <c r="AC18" s="97"/>
      <c r="AD18" s="90"/>
      <c r="AE18" s="90"/>
      <c r="AF18" s="90"/>
      <c r="AG18" s="90"/>
      <c r="AH18" s="90"/>
      <c r="AI18" s="90"/>
      <c r="AJ18" s="90"/>
      <c r="AK18" s="90"/>
      <c r="AL18" s="90"/>
      <c r="AM18" s="90"/>
      <c r="AN18" s="90"/>
      <c r="AO18" s="90"/>
      <c r="AP18" s="90"/>
      <c r="AQ18" s="90"/>
      <c r="AR18" s="90"/>
      <c r="AS18" s="96"/>
      <c r="AT18" s="90"/>
    </row>
    <row r="19" spans="1:46" x14ac:dyDescent="0.2">
      <c r="A19" s="89">
        <v>3100000492</v>
      </c>
      <c r="B19" s="90">
        <f t="shared" si="0"/>
        <v>16</v>
      </c>
      <c r="C19" s="89">
        <v>5000160113</v>
      </c>
      <c r="D19" s="91">
        <v>1137817</v>
      </c>
      <c r="E19" s="92">
        <v>42211</v>
      </c>
      <c r="F19" s="92">
        <v>42213</v>
      </c>
      <c r="G19" s="90"/>
      <c r="H19" s="89">
        <v>300235</v>
      </c>
      <c r="I19" s="90" t="str">
        <f>VLOOKUP(C19,[1]Database!A$2:F$79,6,0)</f>
        <v>PT UNILEVER OLEOCHEMICAL INDONESIA</v>
      </c>
      <c r="J19" s="90"/>
      <c r="K19" s="91"/>
      <c r="L19" s="91"/>
      <c r="M19" s="91"/>
      <c r="N19" s="93"/>
      <c r="O19" s="91"/>
      <c r="P19" s="91"/>
      <c r="Q19" s="94"/>
      <c r="R19" s="90"/>
      <c r="S19" s="90"/>
      <c r="T19" s="90"/>
      <c r="U19" s="90"/>
      <c r="V19" s="90"/>
      <c r="W19" s="90"/>
      <c r="X19" s="90"/>
      <c r="Y19" s="90"/>
      <c r="Z19" s="90"/>
      <c r="AA19" s="95"/>
      <c r="AB19" s="96"/>
      <c r="AC19" s="97"/>
      <c r="AD19" s="90"/>
      <c r="AE19" s="90"/>
      <c r="AF19" s="90"/>
      <c r="AG19" s="90"/>
      <c r="AH19" s="90"/>
      <c r="AI19" s="90"/>
      <c r="AJ19" s="90"/>
      <c r="AK19" s="90"/>
      <c r="AL19" s="90"/>
      <c r="AM19" s="90"/>
      <c r="AN19" s="90"/>
      <c r="AO19" s="90"/>
      <c r="AP19" s="90"/>
      <c r="AQ19" s="90"/>
      <c r="AR19" s="90"/>
      <c r="AS19" s="96"/>
      <c r="AT19" s="90"/>
    </row>
    <row r="20" spans="1:46" x14ac:dyDescent="0.2">
      <c r="A20" s="89">
        <v>3100000431</v>
      </c>
      <c r="B20" s="90">
        <f t="shared" si="0"/>
        <v>17</v>
      </c>
      <c r="C20" s="89">
        <v>5000160531</v>
      </c>
      <c r="D20" s="91">
        <v>1508274</v>
      </c>
      <c r="E20" s="92">
        <v>42212</v>
      </c>
      <c r="F20" s="92">
        <v>42214</v>
      </c>
      <c r="G20" s="90"/>
      <c r="H20" s="89">
        <v>600007</v>
      </c>
      <c r="I20" s="90" t="str">
        <f>VLOOKUP(C20,[1]Database!A$2:F$79,6,0)</f>
        <v>PT. VVF INDONESIA</v>
      </c>
      <c r="J20" s="90"/>
      <c r="K20" s="91"/>
      <c r="L20" s="91"/>
      <c r="M20" s="91"/>
      <c r="N20" s="93"/>
      <c r="O20" s="91"/>
      <c r="P20" s="91"/>
      <c r="Q20" s="94"/>
      <c r="R20" s="90"/>
      <c r="S20" s="90"/>
      <c r="T20" s="90"/>
      <c r="U20" s="90"/>
      <c r="V20" s="90"/>
      <c r="W20" s="90"/>
      <c r="X20" s="90"/>
      <c r="Y20" s="90"/>
      <c r="Z20" s="90"/>
      <c r="AA20" s="95"/>
      <c r="AB20" s="96"/>
      <c r="AC20" s="97"/>
      <c r="AD20" s="90"/>
      <c r="AE20" s="90"/>
      <c r="AF20" s="90"/>
      <c r="AG20" s="90"/>
      <c r="AH20" s="90"/>
      <c r="AI20" s="90"/>
      <c r="AJ20" s="90"/>
      <c r="AK20" s="90"/>
      <c r="AL20" s="90"/>
      <c r="AM20" s="90"/>
      <c r="AN20" s="90"/>
      <c r="AO20" s="90"/>
      <c r="AP20" s="90"/>
      <c r="AQ20" s="90"/>
      <c r="AR20" s="90"/>
      <c r="AS20" s="96"/>
      <c r="AT20" s="90"/>
    </row>
    <row r="21" spans="1:46" x14ac:dyDescent="0.2">
      <c r="A21" s="89">
        <v>3100000463</v>
      </c>
      <c r="B21" s="90">
        <f t="shared" si="0"/>
        <v>18</v>
      </c>
      <c r="C21" s="89">
        <v>5000160566</v>
      </c>
      <c r="D21" s="91">
        <v>1327796</v>
      </c>
      <c r="E21" s="92">
        <v>42214</v>
      </c>
      <c r="F21" s="92">
        <v>42214</v>
      </c>
      <c r="G21" s="90"/>
      <c r="H21" s="89">
        <v>300054</v>
      </c>
      <c r="I21" s="90" t="str">
        <f>VLOOKUP(C21,[1]Database!A$2:F$79,6,0)</f>
        <v>PT. SOCI MAS</v>
      </c>
      <c r="J21" s="90"/>
      <c r="K21" s="91"/>
      <c r="L21" s="91"/>
      <c r="M21" s="91"/>
      <c r="N21" s="93"/>
      <c r="O21" s="91"/>
      <c r="P21" s="91"/>
      <c r="Q21" s="94"/>
      <c r="R21" s="90"/>
      <c r="S21" s="90"/>
      <c r="T21" s="90"/>
      <c r="U21" s="90"/>
      <c r="V21" s="90"/>
      <c r="W21" s="90"/>
      <c r="X21" s="90"/>
      <c r="Y21" s="90"/>
      <c r="Z21" s="90"/>
      <c r="AA21" s="95"/>
      <c r="AB21" s="96"/>
      <c r="AC21" s="97"/>
      <c r="AD21" s="90"/>
      <c r="AE21" s="90"/>
      <c r="AF21" s="90"/>
      <c r="AG21" s="90"/>
      <c r="AH21" s="90"/>
      <c r="AI21" s="90"/>
      <c r="AJ21" s="90"/>
      <c r="AK21" s="90"/>
      <c r="AL21" s="90"/>
      <c r="AM21" s="90"/>
      <c r="AN21" s="90"/>
      <c r="AO21" s="90"/>
      <c r="AP21" s="90"/>
      <c r="AQ21" s="90"/>
      <c r="AR21" s="90"/>
      <c r="AS21" s="96"/>
      <c r="AT21" s="90"/>
    </row>
    <row r="22" spans="1:46" x14ac:dyDescent="0.2">
      <c r="A22" s="89">
        <v>3100000463</v>
      </c>
      <c r="B22" s="90">
        <f t="shared" si="0"/>
        <v>19</v>
      </c>
      <c r="C22" s="89">
        <v>5000160962</v>
      </c>
      <c r="D22" s="91">
        <v>1344608</v>
      </c>
      <c r="E22" s="92">
        <v>42215</v>
      </c>
      <c r="F22" s="92">
        <v>42216</v>
      </c>
      <c r="G22" s="90"/>
      <c r="H22" s="89">
        <v>300054</v>
      </c>
      <c r="I22" s="90" t="str">
        <f>VLOOKUP(C22,[1]Database!A$2:F$79,6,0)</f>
        <v>PT. SOCI MAS</v>
      </c>
      <c r="J22" s="90"/>
      <c r="K22" s="91"/>
      <c r="L22" s="91"/>
      <c r="M22" s="91"/>
      <c r="N22" s="93"/>
      <c r="O22" s="91"/>
      <c r="P22" s="91"/>
      <c r="Q22" s="94"/>
      <c r="R22" s="90"/>
      <c r="S22" s="90"/>
      <c r="T22" s="90"/>
      <c r="U22" s="90"/>
      <c r="V22" s="90"/>
      <c r="W22" s="90"/>
      <c r="X22" s="90"/>
      <c r="Y22" s="90"/>
      <c r="Z22" s="90"/>
      <c r="AA22" s="95"/>
      <c r="AB22" s="96"/>
      <c r="AC22" s="97"/>
      <c r="AD22" s="90"/>
      <c r="AE22" s="90"/>
      <c r="AF22" s="90"/>
      <c r="AG22" s="90"/>
      <c r="AH22" s="90"/>
      <c r="AI22" s="90"/>
      <c r="AJ22" s="90"/>
      <c r="AK22" s="90"/>
      <c r="AL22" s="90"/>
      <c r="AM22" s="90"/>
      <c r="AN22" s="90"/>
      <c r="AO22" s="90"/>
      <c r="AP22" s="90"/>
      <c r="AQ22" s="90"/>
      <c r="AR22" s="90"/>
      <c r="AS22" s="96"/>
      <c r="AT22" s="90"/>
    </row>
    <row r="23" spans="1:46" x14ac:dyDescent="0.2">
      <c r="A23" s="89">
        <v>3100000492</v>
      </c>
      <c r="B23" s="90">
        <f t="shared" si="0"/>
        <v>20</v>
      </c>
      <c r="C23" s="89">
        <v>5000161477</v>
      </c>
      <c r="D23" s="91">
        <v>1135588</v>
      </c>
      <c r="E23" s="92">
        <v>42218</v>
      </c>
      <c r="F23" s="92">
        <v>42219</v>
      </c>
      <c r="G23" s="90"/>
      <c r="H23" s="89">
        <v>300235</v>
      </c>
      <c r="I23" s="90" t="str">
        <f>VLOOKUP(C23,[1]Database!A$2:F$79,6,0)</f>
        <v>PT UNILEVER OLEOCHEMICAL INDONESIA</v>
      </c>
      <c r="J23" s="90"/>
      <c r="K23" s="91"/>
      <c r="L23" s="91"/>
      <c r="M23" s="91"/>
      <c r="N23" s="93"/>
      <c r="O23" s="91"/>
      <c r="P23" s="91"/>
      <c r="Q23" s="94"/>
      <c r="R23" s="90"/>
      <c r="S23" s="90"/>
      <c r="T23" s="90"/>
      <c r="U23" s="90"/>
      <c r="V23" s="90"/>
      <c r="W23" s="90"/>
      <c r="X23" s="90"/>
      <c r="Y23" s="90"/>
      <c r="Z23" s="90"/>
      <c r="AA23" s="95"/>
      <c r="AB23" s="96"/>
      <c r="AC23" s="97"/>
      <c r="AD23" s="90"/>
      <c r="AE23" s="90"/>
      <c r="AF23" s="90"/>
      <c r="AG23" s="90"/>
      <c r="AH23" s="90"/>
      <c r="AI23" s="90"/>
      <c r="AJ23" s="90"/>
      <c r="AK23" s="90"/>
      <c r="AL23" s="90"/>
      <c r="AM23" s="90"/>
      <c r="AN23" s="90"/>
      <c r="AO23" s="90"/>
      <c r="AP23" s="90"/>
      <c r="AQ23" s="90"/>
      <c r="AR23" s="90"/>
      <c r="AS23" s="96"/>
      <c r="AT23" s="90"/>
    </row>
    <row r="24" spans="1:46" x14ac:dyDescent="0.2">
      <c r="A24" s="89">
        <v>3100000463</v>
      </c>
      <c r="B24" s="90">
        <f t="shared" si="0"/>
        <v>21</v>
      </c>
      <c r="C24" s="89">
        <v>5000161565</v>
      </c>
      <c r="D24" s="91">
        <v>1337761</v>
      </c>
      <c r="E24" s="92">
        <v>42218</v>
      </c>
      <c r="F24" s="92">
        <v>42219</v>
      </c>
      <c r="G24" s="90"/>
      <c r="H24" s="89">
        <v>300054</v>
      </c>
      <c r="I24" s="90" t="str">
        <f>VLOOKUP(C24,[1]Database!A$2:F$79,6,0)</f>
        <v>PT. SOCI MAS</v>
      </c>
      <c r="J24" s="90"/>
      <c r="K24" s="91"/>
      <c r="L24" s="91"/>
      <c r="M24" s="91"/>
      <c r="N24" s="93"/>
      <c r="O24" s="91"/>
      <c r="P24" s="91"/>
      <c r="Q24" s="94"/>
      <c r="R24" s="90"/>
      <c r="S24" s="90"/>
      <c r="T24" s="90"/>
      <c r="U24" s="90"/>
      <c r="V24" s="90"/>
      <c r="W24" s="90"/>
      <c r="X24" s="90"/>
      <c r="Y24" s="90"/>
      <c r="Z24" s="90"/>
      <c r="AA24" s="95"/>
      <c r="AB24" s="96"/>
      <c r="AC24" s="97"/>
      <c r="AD24" s="90"/>
      <c r="AE24" s="90"/>
      <c r="AF24" s="90"/>
      <c r="AG24" s="90"/>
      <c r="AH24" s="90"/>
      <c r="AI24" s="90"/>
      <c r="AJ24" s="90"/>
      <c r="AK24" s="90"/>
      <c r="AL24" s="90"/>
      <c r="AM24" s="90"/>
      <c r="AN24" s="90"/>
      <c r="AO24" s="90"/>
      <c r="AP24" s="90"/>
      <c r="AQ24" s="90"/>
      <c r="AR24" s="90"/>
      <c r="AS24" s="96"/>
      <c r="AT24" s="90"/>
    </row>
    <row r="25" spans="1:46" x14ac:dyDescent="0.2">
      <c r="A25" s="89">
        <v>3100000492</v>
      </c>
      <c r="B25" s="90">
        <f t="shared" si="0"/>
        <v>22</v>
      </c>
      <c r="C25" s="89">
        <v>5000162395</v>
      </c>
      <c r="D25" s="91">
        <v>1133119</v>
      </c>
      <c r="E25" s="92">
        <v>42221</v>
      </c>
      <c r="F25" s="92">
        <v>42222</v>
      </c>
      <c r="G25" s="90"/>
      <c r="H25" s="89">
        <v>300235</v>
      </c>
      <c r="I25" s="90" t="str">
        <f>VLOOKUP(C25,[1]Database!A$2:F$79,6,0)</f>
        <v>PT UNILEVER OLEOCHEMICAL INDONESIA</v>
      </c>
      <c r="J25" s="90"/>
      <c r="K25" s="91"/>
      <c r="L25" s="91"/>
      <c r="M25" s="91"/>
      <c r="N25" s="93"/>
      <c r="O25" s="91"/>
      <c r="P25" s="91"/>
      <c r="Q25" s="94"/>
      <c r="R25" s="90"/>
      <c r="S25" s="90"/>
      <c r="T25" s="90"/>
      <c r="U25" s="90"/>
      <c r="V25" s="90"/>
      <c r="W25" s="90"/>
      <c r="X25" s="90"/>
      <c r="Y25" s="90"/>
      <c r="Z25" s="90"/>
      <c r="AA25" s="95"/>
      <c r="AB25" s="96"/>
      <c r="AC25" s="97"/>
      <c r="AD25" s="90"/>
      <c r="AE25" s="90"/>
      <c r="AF25" s="90"/>
      <c r="AG25" s="90"/>
      <c r="AH25" s="90"/>
      <c r="AI25" s="90"/>
      <c r="AJ25" s="90"/>
      <c r="AK25" s="90"/>
      <c r="AL25" s="90"/>
      <c r="AM25" s="90"/>
      <c r="AN25" s="90"/>
      <c r="AO25" s="90"/>
      <c r="AP25" s="90"/>
      <c r="AQ25" s="90"/>
      <c r="AR25" s="90"/>
      <c r="AS25" s="96"/>
      <c r="AT25" s="90"/>
    </row>
    <row r="26" spans="1:46" x14ac:dyDescent="0.2">
      <c r="A26" s="89">
        <v>3100000476</v>
      </c>
      <c r="B26" s="90">
        <f t="shared" si="0"/>
        <v>23</v>
      </c>
      <c r="C26" s="89">
        <v>5000163772</v>
      </c>
      <c r="D26" s="91">
        <v>1554458</v>
      </c>
      <c r="E26" s="92">
        <v>42224</v>
      </c>
      <c r="F26" s="92">
        <v>42225</v>
      </c>
      <c r="G26" s="90"/>
      <c r="H26" s="89">
        <v>600007</v>
      </c>
      <c r="I26" s="90" t="str">
        <f>VLOOKUP(C26,[1]Database!A$2:F$79,6,0)</f>
        <v>PT. VVF INDONESIA</v>
      </c>
      <c r="J26" s="90"/>
      <c r="K26" s="91"/>
      <c r="L26" s="91"/>
      <c r="M26" s="91"/>
      <c r="N26" s="93"/>
      <c r="O26" s="91"/>
      <c r="P26" s="91"/>
      <c r="Q26" s="94"/>
      <c r="R26" s="90"/>
      <c r="S26" s="90"/>
      <c r="T26" s="90"/>
      <c r="U26" s="90"/>
      <c r="V26" s="90"/>
      <c r="W26" s="90"/>
      <c r="X26" s="90"/>
      <c r="Y26" s="90"/>
      <c r="Z26" s="90"/>
      <c r="AA26" s="95"/>
      <c r="AB26" s="96"/>
      <c r="AC26" s="97"/>
      <c r="AD26" s="90"/>
      <c r="AE26" s="90"/>
      <c r="AF26" s="90"/>
      <c r="AG26" s="90"/>
      <c r="AH26" s="90"/>
      <c r="AI26" s="90"/>
      <c r="AJ26" s="90"/>
      <c r="AK26" s="90"/>
      <c r="AL26" s="90"/>
      <c r="AM26" s="90"/>
      <c r="AN26" s="90"/>
      <c r="AO26" s="90"/>
      <c r="AP26" s="90"/>
      <c r="AQ26" s="90"/>
      <c r="AR26" s="90"/>
      <c r="AS26" s="96"/>
      <c r="AT26" s="90"/>
    </row>
    <row r="27" spans="1:46" x14ac:dyDescent="0.2">
      <c r="A27" s="89">
        <v>3100000445</v>
      </c>
      <c r="B27" s="90">
        <f t="shared" si="0"/>
        <v>24</v>
      </c>
      <c r="C27" s="89">
        <v>5000164753</v>
      </c>
      <c r="D27" s="91">
        <v>1378639</v>
      </c>
      <c r="E27" s="92">
        <v>42235</v>
      </c>
      <c r="F27" s="92">
        <v>42235</v>
      </c>
      <c r="G27" s="90"/>
      <c r="H27" s="89">
        <v>300175</v>
      </c>
      <c r="I27" s="90" t="str">
        <f>VLOOKUP(C27,[1]Database!A$2:F$79,6,0)</f>
        <v>ECO COMMODITY PTE LTD.</v>
      </c>
      <c r="J27" s="90"/>
      <c r="K27" s="91"/>
      <c r="L27" s="91"/>
      <c r="M27" s="91"/>
      <c r="N27" s="93"/>
      <c r="O27" s="91"/>
      <c r="P27" s="91"/>
      <c r="Q27" s="94"/>
      <c r="R27" s="90"/>
      <c r="S27" s="90"/>
      <c r="T27" s="90"/>
      <c r="U27" s="90"/>
      <c r="V27" s="90"/>
      <c r="W27" s="90"/>
      <c r="X27" s="90"/>
      <c r="Y27" s="90"/>
      <c r="Z27" s="90"/>
      <c r="AA27" s="95"/>
      <c r="AB27" s="96"/>
      <c r="AC27" s="97"/>
      <c r="AD27" s="90"/>
      <c r="AE27" s="90"/>
      <c r="AF27" s="90"/>
      <c r="AG27" s="90"/>
      <c r="AH27" s="90"/>
      <c r="AI27" s="90"/>
      <c r="AJ27" s="90"/>
      <c r="AK27" s="90"/>
      <c r="AL27" s="90"/>
      <c r="AM27" s="90"/>
      <c r="AN27" s="90"/>
      <c r="AO27" s="90"/>
      <c r="AP27" s="90"/>
      <c r="AQ27" s="90"/>
      <c r="AR27" s="90"/>
      <c r="AS27" s="96"/>
      <c r="AT27" s="90"/>
    </row>
    <row r="28" spans="1:46" x14ac:dyDescent="0.2">
      <c r="A28" s="89">
        <v>3100000422</v>
      </c>
      <c r="B28" s="90">
        <f t="shared" si="0"/>
        <v>25</v>
      </c>
      <c r="C28" s="89">
        <v>5000168051</v>
      </c>
      <c r="D28" s="91">
        <v>1876018</v>
      </c>
      <c r="E28" s="92">
        <v>42254</v>
      </c>
      <c r="F28" s="92">
        <v>42254</v>
      </c>
      <c r="G28" s="90"/>
      <c r="H28" s="89">
        <v>300174</v>
      </c>
      <c r="I28" s="90" t="str">
        <f>VLOOKUP(C28,[1]Database!A$2:F$79,6,0)</f>
        <v>ASIAN FOOD INGREDIENTS SDN. BHD</v>
      </c>
      <c r="J28" s="90"/>
      <c r="K28" s="91"/>
      <c r="L28" s="91"/>
      <c r="M28" s="91"/>
      <c r="N28" s="93"/>
      <c r="O28" s="91"/>
      <c r="P28" s="91"/>
      <c r="Q28" s="94"/>
      <c r="R28" s="90"/>
      <c r="S28" s="90"/>
      <c r="T28" s="90"/>
      <c r="U28" s="90"/>
      <c r="V28" s="90"/>
      <c r="W28" s="90"/>
      <c r="X28" s="90"/>
      <c r="Y28" s="90"/>
      <c r="Z28" s="90"/>
      <c r="AA28" s="95"/>
      <c r="AB28" s="96"/>
      <c r="AC28" s="97"/>
      <c r="AD28" s="90"/>
      <c r="AE28" s="90"/>
      <c r="AF28" s="90"/>
      <c r="AG28" s="90"/>
      <c r="AH28" s="90"/>
      <c r="AI28" s="90"/>
      <c r="AJ28" s="90"/>
      <c r="AK28" s="90"/>
      <c r="AL28" s="90"/>
      <c r="AM28" s="90"/>
      <c r="AN28" s="90"/>
      <c r="AO28" s="90"/>
      <c r="AP28" s="90"/>
      <c r="AQ28" s="90"/>
      <c r="AR28" s="90"/>
      <c r="AS28" s="96"/>
      <c r="AT28" s="90"/>
    </row>
    <row r="29" spans="1:46" x14ac:dyDescent="0.2">
      <c r="A29" s="89">
        <v>3100000512</v>
      </c>
      <c r="B29" s="90">
        <f t="shared" si="0"/>
        <v>26</v>
      </c>
      <c r="C29" s="89">
        <v>5000169376</v>
      </c>
      <c r="D29" s="91">
        <v>1534729</v>
      </c>
      <c r="E29" s="92">
        <v>42258</v>
      </c>
      <c r="F29" s="92">
        <v>42260</v>
      </c>
      <c r="G29" s="90"/>
      <c r="H29" s="89">
        <v>600007</v>
      </c>
      <c r="I29" s="90" t="str">
        <f>VLOOKUP(C29,[1]Database!A$2:F$79,6,0)</f>
        <v>PT. VVF INDONESIA</v>
      </c>
      <c r="J29" s="90"/>
      <c r="K29" s="91"/>
      <c r="L29" s="91"/>
      <c r="M29" s="91"/>
      <c r="N29" s="93"/>
      <c r="O29" s="91"/>
      <c r="P29" s="91"/>
      <c r="Q29" s="94"/>
      <c r="R29" s="90"/>
      <c r="S29" s="90"/>
      <c r="T29" s="90"/>
      <c r="U29" s="90"/>
      <c r="V29" s="90"/>
      <c r="W29" s="90"/>
      <c r="X29" s="90"/>
      <c r="Y29" s="90"/>
      <c r="Z29" s="90"/>
      <c r="AA29" s="95"/>
      <c r="AB29" s="96"/>
      <c r="AC29" s="97"/>
      <c r="AD29" s="90"/>
      <c r="AE29" s="90"/>
      <c r="AF29" s="90"/>
      <c r="AG29" s="90"/>
      <c r="AH29" s="90"/>
      <c r="AI29" s="90"/>
      <c r="AJ29" s="90"/>
      <c r="AK29" s="90"/>
      <c r="AL29" s="90"/>
      <c r="AM29" s="90"/>
      <c r="AN29" s="90"/>
      <c r="AO29" s="90"/>
      <c r="AP29" s="90"/>
      <c r="AQ29" s="90"/>
      <c r="AR29" s="90"/>
      <c r="AS29" s="96"/>
      <c r="AT29" s="90"/>
    </row>
    <row r="30" spans="1:46" x14ac:dyDescent="0.2">
      <c r="A30" s="89">
        <v>3100000492</v>
      </c>
      <c r="B30" s="90">
        <f t="shared" si="0"/>
        <v>27</v>
      </c>
      <c r="C30" s="89">
        <v>5000170374</v>
      </c>
      <c r="D30" s="91">
        <v>1179772</v>
      </c>
      <c r="E30" s="92">
        <v>42264</v>
      </c>
      <c r="F30" s="92">
        <v>42264</v>
      </c>
      <c r="G30" s="90"/>
      <c r="H30" s="89">
        <v>300235</v>
      </c>
      <c r="I30" s="90" t="str">
        <f>VLOOKUP(C30,[1]Database!A$2:F$79,6,0)</f>
        <v>PT UNILEVER OLEOCHEMICAL INDONESIA</v>
      </c>
      <c r="J30" s="90"/>
      <c r="K30" s="91"/>
      <c r="L30" s="91"/>
      <c r="M30" s="91"/>
      <c r="N30" s="93"/>
      <c r="O30" s="91"/>
      <c r="P30" s="91"/>
      <c r="Q30" s="94"/>
      <c r="R30" s="90"/>
      <c r="S30" s="90"/>
      <c r="T30" s="90"/>
      <c r="U30" s="90"/>
      <c r="V30" s="90"/>
      <c r="W30" s="90"/>
      <c r="X30" s="90"/>
      <c r="Y30" s="90"/>
      <c r="Z30" s="90"/>
      <c r="AA30" s="95"/>
      <c r="AB30" s="96"/>
      <c r="AC30" s="97"/>
      <c r="AD30" s="90"/>
      <c r="AE30" s="90"/>
      <c r="AF30" s="90"/>
      <c r="AG30" s="90"/>
      <c r="AH30" s="90"/>
      <c r="AI30" s="90"/>
      <c r="AJ30" s="90"/>
      <c r="AK30" s="90"/>
      <c r="AL30" s="90"/>
      <c r="AM30" s="90"/>
      <c r="AN30" s="90"/>
      <c r="AO30" s="90"/>
      <c r="AP30" s="90"/>
      <c r="AQ30" s="90"/>
      <c r="AR30" s="90"/>
      <c r="AS30" s="96"/>
      <c r="AT30" s="90"/>
    </row>
    <row r="31" spans="1:46" x14ac:dyDescent="0.2">
      <c r="A31" s="89">
        <v>3100000492</v>
      </c>
      <c r="B31" s="90">
        <f t="shared" si="0"/>
        <v>28</v>
      </c>
      <c r="C31" s="89">
        <v>5000170377</v>
      </c>
      <c r="D31" s="91">
        <v>1179772</v>
      </c>
      <c r="E31" s="92">
        <v>42264</v>
      </c>
      <c r="F31" s="92">
        <v>42264</v>
      </c>
      <c r="G31" s="90"/>
      <c r="H31" s="89">
        <v>300235</v>
      </c>
      <c r="I31" s="90" t="str">
        <f>VLOOKUP(C31,[1]Database!A$2:F$79,6,0)</f>
        <v>PT UNILEVER OLEOCHEMICAL INDONESIA</v>
      </c>
      <c r="J31" s="90"/>
      <c r="K31" s="91"/>
      <c r="L31" s="91"/>
      <c r="M31" s="91"/>
      <c r="N31" s="93"/>
      <c r="O31" s="91"/>
      <c r="P31" s="91"/>
      <c r="Q31" s="94"/>
      <c r="R31" s="90"/>
      <c r="S31" s="90"/>
      <c r="T31" s="90"/>
      <c r="U31" s="90"/>
      <c r="V31" s="90"/>
      <c r="W31" s="90"/>
      <c r="X31" s="90"/>
      <c r="Y31" s="90"/>
      <c r="Z31" s="90"/>
      <c r="AA31" s="95"/>
      <c r="AB31" s="96"/>
      <c r="AC31" s="97"/>
      <c r="AD31" s="90"/>
      <c r="AE31" s="90"/>
      <c r="AF31" s="90"/>
      <c r="AG31" s="90"/>
      <c r="AH31" s="90"/>
      <c r="AI31" s="90"/>
      <c r="AJ31" s="90"/>
      <c r="AK31" s="90"/>
      <c r="AL31" s="90"/>
      <c r="AM31" s="90"/>
      <c r="AN31" s="90"/>
      <c r="AO31" s="90"/>
      <c r="AP31" s="90"/>
      <c r="AQ31" s="90"/>
      <c r="AR31" s="90"/>
      <c r="AS31" s="96"/>
      <c r="AT31" s="90"/>
    </row>
    <row r="32" spans="1:46" x14ac:dyDescent="0.2">
      <c r="A32" s="89">
        <v>3100000502</v>
      </c>
      <c r="B32" s="90">
        <f t="shared" si="0"/>
        <v>29</v>
      </c>
      <c r="C32" s="89">
        <v>5000170849</v>
      </c>
      <c r="D32" s="91">
        <v>1011495</v>
      </c>
      <c r="E32" s="92">
        <v>42264</v>
      </c>
      <c r="F32" s="92">
        <v>42267</v>
      </c>
      <c r="G32" s="90"/>
      <c r="H32" s="89">
        <v>300175</v>
      </c>
      <c r="I32" s="90" t="str">
        <f>VLOOKUP(C32,[1]Database!A$2:F$79,6,0)</f>
        <v>ECO COMMODITY PTE LTD.</v>
      </c>
      <c r="J32" s="90"/>
      <c r="K32" s="91"/>
      <c r="L32" s="91"/>
      <c r="M32" s="91"/>
      <c r="N32" s="93"/>
      <c r="O32" s="91"/>
      <c r="P32" s="91"/>
      <c r="Q32" s="94"/>
      <c r="R32" s="90"/>
      <c r="S32" s="90"/>
      <c r="T32" s="90"/>
      <c r="U32" s="90"/>
      <c r="V32" s="90"/>
      <c r="W32" s="90"/>
      <c r="X32" s="90"/>
      <c r="Y32" s="90"/>
      <c r="Z32" s="90"/>
      <c r="AA32" s="95"/>
      <c r="AB32" s="96"/>
      <c r="AC32" s="97"/>
      <c r="AD32" s="90"/>
      <c r="AE32" s="90"/>
      <c r="AF32" s="90"/>
      <c r="AG32" s="90"/>
      <c r="AH32" s="90"/>
      <c r="AI32" s="90"/>
      <c r="AJ32" s="90"/>
      <c r="AK32" s="90"/>
      <c r="AL32" s="90"/>
      <c r="AM32" s="90"/>
      <c r="AN32" s="90"/>
      <c r="AO32" s="90"/>
      <c r="AP32" s="90"/>
      <c r="AQ32" s="90"/>
      <c r="AR32" s="90"/>
      <c r="AS32" s="96"/>
      <c r="AT32" s="90"/>
    </row>
    <row r="33" spans="1:46" x14ac:dyDescent="0.2">
      <c r="A33" s="89">
        <v>3100000492</v>
      </c>
      <c r="B33" s="90">
        <f t="shared" si="0"/>
        <v>30</v>
      </c>
      <c r="C33" s="89">
        <v>5000172079</v>
      </c>
      <c r="D33" s="91">
        <v>1173535</v>
      </c>
      <c r="E33" s="92">
        <v>42272</v>
      </c>
      <c r="F33" s="92">
        <v>42274</v>
      </c>
      <c r="G33" s="90"/>
      <c r="H33" s="89">
        <v>300235</v>
      </c>
      <c r="I33" s="90" t="str">
        <f>VLOOKUP(C33,[1]Database!A$2:F$79,6,0)</f>
        <v>PT UNILEVER OLEOCHEMICAL INDONESIA</v>
      </c>
      <c r="J33" s="90"/>
      <c r="K33" s="91"/>
      <c r="L33" s="91"/>
      <c r="M33" s="91"/>
      <c r="N33" s="93"/>
      <c r="O33" s="91"/>
      <c r="P33" s="91"/>
      <c r="Q33" s="94"/>
      <c r="R33" s="90"/>
      <c r="S33" s="90"/>
      <c r="T33" s="90"/>
      <c r="U33" s="90"/>
      <c r="V33" s="90"/>
      <c r="W33" s="90"/>
      <c r="X33" s="90"/>
      <c r="Y33" s="90"/>
      <c r="Z33" s="90"/>
      <c r="AA33" s="95"/>
      <c r="AB33" s="96"/>
      <c r="AC33" s="97"/>
      <c r="AD33" s="90"/>
      <c r="AE33" s="90"/>
      <c r="AF33" s="90"/>
      <c r="AG33" s="90"/>
      <c r="AH33" s="90"/>
      <c r="AI33" s="90"/>
      <c r="AJ33" s="90"/>
      <c r="AK33" s="90"/>
      <c r="AL33" s="90"/>
      <c r="AM33" s="90"/>
      <c r="AN33" s="90"/>
      <c r="AO33" s="90"/>
      <c r="AP33" s="90"/>
      <c r="AQ33" s="90"/>
      <c r="AR33" s="90"/>
      <c r="AS33" s="96"/>
      <c r="AT33" s="90"/>
    </row>
    <row r="34" spans="1:46" x14ac:dyDescent="0.2">
      <c r="A34" s="89">
        <v>3100000528</v>
      </c>
      <c r="B34" s="90">
        <f t="shared" si="0"/>
        <v>31</v>
      </c>
      <c r="C34" s="89">
        <v>5000172096</v>
      </c>
      <c r="D34" s="91">
        <v>1191427</v>
      </c>
      <c r="E34" s="92">
        <v>42272</v>
      </c>
      <c r="F34" s="92">
        <v>42274</v>
      </c>
      <c r="G34" s="90"/>
      <c r="H34" s="89">
        <v>600007</v>
      </c>
      <c r="I34" s="90" t="str">
        <f>VLOOKUP(C34,[1]Database!A$2:F$79,6,0)</f>
        <v>PT. VVF INDONESIA</v>
      </c>
      <c r="J34" s="90"/>
      <c r="K34" s="91"/>
      <c r="L34" s="91"/>
      <c r="M34" s="91"/>
      <c r="N34" s="93"/>
      <c r="O34" s="91"/>
      <c r="P34" s="91"/>
      <c r="Q34" s="94"/>
      <c r="R34" s="90"/>
      <c r="S34" s="90"/>
      <c r="T34" s="90"/>
      <c r="U34" s="90"/>
      <c r="V34" s="90"/>
      <c r="W34" s="90"/>
      <c r="X34" s="90"/>
      <c r="Y34" s="90"/>
      <c r="Z34" s="90"/>
      <c r="AA34" s="95"/>
      <c r="AB34" s="96"/>
      <c r="AC34" s="97"/>
      <c r="AD34" s="90"/>
      <c r="AE34" s="90"/>
      <c r="AF34" s="90"/>
      <c r="AG34" s="90"/>
      <c r="AH34" s="90"/>
      <c r="AI34" s="90"/>
      <c r="AJ34" s="90"/>
      <c r="AK34" s="90"/>
      <c r="AL34" s="90"/>
      <c r="AM34" s="90"/>
      <c r="AN34" s="90"/>
      <c r="AO34" s="90"/>
      <c r="AP34" s="90"/>
      <c r="AQ34" s="90"/>
      <c r="AR34" s="90"/>
      <c r="AS34" s="96"/>
      <c r="AT34" s="90"/>
    </row>
    <row r="35" spans="1:46" x14ac:dyDescent="0.2">
      <c r="A35" s="89">
        <v>3100000528</v>
      </c>
      <c r="B35" s="90">
        <f t="shared" si="0"/>
        <v>32</v>
      </c>
      <c r="C35" s="89">
        <v>5000172156</v>
      </c>
      <c r="D35" s="91">
        <v>1230679</v>
      </c>
      <c r="E35" s="92">
        <v>42273</v>
      </c>
      <c r="F35" s="92">
        <v>42274</v>
      </c>
      <c r="G35" s="90"/>
      <c r="H35" s="89">
        <v>600007</v>
      </c>
      <c r="I35" s="90" t="str">
        <f>VLOOKUP(C35,[1]Database!A$2:F$79,6,0)</f>
        <v>PT. VVF INDONESIA</v>
      </c>
      <c r="J35" s="90"/>
      <c r="K35" s="91"/>
      <c r="L35" s="91"/>
      <c r="M35" s="91"/>
      <c r="N35" s="93"/>
      <c r="O35" s="91"/>
      <c r="P35" s="91"/>
      <c r="Q35" s="94"/>
      <c r="R35" s="90"/>
      <c r="S35" s="90"/>
      <c r="T35" s="90"/>
      <c r="U35" s="90"/>
      <c r="V35" s="90"/>
      <c r="W35" s="90"/>
      <c r="X35" s="90"/>
      <c r="Y35" s="90"/>
      <c r="Z35" s="90"/>
      <c r="AA35" s="95"/>
      <c r="AB35" s="96"/>
      <c r="AC35" s="97"/>
      <c r="AD35" s="90"/>
      <c r="AE35" s="90"/>
      <c r="AF35" s="90"/>
      <c r="AG35" s="90"/>
      <c r="AH35" s="90"/>
      <c r="AI35" s="90"/>
      <c r="AJ35" s="90"/>
      <c r="AK35" s="90"/>
      <c r="AL35" s="90"/>
      <c r="AM35" s="90"/>
      <c r="AN35" s="90"/>
      <c r="AO35" s="90"/>
      <c r="AP35" s="90"/>
      <c r="AQ35" s="90"/>
      <c r="AR35" s="90"/>
      <c r="AS35" s="96"/>
      <c r="AT35" s="90"/>
    </row>
    <row r="36" spans="1:46" x14ac:dyDescent="0.2">
      <c r="A36" s="89">
        <v>3100000492</v>
      </c>
      <c r="B36" s="90">
        <f t="shared" si="0"/>
        <v>33</v>
      </c>
      <c r="C36" s="89">
        <v>5000174102</v>
      </c>
      <c r="D36" s="91">
        <v>1158028</v>
      </c>
      <c r="E36" s="92">
        <v>42279</v>
      </c>
      <c r="F36" s="92">
        <v>42285</v>
      </c>
      <c r="G36" s="90"/>
      <c r="H36" s="89">
        <v>300235</v>
      </c>
      <c r="I36" s="90" t="str">
        <f>VLOOKUP(C36,[1]Database!A$2:F$79,6,0)</f>
        <v>PT UNILEVER OLEOCHEMICAL INDONESIA</v>
      </c>
      <c r="J36" s="90"/>
      <c r="K36" s="91"/>
      <c r="L36" s="91"/>
      <c r="M36" s="91"/>
      <c r="N36" s="93"/>
      <c r="O36" s="91"/>
      <c r="P36" s="91"/>
      <c r="Q36" s="94"/>
      <c r="R36" s="90"/>
      <c r="S36" s="90"/>
      <c r="T36" s="90"/>
      <c r="U36" s="90"/>
      <c r="V36" s="90"/>
      <c r="W36" s="90"/>
      <c r="X36" s="90"/>
      <c r="Y36" s="90"/>
      <c r="Z36" s="90"/>
      <c r="AA36" s="95"/>
      <c r="AB36" s="96"/>
      <c r="AC36" s="97"/>
      <c r="AD36" s="90"/>
      <c r="AE36" s="90"/>
      <c r="AF36" s="90"/>
      <c r="AG36" s="90"/>
      <c r="AH36" s="90"/>
      <c r="AI36" s="90"/>
      <c r="AJ36" s="90"/>
      <c r="AK36" s="90"/>
      <c r="AL36" s="90"/>
      <c r="AM36" s="90"/>
      <c r="AN36" s="90"/>
      <c r="AO36" s="90"/>
      <c r="AP36" s="90"/>
      <c r="AQ36" s="90"/>
      <c r="AR36" s="90"/>
      <c r="AS36" s="96"/>
      <c r="AT36" s="90"/>
    </row>
    <row r="37" spans="1:46" x14ac:dyDescent="0.2">
      <c r="A37" s="89">
        <v>3100000528</v>
      </c>
      <c r="B37" s="90">
        <f t="shared" si="0"/>
        <v>34</v>
      </c>
      <c r="C37" s="89">
        <v>5000174111</v>
      </c>
      <c r="D37" s="91">
        <v>1248717</v>
      </c>
      <c r="E37" s="92">
        <v>42279</v>
      </c>
      <c r="F37" s="92">
        <v>42285</v>
      </c>
      <c r="G37" s="90"/>
      <c r="H37" s="89">
        <v>600007</v>
      </c>
      <c r="I37" s="90" t="str">
        <f>VLOOKUP(C37,[1]Database!A$2:F$79,6,0)</f>
        <v>PT. VVF INDONESIA</v>
      </c>
      <c r="J37" s="90"/>
      <c r="K37" s="91"/>
      <c r="L37" s="91"/>
      <c r="M37" s="91"/>
      <c r="N37" s="93"/>
      <c r="O37" s="91"/>
      <c r="P37" s="91"/>
      <c r="Q37" s="94"/>
      <c r="R37" s="90"/>
      <c r="S37" s="90"/>
      <c r="T37" s="90"/>
      <c r="U37" s="90"/>
      <c r="V37" s="90"/>
      <c r="W37" s="90"/>
      <c r="X37" s="90"/>
      <c r="Y37" s="90"/>
      <c r="Z37" s="90"/>
      <c r="AA37" s="95"/>
      <c r="AB37" s="96"/>
      <c r="AC37" s="97"/>
      <c r="AD37" s="90"/>
      <c r="AE37" s="90"/>
      <c r="AF37" s="90"/>
      <c r="AG37" s="90"/>
      <c r="AH37" s="90"/>
      <c r="AI37" s="90"/>
      <c r="AJ37" s="90"/>
      <c r="AK37" s="90"/>
      <c r="AL37" s="90"/>
      <c r="AM37" s="90"/>
      <c r="AN37" s="90"/>
      <c r="AO37" s="90"/>
      <c r="AP37" s="90"/>
      <c r="AQ37" s="90"/>
      <c r="AR37" s="90"/>
      <c r="AS37" s="96"/>
      <c r="AT37" s="90"/>
    </row>
    <row r="38" spans="1:46" x14ac:dyDescent="0.2">
      <c r="A38" s="89">
        <v>3100000528</v>
      </c>
      <c r="B38" s="90">
        <f t="shared" si="0"/>
        <v>35</v>
      </c>
      <c r="C38" s="89">
        <v>5000174115</v>
      </c>
      <c r="D38" s="91">
        <v>1200251</v>
      </c>
      <c r="E38" s="92">
        <v>42279</v>
      </c>
      <c r="F38" s="92">
        <v>42285</v>
      </c>
      <c r="G38" s="90"/>
      <c r="H38" s="89">
        <v>600007</v>
      </c>
      <c r="I38" s="90" t="str">
        <f>VLOOKUP(C38,[1]Database!A$2:F$79,6,0)</f>
        <v>PT. VVF INDONESIA</v>
      </c>
      <c r="J38" s="90"/>
      <c r="K38" s="91"/>
      <c r="L38" s="91"/>
      <c r="M38" s="91"/>
      <c r="N38" s="93"/>
      <c r="O38" s="91"/>
      <c r="P38" s="91"/>
      <c r="Q38" s="94"/>
      <c r="R38" s="90"/>
      <c r="S38" s="90"/>
      <c r="T38" s="90"/>
      <c r="U38" s="90"/>
      <c r="V38" s="90"/>
      <c r="W38" s="90"/>
      <c r="X38" s="90"/>
      <c r="Y38" s="90"/>
      <c r="Z38" s="90"/>
      <c r="AA38" s="95"/>
      <c r="AB38" s="96"/>
      <c r="AC38" s="97"/>
      <c r="AD38" s="90"/>
      <c r="AE38" s="90"/>
      <c r="AF38" s="90"/>
      <c r="AG38" s="90"/>
      <c r="AH38" s="90"/>
      <c r="AI38" s="90"/>
      <c r="AJ38" s="90"/>
      <c r="AK38" s="90"/>
      <c r="AL38" s="90"/>
      <c r="AM38" s="90"/>
      <c r="AN38" s="90"/>
      <c r="AO38" s="90"/>
      <c r="AP38" s="90"/>
      <c r="AQ38" s="90"/>
      <c r="AR38" s="90"/>
      <c r="AS38" s="96"/>
      <c r="AT38" s="90"/>
    </row>
    <row r="39" spans="1:46" x14ac:dyDescent="0.2">
      <c r="A39" s="89">
        <v>3100000540</v>
      </c>
      <c r="B39" s="90">
        <f t="shared" si="0"/>
        <v>36</v>
      </c>
      <c r="C39" s="89">
        <v>5000175040</v>
      </c>
      <c r="D39" s="91">
        <v>1331216</v>
      </c>
      <c r="E39" s="92">
        <v>42287</v>
      </c>
      <c r="F39" s="92">
        <v>42288</v>
      </c>
      <c r="G39" s="90"/>
      <c r="H39" s="89">
        <v>600007</v>
      </c>
      <c r="I39" s="90" t="str">
        <f>VLOOKUP(C39,[1]Database!A$2:F$79,6,0)</f>
        <v>PT. VVF INDONESIA</v>
      </c>
      <c r="J39" s="90"/>
      <c r="K39" s="91"/>
      <c r="L39" s="91"/>
      <c r="M39" s="91"/>
      <c r="N39" s="93"/>
      <c r="O39" s="91"/>
      <c r="P39" s="91"/>
      <c r="Q39" s="94"/>
      <c r="R39" s="90"/>
      <c r="S39" s="90"/>
      <c r="T39" s="90"/>
      <c r="U39" s="90"/>
      <c r="V39" s="90"/>
      <c r="W39" s="90"/>
      <c r="X39" s="90"/>
      <c r="Y39" s="90"/>
      <c r="Z39" s="90"/>
      <c r="AA39" s="95"/>
      <c r="AB39" s="96"/>
      <c r="AC39" s="97"/>
      <c r="AD39" s="90"/>
      <c r="AE39" s="90"/>
      <c r="AF39" s="90"/>
      <c r="AG39" s="90"/>
      <c r="AH39" s="90"/>
      <c r="AI39" s="90"/>
      <c r="AJ39" s="90"/>
      <c r="AK39" s="90"/>
      <c r="AL39" s="90"/>
      <c r="AM39" s="90"/>
      <c r="AN39" s="90"/>
      <c r="AO39" s="90"/>
      <c r="AP39" s="90"/>
      <c r="AQ39" s="90"/>
      <c r="AR39" s="90"/>
      <c r="AS39" s="96"/>
      <c r="AT39" s="90"/>
    </row>
    <row r="40" spans="1:46" x14ac:dyDescent="0.2">
      <c r="A40" s="89">
        <v>3100000492</v>
      </c>
      <c r="B40" s="90">
        <f t="shared" si="0"/>
        <v>37</v>
      </c>
      <c r="C40" s="89">
        <v>5000175463</v>
      </c>
      <c r="D40" s="91">
        <v>1155172</v>
      </c>
      <c r="E40" s="92">
        <v>42287</v>
      </c>
      <c r="F40" s="92">
        <v>42290</v>
      </c>
      <c r="G40" s="90"/>
      <c r="H40" s="89">
        <v>300235</v>
      </c>
      <c r="I40" s="90" t="str">
        <f>VLOOKUP(C40,[1]Database!A$2:F$79,6,0)</f>
        <v>PT UNILEVER OLEOCHEMICAL INDONESIA</v>
      </c>
      <c r="J40" s="90"/>
      <c r="K40" s="91"/>
      <c r="L40" s="91"/>
      <c r="M40" s="91"/>
      <c r="N40" s="93"/>
      <c r="O40" s="91"/>
      <c r="P40" s="91"/>
      <c r="Q40" s="94"/>
      <c r="R40" s="90"/>
      <c r="S40" s="90"/>
      <c r="T40" s="90"/>
      <c r="U40" s="90"/>
      <c r="V40" s="90"/>
      <c r="W40" s="90"/>
      <c r="X40" s="90"/>
      <c r="Y40" s="90"/>
      <c r="Z40" s="90"/>
      <c r="AA40" s="95"/>
      <c r="AB40" s="96"/>
      <c r="AC40" s="97"/>
      <c r="AD40" s="90"/>
      <c r="AE40" s="90"/>
      <c r="AF40" s="90"/>
      <c r="AG40" s="90"/>
      <c r="AH40" s="90"/>
      <c r="AI40" s="90"/>
      <c r="AJ40" s="90"/>
      <c r="AK40" s="90"/>
      <c r="AL40" s="90"/>
      <c r="AM40" s="90"/>
      <c r="AN40" s="90"/>
      <c r="AO40" s="90"/>
      <c r="AP40" s="90"/>
      <c r="AQ40" s="90"/>
      <c r="AR40" s="90"/>
      <c r="AS40" s="96"/>
      <c r="AT40" s="90"/>
    </row>
    <row r="41" spans="1:46" x14ac:dyDescent="0.2">
      <c r="A41" s="89">
        <v>3100000492</v>
      </c>
      <c r="B41" s="90">
        <f t="shared" si="0"/>
        <v>38</v>
      </c>
      <c r="C41" s="89">
        <v>5000176572</v>
      </c>
      <c r="D41" s="91">
        <v>1153137</v>
      </c>
      <c r="E41" s="92">
        <v>42293</v>
      </c>
      <c r="F41" s="92">
        <v>42295</v>
      </c>
      <c r="G41" s="90"/>
      <c r="H41" s="89">
        <v>300235</v>
      </c>
      <c r="I41" s="90" t="str">
        <f>VLOOKUP(C41,[1]Database!A$2:F$79,6,0)</f>
        <v>PT UNILEVER OLEOCHEMICAL INDONESIA</v>
      </c>
      <c r="J41" s="90"/>
      <c r="K41" s="91"/>
      <c r="L41" s="91"/>
      <c r="M41" s="91"/>
      <c r="N41" s="93"/>
      <c r="O41" s="91"/>
      <c r="P41" s="91"/>
      <c r="Q41" s="94"/>
      <c r="R41" s="90"/>
      <c r="S41" s="90"/>
      <c r="T41" s="90"/>
      <c r="U41" s="90"/>
      <c r="V41" s="90"/>
      <c r="W41" s="90"/>
      <c r="X41" s="90"/>
      <c r="Y41" s="90"/>
      <c r="Z41" s="90"/>
      <c r="AA41" s="95"/>
      <c r="AB41" s="96"/>
      <c r="AC41" s="97"/>
      <c r="AD41" s="90"/>
      <c r="AE41" s="90"/>
      <c r="AF41" s="90"/>
      <c r="AG41" s="90"/>
      <c r="AH41" s="90"/>
      <c r="AI41" s="90"/>
      <c r="AJ41" s="90"/>
      <c r="AK41" s="90"/>
      <c r="AL41" s="90"/>
      <c r="AM41" s="90"/>
      <c r="AN41" s="90"/>
      <c r="AO41" s="90"/>
      <c r="AP41" s="90"/>
      <c r="AQ41" s="90"/>
      <c r="AR41" s="90"/>
      <c r="AS41" s="96"/>
      <c r="AT41" s="90"/>
    </row>
    <row r="42" spans="1:46" x14ac:dyDescent="0.2">
      <c r="A42" s="89">
        <v>3100000540</v>
      </c>
      <c r="B42" s="90">
        <f t="shared" si="0"/>
        <v>39</v>
      </c>
      <c r="C42" s="89">
        <v>5000176618</v>
      </c>
      <c r="D42" s="91">
        <v>1304487</v>
      </c>
      <c r="E42" s="92">
        <v>42291</v>
      </c>
      <c r="F42" s="92">
        <v>42295</v>
      </c>
      <c r="G42" s="90"/>
      <c r="H42" s="89">
        <v>600007</v>
      </c>
      <c r="I42" s="90" t="str">
        <f>VLOOKUP(C42,[1]Database!A$2:F$79,6,0)</f>
        <v>PT. VVF INDONESIA</v>
      </c>
      <c r="J42" s="90"/>
      <c r="K42" s="91"/>
      <c r="L42" s="91"/>
      <c r="M42" s="91"/>
      <c r="N42" s="93"/>
      <c r="O42" s="91"/>
      <c r="P42" s="91"/>
      <c r="Q42" s="94"/>
      <c r="R42" s="90"/>
      <c r="S42" s="90"/>
      <c r="T42" s="90"/>
      <c r="U42" s="90"/>
      <c r="V42" s="90"/>
      <c r="W42" s="90"/>
      <c r="X42" s="90"/>
      <c r="Y42" s="90"/>
      <c r="Z42" s="90"/>
      <c r="AA42" s="95"/>
      <c r="AB42" s="96"/>
      <c r="AC42" s="97"/>
      <c r="AD42" s="90"/>
      <c r="AE42" s="90"/>
      <c r="AF42" s="90"/>
      <c r="AG42" s="90"/>
      <c r="AH42" s="90"/>
      <c r="AI42" s="90"/>
      <c r="AJ42" s="90"/>
      <c r="AK42" s="90"/>
      <c r="AL42" s="90"/>
      <c r="AM42" s="90"/>
      <c r="AN42" s="90"/>
      <c r="AO42" s="90"/>
      <c r="AP42" s="90"/>
      <c r="AQ42" s="90"/>
      <c r="AR42" s="90"/>
      <c r="AS42" s="96"/>
      <c r="AT42" s="90"/>
    </row>
    <row r="43" spans="1:46" x14ac:dyDescent="0.2">
      <c r="A43" s="89">
        <v>3100000031</v>
      </c>
      <c r="B43" s="90">
        <f t="shared" si="0"/>
        <v>40</v>
      </c>
      <c r="C43" s="89">
        <v>5000176825</v>
      </c>
      <c r="D43" s="91">
        <v>14045959</v>
      </c>
      <c r="E43" s="92">
        <v>42296</v>
      </c>
      <c r="F43" s="92">
        <v>42296</v>
      </c>
      <c r="G43" s="90"/>
      <c r="H43" s="89">
        <v>300060</v>
      </c>
      <c r="I43" s="90" t="str">
        <f>VLOOKUP(C43,[1]Database!A$2:F$79,6,0)</f>
        <v>BASF SOUTH EAST ASIA PTE LTD</v>
      </c>
      <c r="J43" s="90"/>
      <c r="K43" s="91"/>
      <c r="L43" s="91"/>
      <c r="M43" s="91"/>
      <c r="N43" s="93"/>
      <c r="O43" s="91"/>
      <c r="P43" s="91"/>
      <c r="Q43" s="94"/>
      <c r="R43" s="90"/>
      <c r="S43" s="90"/>
      <c r="T43" s="90"/>
      <c r="U43" s="90"/>
      <c r="V43" s="90"/>
      <c r="W43" s="90"/>
      <c r="X43" s="90"/>
      <c r="Y43" s="90"/>
      <c r="Z43" s="90"/>
      <c r="AA43" s="95"/>
      <c r="AB43" s="96"/>
      <c r="AC43" s="97"/>
      <c r="AD43" s="90"/>
      <c r="AE43" s="90"/>
      <c r="AF43" s="90"/>
      <c r="AG43" s="90"/>
      <c r="AH43" s="90"/>
      <c r="AI43" s="90"/>
      <c r="AJ43" s="90"/>
      <c r="AK43" s="90"/>
      <c r="AL43" s="90"/>
      <c r="AM43" s="90"/>
      <c r="AN43" s="90"/>
      <c r="AO43" s="90"/>
      <c r="AP43" s="90"/>
      <c r="AQ43" s="90"/>
      <c r="AR43" s="90"/>
      <c r="AS43" s="96"/>
      <c r="AT43" s="90"/>
    </row>
    <row r="44" spans="1:46" x14ac:dyDescent="0.2">
      <c r="A44" s="89">
        <v>3100000560</v>
      </c>
      <c r="B44" s="90">
        <f t="shared" si="0"/>
        <v>41</v>
      </c>
      <c r="C44" s="89">
        <v>5000181427</v>
      </c>
      <c r="D44" s="91">
        <v>790493</v>
      </c>
      <c r="E44" s="92">
        <v>42319</v>
      </c>
      <c r="F44" s="92">
        <v>42322</v>
      </c>
      <c r="G44" s="90"/>
      <c r="H44" s="89">
        <v>300027</v>
      </c>
      <c r="I44" s="90" t="str">
        <f>VLOOKUP(C44,[1]Database!A$2:F$79,6,0)</f>
        <v>INTER-CONTINENTAL OILS &amp; FATS PVT.</v>
      </c>
      <c r="J44" s="90"/>
      <c r="K44" s="91"/>
      <c r="L44" s="91"/>
      <c r="M44" s="91"/>
      <c r="N44" s="93"/>
      <c r="O44" s="91"/>
      <c r="P44" s="91"/>
      <c r="Q44" s="94"/>
      <c r="R44" s="90"/>
      <c r="S44" s="90"/>
      <c r="T44" s="90"/>
      <c r="U44" s="90"/>
      <c r="V44" s="90"/>
      <c r="W44" s="90"/>
      <c r="X44" s="90"/>
      <c r="Y44" s="90"/>
      <c r="Z44" s="90"/>
      <c r="AA44" s="95"/>
      <c r="AB44" s="96"/>
      <c r="AC44" s="97"/>
      <c r="AD44" s="90"/>
      <c r="AE44" s="90"/>
      <c r="AF44" s="90"/>
      <c r="AG44" s="90"/>
      <c r="AH44" s="90"/>
      <c r="AI44" s="90"/>
      <c r="AJ44" s="90"/>
      <c r="AK44" s="90"/>
      <c r="AL44" s="90"/>
      <c r="AM44" s="90"/>
      <c r="AN44" s="90"/>
      <c r="AO44" s="90"/>
      <c r="AP44" s="90"/>
      <c r="AQ44" s="90"/>
      <c r="AR44" s="90"/>
      <c r="AS44" s="96"/>
      <c r="AT44" s="90"/>
    </row>
    <row r="45" spans="1:46" x14ac:dyDescent="0.2">
      <c r="A45" s="89">
        <v>3100000557</v>
      </c>
      <c r="B45" s="90">
        <f t="shared" si="0"/>
        <v>42</v>
      </c>
      <c r="C45" s="89">
        <v>5000181759</v>
      </c>
      <c r="D45" s="91">
        <v>1599566</v>
      </c>
      <c r="E45" s="92">
        <v>42320</v>
      </c>
      <c r="F45" s="92">
        <v>42324</v>
      </c>
      <c r="G45" s="90"/>
      <c r="H45" s="89">
        <v>600007</v>
      </c>
      <c r="I45" s="90" t="str">
        <f>VLOOKUP(C45,[1]Database!A$2:F$79,6,0)</f>
        <v>PT. VVF INDONESIA</v>
      </c>
      <c r="J45" s="90"/>
      <c r="K45" s="91"/>
      <c r="L45" s="91"/>
      <c r="M45" s="91"/>
      <c r="N45" s="93"/>
      <c r="O45" s="91"/>
      <c r="P45" s="91"/>
      <c r="Q45" s="94"/>
      <c r="R45" s="90"/>
      <c r="S45" s="90"/>
      <c r="T45" s="90"/>
      <c r="U45" s="90"/>
      <c r="V45" s="90"/>
      <c r="W45" s="90"/>
      <c r="X45" s="90"/>
      <c r="Y45" s="90"/>
      <c r="Z45" s="90"/>
      <c r="AA45" s="95"/>
      <c r="AB45" s="96"/>
      <c r="AC45" s="97"/>
      <c r="AD45" s="90"/>
      <c r="AE45" s="90"/>
      <c r="AF45" s="90"/>
      <c r="AG45" s="90"/>
      <c r="AH45" s="90"/>
      <c r="AI45" s="90"/>
      <c r="AJ45" s="90"/>
      <c r="AK45" s="90"/>
      <c r="AL45" s="90"/>
      <c r="AM45" s="90"/>
      <c r="AN45" s="90"/>
      <c r="AO45" s="90"/>
      <c r="AP45" s="90"/>
      <c r="AQ45" s="90"/>
      <c r="AR45" s="90"/>
      <c r="AS45" s="96"/>
      <c r="AT45" s="90"/>
    </row>
    <row r="46" spans="1:46" x14ac:dyDescent="0.2">
      <c r="A46" s="89">
        <v>3100000557</v>
      </c>
      <c r="B46" s="90">
        <f t="shared" si="0"/>
        <v>43</v>
      </c>
      <c r="C46" s="89">
        <v>5000181771</v>
      </c>
      <c r="D46" s="91">
        <v>1607731</v>
      </c>
      <c r="E46" s="92">
        <v>42320</v>
      </c>
      <c r="F46" s="92">
        <v>42324</v>
      </c>
      <c r="G46" s="90"/>
      <c r="H46" s="89">
        <v>600007</v>
      </c>
      <c r="I46" s="90" t="str">
        <f>VLOOKUP(C46,[1]Database!A$2:F$79,6,0)</f>
        <v>PT. VVF INDONESIA</v>
      </c>
      <c r="J46" s="90"/>
      <c r="K46" s="91"/>
      <c r="L46" s="91"/>
      <c r="M46" s="91"/>
      <c r="N46" s="93"/>
      <c r="O46" s="91"/>
      <c r="P46" s="91"/>
      <c r="Q46" s="94"/>
      <c r="R46" s="90"/>
      <c r="S46" s="90"/>
      <c r="T46" s="90"/>
      <c r="U46" s="90"/>
      <c r="V46" s="90"/>
      <c r="W46" s="90"/>
      <c r="X46" s="90"/>
      <c r="Y46" s="90"/>
      <c r="Z46" s="90"/>
      <c r="AA46" s="95"/>
      <c r="AB46" s="96"/>
      <c r="AC46" s="97"/>
      <c r="AD46" s="90"/>
      <c r="AE46" s="90"/>
      <c r="AF46" s="90"/>
      <c r="AG46" s="90"/>
      <c r="AH46" s="90"/>
      <c r="AI46" s="90"/>
      <c r="AJ46" s="90"/>
      <c r="AK46" s="90"/>
      <c r="AL46" s="90"/>
      <c r="AM46" s="90"/>
      <c r="AN46" s="90"/>
      <c r="AO46" s="90"/>
      <c r="AP46" s="90"/>
      <c r="AQ46" s="90"/>
      <c r="AR46" s="90"/>
      <c r="AS46" s="96"/>
      <c r="AT46" s="90"/>
    </row>
    <row r="47" spans="1:46" x14ac:dyDescent="0.2">
      <c r="A47" s="89">
        <v>3100000557</v>
      </c>
      <c r="B47" s="90">
        <f t="shared" si="0"/>
        <v>44</v>
      </c>
      <c r="C47" s="89">
        <v>5000183627</v>
      </c>
      <c r="D47" s="91">
        <v>1597149</v>
      </c>
      <c r="E47" s="92">
        <v>42332</v>
      </c>
      <c r="F47" s="92">
        <v>42333</v>
      </c>
      <c r="G47" s="90"/>
      <c r="H47" s="89">
        <v>600007</v>
      </c>
      <c r="I47" s="90" t="str">
        <f>VLOOKUP(C47,[1]Database!A$2:F$79,6,0)</f>
        <v>PT. VVF INDONESIA</v>
      </c>
      <c r="J47" s="90"/>
      <c r="K47" s="91"/>
      <c r="L47" s="91"/>
      <c r="M47" s="91"/>
      <c r="N47" s="93"/>
      <c r="O47" s="91"/>
      <c r="P47" s="91"/>
      <c r="Q47" s="94"/>
      <c r="R47" s="90"/>
      <c r="S47" s="90"/>
      <c r="T47" s="90"/>
      <c r="U47" s="90"/>
      <c r="V47" s="90"/>
      <c r="W47" s="90"/>
      <c r="X47" s="90"/>
      <c r="Y47" s="90"/>
      <c r="Z47" s="90"/>
      <c r="AA47" s="95"/>
      <c r="AB47" s="96"/>
      <c r="AC47" s="97"/>
      <c r="AD47" s="90"/>
      <c r="AE47" s="90"/>
      <c r="AF47" s="90"/>
      <c r="AG47" s="90"/>
      <c r="AH47" s="90"/>
      <c r="AI47" s="90"/>
      <c r="AJ47" s="90"/>
      <c r="AK47" s="90"/>
      <c r="AL47" s="90"/>
      <c r="AM47" s="90"/>
      <c r="AN47" s="90"/>
      <c r="AO47" s="90"/>
      <c r="AP47" s="90"/>
      <c r="AQ47" s="90"/>
      <c r="AR47" s="90"/>
      <c r="AS47" s="96"/>
      <c r="AT47" s="90"/>
    </row>
    <row r="48" spans="1:46" x14ac:dyDescent="0.2">
      <c r="A48" s="89">
        <v>3100000557</v>
      </c>
      <c r="B48" s="90">
        <f t="shared" si="0"/>
        <v>45</v>
      </c>
      <c r="C48" s="89">
        <v>5000183639</v>
      </c>
      <c r="D48" s="91">
        <v>1573322</v>
      </c>
      <c r="E48" s="92">
        <v>42332</v>
      </c>
      <c r="F48" s="92">
        <v>42333</v>
      </c>
      <c r="G48" s="90"/>
      <c r="H48" s="89">
        <v>600007</v>
      </c>
      <c r="I48" s="90" t="str">
        <f>VLOOKUP(C48,[1]Database!A$2:F$79,6,0)</f>
        <v>PT. VVF INDONESIA</v>
      </c>
      <c r="J48" s="90"/>
      <c r="K48" s="91"/>
      <c r="L48" s="91"/>
      <c r="M48" s="91"/>
      <c r="N48" s="93"/>
      <c r="O48" s="91"/>
      <c r="P48" s="91"/>
      <c r="Q48" s="94"/>
      <c r="R48" s="90"/>
      <c r="S48" s="90"/>
      <c r="T48" s="90"/>
      <c r="U48" s="90"/>
      <c r="V48" s="90"/>
      <c r="W48" s="90"/>
      <c r="X48" s="90"/>
      <c r="Y48" s="90"/>
      <c r="Z48" s="90"/>
      <c r="AA48" s="95"/>
      <c r="AB48" s="96"/>
      <c r="AC48" s="97"/>
      <c r="AD48" s="90"/>
      <c r="AE48" s="90"/>
      <c r="AF48" s="90"/>
      <c r="AG48" s="90"/>
      <c r="AH48" s="90"/>
      <c r="AI48" s="90"/>
      <c r="AJ48" s="90"/>
      <c r="AK48" s="90"/>
      <c r="AL48" s="90"/>
      <c r="AM48" s="90"/>
      <c r="AN48" s="90"/>
      <c r="AO48" s="90"/>
      <c r="AP48" s="90"/>
      <c r="AQ48" s="90"/>
      <c r="AR48" s="90"/>
      <c r="AS48" s="96"/>
      <c r="AT48" s="90"/>
    </row>
    <row r="49" spans="1:46" x14ac:dyDescent="0.2">
      <c r="A49" s="89">
        <v>3100000557</v>
      </c>
      <c r="B49" s="90">
        <f t="shared" si="0"/>
        <v>46</v>
      </c>
      <c r="C49" s="89">
        <v>5000183662</v>
      </c>
      <c r="D49" s="91">
        <v>1547262</v>
      </c>
      <c r="E49" s="92">
        <v>42332</v>
      </c>
      <c r="F49" s="92">
        <v>42333</v>
      </c>
      <c r="G49" s="90"/>
      <c r="H49" s="89">
        <v>600007</v>
      </c>
      <c r="I49" s="90" t="str">
        <f>VLOOKUP(C49,[1]Database!A$2:F$79,6,0)</f>
        <v>PT. VVF INDONESIA</v>
      </c>
      <c r="J49" s="90"/>
      <c r="K49" s="91"/>
      <c r="L49" s="91"/>
      <c r="M49" s="91"/>
      <c r="N49" s="93"/>
      <c r="O49" s="91"/>
      <c r="P49" s="91"/>
      <c r="Q49" s="94"/>
      <c r="R49" s="90"/>
      <c r="S49" s="90"/>
      <c r="T49" s="90"/>
      <c r="U49" s="90"/>
      <c r="V49" s="90"/>
      <c r="W49" s="90"/>
      <c r="X49" s="90"/>
      <c r="Y49" s="90"/>
      <c r="Z49" s="90"/>
      <c r="AA49" s="95"/>
      <c r="AB49" s="96"/>
      <c r="AC49" s="97"/>
      <c r="AD49" s="90"/>
      <c r="AE49" s="90"/>
      <c r="AF49" s="90"/>
      <c r="AG49" s="90"/>
      <c r="AH49" s="90"/>
      <c r="AI49" s="90"/>
      <c r="AJ49" s="90"/>
      <c r="AK49" s="90"/>
      <c r="AL49" s="90"/>
      <c r="AM49" s="90"/>
      <c r="AN49" s="90"/>
      <c r="AO49" s="90"/>
      <c r="AP49" s="90"/>
      <c r="AQ49" s="90"/>
      <c r="AR49" s="90"/>
      <c r="AS49" s="96"/>
      <c r="AT49" s="90"/>
    </row>
    <row r="50" spans="1:46" x14ac:dyDescent="0.2">
      <c r="A50" s="89">
        <v>3100000557</v>
      </c>
      <c r="B50" s="90">
        <f t="shared" si="0"/>
        <v>47</v>
      </c>
      <c r="C50" s="89">
        <v>5000183684</v>
      </c>
      <c r="D50" s="91">
        <v>1593426</v>
      </c>
      <c r="E50" s="92">
        <v>42333</v>
      </c>
      <c r="F50" s="92">
        <v>42333</v>
      </c>
      <c r="G50" s="90"/>
      <c r="H50" s="89">
        <v>600007</v>
      </c>
      <c r="I50" s="90" t="str">
        <f>VLOOKUP(C50,[1]Database!A$2:F$79,6,0)</f>
        <v>PT. VVF INDONESIA</v>
      </c>
      <c r="J50" s="90"/>
      <c r="K50" s="91"/>
      <c r="L50" s="91"/>
      <c r="M50" s="91"/>
      <c r="N50" s="93"/>
      <c r="O50" s="91"/>
      <c r="P50" s="91"/>
      <c r="Q50" s="94"/>
      <c r="R50" s="90"/>
      <c r="S50" s="90"/>
      <c r="T50" s="90"/>
      <c r="U50" s="90"/>
      <c r="V50" s="90"/>
      <c r="W50" s="90"/>
      <c r="X50" s="90"/>
      <c r="Y50" s="90"/>
      <c r="Z50" s="90"/>
      <c r="AA50" s="95"/>
      <c r="AB50" s="96"/>
      <c r="AC50" s="97"/>
      <c r="AD50" s="90"/>
      <c r="AE50" s="90"/>
      <c r="AF50" s="90"/>
      <c r="AG50" s="90"/>
      <c r="AH50" s="90"/>
      <c r="AI50" s="90"/>
      <c r="AJ50" s="90"/>
      <c r="AK50" s="90"/>
      <c r="AL50" s="90"/>
      <c r="AM50" s="90"/>
      <c r="AN50" s="90"/>
      <c r="AO50" s="90"/>
      <c r="AP50" s="90"/>
      <c r="AQ50" s="90"/>
      <c r="AR50" s="90"/>
      <c r="AS50" s="96"/>
      <c r="AT50" s="90"/>
    </row>
    <row r="51" spans="1:46" x14ac:dyDescent="0.2">
      <c r="A51" s="89">
        <v>3100000557</v>
      </c>
      <c r="B51" s="90">
        <f t="shared" si="0"/>
        <v>48</v>
      </c>
      <c r="C51" s="89">
        <v>5000184086</v>
      </c>
      <c r="D51" s="91">
        <v>1649096</v>
      </c>
      <c r="E51" s="92">
        <v>42334</v>
      </c>
      <c r="F51" s="92">
        <v>42335</v>
      </c>
      <c r="G51" s="90"/>
      <c r="H51" s="89">
        <v>600007</v>
      </c>
      <c r="I51" s="90" t="str">
        <f>VLOOKUP(C51,[1]Database!A$2:F$79,6,0)</f>
        <v>PT. VVF INDONESIA</v>
      </c>
      <c r="J51" s="90"/>
      <c r="K51" s="91"/>
      <c r="L51" s="91"/>
      <c r="M51" s="91"/>
      <c r="N51" s="93"/>
      <c r="O51" s="91"/>
      <c r="P51" s="91"/>
      <c r="Q51" s="94"/>
      <c r="R51" s="90"/>
      <c r="S51" s="90"/>
      <c r="T51" s="90"/>
      <c r="U51" s="90"/>
      <c r="V51" s="90"/>
      <c r="W51" s="90"/>
      <c r="X51" s="90"/>
      <c r="Y51" s="90"/>
      <c r="Z51" s="90"/>
      <c r="AA51" s="95"/>
      <c r="AB51" s="96"/>
      <c r="AC51" s="97"/>
      <c r="AD51" s="90"/>
      <c r="AE51" s="90"/>
      <c r="AF51" s="90"/>
      <c r="AG51" s="90"/>
      <c r="AH51" s="90"/>
      <c r="AI51" s="90"/>
      <c r="AJ51" s="90"/>
      <c r="AK51" s="90"/>
      <c r="AL51" s="90"/>
      <c r="AM51" s="90"/>
      <c r="AN51" s="90"/>
      <c r="AO51" s="90"/>
      <c r="AP51" s="90"/>
      <c r="AQ51" s="90"/>
      <c r="AR51" s="90"/>
      <c r="AS51" s="96"/>
      <c r="AT51" s="90"/>
    </row>
    <row r="52" spans="1:46" x14ac:dyDescent="0.2">
      <c r="A52" s="89">
        <v>3100000557</v>
      </c>
      <c r="B52" s="90">
        <f t="shared" si="0"/>
        <v>49</v>
      </c>
      <c r="C52" s="89">
        <v>5000184092</v>
      </c>
      <c r="D52" s="91">
        <v>1631879</v>
      </c>
      <c r="E52" s="92">
        <v>42333</v>
      </c>
      <c r="F52" s="92">
        <v>42335</v>
      </c>
      <c r="G52" s="90"/>
      <c r="H52" s="89">
        <v>600007</v>
      </c>
      <c r="I52" s="90" t="str">
        <f>VLOOKUP(C52,[1]Database!A$2:F$79,6,0)</f>
        <v>PT. VVF INDONESIA</v>
      </c>
      <c r="J52" s="90"/>
      <c r="K52" s="91"/>
      <c r="L52" s="91"/>
      <c r="M52" s="91"/>
      <c r="N52" s="93"/>
      <c r="O52" s="91"/>
      <c r="P52" s="91"/>
      <c r="Q52" s="94"/>
      <c r="R52" s="90"/>
      <c r="S52" s="90"/>
      <c r="T52" s="90"/>
      <c r="U52" s="90"/>
      <c r="V52" s="90"/>
      <c r="W52" s="90"/>
      <c r="X52" s="90"/>
      <c r="Y52" s="90"/>
      <c r="Z52" s="90"/>
      <c r="AA52" s="95"/>
      <c r="AB52" s="96"/>
      <c r="AC52" s="97"/>
      <c r="AD52" s="90"/>
      <c r="AE52" s="90"/>
      <c r="AF52" s="90"/>
      <c r="AG52" s="90"/>
      <c r="AH52" s="90"/>
      <c r="AI52" s="90"/>
      <c r="AJ52" s="90"/>
      <c r="AK52" s="90"/>
      <c r="AL52" s="90"/>
      <c r="AM52" s="90"/>
      <c r="AN52" s="90"/>
      <c r="AO52" s="90"/>
      <c r="AP52" s="90"/>
      <c r="AQ52" s="90"/>
      <c r="AR52" s="90"/>
      <c r="AS52" s="96"/>
      <c r="AT52" s="90"/>
    </row>
    <row r="53" spans="1:46" x14ac:dyDescent="0.2">
      <c r="A53" s="89">
        <v>3100000574</v>
      </c>
      <c r="B53" s="90">
        <f t="shared" si="0"/>
        <v>50</v>
      </c>
      <c r="C53" s="89">
        <v>5000184115</v>
      </c>
      <c r="D53" s="91">
        <v>1602259</v>
      </c>
      <c r="E53" s="92">
        <v>42333</v>
      </c>
      <c r="F53" s="92">
        <v>42335</v>
      </c>
      <c r="G53" s="90"/>
      <c r="H53" s="89">
        <v>600007</v>
      </c>
      <c r="I53" s="90" t="str">
        <f>VLOOKUP(C53,[1]Database!A$2:F$79,6,0)</f>
        <v>PT. VVF INDONESIA</v>
      </c>
      <c r="J53" s="90"/>
      <c r="K53" s="91"/>
      <c r="L53" s="91"/>
      <c r="M53" s="91"/>
      <c r="N53" s="93"/>
      <c r="O53" s="91"/>
      <c r="P53" s="91"/>
      <c r="Q53" s="94"/>
      <c r="R53" s="90"/>
      <c r="S53" s="90"/>
      <c r="T53" s="90"/>
      <c r="U53" s="90"/>
      <c r="V53" s="90"/>
      <c r="W53" s="90"/>
      <c r="X53" s="90"/>
      <c r="Y53" s="90"/>
      <c r="Z53" s="90"/>
      <c r="AA53" s="95"/>
      <c r="AB53" s="96"/>
      <c r="AC53" s="97"/>
      <c r="AD53" s="90"/>
      <c r="AE53" s="90"/>
      <c r="AF53" s="90"/>
      <c r="AG53" s="90"/>
      <c r="AH53" s="90"/>
      <c r="AI53" s="90"/>
      <c r="AJ53" s="90"/>
      <c r="AK53" s="90"/>
      <c r="AL53" s="90"/>
      <c r="AM53" s="90"/>
      <c r="AN53" s="90"/>
      <c r="AO53" s="90"/>
      <c r="AP53" s="90"/>
      <c r="AQ53" s="90"/>
      <c r="AR53" s="90"/>
      <c r="AS53" s="96"/>
      <c r="AT53" s="90"/>
    </row>
    <row r="54" spans="1:46" x14ac:dyDescent="0.2">
      <c r="A54" s="89">
        <v>3100000574</v>
      </c>
      <c r="B54" s="90">
        <f t="shared" si="0"/>
        <v>51</v>
      </c>
      <c r="C54" s="89">
        <v>5000184119</v>
      </c>
      <c r="D54" s="91">
        <v>1513608</v>
      </c>
      <c r="E54" s="92">
        <v>42333</v>
      </c>
      <c r="F54" s="92">
        <v>42335</v>
      </c>
      <c r="G54" s="90"/>
      <c r="H54" s="89">
        <v>600007</v>
      </c>
      <c r="I54" s="90" t="str">
        <f>VLOOKUP(C54,[1]Database!A$2:F$79,6,0)</f>
        <v>PT. VVF INDONESIA</v>
      </c>
      <c r="J54" s="90"/>
      <c r="K54" s="91"/>
      <c r="L54" s="91"/>
      <c r="M54" s="91"/>
      <c r="N54" s="93"/>
      <c r="O54" s="91"/>
      <c r="P54" s="91"/>
      <c r="Q54" s="94"/>
      <c r="R54" s="90"/>
      <c r="S54" s="90"/>
      <c r="T54" s="90"/>
      <c r="U54" s="90"/>
      <c r="V54" s="90"/>
      <c r="W54" s="90"/>
      <c r="X54" s="90"/>
      <c r="Y54" s="90"/>
      <c r="Z54" s="90"/>
      <c r="AA54" s="95"/>
      <c r="AB54" s="96"/>
      <c r="AC54" s="97"/>
      <c r="AD54" s="90"/>
      <c r="AE54" s="90"/>
      <c r="AF54" s="90"/>
      <c r="AG54" s="90"/>
      <c r="AH54" s="90"/>
      <c r="AI54" s="90"/>
      <c r="AJ54" s="90"/>
      <c r="AK54" s="90"/>
      <c r="AL54" s="90"/>
      <c r="AM54" s="90"/>
      <c r="AN54" s="90"/>
      <c r="AO54" s="90"/>
      <c r="AP54" s="90"/>
      <c r="AQ54" s="90"/>
      <c r="AR54" s="90"/>
      <c r="AS54" s="96"/>
      <c r="AT54" s="90"/>
    </row>
    <row r="55" spans="1:46" x14ac:dyDescent="0.2">
      <c r="A55" s="89">
        <v>3100000574</v>
      </c>
      <c r="B55" s="90">
        <f t="shared" si="0"/>
        <v>52</v>
      </c>
      <c r="C55" s="89">
        <v>5000184126</v>
      </c>
      <c r="D55" s="91">
        <v>1576099</v>
      </c>
      <c r="E55" s="92">
        <v>42335</v>
      </c>
      <c r="F55" s="92">
        <v>42335</v>
      </c>
      <c r="G55" s="90"/>
      <c r="H55" s="89">
        <v>600007</v>
      </c>
      <c r="I55" s="90" t="str">
        <f>VLOOKUP(C55,[1]Database!A$2:F$79,6,0)</f>
        <v>PT. VVF INDONESIA</v>
      </c>
      <c r="J55" s="90"/>
      <c r="K55" s="91"/>
      <c r="L55" s="91"/>
      <c r="M55" s="91"/>
      <c r="N55" s="93"/>
      <c r="O55" s="91"/>
      <c r="P55" s="91"/>
      <c r="Q55" s="94"/>
      <c r="R55" s="90"/>
      <c r="S55" s="90"/>
      <c r="T55" s="90"/>
      <c r="U55" s="90"/>
      <c r="V55" s="90"/>
      <c r="W55" s="90"/>
      <c r="X55" s="90"/>
      <c r="Y55" s="90"/>
      <c r="Z55" s="90"/>
      <c r="AA55" s="95"/>
      <c r="AB55" s="96"/>
      <c r="AC55" s="97"/>
      <c r="AD55" s="90"/>
      <c r="AE55" s="90"/>
      <c r="AF55" s="90"/>
      <c r="AG55" s="90"/>
      <c r="AH55" s="90"/>
      <c r="AI55" s="90"/>
      <c r="AJ55" s="90"/>
      <c r="AK55" s="90"/>
      <c r="AL55" s="90"/>
      <c r="AM55" s="90"/>
      <c r="AN55" s="90"/>
      <c r="AO55" s="90"/>
      <c r="AP55" s="90"/>
      <c r="AQ55" s="90"/>
      <c r="AR55" s="90"/>
      <c r="AS55" s="96"/>
      <c r="AT55" s="90"/>
    </row>
    <row r="56" spans="1:46" x14ac:dyDescent="0.2">
      <c r="A56" s="89">
        <v>3100000435</v>
      </c>
      <c r="B56" s="90">
        <f t="shared" si="0"/>
        <v>53</v>
      </c>
      <c r="C56" s="89">
        <v>5000184428</v>
      </c>
      <c r="D56" s="91">
        <v>4390858</v>
      </c>
      <c r="E56" s="92">
        <v>42335</v>
      </c>
      <c r="F56" s="92">
        <v>42338</v>
      </c>
      <c r="G56" s="90"/>
      <c r="H56" s="89">
        <v>300216</v>
      </c>
      <c r="I56" s="90" t="str">
        <f>VLOOKUP(C56,[1]Database!A$2:F$79,6,0)</f>
        <v>Caloric Anlagenbau GmbH</v>
      </c>
      <c r="J56" s="90"/>
      <c r="K56" s="91"/>
      <c r="L56" s="91"/>
      <c r="M56" s="91"/>
      <c r="N56" s="93"/>
      <c r="O56" s="91"/>
      <c r="P56" s="91"/>
      <c r="Q56" s="94"/>
      <c r="R56" s="90"/>
      <c r="S56" s="90"/>
      <c r="T56" s="90"/>
      <c r="U56" s="90"/>
      <c r="V56" s="90"/>
      <c r="W56" s="90"/>
      <c r="X56" s="90"/>
      <c r="Y56" s="90"/>
      <c r="Z56" s="90"/>
      <c r="AA56" s="95"/>
      <c r="AB56" s="96"/>
      <c r="AC56" s="97"/>
      <c r="AD56" s="90"/>
      <c r="AE56" s="90"/>
      <c r="AF56" s="90"/>
      <c r="AG56" s="90"/>
      <c r="AH56" s="90"/>
      <c r="AI56" s="90"/>
      <c r="AJ56" s="90"/>
      <c r="AK56" s="90"/>
      <c r="AL56" s="90"/>
      <c r="AM56" s="90"/>
      <c r="AN56" s="90"/>
      <c r="AO56" s="90"/>
      <c r="AP56" s="90"/>
      <c r="AQ56" s="90"/>
      <c r="AR56" s="90"/>
      <c r="AS56" s="96"/>
      <c r="AT56" s="90"/>
    </row>
    <row r="57" spans="1:46" x14ac:dyDescent="0.2">
      <c r="A57" s="89">
        <v>3100000548</v>
      </c>
      <c r="B57" s="90">
        <f t="shared" si="0"/>
        <v>54</v>
      </c>
      <c r="C57" s="89">
        <v>5000184491</v>
      </c>
      <c r="D57" s="91">
        <v>1286991</v>
      </c>
      <c r="E57" s="92">
        <v>42338</v>
      </c>
      <c r="F57" s="92">
        <v>42338</v>
      </c>
      <c r="G57" s="90"/>
      <c r="H57" s="89">
        <v>300023</v>
      </c>
      <c r="I57" s="90" t="str">
        <f>VLOOKUP(C57,[1]Database!A$2:F$79,6,0)</f>
        <v>TAKASAGO INTERNATIONAL CORPORATION</v>
      </c>
      <c r="J57" s="90"/>
      <c r="K57" s="91"/>
      <c r="L57" s="91"/>
      <c r="M57" s="91"/>
      <c r="N57" s="93"/>
      <c r="O57" s="91"/>
      <c r="P57" s="91"/>
      <c r="Q57" s="94"/>
      <c r="R57" s="90"/>
      <c r="S57" s="90"/>
      <c r="T57" s="90"/>
      <c r="U57" s="90"/>
      <c r="V57" s="90"/>
      <c r="W57" s="90"/>
      <c r="X57" s="90"/>
      <c r="Y57" s="90"/>
      <c r="Z57" s="90"/>
      <c r="AA57" s="95"/>
      <c r="AB57" s="96"/>
      <c r="AC57" s="97"/>
      <c r="AD57" s="90"/>
      <c r="AE57" s="90"/>
      <c r="AF57" s="90"/>
      <c r="AG57" s="90"/>
      <c r="AH57" s="90"/>
      <c r="AI57" s="90"/>
      <c r="AJ57" s="90"/>
      <c r="AK57" s="90"/>
      <c r="AL57" s="90"/>
      <c r="AM57" s="90"/>
      <c r="AN57" s="90"/>
      <c r="AO57" s="90"/>
      <c r="AP57" s="90"/>
      <c r="AQ57" s="90"/>
      <c r="AR57" s="90"/>
      <c r="AS57" s="96"/>
      <c r="AT57" s="90"/>
    </row>
    <row r="58" spans="1:46" x14ac:dyDescent="0.2">
      <c r="A58" s="89">
        <v>3100000557</v>
      </c>
      <c r="B58" s="90">
        <f t="shared" si="0"/>
        <v>55</v>
      </c>
      <c r="C58" s="89">
        <v>5000185696</v>
      </c>
      <c r="D58" s="91">
        <v>1588199</v>
      </c>
      <c r="E58" s="92">
        <v>42342</v>
      </c>
      <c r="F58" s="92">
        <v>42343</v>
      </c>
      <c r="G58" s="90"/>
      <c r="H58" s="89">
        <v>600007</v>
      </c>
      <c r="I58" s="90" t="str">
        <f>VLOOKUP(C58,[1]Database!A$2:F$79,6,0)</f>
        <v>PT. VVF INDONESIA</v>
      </c>
      <c r="J58" s="90"/>
      <c r="K58" s="91"/>
      <c r="L58" s="91"/>
      <c r="M58" s="91"/>
      <c r="N58" s="93"/>
      <c r="O58" s="91"/>
      <c r="P58" s="91"/>
      <c r="Q58" s="94"/>
      <c r="R58" s="90"/>
      <c r="S58" s="90"/>
      <c r="T58" s="90"/>
      <c r="U58" s="90"/>
      <c r="V58" s="90"/>
      <c r="W58" s="90"/>
      <c r="X58" s="90"/>
      <c r="Y58" s="90"/>
      <c r="Z58" s="90"/>
      <c r="AA58" s="95"/>
      <c r="AB58" s="96"/>
      <c r="AC58" s="97"/>
      <c r="AD58" s="90"/>
      <c r="AE58" s="90"/>
      <c r="AF58" s="90"/>
      <c r="AG58" s="90"/>
      <c r="AH58" s="90"/>
      <c r="AI58" s="90"/>
      <c r="AJ58" s="90"/>
      <c r="AK58" s="90"/>
      <c r="AL58" s="90"/>
      <c r="AM58" s="90"/>
      <c r="AN58" s="90"/>
      <c r="AO58" s="90"/>
      <c r="AP58" s="90"/>
      <c r="AQ58" s="90"/>
      <c r="AR58" s="90"/>
      <c r="AS58" s="96"/>
      <c r="AT58" s="90"/>
    </row>
    <row r="59" spans="1:46" x14ac:dyDescent="0.2">
      <c r="A59" s="89">
        <v>3100000557</v>
      </c>
      <c r="B59" s="90">
        <f t="shared" si="0"/>
        <v>56</v>
      </c>
      <c r="C59" s="89">
        <v>5000185737</v>
      </c>
      <c r="D59" s="91">
        <v>1623426</v>
      </c>
      <c r="E59" s="92">
        <v>42342</v>
      </c>
      <c r="F59" s="92">
        <v>42343</v>
      </c>
      <c r="G59" s="90"/>
      <c r="H59" s="89">
        <v>600007</v>
      </c>
      <c r="I59" s="90" t="str">
        <f>VLOOKUP(C59,[1]Database!A$2:F$79,6,0)</f>
        <v>PT. VVF INDONESIA</v>
      </c>
      <c r="J59" s="90"/>
      <c r="K59" s="91"/>
      <c r="L59" s="91"/>
      <c r="M59" s="91"/>
      <c r="N59" s="93"/>
      <c r="O59" s="91"/>
      <c r="P59" s="91"/>
      <c r="Q59" s="94"/>
      <c r="R59" s="90"/>
      <c r="S59" s="90"/>
      <c r="T59" s="90"/>
      <c r="U59" s="90"/>
      <c r="V59" s="90"/>
      <c r="W59" s="90"/>
      <c r="X59" s="90"/>
      <c r="Y59" s="90"/>
      <c r="Z59" s="90"/>
      <c r="AA59" s="95"/>
      <c r="AB59" s="96"/>
      <c r="AC59" s="97"/>
      <c r="AD59" s="90"/>
      <c r="AE59" s="90"/>
      <c r="AF59" s="90"/>
      <c r="AG59" s="90"/>
      <c r="AH59" s="90"/>
      <c r="AI59" s="90"/>
      <c r="AJ59" s="90"/>
      <c r="AK59" s="90"/>
      <c r="AL59" s="90"/>
      <c r="AM59" s="90"/>
      <c r="AN59" s="90"/>
      <c r="AO59" s="90"/>
      <c r="AP59" s="90"/>
      <c r="AQ59" s="90"/>
      <c r="AR59" s="90"/>
      <c r="AS59" s="96"/>
      <c r="AT59" s="90"/>
    </row>
    <row r="60" spans="1:46" x14ac:dyDescent="0.2">
      <c r="A60" s="89">
        <v>3100000574</v>
      </c>
      <c r="B60" s="90">
        <f t="shared" si="0"/>
        <v>57</v>
      </c>
      <c r="C60" s="89">
        <v>5000187051</v>
      </c>
      <c r="D60" s="91">
        <v>1546380</v>
      </c>
      <c r="E60" s="92">
        <v>42343</v>
      </c>
      <c r="F60" s="92">
        <v>42349</v>
      </c>
      <c r="G60" s="90"/>
      <c r="H60" s="89">
        <v>600007</v>
      </c>
      <c r="I60" s="90" t="str">
        <f>VLOOKUP(C60,[1]Database!A$2:F$79,6,0)</f>
        <v>PT. VVF INDONESIA</v>
      </c>
      <c r="J60" s="90"/>
      <c r="K60" s="91"/>
      <c r="L60" s="91"/>
      <c r="M60" s="91"/>
      <c r="N60" s="93"/>
      <c r="O60" s="91"/>
      <c r="P60" s="91"/>
      <c r="Q60" s="94"/>
      <c r="R60" s="90"/>
      <c r="S60" s="90"/>
      <c r="T60" s="90"/>
      <c r="U60" s="90"/>
      <c r="V60" s="90"/>
      <c r="W60" s="90"/>
      <c r="X60" s="90"/>
      <c r="Y60" s="90"/>
      <c r="Z60" s="90"/>
      <c r="AA60" s="95"/>
      <c r="AB60" s="96"/>
      <c r="AC60" s="97"/>
      <c r="AD60" s="90"/>
      <c r="AE60" s="90"/>
      <c r="AF60" s="90"/>
      <c r="AG60" s="90"/>
      <c r="AH60" s="90"/>
      <c r="AI60" s="90"/>
      <c r="AJ60" s="90"/>
      <c r="AK60" s="90"/>
      <c r="AL60" s="90"/>
      <c r="AM60" s="90"/>
      <c r="AN60" s="90"/>
      <c r="AO60" s="90"/>
      <c r="AP60" s="90"/>
      <c r="AQ60" s="90"/>
      <c r="AR60" s="90"/>
      <c r="AS60" s="96"/>
      <c r="AT60" s="90"/>
    </row>
    <row r="61" spans="1:46" x14ac:dyDescent="0.2">
      <c r="A61" s="89">
        <v>3100000574</v>
      </c>
      <c r="B61" s="90">
        <f t="shared" si="0"/>
        <v>58</v>
      </c>
      <c r="C61" s="89">
        <v>5000188229</v>
      </c>
      <c r="D61" s="91">
        <v>1553465</v>
      </c>
      <c r="E61" s="92">
        <v>42354</v>
      </c>
      <c r="F61" s="92">
        <v>42355</v>
      </c>
      <c r="G61" s="90"/>
      <c r="H61" s="89">
        <v>600007</v>
      </c>
      <c r="I61" s="90" t="str">
        <f>VLOOKUP(C61,[1]Database!A$2:F$79,6,0)</f>
        <v>PT. VVF INDONESIA</v>
      </c>
      <c r="J61" s="90"/>
      <c r="K61" s="91"/>
      <c r="L61" s="91"/>
      <c r="M61" s="91"/>
      <c r="N61" s="93"/>
      <c r="O61" s="91"/>
      <c r="P61" s="91"/>
      <c r="Q61" s="94"/>
      <c r="R61" s="90"/>
      <c r="S61" s="90"/>
      <c r="T61" s="90"/>
      <c r="U61" s="90"/>
      <c r="V61" s="90"/>
      <c r="W61" s="90"/>
      <c r="X61" s="90"/>
      <c r="Y61" s="90"/>
      <c r="Z61" s="90"/>
      <c r="AA61" s="95"/>
      <c r="AB61" s="96"/>
      <c r="AC61" s="97"/>
      <c r="AD61" s="90"/>
      <c r="AE61" s="90"/>
      <c r="AF61" s="90"/>
      <c r="AG61" s="90"/>
      <c r="AH61" s="90"/>
      <c r="AI61" s="90"/>
      <c r="AJ61" s="90"/>
      <c r="AK61" s="90"/>
      <c r="AL61" s="90"/>
      <c r="AM61" s="90"/>
      <c r="AN61" s="90"/>
      <c r="AO61" s="90"/>
      <c r="AP61" s="90"/>
      <c r="AQ61" s="90"/>
      <c r="AR61" s="90"/>
      <c r="AS61" s="96"/>
      <c r="AT61" s="90"/>
    </row>
    <row r="62" spans="1:46" x14ac:dyDescent="0.2">
      <c r="A62" s="89">
        <v>3100000583</v>
      </c>
      <c r="B62" s="90">
        <f t="shared" si="0"/>
        <v>59</v>
      </c>
      <c r="C62" s="89">
        <v>5000188597</v>
      </c>
      <c r="D62" s="91">
        <v>1550574</v>
      </c>
      <c r="E62" s="92">
        <v>42356</v>
      </c>
      <c r="F62" s="92">
        <v>42357</v>
      </c>
      <c r="G62" s="90"/>
      <c r="H62" s="89">
        <v>600007</v>
      </c>
      <c r="I62" s="90" t="str">
        <f>VLOOKUP(C62,[1]Database!A$2:F$79,6,0)</f>
        <v>PT. VVF INDONESIA</v>
      </c>
      <c r="J62" s="90"/>
      <c r="K62" s="91"/>
      <c r="L62" s="91"/>
      <c r="M62" s="91"/>
      <c r="N62" s="93"/>
      <c r="O62" s="91"/>
      <c r="P62" s="91"/>
      <c r="Q62" s="94"/>
      <c r="R62" s="90"/>
      <c r="S62" s="90"/>
      <c r="T62" s="90"/>
      <c r="U62" s="90"/>
      <c r="V62" s="90"/>
      <c r="W62" s="90"/>
      <c r="X62" s="90"/>
      <c r="Y62" s="90"/>
      <c r="Z62" s="90"/>
      <c r="AA62" s="95"/>
      <c r="AB62" s="96"/>
      <c r="AC62" s="97"/>
      <c r="AD62" s="90"/>
      <c r="AE62" s="90"/>
      <c r="AF62" s="90"/>
      <c r="AG62" s="90"/>
      <c r="AH62" s="90"/>
      <c r="AI62" s="90"/>
      <c r="AJ62" s="90"/>
      <c r="AK62" s="90"/>
      <c r="AL62" s="90"/>
      <c r="AM62" s="90"/>
      <c r="AN62" s="90"/>
      <c r="AO62" s="90"/>
      <c r="AP62" s="90"/>
      <c r="AQ62" s="90"/>
      <c r="AR62" s="90"/>
      <c r="AS62" s="96"/>
      <c r="AT62" s="90"/>
    </row>
    <row r="63" spans="1:46" x14ac:dyDescent="0.2">
      <c r="A63" s="89">
        <v>3100000583</v>
      </c>
      <c r="B63" s="90">
        <f t="shared" si="0"/>
        <v>60</v>
      </c>
      <c r="C63" s="89">
        <v>5000188600</v>
      </c>
      <c r="D63" s="91">
        <v>1544804</v>
      </c>
      <c r="E63" s="92">
        <v>42356</v>
      </c>
      <c r="F63" s="92">
        <v>42357</v>
      </c>
      <c r="G63" s="90"/>
      <c r="H63" s="89">
        <v>600007</v>
      </c>
      <c r="I63" s="90" t="str">
        <f>VLOOKUP(C63,[1]Database!A$2:F$79,6,0)</f>
        <v>PT. VVF INDONESIA</v>
      </c>
      <c r="J63" s="90"/>
      <c r="K63" s="91"/>
      <c r="L63" s="91"/>
      <c r="M63" s="91"/>
      <c r="N63" s="93"/>
      <c r="O63" s="91"/>
      <c r="P63" s="91"/>
      <c r="Q63" s="94"/>
      <c r="R63" s="90"/>
      <c r="S63" s="90"/>
      <c r="T63" s="90"/>
      <c r="U63" s="90"/>
      <c r="V63" s="90"/>
      <c r="W63" s="90"/>
      <c r="X63" s="90"/>
      <c r="Y63" s="90"/>
      <c r="Z63" s="90"/>
      <c r="AA63" s="95"/>
      <c r="AB63" s="96"/>
      <c r="AC63" s="97"/>
      <c r="AD63" s="90"/>
      <c r="AE63" s="90"/>
      <c r="AF63" s="90"/>
      <c r="AG63" s="90"/>
      <c r="AH63" s="90"/>
      <c r="AI63" s="90"/>
      <c r="AJ63" s="90"/>
      <c r="AK63" s="90"/>
      <c r="AL63" s="90"/>
      <c r="AM63" s="90"/>
      <c r="AN63" s="90"/>
      <c r="AO63" s="90"/>
      <c r="AP63" s="90"/>
      <c r="AQ63" s="90"/>
      <c r="AR63" s="90"/>
      <c r="AS63" s="96"/>
      <c r="AT63" s="90"/>
    </row>
    <row r="64" spans="1:46" x14ac:dyDescent="0.2">
      <c r="A64" s="89">
        <v>3100000557</v>
      </c>
      <c r="B64" s="90">
        <f t="shared" si="0"/>
        <v>61</v>
      </c>
      <c r="C64" s="89">
        <v>5000188652</v>
      </c>
      <c r="D64" s="91">
        <v>1548898</v>
      </c>
      <c r="E64" s="92">
        <v>42356</v>
      </c>
      <c r="F64" s="92">
        <v>42357</v>
      </c>
      <c r="G64" s="90"/>
      <c r="H64" s="89">
        <v>600007</v>
      </c>
      <c r="I64" s="90" t="str">
        <f>VLOOKUP(C64,[1]Database!A$2:F$79,6,0)</f>
        <v>PT. VVF INDONESIA</v>
      </c>
      <c r="J64" s="90"/>
      <c r="K64" s="91"/>
      <c r="L64" s="91"/>
      <c r="M64" s="91"/>
      <c r="N64" s="93"/>
      <c r="O64" s="91"/>
      <c r="P64" s="91"/>
      <c r="Q64" s="94"/>
      <c r="R64" s="90"/>
      <c r="S64" s="90"/>
      <c r="T64" s="90"/>
      <c r="U64" s="90"/>
      <c r="V64" s="90"/>
      <c r="W64" s="90"/>
      <c r="X64" s="90"/>
      <c r="Y64" s="90"/>
      <c r="Z64" s="90"/>
      <c r="AA64" s="95"/>
      <c r="AB64" s="96"/>
      <c r="AC64" s="97"/>
      <c r="AD64" s="90"/>
      <c r="AE64" s="90"/>
      <c r="AF64" s="90"/>
      <c r="AG64" s="90"/>
      <c r="AH64" s="90"/>
      <c r="AI64" s="90"/>
      <c r="AJ64" s="90"/>
      <c r="AK64" s="90"/>
      <c r="AL64" s="90"/>
      <c r="AM64" s="90"/>
      <c r="AN64" s="90"/>
      <c r="AO64" s="90"/>
      <c r="AP64" s="90"/>
      <c r="AQ64" s="90"/>
      <c r="AR64" s="90"/>
      <c r="AS64" s="96"/>
      <c r="AT64" s="90"/>
    </row>
    <row r="65" spans="1:46" x14ac:dyDescent="0.2">
      <c r="A65" s="89">
        <v>3100000583</v>
      </c>
      <c r="B65" s="90">
        <f t="shared" si="0"/>
        <v>62</v>
      </c>
      <c r="C65" s="89">
        <v>5000189652</v>
      </c>
      <c r="D65" s="91">
        <v>1534058</v>
      </c>
      <c r="E65" s="92">
        <v>42360</v>
      </c>
      <c r="F65" s="92">
        <v>42361</v>
      </c>
      <c r="G65" s="90"/>
      <c r="H65" s="89">
        <v>600007</v>
      </c>
      <c r="I65" s="90" t="str">
        <f>VLOOKUP(C65,[1]Database!A$2:F$79,6,0)</f>
        <v>PT. VVF INDONESIA</v>
      </c>
      <c r="J65" s="90"/>
      <c r="K65" s="91"/>
      <c r="L65" s="91"/>
      <c r="M65" s="91"/>
      <c r="N65" s="93"/>
      <c r="O65" s="91"/>
      <c r="P65" s="91"/>
      <c r="Q65" s="94"/>
      <c r="R65" s="90"/>
      <c r="S65" s="90"/>
      <c r="T65" s="90"/>
      <c r="U65" s="90"/>
      <c r="V65" s="90"/>
      <c r="W65" s="90"/>
      <c r="X65" s="90"/>
      <c r="Y65" s="90"/>
      <c r="Z65" s="90"/>
      <c r="AA65" s="95"/>
      <c r="AB65" s="96"/>
      <c r="AC65" s="97"/>
      <c r="AD65" s="90"/>
      <c r="AE65" s="90"/>
      <c r="AF65" s="90"/>
      <c r="AG65" s="90"/>
      <c r="AH65" s="90"/>
      <c r="AI65" s="90"/>
      <c r="AJ65" s="90"/>
      <c r="AK65" s="90"/>
      <c r="AL65" s="90"/>
      <c r="AM65" s="90"/>
      <c r="AN65" s="90"/>
      <c r="AO65" s="90"/>
      <c r="AP65" s="90"/>
      <c r="AQ65" s="90"/>
      <c r="AR65" s="90"/>
      <c r="AS65" s="96"/>
      <c r="AT65" s="90"/>
    </row>
    <row r="66" spans="1:46" x14ac:dyDescent="0.2">
      <c r="A66" s="89">
        <v>3100000583</v>
      </c>
      <c r="B66" s="90">
        <f t="shared" si="0"/>
        <v>63</v>
      </c>
      <c r="C66" s="89">
        <v>5000189673</v>
      </c>
      <c r="D66" s="91">
        <v>1529026</v>
      </c>
      <c r="E66" s="92">
        <v>42361</v>
      </c>
      <c r="F66" s="92">
        <v>42362</v>
      </c>
      <c r="G66" s="90"/>
      <c r="H66" s="89">
        <v>600007</v>
      </c>
      <c r="I66" s="90" t="str">
        <f>VLOOKUP(C66,[1]Database!A$2:F$79,6,0)</f>
        <v>PT. VVF INDONESIA</v>
      </c>
      <c r="J66" s="90"/>
      <c r="K66" s="91"/>
      <c r="L66" s="91"/>
      <c r="M66" s="91"/>
      <c r="N66" s="93"/>
      <c r="O66" s="91"/>
      <c r="P66" s="91"/>
      <c r="Q66" s="94"/>
      <c r="R66" s="90"/>
      <c r="S66" s="90"/>
      <c r="T66" s="90"/>
      <c r="U66" s="90"/>
      <c r="V66" s="90"/>
      <c r="W66" s="90"/>
      <c r="X66" s="90"/>
      <c r="Y66" s="90"/>
      <c r="Z66" s="90"/>
      <c r="AA66" s="95"/>
      <c r="AB66" s="96"/>
      <c r="AC66" s="97"/>
      <c r="AD66" s="90"/>
      <c r="AE66" s="90"/>
      <c r="AF66" s="90"/>
      <c r="AG66" s="90"/>
      <c r="AH66" s="90"/>
      <c r="AI66" s="90"/>
      <c r="AJ66" s="90"/>
      <c r="AK66" s="90"/>
      <c r="AL66" s="90"/>
      <c r="AM66" s="90"/>
      <c r="AN66" s="90"/>
      <c r="AO66" s="90"/>
      <c r="AP66" s="90"/>
      <c r="AQ66" s="90"/>
      <c r="AR66" s="90"/>
      <c r="AS66" s="96"/>
      <c r="AT66" s="90"/>
    </row>
    <row r="67" spans="1:46" x14ac:dyDescent="0.2">
      <c r="A67" s="89">
        <v>3100000583</v>
      </c>
      <c r="B67" s="90">
        <f t="shared" si="0"/>
        <v>64</v>
      </c>
      <c r="C67" s="89">
        <v>5000189829</v>
      </c>
      <c r="D67" s="91">
        <v>1527589</v>
      </c>
      <c r="E67" s="92">
        <v>42360</v>
      </c>
      <c r="F67" s="92">
        <v>42362</v>
      </c>
      <c r="G67" s="90"/>
      <c r="H67" s="89">
        <v>600007</v>
      </c>
      <c r="I67" s="90" t="str">
        <f>VLOOKUP(C67,[1]Database!A$2:F$79,6,0)</f>
        <v>PT. VVF INDONESIA</v>
      </c>
      <c r="J67" s="90"/>
      <c r="K67" s="91"/>
      <c r="L67" s="91"/>
      <c r="M67" s="91"/>
      <c r="N67" s="93"/>
      <c r="O67" s="91"/>
      <c r="P67" s="91"/>
      <c r="Q67" s="94"/>
      <c r="R67" s="90"/>
      <c r="S67" s="90"/>
      <c r="T67" s="90"/>
      <c r="U67" s="90"/>
      <c r="V67" s="90"/>
      <c r="W67" s="90"/>
      <c r="X67" s="90"/>
      <c r="Y67" s="90"/>
      <c r="Z67" s="90"/>
      <c r="AA67" s="95"/>
      <c r="AB67" s="96"/>
      <c r="AC67" s="97"/>
      <c r="AD67" s="90"/>
      <c r="AE67" s="90"/>
      <c r="AF67" s="90"/>
      <c r="AG67" s="90"/>
      <c r="AH67" s="90"/>
      <c r="AI67" s="90"/>
      <c r="AJ67" s="90"/>
      <c r="AK67" s="90"/>
      <c r="AL67" s="90"/>
      <c r="AM67" s="90"/>
      <c r="AN67" s="90"/>
      <c r="AO67" s="90"/>
      <c r="AP67" s="90"/>
      <c r="AQ67" s="90"/>
      <c r="AR67" s="90"/>
      <c r="AS67" s="96"/>
      <c r="AT67" s="90"/>
    </row>
    <row r="68" spans="1:46" x14ac:dyDescent="0.2">
      <c r="A68" s="89">
        <v>3100000567</v>
      </c>
      <c r="B68" s="90">
        <f t="shared" si="0"/>
        <v>65</v>
      </c>
      <c r="C68" s="89">
        <v>5000190272</v>
      </c>
      <c r="D68" s="91">
        <v>1193876</v>
      </c>
      <c r="E68" s="92">
        <v>42365</v>
      </c>
      <c r="F68" s="92">
        <v>42365</v>
      </c>
      <c r="G68" s="90"/>
      <c r="H68" s="89">
        <v>300151</v>
      </c>
      <c r="I68" s="90" t="str">
        <f>VLOOKUP(C68,[1]Database!A$2:F$79,6,0)</f>
        <v>AAA Oils &amp; Fats Pte Ltd</v>
      </c>
      <c r="J68" s="90"/>
      <c r="K68" s="91"/>
      <c r="L68" s="91"/>
      <c r="M68" s="91"/>
      <c r="N68" s="93"/>
      <c r="O68" s="91"/>
      <c r="P68" s="91"/>
      <c r="Q68" s="94"/>
      <c r="R68" s="90"/>
      <c r="S68" s="90"/>
      <c r="T68" s="90"/>
      <c r="U68" s="90"/>
      <c r="V68" s="90"/>
      <c r="W68" s="90"/>
      <c r="X68" s="90"/>
      <c r="Y68" s="90"/>
      <c r="Z68" s="90"/>
      <c r="AA68" s="95"/>
      <c r="AB68" s="96"/>
      <c r="AC68" s="97"/>
      <c r="AD68" s="90"/>
      <c r="AE68" s="90"/>
      <c r="AF68" s="90"/>
      <c r="AG68" s="90"/>
      <c r="AH68" s="90"/>
      <c r="AI68" s="90"/>
      <c r="AJ68" s="90"/>
      <c r="AK68" s="90"/>
      <c r="AL68" s="90"/>
      <c r="AM68" s="90"/>
      <c r="AN68" s="90"/>
      <c r="AO68" s="90"/>
      <c r="AP68" s="90"/>
      <c r="AQ68" s="90"/>
      <c r="AR68" s="90"/>
      <c r="AS68" s="96"/>
      <c r="AT68" s="90"/>
    </row>
    <row r="69" spans="1:46" x14ac:dyDescent="0.2">
      <c r="A69" s="89">
        <v>3100000567</v>
      </c>
      <c r="B69" s="90">
        <f t="shared" si="0"/>
        <v>66</v>
      </c>
      <c r="C69" s="89">
        <v>5000190275</v>
      </c>
      <c r="D69" s="91">
        <v>1224547</v>
      </c>
      <c r="E69" s="92">
        <v>42365</v>
      </c>
      <c r="F69" s="92">
        <v>42365</v>
      </c>
      <c r="G69" s="90"/>
      <c r="H69" s="89">
        <v>300151</v>
      </c>
      <c r="I69" s="90" t="str">
        <f>VLOOKUP(C69,[1]Database!A$2:F$79,6,0)</f>
        <v>AAA Oils &amp; Fats Pte Ltd</v>
      </c>
      <c r="J69" s="90"/>
      <c r="K69" s="91"/>
      <c r="L69" s="91"/>
      <c r="M69" s="91"/>
      <c r="N69" s="93"/>
      <c r="O69" s="91"/>
      <c r="P69" s="91"/>
      <c r="Q69" s="94"/>
      <c r="R69" s="90"/>
      <c r="S69" s="90"/>
      <c r="T69" s="90"/>
      <c r="U69" s="90"/>
      <c r="V69" s="90"/>
      <c r="W69" s="90"/>
      <c r="X69" s="90"/>
      <c r="Y69" s="90"/>
      <c r="Z69" s="90"/>
      <c r="AA69" s="95"/>
      <c r="AB69" s="96"/>
      <c r="AC69" s="97"/>
      <c r="AD69" s="90"/>
      <c r="AE69" s="90"/>
      <c r="AF69" s="90"/>
      <c r="AG69" s="90"/>
      <c r="AH69" s="90"/>
      <c r="AI69" s="90"/>
      <c r="AJ69" s="90"/>
      <c r="AK69" s="90"/>
      <c r="AL69" s="90"/>
      <c r="AM69" s="90"/>
      <c r="AN69" s="90"/>
      <c r="AO69" s="90"/>
      <c r="AP69" s="90"/>
      <c r="AQ69" s="90"/>
      <c r="AR69" s="90"/>
      <c r="AS69" s="96"/>
      <c r="AT69" s="90"/>
    </row>
    <row r="70" spans="1:46" x14ac:dyDescent="0.2">
      <c r="A70" s="89">
        <v>3100000567</v>
      </c>
      <c r="B70" s="90">
        <f t="shared" ref="B70:B81" si="1">B69+1</f>
        <v>67</v>
      </c>
      <c r="C70" s="89">
        <v>5000190282</v>
      </c>
      <c r="D70" s="91">
        <v>1352442</v>
      </c>
      <c r="E70" s="92">
        <v>42365</v>
      </c>
      <c r="F70" s="92">
        <v>42365</v>
      </c>
      <c r="G70" s="90"/>
      <c r="H70" s="89">
        <v>300151</v>
      </c>
      <c r="I70" s="90" t="str">
        <f>VLOOKUP(C70,[1]Database!A$2:F$79,6,0)</f>
        <v>AAA Oils &amp; Fats Pte Ltd</v>
      </c>
      <c r="J70" s="90"/>
      <c r="K70" s="91"/>
      <c r="L70" s="91"/>
      <c r="M70" s="91"/>
      <c r="N70" s="93"/>
      <c r="O70" s="91"/>
      <c r="P70" s="91"/>
      <c r="Q70" s="94"/>
      <c r="R70" s="90"/>
      <c r="S70" s="90"/>
      <c r="T70" s="90"/>
      <c r="U70" s="90"/>
      <c r="V70" s="90"/>
      <c r="W70" s="90"/>
      <c r="X70" s="90"/>
      <c r="Y70" s="90"/>
      <c r="Z70" s="90"/>
      <c r="AA70" s="95"/>
      <c r="AB70" s="96"/>
      <c r="AC70" s="97"/>
      <c r="AD70" s="90"/>
      <c r="AE70" s="90"/>
      <c r="AF70" s="90"/>
      <c r="AG70" s="90"/>
      <c r="AH70" s="90"/>
      <c r="AI70" s="90"/>
      <c r="AJ70" s="90"/>
      <c r="AK70" s="90"/>
      <c r="AL70" s="90"/>
      <c r="AM70" s="90"/>
      <c r="AN70" s="90"/>
      <c r="AO70" s="90"/>
      <c r="AP70" s="90"/>
      <c r="AQ70" s="90"/>
      <c r="AR70" s="90"/>
      <c r="AS70" s="96"/>
      <c r="AT70" s="90"/>
    </row>
    <row r="71" spans="1:46" x14ac:dyDescent="0.2">
      <c r="A71" s="89">
        <v>3100000567</v>
      </c>
      <c r="B71" s="90">
        <f t="shared" si="1"/>
        <v>68</v>
      </c>
      <c r="C71" s="89">
        <v>5000190608</v>
      </c>
      <c r="D71" s="91">
        <v>1348266</v>
      </c>
      <c r="E71" s="92">
        <v>42366</v>
      </c>
      <c r="F71" s="92">
        <v>42367</v>
      </c>
      <c r="G71" s="90"/>
      <c r="H71" s="89">
        <v>300151</v>
      </c>
      <c r="I71" s="90" t="str">
        <f>VLOOKUP(C71,[1]Database!A$2:F$79,6,0)</f>
        <v>AAA Oils &amp; Fats Pte Ltd</v>
      </c>
      <c r="J71" s="90"/>
      <c r="K71" s="91"/>
      <c r="L71" s="91"/>
      <c r="M71" s="91"/>
      <c r="N71" s="93"/>
      <c r="O71" s="91"/>
      <c r="P71" s="91"/>
      <c r="Q71" s="94"/>
      <c r="R71" s="90"/>
      <c r="S71" s="90"/>
      <c r="T71" s="90"/>
      <c r="U71" s="90"/>
      <c r="V71" s="90"/>
      <c r="W71" s="90"/>
      <c r="X71" s="90"/>
      <c r="Y71" s="90"/>
      <c r="Z71" s="90"/>
      <c r="AA71" s="95"/>
      <c r="AB71" s="96"/>
      <c r="AC71" s="97"/>
      <c r="AD71" s="90"/>
      <c r="AE71" s="90"/>
      <c r="AF71" s="90"/>
      <c r="AG71" s="90"/>
      <c r="AH71" s="90"/>
      <c r="AI71" s="90"/>
      <c r="AJ71" s="90"/>
      <c r="AK71" s="90"/>
      <c r="AL71" s="90"/>
      <c r="AM71" s="90"/>
      <c r="AN71" s="90"/>
      <c r="AO71" s="90"/>
      <c r="AP71" s="90"/>
      <c r="AQ71" s="90"/>
      <c r="AR71" s="90"/>
      <c r="AS71" s="96"/>
      <c r="AT71" s="90"/>
    </row>
    <row r="72" spans="1:46" x14ac:dyDescent="0.2">
      <c r="A72" s="89">
        <v>3100000591</v>
      </c>
      <c r="B72" s="90">
        <f t="shared" si="1"/>
        <v>69</v>
      </c>
      <c r="C72" s="89">
        <v>5000191186</v>
      </c>
      <c r="D72" s="91">
        <v>1383703</v>
      </c>
      <c r="E72" s="92">
        <v>42369</v>
      </c>
      <c r="F72" s="92">
        <v>42369</v>
      </c>
      <c r="G72" s="90"/>
      <c r="H72" s="89">
        <v>600007</v>
      </c>
      <c r="I72" s="90" t="str">
        <f>VLOOKUP(C72,[1]Database!A$2:F$79,6,0)</f>
        <v>PT. VVF INDONESIA</v>
      </c>
      <c r="J72" s="90"/>
      <c r="K72" s="91"/>
      <c r="L72" s="91"/>
      <c r="M72" s="91"/>
      <c r="N72" s="93"/>
      <c r="O72" s="91"/>
      <c r="P72" s="91"/>
      <c r="Q72" s="94"/>
      <c r="R72" s="90"/>
      <c r="S72" s="90"/>
      <c r="T72" s="90"/>
      <c r="U72" s="90"/>
      <c r="V72" s="90"/>
      <c r="W72" s="90"/>
      <c r="X72" s="90"/>
      <c r="Y72" s="90"/>
      <c r="Z72" s="90"/>
      <c r="AA72" s="95"/>
      <c r="AB72" s="96"/>
      <c r="AC72" s="97"/>
      <c r="AD72" s="90"/>
      <c r="AE72" s="90"/>
      <c r="AF72" s="90"/>
      <c r="AG72" s="90"/>
      <c r="AH72" s="90"/>
      <c r="AI72" s="90"/>
      <c r="AJ72" s="90"/>
      <c r="AK72" s="90"/>
      <c r="AL72" s="90"/>
      <c r="AM72" s="90"/>
      <c r="AN72" s="90"/>
      <c r="AO72" s="90"/>
      <c r="AP72" s="90"/>
      <c r="AQ72" s="90"/>
      <c r="AR72" s="90"/>
      <c r="AS72" s="96"/>
      <c r="AT72" s="90"/>
    </row>
    <row r="73" spans="1:46" x14ac:dyDescent="0.2">
      <c r="A73" s="89">
        <v>3100000568</v>
      </c>
      <c r="B73" s="90">
        <f t="shared" si="1"/>
        <v>70</v>
      </c>
      <c r="C73" s="89">
        <v>5000191235</v>
      </c>
      <c r="D73" s="91">
        <v>1394559</v>
      </c>
      <c r="E73" s="92">
        <v>42367</v>
      </c>
      <c r="F73" s="92">
        <v>42369</v>
      </c>
      <c r="G73" s="90"/>
      <c r="H73" s="89">
        <v>300054</v>
      </c>
      <c r="I73" s="90" t="str">
        <f>VLOOKUP(C73,[1]Database!A$2:F$79,6,0)</f>
        <v>PT. SOCI MAS</v>
      </c>
      <c r="J73" s="90"/>
      <c r="K73" s="91"/>
      <c r="L73" s="91"/>
      <c r="M73" s="91"/>
      <c r="N73" s="93"/>
      <c r="O73" s="91"/>
      <c r="P73" s="91"/>
      <c r="Q73" s="94"/>
      <c r="R73" s="90"/>
      <c r="S73" s="90"/>
      <c r="T73" s="90"/>
      <c r="U73" s="90"/>
      <c r="V73" s="90"/>
      <c r="W73" s="90"/>
      <c r="X73" s="90"/>
      <c r="Y73" s="90"/>
      <c r="Z73" s="90"/>
      <c r="AA73" s="95"/>
      <c r="AB73" s="96"/>
      <c r="AC73" s="97"/>
      <c r="AD73" s="90"/>
      <c r="AE73" s="90"/>
      <c r="AF73" s="90"/>
      <c r="AG73" s="90"/>
      <c r="AH73" s="90"/>
      <c r="AI73" s="90"/>
      <c r="AJ73" s="90"/>
      <c r="AK73" s="90"/>
      <c r="AL73" s="90"/>
      <c r="AM73" s="90"/>
      <c r="AN73" s="90"/>
      <c r="AO73" s="90"/>
      <c r="AP73" s="90"/>
      <c r="AQ73" s="90"/>
      <c r="AR73" s="90"/>
      <c r="AS73" s="96"/>
      <c r="AT73" s="90"/>
    </row>
    <row r="74" spans="1:46" x14ac:dyDescent="0.2">
      <c r="A74" s="89">
        <v>3100000586</v>
      </c>
      <c r="B74" s="90">
        <f t="shared" si="1"/>
        <v>71</v>
      </c>
      <c r="C74" s="89">
        <v>5000194026</v>
      </c>
      <c r="D74" s="91">
        <v>1116101</v>
      </c>
      <c r="E74" s="92">
        <v>42378</v>
      </c>
      <c r="F74" s="92">
        <v>42379</v>
      </c>
      <c r="G74" s="90"/>
      <c r="H74" s="89">
        <v>300235</v>
      </c>
      <c r="I74" s="90" t="str">
        <f>VLOOKUP(C74,[1]Database!A$2:F$79,6,0)</f>
        <v>PT UNILEVER OLEOCHEMICAL INDONESIA</v>
      </c>
      <c r="J74" s="90"/>
      <c r="K74" s="91"/>
      <c r="L74" s="91"/>
      <c r="M74" s="91"/>
      <c r="N74" s="93"/>
      <c r="O74" s="91"/>
      <c r="P74" s="91"/>
      <c r="Q74" s="94"/>
      <c r="R74" s="90"/>
      <c r="S74" s="90"/>
      <c r="T74" s="90"/>
      <c r="U74" s="90"/>
      <c r="V74" s="90"/>
      <c r="W74" s="90"/>
      <c r="X74" s="90"/>
      <c r="Y74" s="90"/>
      <c r="Z74" s="90"/>
      <c r="AA74" s="95"/>
      <c r="AB74" s="96"/>
      <c r="AC74" s="97"/>
      <c r="AD74" s="90"/>
      <c r="AE74" s="90"/>
      <c r="AF74" s="90"/>
      <c r="AG74" s="90"/>
      <c r="AH74" s="90"/>
      <c r="AI74" s="90"/>
      <c r="AJ74" s="90"/>
      <c r="AK74" s="90"/>
      <c r="AL74" s="90"/>
      <c r="AM74" s="90"/>
      <c r="AN74" s="90"/>
      <c r="AO74" s="90"/>
      <c r="AP74" s="90"/>
      <c r="AQ74" s="90"/>
      <c r="AR74" s="90"/>
      <c r="AS74" s="96"/>
      <c r="AT74" s="90"/>
    </row>
    <row r="75" spans="1:46" x14ac:dyDescent="0.2">
      <c r="A75" s="89">
        <v>3100000591</v>
      </c>
      <c r="B75" s="90">
        <f t="shared" si="1"/>
        <v>72</v>
      </c>
      <c r="C75" s="89">
        <v>5000196147</v>
      </c>
      <c r="D75" s="91">
        <v>1521191</v>
      </c>
      <c r="E75" s="92">
        <v>42391</v>
      </c>
      <c r="F75" s="92">
        <v>42393</v>
      </c>
      <c r="G75" s="90"/>
      <c r="H75" s="89">
        <v>600007</v>
      </c>
      <c r="I75" s="90" t="str">
        <f>VLOOKUP(C75,[1]Database!A$2:F$79,6,0)</f>
        <v>PT. VVF INDONESIA</v>
      </c>
      <c r="J75" s="90"/>
      <c r="K75" s="91"/>
      <c r="L75" s="91"/>
      <c r="M75" s="91"/>
      <c r="N75" s="93"/>
      <c r="O75" s="91"/>
      <c r="P75" s="91"/>
      <c r="Q75" s="94"/>
      <c r="R75" s="90"/>
      <c r="S75" s="90"/>
      <c r="T75" s="90"/>
      <c r="U75" s="90"/>
      <c r="V75" s="90"/>
      <c r="W75" s="90"/>
      <c r="X75" s="90"/>
      <c r="Y75" s="90"/>
      <c r="Z75" s="90"/>
      <c r="AA75" s="95"/>
      <c r="AB75" s="96"/>
      <c r="AC75" s="97"/>
      <c r="AD75" s="90"/>
      <c r="AE75" s="90"/>
      <c r="AF75" s="90"/>
      <c r="AG75" s="90"/>
      <c r="AH75" s="90"/>
      <c r="AI75" s="90"/>
      <c r="AJ75" s="90"/>
      <c r="AK75" s="90"/>
      <c r="AL75" s="90"/>
      <c r="AM75" s="90"/>
      <c r="AN75" s="90"/>
      <c r="AO75" s="90"/>
      <c r="AP75" s="90"/>
      <c r="AQ75" s="90"/>
      <c r="AR75" s="90"/>
      <c r="AS75" s="96"/>
      <c r="AT75" s="90"/>
    </row>
    <row r="76" spans="1:46" x14ac:dyDescent="0.2">
      <c r="A76" s="89">
        <v>3100000550</v>
      </c>
      <c r="B76" s="90">
        <f t="shared" si="1"/>
        <v>73</v>
      </c>
      <c r="C76" s="89">
        <v>5000198322</v>
      </c>
      <c r="D76" s="91">
        <v>2761472</v>
      </c>
      <c r="E76" s="92">
        <v>42403</v>
      </c>
      <c r="F76" s="92">
        <v>42403</v>
      </c>
      <c r="G76" s="90"/>
      <c r="H76" s="89">
        <v>300007</v>
      </c>
      <c r="I76" s="90" t="str">
        <f>VLOOKUP(C76,[1]Database!A$2:F$79,6,0)</f>
        <v>GIVAUDAN SINGAPORE Pte. Ltd</v>
      </c>
      <c r="J76" s="90"/>
      <c r="K76" s="91"/>
      <c r="L76" s="91"/>
      <c r="M76" s="91"/>
      <c r="N76" s="93"/>
      <c r="O76" s="91"/>
      <c r="P76" s="91"/>
      <c r="Q76" s="94"/>
      <c r="R76" s="90"/>
      <c r="S76" s="90"/>
      <c r="T76" s="90"/>
      <c r="U76" s="90"/>
      <c r="V76" s="90"/>
      <c r="W76" s="90"/>
      <c r="X76" s="90"/>
      <c r="Y76" s="90"/>
      <c r="Z76" s="90"/>
      <c r="AA76" s="95"/>
      <c r="AB76" s="96"/>
      <c r="AC76" s="97"/>
      <c r="AD76" s="90"/>
      <c r="AE76" s="90"/>
      <c r="AF76" s="90"/>
      <c r="AG76" s="90"/>
      <c r="AH76" s="90"/>
      <c r="AI76" s="90"/>
      <c r="AJ76" s="90"/>
      <c r="AK76" s="90"/>
      <c r="AL76" s="90"/>
      <c r="AM76" s="90"/>
      <c r="AN76" s="90"/>
      <c r="AO76" s="90"/>
      <c r="AP76" s="90"/>
      <c r="AQ76" s="90"/>
      <c r="AR76" s="90"/>
      <c r="AS76" s="96"/>
      <c r="AT76" s="90"/>
    </row>
    <row r="77" spans="1:46" x14ac:dyDescent="0.2">
      <c r="A77" s="89">
        <v>3100000547</v>
      </c>
      <c r="B77" s="90">
        <f t="shared" si="1"/>
        <v>74</v>
      </c>
      <c r="C77" s="89">
        <v>5000201417</v>
      </c>
      <c r="D77" s="91">
        <v>1176203</v>
      </c>
      <c r="E77" s="92">
        <v>42417</v>
      </c>
      <c r="F77" s="92">
        <v>42417</v>
      </c>
      <c r="G77" s="90"/>
      <c r="H77" s="89">
        <v>300174</v>
      </c>
      <c r="I77" s="90" t="str">
        <f>VLOOKUP(C77,[1]Database!A$2:F$79,6,0)</f>
        <v>ASIAN FOOD INGREDIENTS SDN. BHD</v>
      </c>
      <c r="J77" s="90"/>
      <c r="K77" s="91"/>
      <c r="L77" s="91"/>
      <c r="M77" s="91"/>
      <c r="N77" s="93"/>
      <c r="O77" s="91"/>
      <c r="P77" s="91"/>
      <c r="Q77" s="94"/>
      <c r="R77" s="90"/>
      <c r="S77" s="90"/>
      <c r="T77" s="90"/>
      <c r="U77" s="90"/>
      <c r="V77" s="90"/>
      <c r="W77" s="90"/>
      <c r="X77" s="90"/>
      <c r="Y77" s="90"/>
      <c r="Z77" s="90"/>
      <c r="AA77" s="95"/>
      <c r="AB77" s="96"/>
      <c r="AC77" s="97"/>
      <c r="AD77" s="90"/>
      <c r="AE77" s="90"/>
      <c r="AF77" s="90"/>
      <c r="AG77" s="90"/>
      <c r="AH77" s="90"/>
      <c r="AI77" s="90"/>
      <c r="AJ77" s="90"/>
      <c r="AK77" s="90"/>
      <c r="AL77" s="90"/>
      <c r="AM77" s="90"/>
      <c r="AN77" s="90"/>
      <c r="AO77" s="90"/>
      <c r="AP77" s="90"/>
      <c r="AQ77" s="90"/>
      <c r="AR77" s="90"/>
      <c r="AS77" s="96"/>
      <c r="AT77" s="90"/>
    </row>
    <row r="78" spans="1:46" x14ac:dyDescent="0.2">
      <c r="A78" s="89">
        <v>3100000610</v>
      </c>
      <c r="B78" s="90">
        <f t="shared" si="1"/>
        <v>75</v>
      </c>
      <c r="C78" s="89">
        <v>5000203399</v>
      </c>
      <c r="D78" s="91">
        <v>1515908</v>
      </c>
      <c r="E78" s="92">
        <v>42427</v>
      </c>
      <c r="F78" s="92">
        <v>42427</v>
      </c>
      <c r="G78" s="90"/>
      <c r="H78" s="89">
        <v>600007</v>
      </c>
      <c r="I78" s="90" t="str">
        <f>VLOOKUP(C78,[1]Database!A$2:F$79,6,0)</f>
        <v>PT. VVF INDONESIA</v>
      </c>
      <c r="J78" s="90"/>
      <c r="K78" s="91"/>
      <c r="L78" s="91"/>
      <c r="M78" s="91"/>
      <c r="N78" s="93"/>
      <c r="O78" s="91"/>
      <c r="P78" s="91"/>
      <c r="Q78" s="94"/>
      <c r="R78" s="90"/>
      <c r="S78" s="90"/>
      <c r="T78" s="90"/>
      <c r="U78" s="90"/>
      <c r="V78" s="90"/>
      <c r="W78" s="90"/>
      <c r="X78" s="90"/>
      <c r="Y78" s="90"/>
      <c r="Z78" s="90"/>
      <c r="AA78" s="95"/>
      <c r="AB78" s="96"/>
      <c r="AC78" s="97"/>
      <c r="AD78" s="90"/>
      <c r="AE78" s="90"/>
      <c r="AF78" s="90"/>
      <c r="AG78" s="90"/>
      <c r="AH78" s="90"/>
      <c r="AI78" s="90"/>
      <c r="AJ78" s="90"/>
      <c r="AK78" s="90"/>
      <c r="AL78" s="90"/>
      <c r="AM78" s="90"/>
      <c r="AN78" s="90"/>
      <c r="AO78" s="90"/>
      <c r="AP78" s="90"/>
      <c r="AQ78" s="90"/>
      <c r="AR78" s="90"/>
      <c r="AS78" s="96"/>
      <c r="AT78" s="90"/>
    </row>
    <row r="79" spans="1:46" x14ac:dyDescent="0.2">
      <c r="A79" s="89">
        <v>3100000607</v>
      </c>
      <c r="B79" s="90">
        <f t="shared" si="1"/>
        <v>76</v>
      </c>
      <c r="C79" s="89">
        <v>5000203693</v>
      </c>
      <c r="D79" s="91">
        <v>1190263</v>
      </c>
      <c r="E79" s="92">
        <v>42428</v>
      </c>
      <c r="F79" s="92">
        <v>42429</v>
      </c>
      <c r="G79" s="90"/>
      <c r="H79" s="89">
        <v>300235</v>
      </c>
      <c r="I79" s="90" t="str">
        <f>VLOOKUP(C79,[1]Database!A$2:F$79,6,0)</f>
        <v>PT UNILEVER OLEOCHEMICAL INDONESIA</v>
      </c>
      <c r="J79" s="90"/>
      <c r="K79" s="91"/>
      <c r="L79" s="91"/>
      <c r="M79" s="91"/>
      <c r="N79" s="93"/>
      <c r="O79" s="91"/>
      <c r="P79" s="91"/>
      <c r="Q79" s="94"/>
      <c r="R79" s="90"/>
      <c r="S79" s="90"/>
      <c r="T79" s="90"/>
      <c r="U79" s="90"/>
      <c r="V79" s="90"/>
      <c r="W79" s="90"/>
      <c r="X79" s="90"/>
      <c r="Y79" s="90"/>
      <c r="Z79" s="90"/>
      <c r="AA79" s="95"/>
      <c r="AB79" s="96"/>
      <c r="AC79" s="97"/>
      <c r="AD79" s="90"/>
      <c r="AE79" s="90"/>
      <c r="AF79" s="90"/>
      <c r="AG79" s="90"/>
      <c r="AH79" s="90"/>
      <c r="AI79" s="90"/>
      <c r="AJ79" s="90"/>
      <c r="AK79" s="90"/>
      <c r="AL79" s="90"/>
      <c r="AM79" s="90"/>
      <c r="AN79" s="90"/>
      <c r="AO79" s="90"/>
      <c r="AP79" s="90"/>
      <c r="AQ79" s="90"/>
      <c r="AR79" s="90"/>
      <c r="AS79" s="96"/>
      <c r="AT79" s="90"/>
    </row>
    <row r="80" spans="1:46" x14ac:dyDescent="0.2">
      <c r="A80" s="89">
        <v>3100000595</v>
      </c>
      <c r="B80" s="90">
        <f t="shared" si="1"/>
        <v>77</v>
      </c>
      <c r="C80" s="89">
        <v>5000206852</v>
      </c>
      <c r="D80" s="91">
        <v>1460335</v>
      </c>
      <c r="E80" s="92">
        <v>42441</v>
      </c>
      <c r="F80" s="92">
        <v>42441</v>
      </c>
      <c r="G80" s="90"/>
      <c r="H80" s="89">
        <v>300151</v>
      </c>
      <c r="I80" s="90" t="str">
        <f>VLOOKUP(C80,[1]Database!A$2:F$79,6,0)</f>
        <v>AAA Oils &amp; Fats Pte Ltd</v>
      </c>
      <c r="J80" s="90"/>
      <c r="K80" s="91"/>
      <c r="L80" s="91"/>
      <c r="M80" s="91"/>
      <c r="N80" s="93"/>
      <c r="O80" s="91"/>
      <c r="P80" s="91"/>
      <c r="Q80" s="94"/>
      <c r="R80" s="90"/>
      <c r="S80" s="90"/>
      <c r="T80" s="90"/>
      <c r="U80" s="90"/>
      <c r="V80" s="90"/>
      <c r="W80" s="90"/>
      <c r="X80" s="90"/>
      <c r="Y80" s="90"/>
      <c r="Z80" s="90"/>
      <c r="AA80" s="95"/>
      <c r="AB80" s="96"/>
      <c r="AC80" s="97"/>
      <c r="AD80" s="90"/>
      <c r="AE80" s="90"/>
      <c r="AF80" s="90"/>
      <c r="AG80" s="90"/>
      <c r="AH80" s="90"/>
      <c r="AI80" s="90"/>
      <c r="AJ80" s="90"/>
      <c r="AK80" s="90"/>
      <c r="AL80" s="90"/>
      <c r="AM80" s="90"/>
      <c r="AN80" s="90"/>
      <c r="AO80" s="90"/>
      <c r="AP80" s="90"/>
      <c r="AQ80" s="90"/>
      <c r="AR80" s="90"/>
      <c r="AS80" s="96"/>
      <c r="AT80" s="90"/>
    </row>
    <row r="81" spans="1:46" x14ac:dyDescent="0.2">
      <c r="A81" s="89">
        <v>3100000595</v>
      </c>
      <c r="B81" s="90">
        <f t="shared" si="1"/>
        <v>78</v>
      </c>
      <c r="C81" s="89">
        <v>5000206856</v>
      </c>
      <c r="D81" s="91">
        <v>1490686</v>
      </c>
      <c r="E81" s="92">
        <v>42441</v>
      </c>
      <c r="F81" s="92">
        <v>42441</v>
      </c>
      <c r="G81" s="90"/>
      <c r="H81" s="89">
        <v>300151</v>
      </c>
      <c r="I81" s="90" t="str">
        <f>VLOOKUP(C81,[1]Database!A$2:F$79,6,0)</f>
        <v>AAA Oils &amp; Fats Pte Ltd</v>
      </c>
      <c r="J81" s="90"/>
      <c r="K81" s="91"/>
      <c r="L81" s="91"/>
      <c r="M81" s="91"/>
      <c r="N81" s="93"/>
      <c r="O81" s="91"/>
      <c r="P81" s="91"/>
      <c r="Q81" s="94"/>
      <c r="R81" s="90"/>
      <c r="S81" s="90"/>
      <c r="T81" s="90"/>
      <c r="U81" s="90"/>
      <c r="V81" s="90"/>
      <c r="W81" s="90"/>
      <c r="X81" s="90"/>
      <c r="Y81" s="90"/>
      <c r="Z81" s="90"/>
      <c r="AA81" s="95"/>
      <c r="AB81" s="96"/>
      <c r="AC81" s="97"/>
      <c r="AD81" s="90"/>
      <c r="AE81" s="90"/>
      <c r="AF81" s="90"/>
      <c r="AG81" s="90"/>
      <c r="AH81" s="90"/>
      <c r="AI81" s="90"/>
      <c r="AJ81" s="90"/>
      <c r="AK81" s="90"/>
      <c r="AL81" s="90"/>
      <c r="AM81" s="90"/>
      <c r="AN81" s="90"/>
      <c r="AO81" s="90"/>
      <c r="AP81" s="90"/>
      <c r="AQ81" s="90"/>
      <c r="AR81" s="90"/>
      <c r="AS81" s="96"/>
      <c r="AT81" s="90"/>
    </row>
  </sheetData>
  <autoFilter ref="A3:AT81"/>
  <conditionalFormatting sqref="C3">
    <cfRule type="duplicateValues" dxfId="0" priority="1"/>
  </conditionalFormatting>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6"/>
  <sheetViews>
    <sheetView showGridLines="0" workbookViewId="0">
      <selection activeCell="D23" sqref="D23"/>
    </sheetView>
  </sheetViews>
  <sheetFormatPr defaultRowHeight="12.75" x14ac:dyDescent="0.2"/>
  <cols>
    <col min="4" max="4" width="23" customWidth="1"/>
    <col min="5" max="5" width="19.140625" customWidth="1"/>
    <col min="9" max="9" width="12.85546875" bestFit="1" customWidth="1"/>
  </cols>
  <sheetData>
    <row r="3" spans="1:19" ht="59.25" customHeight="1" x14ac:dyDescent="0.2">
      <c r="A3" s="5" t="s">
        <v>49</v>
      </c>
      <c r="B3" s="6" t="s">
        <v>50</v>
      </c>
      <c r="C3" s="6" t="s">
        <v>51</v>
      </c>
      <c r="D3" s="6" t="s">
        <v>60</v>
      </c>
      <c r="E3" s="6" t="s">
        <v>61</v>
      </c>
      <c r="F3" s="7" t="s">
        <v>4</v>
      </c>
      <c r="G3" s="7" t="s">
        <v>52</v>
      </c>
      <c r="H3" s="7" t="s">
        <v>5</v>
      </c>
      <c r="I3" s="7" t="s">
        <v>64</v>
      </c>
      <c r="J3" s="7" t="s">
        <v>6</v>
      </c>
      <c r="K3" s="7" t="s">
        <v>7</v>
      </c>
      <c r="L3" s="5" t="s">
        <v>53</v>
      </c>
      <c r="M3" s="6" t="s">
        <v>13</v>
      </c>
      <c r="N3" s="5" t="s">
        <v>20</v>
      </c>
      <c r="O3" s="5" t="s">
        <v>21</v>
      </c>
      <c r="P3" s="8" t="s">
        <v>22</v>
      </c>
      <c r="Q3" s="8" t="s">
        <v>54</v>
      </c>
      <c r="R3" s="5" t="s">
        <v>55</v>
      </c>
      <c r="S3" s="5" t="s">
        <v>56</v>
      </c>
    </row>
    <row r="4" spans="1:19" x14ac:dyDescent="0.2">
      <c r="A4" s="2">
        <v>1</v>
      </c>
      <c r="B4" s="2"/>
      <c r="C4" s="4" t="s">
        <v>57</v>
      </c>
      <c r="D4" s="1">
        <v>42282</v>
      </c>
      <c r="E4" s="1">
        <v>42285</v>
      </c>
      <c r="F4" s="2"/>
      <c r="G4" s="4" t="s">
        <v>43</v>
      </c>
      <c r="H4" s="4" t="s">
        <v>62</v>
      </c>
      <c r="I4" s="3">
        <v>1443978</v>
      </c>
      <c r="J4" s="2"/>
      <c r="K4" s="2"/>
      <c r="L4" s="2"/>
      <c r="M4" s="2"/>
      <c r="N4" s="2"/>
      <c r="O4" s="2"/>
      <c r="P4" s="2"/>
      <c r="Q4" s="2"/>
      <c r="R4" s="2"/>
      <c r="S4" s="2"/>
    </row>
    <row r="5" spans="1:19" x14ac:dyDescent="0.2">
      <c r="A5" s="2">
        <v>2</v>
      </c>
      <c r="B5" s="2"/>
      <c r="C5" s="4" t="s">
        <v>58</v>
      </c>
      <c r="D5" s="1">
        <v>42362</v>
      </c>
      <c r="E5" s="1">
        <v>42364</v>
      </c>
      <c r="F5" s="2"/>
      <c r="G5" s="4" t="s">
        <v>44</v>
      </c>
      <c r="H5" s="4" t="s">
        <v>63</v>
      </c>
      <c r="I5" s="3">
        <v>1089258</v>
      </c>
      <c r="J5" s="2"/>
      <c r="K5" s="2"/>
      <c r="L5" s="2"/>
      <c r="M5" s="2"/>
      <c r="N5" s="2"/>
      <c r="O5" s="2"/>
      <c r="P5" s="2"/>
      <c r="Q5" s="2"/>
      <c r="R5" s="2"/>
      <c r="S5" s="2"/>
    </row>
    <row r="6" spans="1:19" x14ac:dyDescent="0.2">
      <c r="A6" s="2">
        <v>3</v>
      </c>
      <c r="B6" s="2"/>
      <c r="C6" s="4" t="s">
        <v>59</v>
      </c>
      <c r="D6" s="1">
        <v>42441</v>
      </c>
      <c r="E6" s="1">
        <v>42444</v>
      </c>
      <c r="F6" s="2"/>
      <c r="G6" s="4" t="s">
        <v>44</v>
      </c>
      <c r="H6" s="4" t="s">
        <v>63</v>
      </c>
      <c r="I6" s="3">
        <v>1160960</v>
      </c>
      <c r="J6" s="2"/>
      <c r="K6" s="2"/>
      <c r="L6" s="2"/>
      <c r="M6" s="2"/>
      <c r="N6" s="2"/>
      <c r="O6" s="2"/>
      <c r="P6" s="2"/>
      <c r="Q6" s="2"/>
      <c r="R6" s="2"/>
      <c r="S6"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3:BA112"/>
  <sheetViews>
    <sheetView topLeftCell="E1" workbookViewId="0">
      <pane xSplit="1" ySplit="3" topLeftCell="H4" activePane="bottomRight" state="frozen"/>
      <selection activeCell="E1" sqref="E1"/>
      <selection pane="topRight" activeCell="F1" sqref="F1"/>
      <selection pane="bottomLeft" activeCell="E4" sqref="E4"/>
      <selection pane="bottomRight" activeCell="S10" sqref="S10"/>
    </sheetView>
  </sheetViews>
  <sheetFormatPr defaultRowHeight="15" x14ac:dyDescent="0.25"/>
  <cols>
    <col min="1" max="1" width="17.5703125" style="38" hidden="1" customWidth="1"/>
    <col min="2" max="2" width="38.7109375" style="38" hidden="1" customWidth="1"/>
    <col min="3" max="3" width="15.7109375" style="38" hidden="1" customWidth="1"/>
    <col min="4" max="4" width="18.5703125" style="38" hidden="1" customWidth="1"/>
    <col min="5" max="5" width="9.28515625" style="38" customWidth="1"/>
    <col min="6" max="6" width="13.85546875" style="38" bestFit="1" customWidth="1"/>
    <col min="7" max="7" width="14.7109375" style="38" customWidth="1"/>
    <col min="8" max="8" width="13.140625" style="38" bestFit="1" customWidth="1"/>
    <col min="9" max="9" width="11.7109375" style="38" bestFit="1" customWidth="1"/>
    <col min="10" max="10" width="14.42578125" style="38" customWidth="1"/>
    <col min="11" max="11" width="9.85546875" style="38" customWidth="1"/>
    <col min="12" max="12" width="20" style="38" customWidth="1"/>
    <col min="13" max="13" width="11.42578125" style="38" customWidth="1"/>
    <col min="14" max="14" width="14.140625" style="38" customWidth="1"/>
    <col min="15" max="15" width="12.42578125" style="38" bestFit="1" customWidth="1"/>
    <col min="16" max="16" width="17.140625" style="46" bestFit="1" customWidth="1"/>
    <col min="17" max="17" width="14.140625" style="47" bestFit="1" customWidth="1"/>
    <col min="18" max="18" width="11.42578125" style="46" customWidth="1"/>
    <col min="19" max="19" width="16.85546875" style="150" customWidth="1"/>
    <col min="20" max="20" width="9.7109375" style="46" customWidth="1"/>
    <col min="21" max="21" width="17.85546875" style="47" bestFit="1" customWidth="1"/>
    <col min="22" max="22" width="9.28515625" style="48" customWidth="1"/>
    <col min="23" max="23" width="12.28515625" style="100" customWidth="1"/>
    <col min="24" max="24" width="12.42578125" style="38" customWidth="1"/>
    <col min="25" max="25" width="27" style="47" customWidth="1"/>
    <col min="26" max="26" width="24.42578125" style="46" customWidth="1"/>
    <col min="27" max="27" width="20.7109375" style="46" customWidth="1"/>
    <col min="28" max="28" width="9.85546875" style="100" customWidth="1"/>
    <col min="29" max="29" width="14.140625" style="38" bestFit="1" customWidth="1"/>
    <col min="30" max="30" width="11.42578125" style="38" customWidth="1"/>
    <col min="31" max="31" width="12.5703125" style="38" customWidth="1"/>
    <col min="32" max="32" width="32.85546875" style="38" customWidth="1"/>
    <col min="33" max="33" width="18.5703125" style="38" customWidth="1"/>
    <col min="34" max="34" width="35.85546875" style="38" customWidth="1"/>
    <col min="35" max="35" width="16.42578125" style="38" customWidth="1"/>
    <col min="36" max="36" width="31.42578125" style="38" customWidth="1"/>
    <col min="37" max="37" width="21.5703125" style="49" customWidth="1"/>
    <col min="38" max="38" width="27.140625" style="49" customWidth="1"/>
    <col min="39" max="39" width="30.7109375" style="49" customWidth="1"/>
    <col min="40" max="40" width="23.7109375" style="38" customWidth="1"/>
    <col min="41" max="41" width="18.85546875" style="38" customWidth="1"/>
    <col min="42" max="42" width="32" style="38" customWidth="1"/>
    <col min="43" max="43" width="31" style="38" customWidth="1"/>
    <col min="44" max="44" width="18.7109375" style="50" bestFit="1" customWidth="1"/>
    <col min="45" max="45" width="22.5703125" style="38" bestFit="1" customWidth="1"/>
    <col min="46" max="46" width="23.85546875" style="46" bestFit="1" customWidth="1"/>
    <col min="47" max="47" width="26.7109375" style="46" customWidth="1"/>
    <col min="48" max="48" width="38" style="46" customWidth="1"/>
    <col min="49" max="49" width="26.42578125" style="51" customWidth="1"/>
    <col min="50" max="50" width="24.5703125" style="38" customWidth="1"/>
    <col min="51" max="51" width="33" style="38" bestFit="1" customWidth="1"/>
    <col min="52" max="52" width="58.5703125" style="36" customWidth="1"/>
    <col min="53" max="16384" width="9.140625" style="38"/>
  </cols>
  <sheetData>
    <row r="3" spans="1:53" s="17" customFormat="1" ht="30" customHeight="1" x14ac:dyDescent="0.2">
      <c r="A3" s="9" t="s">
        <v>65</v>
      </c>
      <c r="B3" s="9" t="s">
        <v>66</v>
      </c>
      <c r="C3" s="10" t="s">
        <v>67</v>
      </c>
      <c r="D3" s="10" t="s">
        <v>68</v>
      </c>
      <c r="E3" s="11" t="s">
        <v>49</v>
      </c>
      <c r="F3" s="11" t="s">
        <v>152</v>
      </c>
      <c r="G3" s="11" t="s">
        <v>69</v>
      </c>
      <c r="H3" s="11" t="s">
        <v>70</v>
      </c>
      <c r="I3" s="11" t="s">
        <v>47</v>
      </c>
      <c r="J3" s="11" t="s">
        <v>71</v>
      </c>
      <c r="K3" s="12" t="s">
        <v>52</v>
      </c>
      <c r="L3" s="11" t="s">
        <v>4</v>
      </c>
      <c r="M3" s="11" t="s">
        <v>5</v>
      </c>
      <c r="N3" s="11" t="s">
        <v>6</v>
      </c>
      <c r="O3" s="11" t="s">
        <v>7</v>
      </c>
      <c r="P3" s="12" t="s">
        <v>72</v>
      </c>
      <c r="Q3" s="13" t="s">
        <v>73</v>
      </c>
      <c r="R3" s="12" t="s">
        <v>151</v>
      </c>
      <c r="S3" s="151" t="s">
        <v>74</v>
      </c>
      <c r="T3" s="98" t="s">
        <v>75</v>
      </c>
      <c r="U3" s="145" t="s">
        <v>76</v>
      </c>
      <c r="V3" s="99" t="s">
        <v>77</v>
      </c>
      <c r="W3" s="11" t="s">
        <v>11</v>
      </c>
      <c r="X3" s="11" t="s">
        <v>12</v>
      </c>
      <c r="Y3" s="146" t="s">
        <v>13</v>
      </c>
      <c r="Z3" s="147" t="s">
        <v>78</v>
      </c>
      <c r="AA3" s="147" t="s">
        <v>79</v>
      </c>
      <c r="AB3" s="11" t="s">
        <v>20</v>
      </c>
      <c r="AC3" s="11" t="s">
        <v>21</v>
      </c>
      <c r="AD3" s="14" t="s">
        <v>22</v>
      </c>
      <c r="AE3" s="11" t="s">
        <v>23</v>
      </c>
      <c r="AF3" s="148" t="s">
        <v>80</v>
      </c>
      <c r="AG3" s="102" t="s">
        <v>81</v>
      </c>
      <c r="AH3" s="148" t="s">
        <v>82</v>
      </c>
      <c r="AI3" s="11" t="s">
        <v>83</v>
      </c>
      <c r="AJ3" s="11" t="s">
        <v>84</v>
      </c>
      <c r="AK3" s="149" t="s">
        <v>29</v>
      </c>
      <c r="AL3" s="149" t="s">
        <v>85</v>
      </c>
      <c r="AM3" s="149" t="s">
        <v>86</v>
      </c>
      <c r="AN3" s="149" t="s">
        <v>87</v>
      </c>
      <c r="AO3" s="11" t="s">
        <v>83</v>
      </c>
      <c r="AP3" s="149" t="s">
        <v>33</v>
      </c>
      <c r="AQ3" s="149" t="s">
        <v>34</v>
      </c>
      <c r="AR3" s="15" t="s">
        <v>36</v>
      </c>
      <c r="AS3" s="11" t="s">
        <v>37</v>
      </c>
      <c r="AT3" s="12" t="s">
        <v>88</v>
      </c>
      <c r="AU3" s="147" t="s">
        <v>89</v>
      </c>
      <c r="AV3" s="147" t="s">
        <v>90</v>
      </c>
      <c r="AW3" s="11" t="s">
        <v>91</v>
      </c>
      <c r="AX3" s="11" t="s">
        <v>40</v>
      </c>
      <c r="AY3" s="11" t="s">
        <v>41</v>
      </c>
      <c r="AZ3" s="16" t="s">
        <v>19</v>
      </c>
    </row>
    <row r="4" spans="1:53" ht="16.5" customHeight="1" x14ac:dyDescent="0.25">
      <c r="A4" s="18">
        <v>5000099638</v>
      </c>
      <c r="B4" s="18"/>
      <c r="C4" s="18">
        <v>5100020237</v>
      </c>
      <c r="D4" s="19"/>
      <c r="E4" s="20">
        <v>1</v>
      </c>
      <c r="F4" s="20">
        <v>5100000161</v>
      </c>
      <c r="G4" s="21">
        <v>5000136247</v>
      </c>
      <c r="H4" s="22">
        <v>42098</v>
      </c>
      <c r="I4" s="22">
        <v>42099</v>
      </c>
      <c r="J4" s="23">
        <v>731010</v>
      </c>
      <c r="K4" s="20">
        <v>1100378</v>
      </c>
      <c r="L4" s="20" t="s">
        <v>150</v>
      </c>
      <c r="M4" s="24">
        <v>202396</v>
      </c>
      <c r="N4" s="4" t="s">
        <v>92</v>
      </c>
      <c r="O4" s="24">
        <v>3000015803</v>
      </c>
      <c r="P4" s="23">
        <v>4200000</v>
      </c>
      <c r="Q4" s="25">
        <v>42000</v>
      </c>
      <c r="R4" s="23">
        <v>100</v>
      </c>
      <c r="S4" s="106">
        <v>17.52</v>
      </c>
      <c r="T4" s="23"/>
      <c r="U4" s="25">
        <v>735840</v>
      </c>
      <c r="V4" s="26"/>
      <c r="W4" s="65">
        <v>4</v>
      </c>
      <c r="X4" s="22" t="s">
        <v>156</v>
      </c>
      <c r="Y4" s="25"/>
      <c r="Z4" s="23">
        <v>42000</v>
      </c>
      <c r="AA4" s="25">
        <v>735840</v>
      </c>
      <c r="AB4" s="65" t="s">
        <v>154</v>
      </c>
      <c r="AC4" s="28">
        <v>5000000388</v>
      </c>
      <c r="AD4" s="29" t="s">
        <v>164</v>
      </c>
      <c r="AE4" s="25">
        <v>17.405000000000001</v>
      </c>
      <c r="AF4" s="30"/>
      <c r="AG4" s="30"/>
      <c r="AH4" s="31"/>
      <c r="AI4" s="32"/>
      <c r="AJ4" s="20" t="s">
        <v>291</v>
      </c>
      <c r="AK4" s="30"/>
      <c r="AL4" s="33"/>
      <c r="AM4" s="30"/>
      <c r="AN4" s="30"/>
      <c r="AO4" s="30"/>
      <c r="AP4" s="30"/>
      <c r="AQ4" s="34"/>
      <c r="AR4" s="22"/>
      <c r="AS4" s="20"/>
      <c r="AT4" s="23"/>
      <c r="AU4" s="23"/>
      <c r="AV4" s="23"/>
      <c r="AW4" s="35"/>
      <c r="AX4" s="20"/>
      <c r="AY4" s="20"/>
      <c r="BA4" s="37"/>
    </row>
    <row r="5" spans="1:53" ht="16.5" hidden="1" customHeight="1" x14ac:dyDescent="0.25">
      <c r="A5" s="18">
        <v>5000099924</v>
      </c>
      <c r="B5" s="18"/>
      <c r="C5" s="18">
        <v>5100020466</v>
      </c>
      <c r="D5" s="19"/>
      <c r="E5" s="20">
        <f>E4+1</f>
        <v>2</v>
      </c>
      <c r="F5" s="20"/>
      <c r="G5" s="21">
        <v>5000137257</v>
      </c>
      <c r="H5" s="22">
        <v>42104</v>
      </c>
      <c r="I5" s="22">
        <v>42104</v>
      </c>
      <c r="J5" s="23">
        <v>149702</v>
      </c>
      <c r="K5" s="20"/>
      <c r="L5" s="20"/>
      <c r="M5" s="24">
        <v>201452</v>
      </c>
      <c r="N5" s="4" t="s">
        <v>93</v>
      </c>
      <c r="O5" s="24">
        <v>3000018483</v>
      </c>
      <c r="P5" s="23"/>
      <c r="Q5" s="25"/>
      <c r="R5" s="23"/>
      <c r="S5" s="23"/>
      <c r="T5" s="23"/>
      <c r="U5" s="23"/>
      <c r="V5" s="26"/>
      <c r="W5" s="65"/>
      <c r="X5" s="22"/>
      <c r="Y5" s="25"/>
      <c r="Z5" s="23"/>
      <c r="AA5" s="23"/>
      <c r="AB5" s="65"/>
      <c r="AC5" s="28"/>
      <c r="AD5" s="29"/>
      <c r="AE5" s="25"/>
      <c r="AF5" s="30"/>
      <c r="AG5" s="30"/>
      <c r="AH5" s="31"/>
      <c r="AI5" s="32"/>
      <c r="AJ5" s="20"/>
      <c r="AK5" s="30"/>
      <c r="AL5" s="33"/>
      <c r="AM5" s="30"/>
      <c r="AN5" s="30"/>
      <c r="AO5" s="30"/>
      <c r="AP5" s="30"/>
      <c r="AQ5" s="34"/>
      <c r="AR5" s="22"/>
      <c r="AS5" s="20"/>
      <c r="AT5" s="39"/>
      <c r="AU5" s="23"/>
      <c r="AV5" s="23"/>
      <c r="AW5" s="35"/>
      <c r="AX5" s="20"/>
      <c r="AY5" s="20"/>
      <c r="BA5" s="37"/>
    </row>
    <row r="6" spans="1:53" ht="16.5" hidden="1" customHeight="1" x14ac:dyDescent="0.25">
      <c r="A6" s="18">
        <v>5000099929</v>
      </c>
      <c r="B6" s="18"/>
      <c r="C6" s="18">
        <v>5100020484</v>
      </c>
      <c r="D6" s="19"/>
      <c r="E6" s="20">
        <f t="shared" ref="E6:E69" si="0">E5+1</f>
        <v>3</v>
      </c>
      <c r="F6" s="20"/>
      <c r="G6" s="21">
        <v>5000137308</v>
      </c>
      <c r="H6" s="22">
        <v>42103</v>
      </c>
      <c r="I6" s="22">
        <v>42104</v>
      </c>
      <c r="J6" s="23">
        <v>161737</v>
      </c>
      <c r="K6" s="20"/>
      <c r="L6" s="20"/>
      <c r="M6" s="24">
        <v>200052</v>
      </c>
      <c r="N6" s="4" t="s">
        <v>94</v>
      </c>
      <c r="O6" s="24">
        <v>3000018118</v>
      </c>
      <c r="P6" s="23"/>
      <c r="Q6" s="25"/>
      <c r="R6" s="23"/>
      <c r="S6" s="23"/>
      <c r="T6" s="23"/>
      <c r="U6" s="23"/>
      <c r="V6" s="40"/>
      <c r="W6" s="65"/>
      <c r="X6" s="22"/>
      <c r="Y6" s="25"/>
      <c r="Z6" s="23"/>
      <c r="AA6" s="23"/>
      <c r="AB6" s="65"/>
      <c r="AC6" s="28"/>
      <c r="AD6" s="29"/>
      <c r="AE6" s="25"/>
      <c r="AF6" s="30"/>
      <c r="AG6" s="30"/>
      <c r="AH6" s="31"/>
      <c r="AI6" s="31"/>
      <c r="AJ6" s="20"/>
      <c r="AK6" s="30"/>
      <c r="AL6" s="33"/>
      <c r="AM6" s="30"/>
      <c r="AN6" s="30"/>
      <c r="AO6" s="30"/>
      <c r="AP6" s="30"/>
      <c r="AQ6" s="34"/>
      <c r="AR6" s="22"/>
      <c r="AS6" s="20"/>
      <c r="AT6" s="39"/>
      <c r="AU6" s="23"/>
      <c r="AV6" s="23"/>
      <c r="AW6" s="35"/>
      <c r="AX6" s="20"/>
      <c r="AY6" s="20"/>
      <c r="BA6" s="37"/>
    </row>
    <row r="7" spans="1:53" s="141" customFormat="1" ht="16.5" customHeight="1" x14ac:dyDescent="0.25">
      <c r="A7" s="18">
        <v>5000100816</v>
      </c>
      <c r="B7" s="18"/>
      <c r="C7" s="18">
        <v>5100019364</v>
      </c>
      <c r="D7" s="19"/>
      <c r="E7" s="44">
        <f t="shared" si="0"/>
        <v>4</v>
      </c>
      <c r="F7" s="44">
        <v>5100001691</v>
      </c>
      <c r="G7" s="128">
        <v>5000138203</v>
      </c>
      <c r="H7" s="129">
        <v>42107</v>
      </c>
      <c r="I7" s="129">
        <v>42108</v>
      </c>
      <c r="J7" s="130">
        <v>1122990</v>
      </c>
      <c r="K7" s="44">
        <v>1100365</v>
      </c>
      <c r="L7" s="44" t="s">
        <v>153</v>
      </c>
      <c r="M7" s="131">
        <v>200275</v>
      </c>
      <c r="N7" s="132" t="s">
        <v>95</v>
      </c>
      <c r="O7" s="131">
        <v>3000018495</v>
      </c>
      <c r="P7" s="130">
        <v>2075000</v>
      </c>
      <c r="Q7" s="131">
        <v>41500</v>
      </c>
      <c r="R7" s="130">
        <v>50</v>
      </c>
      <c r="S7" s="106">
        <v>27.09</v>
      </c>
      <c r="T7" s="23"/>
      <c r="U7" s="25">
        <v>1124235</v>
      </c>
      <c r="V7" s="26"/>
      <c r="W7" s="133">
        <v>2516</v>
      </c>
      <c r="X7" s="129" t="s">
        <v>290</v>
      </c>
      <c r="Y7" s="25"/>
      <c r="Z7" s="23">
        <v>41500</v>
      </c>
      <c r="AA7" s="23">
        <v>1124235</v>
      </c>
      <c r="AB7" s="133"/>
      <c r="AC7" s="134">
        <v>5000001435</v>
      </c>
      <c r="AD7" s="135" t="s">
        <v>208</v>
      </c>
      <c r="AE7" s="136">
        <v>27.06</v>
      </c>
      <c r="AF7" s="30"/>
      <c r="AG7" s="30"/>
      <c r="AH7" s="31"/>
      <c r="AI7" s="32"/>
      <c r="AJ7" s="152" t="s">
        <v>293</v>
      </c>
      <c r="AK7" s="30"/>
      <c r="AL7" s="33"/>
      <c r="AM7" s="30"/>
      <c r="AN7" s="30"/>
      <c r="AO7" s="30"/>
      <c r="AP7" s="30"/>
      <c r="AQ7" s="137"/>
      <c r="AR7" s="129"/>
      <c r="AS7" s="44"/>
      <c r="AT7" s="138"/>
      <c r="AU7" s="23"/>
      <c r="AV7" s="23"/>
      <c r="AW7" s="139"/>
      <c r="AX7" s="44"/>
      <c r="AY7" s="44"/>
      <c r="AZ7" s="36"/>
      <c r="BA7" s="140"/>
    </row>
    <row r="8" spans="1:53" ht="16.5" customHeight="1" x14ac:dyDescent="0.25">
      <c r="A8" s="18">
        <v>5000101537</v>
      </c>
      <c r="B8" s="18"/>
      <c r="C8" s="18">
        <v>5100019845</v>
      </c>
      <c r="D8" s="19"/>
      <c r="E8" s="20">
        <f t="shared" si="0"/>
        <v>5</v>
      </c>
      <c r="F8" s="20">
        <v>5100001179</v>
      </c>
      <c r="G8" s="21">
        <v>5000138735</v>
      </c>
      <c r="H8" s="22">
        <v>42110</v>
      </c>
      <c r="I8" s="22">
        <v>42112</v>
      </c>
      <c r="J8" s="23">
        <v>1866756</v>
      </c>
      <c r="K8" s="20">
        <v>1100380</v>
      </c>
      <c r="L8" s="20" t="s">
        <v>192</v>
      </c>
      <c r="M8" s="24">
        <v>200282</v>
      </c>
      <c r="N8" s="4" t="s">
        <v>96</v>
      </c>
      <c r="O8" s="24">
        <v>3000019310</v>
      </c>
      <c r="P8" s="23">
        <v>25127525.300000001</v>
      </c>
      <c r="Q8" s="25">
        <v>66274</v>
      </c>
      <c r="R8" s="106">
        <v>359.8</v>
      </c>
      <c r="S8" s="106">
        <v>26.765000000000001</v>
      </c>
      <c r="T8" s="23"/>
      <c r="U8" s="25">
        <v>1809300</v>
      </c>
      <c r="V8" s="26"/>
      <c r="W8" s="65" t="s">
        <v>207</v>
      </c>
      <c r="X8" s="104" t="s">
        <v>208</v>
      </c>
      <c r="Y8" s="25"/>
      <c r="Z8" s="23">
        <v>66274</v>
      </c>
      <c r="AA8" s="23">
        <v>1809300</v>
      </c>
      <c r="AB8" s="65" t="s">
        <v>154</v>
      </c>
      <c r="AC8" s="28">
        <v>5000001766</v>
      </c>
      <c r="AD8" s="29" t="s">
        <v>206</v>
      </c>
      <c r="AE8" s="25">
        <v>26.73</v>
      </c>
      <c r="AF8" s="30"/>
      <c r="AG8" s="30"/>
      <c r="AH8" s="31"/>
      <c r="AI8" s="32"/>
      <c r="AJ8" s="20" t="s">
        <v>292</v>
      </c>
      <c r="AK8" s="30"/>
      <c r="AL8" s="33"/>
      <c r="AM8" s="30"/>
      <c r="AN8" s="30"/>
      <c r="AO8" s="30"/>
      <c r="AP8" s="30"/>
      <c r="AQ8" s="20"/>
      <c r="AR8" s="22"/>
      <c r="AS8" s="20"/>
      <c r="AT8" s="39"/>
      <c r="AU8" s="23"/>
      <c r="AV8" s="23"/>
      <c r="AW8" s="35"/>
      <c r="AX8" s="20"/>
      <c r="AY8" s="20"/>
      <c r="BA8" s="37"/>
    </row>
    <row r="9" spans="1:53" ht="16.5" hidden="1" customHeight="1" x14ac:dyDescent="0.25">
      <c r="A9" s="18">
        <v>5000101744</v>
      </c>
      <c r="B9" s="18"/>
      <c r="C9" s="18">
        <v>5100020021</v>
      </c>
      <c r="D9" s="19"/>
      <c r="E9" s="20">
        <f t="shared" si="0"/>
        <v>6</v>
      </c>
      <c r="F9" s="20"/>
      <c r="G9" s="21">
        <v>5000140508</v>
      </c>
      <c r="H9" s="22">
        <v>42121</v>
      </c>
      <c r="I9" s="22">
        <v>42121</v>
      </c>
      <c r="J9" s="23">
        <v>217000</v>
      </c>
      <c r="K9" s="20"/>
      <c r="L9" s="20"/>
      <c r="M9" s="24">
        <v>401174</v>
      </c>
      <c r="N9" s="4" t="s">
        <v>97</v>
      </c>
      <c r="O9" s="24">
        <v>3000019606</v>
      </c>
      <c r="P9" s="23"/>
      <c r="Q9" s="25"/>
      <c r="R9" s="23"/>
      <c r="S9" s="23"/>
      <c r="T9" s="23"/>
      <c r="U9" s="23"/>
      <c r="V9" s="26"/>
      <c r="W9" s="65"/>
      <c r="X9" s="22"/>
      <c r="Y9" s="25"/>
      <c r="Z9" s="23"/>
      <c r="AA9" s="23"/>
      <c r="AB9" s="65"/>
      <c r="AC9" s="28"/>
      <c r="AD9" s="29"/>
      <c r="AE9" s="25"/>
      <c r="AF9" s="30"/>
      <c r="AG9" s="30"/>
      <c r="AH9" s="31"/>
      <c r="AI9" s="32"/>
      <c r="AJ9" s="34"/>
      <c r="AK9" s="30"/>
      <c r="AL9" s="33"/>
      <c r="AM9" s="30"/>
      <c r="AN9" s="30"/>
      <c r="AO9" s="30"/>
      <c r="AP9" s="30"/>
      <c r="AQ9" s="20"/>
      <c r="AR9" s="22"/>
      <c r="AS9" s="20"/>
      <c r="AT9" s="39"/>
      <c r="AU9" s="23"/>
      <c r="AV9" s="23"/>
      <c r="AW9" s="35"/>
      <c r="AX9" s="20"/>
      <c r="AY9" s="20"/>
      <c r="BA9" s="37"/>
    </row>
    <row r="10" spans="1:53" ht="16.5" customHeight="1" x14ac:dyDescent="0.25">
      <c r="A10" s="18">
        <v>5000101907</v>
      </c>
      <c r="B10" s="18"/>
      <c r="C10" s="18">
        <v>5100020377</v>
      </c>
      <c r="D10" s="19"/>
      <c r="E10" s="20">
        <f t="shared" si="0"/>
        <v>7</v>
      </c>
      <c r="F10" s="20">
        <v>5100002583</v>
      </c>
      <c r="G10" s="21">
        <v>5000141338</v>
      </c>
      <c r="H10" s="22">
        <v>42123</v>
      </c>
      <c r="I10" s="22">
        <v>42124</v>
      </c>
      <c r="J10" s="23">
        <v>841271</v>
      </c>
      <c r="K10" s="20">
        <v>1100378</v>
      </c>
      <c r="L10" s="20" t="s">
        <v>150</v>
      </c>
      <c r="M10" s="24">
        <v>200286</v>
      </c>
      <c r="N10" s="4" t="s">
        <v>98</v>
      </c>
      <c r="O10" s="24">
        <v>3000019280</v>
      </c>
      <c r="P10" s="23">
        <v>2107500</v>
      </c>
      <c r="Q10" s="25">
        <v>42150</v>
      </c>
      <c r="R10" s="23">
        <v>50</v>
      </c>
      <c r="S10" s="106"/>
      <c r="T10" s="23"/>
      <c r="U10" s="25"/>
      <c r="V10" s="26"/>
      <c r="W10" s="65">
        <v>655</v>
      </c>
      <c r="X10" s="22" t="s">
        <v>268</v>
      </c>
      <c r="Y10" s="25"/>
      <c r="Z10" s="23"/>
      <c r="AA10" s="23"/>
      <c r="AB10" s="65"/>
      <c r="AC10" s="28">
        <v>5000003009</v>
      </c>
      <c r="AD10" s="29" t="s">
        <v>267</v>
      </c>
      <c r="AE10" s="25">
        <v>18.18</v>
      </c>
      <c r="AF10" s="30"/>
      <c r="AG10" s="30"/>
      <c r="AH10" s="31"/>
      <c r="AI10" s="32"/>
      <c r="AJ10" s="20"/>
      <c r="AK10" s="30"/>
      <c r="AL10" s="33"/>
      <c r="AM10" s="30"/>
      <c r="AN10" s="30"/>
      <c r="AO10" s="30"/>
      <c r="AP10" s="30"/>
      <c r="AQ10" s="34"/>
      <c r="AR10" s="22"/>
      <c r="AS10" s="20"/>
      <c r="AT10" s="39"/>
      <c r="AU10" s="23"/>
      <c r="AV10" s="23"/>
      <c r="AW10" s="35"/>
      <c r="AX10" s="20"/>
      <c r="AY10" s="20"/>
      <c r="BA10" s="37"/>
    </row>
    <row r="11" spans="1:53" ht="16.5" hidden="1" customHeight="1" x14ac:dyDescent="0.25">
      <c r="A11" s="18">
        <v>5000102315</v>
      </c>
      <c r="B11" s="18"/>
      <c r="C11" s="18">
        <v>5100020228</v>
      </c>
      <c r="D11" s="19"/>
      <c r="E11" s="20">
        <f t="shared" si="0"/>
        <v>8</v>
      </c>
      <c r="F11" s="20"/>
      <c r="G11" s="21">
        <v>5000141363</v>
      </c>
      <c r="H11" s="22">
        <v>42123</v>
      </c>
      <c r="I11" s="22">
        <v>42126</v>
      </c>
      <c r="J11" s="23">
        <v>2490285</v>
      </c>
      <c r="K11" s="20"/>
      <c r="L11" s="20"/>
      <c r="M11" s="24">
        <v>201785</v>
      </c>
      <c r="N11" s="4" t="s">
        <v>99</v>
      </c>
      <c r="O11" s="24">
        <v>3000019315</v>
      </c>
      <c r="P11" s="23"/>
      <c r="Q11" s="25"/>
      <c r="R11" s="23"/>
      <c r="S11" s="23"/>
      <c r="T11" s="23"/>
      <c r="U11" s="23"/>
      <c r="V11" s="26"/>
      <c r="W11" s="65"/>
      <c r="X11" s="22"/>
      <c r="Y11" s="25"/>
      <c r="Z11" s="23"/>
      <c r="AA11" s="23"/>
      <c r="AB11" s="65"/>
      <c r="AC11" s="28"/>
      <c r="AD11" s="29"/>
      <c r="AE11" s="25"/>
      <c r="AF11" s="30"/>
      <c r="AG11" s="30"/>
      <c r="AH11" s="31"/>
      <c r="AI11" s="32"/>
      <c r="AJ11" s="20"/>
      <c r="AK11" s="30"/>
      <c r="AL11" s="33"/>
      <c r="AM11" s="30"/>
      <c r="AN11" s="30"/>
      <c r="AO11" s="30"/>
      <c r="AP11" s="30"/>
      <c r="AQ11" s="34"/>
      <c r="AR11" s="22"/>
      <c r="AS11" s="20"/>
      <c r="AT11" s="39"/>
      <c r="AU11" s="23"/>
      <c r="AV11" s="23"/>
      <c r="AW11" s="35"/>
      <c r="AX11" s="20"/>
      <c r="AY11" s="20"/>
      <c r="BA11" s="37"/>
    </row>
    <row r="12" spans="1:53" ht="16.5" customHeight="1" x14ac:dyDescent="0.25">
      <c r="A12" s="18">
        <v>5000102518</v>
      </c>
      <c r="B12" s="18"/>
      <c r="C12" s="18">
        <v>5100021057</v>
      </c>
      <c r="D12" s="19"/>
      <c r="E12" s="20">
        <f t="shared" si="0"/>
        <v>9</v>
      </c>
      <c r="F12" s="20">
        <v>5100003286</v>
      </c>
      <c r="G12" s="21">
        <v>5000142237</v>
      </c>
      <c r="H12" s="22">
        <v>42129</v>
      </c>
      <c r="I12" s="22">
        <v>42130</v>
      </c>
      <c r="J12" s="23">
        <v>905650</v>
      </c>
      <c r="K12" s="20">
        <v>1100378</v>
      </c>
      <c r="L12" s="20" t="s">
        <v>150</v>
      </c>
      <c r="M12" s="24">
        <v>201888</v>
      </c>
      <c r="N12" s="4" t="s">
        <v>100</v>
      </c>
      <c r="O12" s="24">
        <v>3000019457</v>
      </c>
      <c r="P12" s="23">
        <v>21459375</v>
      </c>
      <c r="Q12" s="25">
        <v>35800</v>
      </c>
      <c r="R12" s="23">
        <v>500</v>
      </c>
      <c r="S12" s="106"/>
      <c r="T12" s="23"/>
      <c r="U12" s="25"/>
      <c r="V12" s="26"/>
      <c r="W12" s="65">
        <v>2012</v>
      </c>
      <c r="X12" s="22" t="s">
        <v>160</v>
      </c>
      <c r="Y12" s="25"/>
      <c r="Z12" s="23"/>
      <c r="AA12" s="23"/>
      <c r="AB12" s="65" t="s">
        <v>154</v>
      </c>
      <c r="AC12" s="28">
        <v>5000003490</v>
      </c>
      <c r="AD12" s="29" t="s">
        <v>165</v>
      </c>
      <c r="AE12" s="25">
        <v>24.86</v>
      </c>
      <c r="AF12" s="30"/>
      <c r="AG12" s="30"/>
      <c r="AH12" s="31"/>
      <c r="AI12" s="32"/>
      <c r="AJ12" s="20"/>
      <c r="AK12" s="30"/>
      <c r="AL12" s="33"/>
      <c r="AM12" s="30"/>
      <c r="AN12" s="30"/>
      <c r="AO12" s="30"/>
      <c r="AP12" s="30"/>
      <c r="AQ12" s="34"/>
      <c r="AR12" s="22"/>
      <c r="AS12" s="20"/>
      <c r="AT12" s="39"/>
      <c r="AU12" s="23"/>
      <c r="AV12" s="23"/>
      <c r="AW12" s="35"/>
      <c r="AX12" s="20"/>
      <c r="AY12" s="20"/>
      <c r="BA12" s="37"/>
    </row>
    <row r="13" spans="1:53" ht="16.5" customHeight="1" x14ac:dyDescent="0.25">
      <c r="A13" s="18">
        <v>5000106469</v>
      </c>
      <c r="B13" s="18"/>
      <c r="C13" s="18">
        <v>5100023301</v>
      </c>
      <c r="D13" s="19"/>
      <c r="E13" s="20">
        <f t="shared" si="0"/>
        <v>10</v>
      </c>
      <c r="F13" s="20">
        <v>5100003985</v>
      </c>
      <c r="G13" s="21">
        <v>5000142335</v>
      </c>
      <c r="H13" s="22">
        <v>42126</v>
      </c>
      <c r="I13" s="22">
        <v>42130</v>
      </c>
      <c r="J13" s="23">
        <v>1252669</v>
      </c>
      <c r="K13" s="20">
        <v>1100365</v>
      </c>
      <c r="L13" s="20" t="s">
        <v>153</v>
      </c>
      <c r="M13" s="24">
        <v>200254</v>
      </c>
      <c r="N13" s="4" t="s">
        <v>101</v>
      </c>
      <c r="O13" s="24">
        <v>3000019791</v>
      </c>
      <c r="P13" s="23">
        <v>2294900</v>
      </c>
      <c r="Q13" s="25">
        <v>43300</v>
      </c>
      <c r="R13" s="23">
        <v>53</v>
      </c>
      <c r="S13" s="106"/>
      <c r="T13" s="23"/>
      <c r="U13" s="25"/>
      <c r="V13" s="26"/>
      <c r="W13" s="65">
        <v>25</v>
      </c>
      <c r="X13" s="22" t="s">
        <v>272</v>
      </c>
      <c r="Y13" s="25"/>
      <c r="Z13" s="23"/>
      <c r="AA13" s="23"/>
      <c r="AB13" s="65"/>
      <c r="AC13" s="28">
        <v>5000003531</v>
      </c>
      <c r="AD13" s="29" t="s">
        <v>271</v>
      </c>
      <c r="AE13" s="25">
        <v>28.93</v>
      </c>
      <c r="AF13" s="30"/>
      <c r="AG13" s="30"/>
      <c r="AH13" s="31"/>
      <c r="AI13" s="32"/>
      <c r="AJ13" s="20"/>
      <c r="AK13" s="30"/>
      <c r="AL13" s="33"/>
      <c r="AM13" s="30"/>
      <c r="AN13" s="30"/>
      <c r="AO13" s="30"/>
      <c r="AP13" s="30"/>
      <c r="AQ13" s="34"/>
      <c r="AR13" s="22"/>
      <c r="AS13" s="20"/>
      <c r="AT13" s="39"/>
      <c r="AU13" s="23"/>
      <c r="AV13" s="23"/>
      <c r="AW13" s="35"/>
      <c r="AX13" s="20"/>
      <c r="AY13" s="20"/>
      <c r="BA13" s="37"/>
    </row>
    <row r="14" spans="1:53" ht="16.5" customHeight="1" x14ac:dyDescent="0.25">
      <c r="A14" s="18">
        <v>5000106720</v>
      </c>
      <c r="B14" s="18"/>
      <c r="C14" s="18">
        <v>5100023261</v>
      </c>
      <c r="D14" s="19"/>
      <c r="E14" s="20">
        <f t="shared" si="0"/>
        <v>11</v>
      </c>
      <c r="F14" s="20">
        <v>5100003913</v>
      </c>
      <c r="G14" s="21">
        <v>5000144134</v>
      </c>
      <c r="H14" s="22">
        <v>42139</v>
      </c>
      <c r="I14" s="22">
        <v>42139</v>
      </c>
      <c r="J14" s="23">
        <v>911542</v>
      </c>
      <c r="K14" s="20">
        <v>1100378</v>
      </c>
      <c r="L14" s="20" t="s">
        <v>150</v>
      </c>
      <c r="M14" s="24">
        <v>201888</v>
      </c>
      <c r="N14" s="4" t="s">
        <v>100</v>
      </c>
      <c r="O14" s="24">
        <v>3000019286</v>
      </c>
      <c r="P14" s="23">
        <v>21872812.5</v>
      </c>
      <c r="Q14" s="25">
        <v>36500</v>
      </c>
      <c r="R14" s="23">
        <v>500</v>
      </c>
      <c r="S14" s="106"/>
      <c r="T14" s="23"/>
      <c r="U14" s="25"/>
      <c r="V14" s="26"/>
      <c r="W14" s="65">
        <v>2637</v>
      </c>
      <c r="X14" s="22" t="s">
        <v>169</v>
      </c>
      <c r="Y14" s="25"/>
      <c r="Z14" s="23"/>
      <c r="AA14" s="23"/>
      <c r="AB14" s="65" t="s">
        <v>154</v>
      </c>
      <c r="AC14" s="28">
        <v>5000004484</v>
      </c>
      <c r="AD14" s="29" t="s">
        <v>168</v>
      </c>
      <c r="AE14" s="25">
        <v>24.55</v>
      </c>
      <c r="AF14" s="30"/>
      <c r="AG14" s="30"/>
      <c r="AH14" s="31"/>
      <c r="AI14" s="32"/>
      <c r="AJ14" s="20"/>
      <c r="AK14" s="30"/>
      <c r="AL14" s="33"/>
      <c r="AM14" s="30"/>
      <c r="AN14" s="30"/>
      <c r="AO14" s="30"/>
      <c r="AP14" s="30"/>
      <c r="AQ14" s="34"/>
      <c r="AR14" s="22"/>
      <c r="AS14" s="20"/>
      <c r="AT14" s="39"/>
      <c r="AU14" s="23"/>
      <c r="AV14" s="23"/>
      <c r="AW14" s="35"/>
      <c r="AX14" s="20"/>
      <c r="AY14" s="20"/>
      <c r="BA14" s="37"/>
    </row>
    <row r="15" spans="1:53" ht="16.5" customHeight="1" x14ac:dyDescent="0.25">
      <c r="A15" s="18">
        <v>5000107373</v>
      </c>
      <c r="B15" s="18"/>
      <c r="C15" s="18">
        <v>5100022849</v>
      </c>
      <c r="D15" s="19"/>
      <c r="E15" s="20">
        <f t="shared" si="0"/>
        <v>12</v>
      </c>
      <c r="F15" s="20">
        <v>5100003639</v>
      </c>
      <c r="G15" s="21">
        <v>5000144173</v>
      </c>
      <c r="H15" s="22">
        <v>42139</v>
      </c>
      <c r="I15" s="22">
        <v>42139</v>
      </c>
      <c r="J15" s="23">
        <v>2027935</v>
      </c>
      <c r="K15" s="20">
        <v>1100380</v>
      </c>
      <c r="L15" s="20" t="s">
        <v>192</v>
      </c>
      <c r="M15" s="24">
        <v>200282</v>
      </c>
      <c r="N15" s="4" t="s">
        <v>96</v>
      </c>
      <c r="O15" s="24">
        <v>3000020103</v>
      </c>
      <c r="P15" s="23">
        <v>36076637.759999998</v>
      </c>
      <c r="Q15" s="25">
        <v>72353</v>
      </c>
      <c r="R15" s="106">
        <v>474.45499999999998</v>
      </c>
      <c r="S15" s="106"/>
      <c r="T15" s="23"/>
      <c r="U15" s="25"/>
      <c r="V15" s="40"/>
      <c r="W15" s="65" t="s">
        <v>209</v>
      </c>
      <c r="X15" s="104" t="s">
        <v>210</v>
      </c>
      <c r="Y15" s="25"/>
      <c r="Z15" s="23"/>
      <c r="AA15" s="23"/>
      <c r="AB15" s="65"/>
      <c r="AC15" s="28">
        <v>5000004507</v>
      </c>
      <c r="AD15" s="29" t="s">
        <v>168</v>
      </c>
      <c r="AE15" s="25">
        <v>26.67</v>
      </c>
      <c r="AF15" s="30"/>
      <c r="AG15" s="30"/>
      <c r="AH15" s="31"/>
      <c r="AI15" s="31"/>
      <c r="AJ15" s="34"/>
      <c r="AK15" s="30"/>
      <c r="AL15" s="33"/>
      <c r="AM15" s="30"/>
      <c r="AN15" s="30"/>
      <c r="AO15" s="30"/>
      <c r="AP15" s="30"/>
      <c r="AQ15" s="34"/>
      <c r="AR15" s="22"/>
      <c r="AS15" s="20"/>
      <c r="AT15" s="23"/>
      <c r="AU15" s="23"/>
      <c r="AV15" s="23"/>
      <c r="AW15" s="35"/>
      <c r="AX15" s="20"/>
      <c r="AY15" s="20"/>
      <c r="BA15" s="37"/>
    </row>
    <row r="16" spans="1:53" ht="16.5" customHeight="1" x14ac:dyDescent="0.25">
      <c r="A16" s="18">
        <v>5000109002</v>
      </c>
      <c r="B16" s="18"/>
      <c r="C16" s="18">
        <v>5100023372</v>
      </c>
      <c r="D16" s="19"/>
      <c r="E16" s="20">
        <f t="shared" si="0"/>
        <v>13</v>
      </c>
      <c r="F16" s="20">
        <v>5100003642</v>
      </c>
      <c r="G16" s="21">
        <v>5000144399</v>
      </c>
      <c r="H16" s="22">
        <v>42141</v>
      </c>
      <c r="I16" s="22">
        <v>42141</v>
      </c>
      <c r="J16" s="23">
        <v>1967151</v>
      </c>
      <c r="K16" s="20">
        <v>1100380</v>
      </c>
      <c r="L16" s="20" t="s">
        <v>192</v>
      </c>
      <c r="M16" s="24">
        <v>200282</v>
      </c>
      <c r="N16" s="4" t="s">
        <v>96</v>
      </c>
      <c r="O16" s="24">
        <v>3000020281</v>
      </c>
      <c r="P16" s="23">
        <v>26161799.91</v>
      </c>
      <c r="Q16" s="25">
        <v>73318</v>
      </c>
      <c r="R16" s="106">
        <v>339.66500000000002</v>
      </c>
      <c r="S16" s="106"/>
      <c r="T16" s="23"/>
      <c r="U16" s="25"/>
      <c r="V16" s="26"/>
      <c r="W16" s="65" t="s">
        <v>212</v>
      </c>
      <c r="X16" s="22" t="s">
        <v>169</v>
      </c>
      <c r="Y16" s="25"/>
      <c r="Z16" s="23"/>
      <c r="AA16" s="23"/>
      <c r="AB16" s="65"/>
      <c r="AC16" s="28">
        <v>5000004591</v>
      </c>
      <c r="AD16" s="29" t="s">
        <v>211</v>
      </c>
      <c r="AE16" s="25">
        <v>25.54</v>
      </c>
      <c r="AF16" s="30"/>
      <c r="AG16" s="30"/>
      <c r="AH16" s="31"/>
      <c r="AI16" s="32"/>
      <c r="AJ16" s="34"/>
      <c r="AK16" s="30"/>
      <c r="AL16" s="33"/>
      <c r="AM16" s="30"/>
      <c r="AN16" s="30"/>
      <c r="AO16" s="30"/>
      <c r="AP16" s="30"/>
      <c r="AQ16" s="20"/>
      <c r="AR16" s="22"/>
      <c r="AS16" s="20"/>
      <c r="AT16" s="39"/>
      <c r="AU16" s="23"/>
      <c r="AV16" s="23"/>
      <c r="AW16" s="35"/>
      <c r="AX16" s="20"/>
      <c r="AY16" s="20"/>
      <c r="BA16" s="37"/>
    </row>
    <row r="17" spans="1:53" s="141" customFormat="1" ht="16.5" hidden="1" customHeight="1" x14ac:dyDescent="0.25">
      <c r="A17" s="18">
        <v>5000108853</v>
      </c>
      <c r="B17" s="18"/>
      <c r="C17" s="18">
        <v>5100023953</v>
      </c>
      <c r="D17" s="19"/>
      <c r="E17" s="44">
        <f t="shared" si="0"/>
        <v>14</v>
      </c>
      <c r="F17" s="44"/>
      <c r="G17" s="128">
        <v>5000145754</v>
      </c>
      <c r="H17" s="129">
        <v>42144</v>
      </c>
      <c r="I17" s="129">
        <v>42146</v>
      </c>
      <c r="J17" s="130">
        <v>1099216</v>
      </c>
      <c r="K17" s="44"/>
      <c r="L17" s="44"/>
      <c r="M17" s="131">
        <v>200275</v>
      </c>
      <c r="N17" s="132" t="s">
        <v>95</v>
      </c>
      <c r="O17" s="131">
        <v>3000019855</v>
      </c>
      <c r="P17" s="130"/>
      <c r="Q17" s="136">
        <v>41200</v>
      </c>
      <c r="R17" s="130">
        <v>50</v>
      </c>
      <c r="S17" s="23"/>
      <c r="T17" s="23"/>
      <c r="U17" s="23"/>
      <c r="V17" s="26"/>
      <c r="W17" s="133"/>
      <c r="X17" s="129"/>
      <c r="Y17" s="25"/>
      <c r="Z17" s="23"/>
      <c r="AA17" s="23"/>
      <c r="AB17" s="133"/>
      <c r="AC17" s="134"/>
      <c r="AD17" s="135"/>
      <c r="AE17" s="136"/>
      <c r="AF17" s="30"/>
      <c r="AG17" s="30"/>
      <c r="AH17" s="31"/>
      <c r="AI17" s="32"/>
      <c r="AJ17" s="44"/>
      <c r="AK17" s="30"/>
      <c r="AL17" s="33"/>
      <c r="AM17" s="30"/>
      <c r="AN17" s="30"/>
      <c r="AO17" s="30"/>
      <c r="AP17" s="30"/>
      <c r="AQ17" s="137"/>
      <c r="AR17" s="129"/>
      <c r="AS17" s="44"/>
      <c r="AT17" s="138"/>
      <c r="AU17" s="23"/>
      <c r="AV17" s="23"/>
      <c r="AW17" s="139"/>
      <c r="AX17" s="44"/>
      <c r="AY17" s="44"/>
      <c r="AZ17" s="36"/>
      <c r="BA17" s="140"/>
    </row>
    <row r="18" spans="1:53" ht="16.5" customHeight="1" x14ac:dyDescent="0.25">
      <c r="A18" s="18">
        <v>5000109012</v>
      </c>
      <c r="B18" s="18"/>
      <c r="C18" s="18">
        <v>5100023706</v>
      </c>
      <c r="D18" s="19"/>
      <c r="E18" s="20">
        <f t="shared" si="0"/>
        <v>15</v>
      </c>
      <c r="F18" s="20">
        <v>5100005443</v>
      </c>
      <c r="G18" s="21">
        <v>5000146210</v>
      </c>
      <c r="H18" s="22">
        <v>42149</v>
      </c>
      <c r="I18" s="22">
        <v>42150</v>
      </c>
      <c r="J18" s="23">
        <v>760000</v>
      </c>
      <c r="K18" s="20">
        <v>1100380</v>
      </c>
      <c r="L18" s="20" t="s">
        <v>192</v>
      </c>
      <c r="M18" s="24">
        <v>200283</v>
      </c>
      <c r="N18" s="4" t="s">
        <v>102</v>
      </c>
      <c r="O18" s="24">
        <v>3000019875</v>
      </c>
      <c r="P18" s="23">
        <v>15199999.199999999</v>
      </c>
      <c r="Q18" s="25">
        <v>74509.8</v>
      </c>
      <c r="R18" s="23">
        <v>200</v>
      </c>
      <c r="S18" s="106"/>
      <c r="T18" s="23"/>
      <c r="U18" s="25"/>
      <c r="V18" s="40"/>
      <c r="W18" s="103" t="s">
        <v>194</v>
      </c>
      <c r="X18" s="22" t="s">
        <v>195</v>
      </c>
      <c r="Y18" s="25"/>
      <c r="Z18" s="23"/>
      <c r="AA18" s="23"/>
      <c r="AB18" s="65"/>
      <c r="AC18" s="28">
        <v>5000005527</v>
      </c>
      <c r="AD18" s="29" t="s">
        <v>193</v>
      </c>
      <c r="AE18" s="25">
        <v>10</v>
      </c>
      <c r="AF18" s="30"/>
      <c r="AG18" s="30"/>
      <c r="AH18" s="31"/>
      <c r="AI18" s="31"/>
      <c r="AJ18" s="20"/>
      <c r="AK18" s="30"/>
      <c r="AL18" s="33"/>
      <c r="AM18" s="30"/>
      <c r="AN18" s="30"/>
      <c r="AO18" s="30"/>
      <c r="AP18" s="30"/>
      <c r="AQ18" s="34"/>
      <c r="AR18" s="22"/>
      <c r="AS18" s="20"/>
      <c r="AT18" s="39"/>
      <c r="AU18" s="23"/>
      <c r="AV18" s="23"/>
      <c r="AW18" s="35"/>
      <c r="AX18" s="20"/>
      <c r="AY18" s="20"/>
      <c r="BA18" s="37"/>
    </row>
    <row r="19" spans="1:53" ht="16.5" customHeight="1" x14ac:dyDescent="0.25">
      <c r="A19" s="18">
        <v>5000109036</v>
      </c>
      <c r="B19" s="18"/>
      <c r="C19" s="18">
        <v>5100023705</v>
      </c>
      <c r="D19" s="19"/>
      <c r="E19" s="20">
        <f t="shared" si="0"/>
        <v>16</v>
      </c>
      <c r="F19" s="20">
        <v>5100005970</v>
      </c>
      <c r="G19" s="21">
        <v>5000147109</v>
      </c>
      <c r="H19" s="22">
        <v>42153</v>
      </c>
      <c r="I19" s="22">
        <v>42153</v>
      </c>
      <c r="J19" s="23">
        <v>927924</v>
      </c>
      <c r="K19" s="20">
        <v>1100365</v>
      </c>
      <c r="L19" s="20" t="s">
        <v>153</v>
      </c>
      <c r="M19" s="24">
        <v>200258</v>
      </c>
      <c r="N19" s="4" t="s">
        <v>103</v>
      </c>
      <c r="O19" s="24">
        <v>3000020242</v>
      </c>
      <c r="P19" s="23">
        <v>22305281.25</v>
      </c>
      <c r="Q19" s="25">
        <v>37250</v>
      </c>
      <c r="R19" s="23">
        <v>500</v>
      </c>
      <c r="S19" s="106"/>
      <c r="T19" s="23"/>
      <c r="U19" s="25"/>
      <c r="V19" s="40"/>
      <c r="W19" s="65">
        <v>9500754123</v>
      </c>
      <c r="X19" s="105" t="s">
        <v>196</v>
      </c>
      <c r="Y19" s="25"/>
      <c r="Z19" s="23"/>
      <c r="AA19" s="23"/>
      <c r="AB19" s="65"/>
      <c r="AC19" s="28">
        <v>5000005974</v>
      </c>
      <c r="AD19" s="29" t="s">
        <v>279</v>
      </c>
      <c r="AE19" s="25">
        <v>24.51</v>
      </c>
      <c r="AF19" s="30"/>
      <c r="AG19" s="30"/>
      <c r="AH19" s="31"/>
      <c r="AI19" s="31"/>
      <c r="AJ19" s="20"/>
      <c r="AK19" s="30"/>
      <c r="AL19" s="33"/>
      <c r="AM19" s="30"/>
      <c r="AN19" s="30"/>
      <c r="AO19" s="30"/>
      <c r="AP19" s="30"/>
      <c r="AQ19" s="34"/>
      <c r="AR19" s="22"/>
      <c r="AS19" s="20"/>
      <c r="AT19" s="39"/>
      <c r="AU19" s="23"/>
      <c r="AV19" s="23"/>
      <c r="AW19" s="35"/>
      <c r="AX19" s="20"/>
      <c r="AY19" s="20"/>
      <c r="BA19" s="37"/>
    </row>
    <row r="20" spans="1:53" s="123" customFormat="1" ht="16.5" customHeight="1" x14ac:dyDescent="0.25">
      <c r="A20" s="18">
        <v>5000110389</v>
      </c>
      <c r="B20" s="18"/>
      <c r="C20" s="18">
        <v>5100024173</v>
      </c>
      <c r="D20" s="19"/>
      <c r="E20" s="108">
        <f t="shared" si="0"/>
        <v>17</v>
      </c>
      <c r="F20" s="108">
        <v>5100005432</v>
      </c>
      <c r="G20" s="109">
        <v>5000147871</v>
      </c>
      <c r="H20" s="110">
        <v>42156</v>
      </c>
      <c r="I20" s="110">
        <v>42158</v>
      </c>
      <c r="J20" s="111">
        <v>2087005</v>
      </c>
      <c r="K20" s="108">
        <v>1100380</v>
      </c>
      <c r="L20" s="108" t="s">
        <v>192</v>
      </c>
      <c r="M20" s="112">
        <v>200282</v>
      </c>
      <c r="N20" s="113" t="s">
        <v>96</v>
      </c>
      <c r="O20" s="112">
        <v>3000020704</v>
      </c>
      <c r="P20" s="111">
        <v>36417416.289999999</v>
      </c>
      <c r="Q20" s="114">
        <v>77731</v>
      </c>
      <c r="R20" s="115">
        <v>446.71</v>
      </c>
      <c r="S20" s="106"/>
      <c r="T20" s="23"/>
      <c r="U20" s="25"/>
      <c r="V20" s="26"/>
      <c r="W20" s="116" t="s">
        <v>214</v>
      </c>
      <c r="X20" s="110" t="s">
        <v>155</v>
      </c>
      <c r="Y20" s="25"/>
      <c r="Z20" s="23"/>
      <c r="AA20" s="23"/>
      <c r="AB20" s="116"/>
      <c r="AC20" s="117">
        <v>5000006310</v>
      </c>
      <c r="AD20" s="118" t="s">
        <v>213</v>
      </c>
      <c r="AE20" s="114">
        <v>25.6</v>
      </c>
      <c r="AF20" s="30"/>
      <c r="AG20" s="30"/>
      <c r="AH20" s="31"/>
      <c r="AI20" s="32"/>
      <c r="AJ20" s="119"/>
      <c r="AK20" s="30"/>
      <c r="AL20" s="33"/>
      <c r="AM20" s="30"/>
      <c r="AN20" s="30"/>
      <c r="AO20" s="30"/>
      <c r="AP20" s="30"/>
      <c r="AQ20" s="108"/>
      <c r="AR20" s="110"/>
      <c r="AS20" s="108"/>
      <c r="AT20" s="120"/>
      <c r="AU20" s="23"/>
      <c r="AV20" s="23"/>
      <c r="AW20" s="121"/>
      <c r="AX20" s="108"/>
      <c r="AY20" s="108"/>
      <c r="AZ20" s="36"/>
      <c r="BA20" s="122"/>
    </row>
    <row r="21" spans="1:53" ht="16.5" customHeight="1" x14ac:dyDescent="0.25">
      <c r="A21" s="18">
        <v>5000110577</v>
      </c>
      <c r="B21" s="18"/>
      <c r="C21" s="18">
        <v>5100024775</v>
      </c>
      <c r="D21" s="19"/>
      <c r="E21" s="20">
        <f t="shared" si="0"/>
        <v>18</v>
      </c>
      <c r="F21" s="20">
        <v>5100005433</v>
      </c>
      <c r="G21" s="21">
        <v>5000147885</v>
      </c>
      <c r="H21" s="22">
        <v>42157</v>
      </c>
      <c r="I21" s="22">
        <v>42158</v>
      </c>
      <c r="J21" s="23">
        <v>2117168</v>
      </c>
      <c r="K21" s="20">
        <v>1100380</v>
      </c>
      <c r="L21" s="20" t="s">
        <v>192</v>
      </c>
      <c r="M21" s="24">
        <v>200282</v>
      </c>
      <c r="N21" s="4" t="s">
        <v>96</v>
      </c>
      <c r="O21" s="24">
        <v>3000020704</v>
      </c>
      <c r="P21" s="23">
        <v>36417416.289999999</v>
      </c>
      <c r="Q21" s="25">
        <v>77731</v>
      </c>
      <c r="R21" s="107">
        <v>446.71</v>
      </c>
      <c r="S21" s="106"/>
      <c r="T21" s="23"/>
      <c r="U21" s="25"/>
      <c r="V21" s="26"/>
      <c r="W21" s="65" t="s">
        <v>216</v>
      </c>
      <c r="X21" s="22" t="s">
        <v>166</v>
      </c>
      <c r="Y21" s="25"/>
      <c r="Z21" s="23"/>
      <c r="AA21" s="23"/>
      <c r="AB21" s="65"/>
      <c r="AC21" s="28">
        <v>5000006316</v>
      </c>
      <c r="AD21" s="29" t="s">
        <v>215</v>
      </c>
      <c r="AE21" s="25">
        <v>25.97</v>
      </c>
      <c r="AF21" s="30"/>
      <c r="AG21" s="30"/>
      <c r="AH21" s="31"/>
      <c r="AI21" s="32"/>
      <c r="AJ21" s="20"/>
      <c r="AK21" s="30"/>
      <c r="AL21" s="33"/>
      <c r="AM21" s="30"/>
      <c r="AN21" s="30"/>
      <c r="AO21" s="30"/>
      <c r="AP21" s="30"/>
      <c r="AQ21" s="20"/>
      <c r="AR21" s="22"/>
      <c r="AS21" s="20"/>
      <c r="AT21" s="39"/>
      <c r="AU21" s="23"/>
      <c r="AV21" s="23"/>
      <c r="AW21" s="35"/>
      <c r="AX21" s="20"/>
      <c r="AY21" s="20"/>
      <c r="BA21" s="37"/>
    </row>
    <row r="22" spans="1:53" ht="16.5" customHeight="1" x14ac:dyDescent="0.25">
      <c r="A22" s="18">
        <v>5000111431</v>
      </c>
      <c r="B22" s="18"/>
      <c r="C22" s="18">
        <v>5100024723</v>
      </c>
      <c r="D22" s="19"/>
      <c r="E22" s="20">
        <f t="shared" si="0"/>
        <v>19</v>
      </c>
      <c r="F22" s="20">
        <v>5100007925</v>
      </c>
      <c r="G22" s="21">
        <v>5000148113</v>
      </c>
      <c r="H22" s="22">
        <v>42158</v>
      </c>
      <c r="I22" s="22">
        <v>42158</v>
      </c>
      <c r="J22" s="23">
        <v>912519</v>
      </c>
      <c r="K22" s="20">
        <v>1100378</v>
      </c>
      <c r="L22" s="20" t="s">
        <v>150</v>
      </c>
      <c r="M22" s="24">
        <v>201888</v>
      </c>
      <c r="N22" s="4" t="s">
        <v>100</v>
      </c>
      <c r="O22" s="24">
        <v>3000020309</v>
      </c>
      <c r="P22" s="23">
        <v>21518437.5</v>
      </c>
      <c r="Q22" s="25">
        <v>35900</v>
      </c>
      <c r="R22" s="23">
        <v>500</v>
      </c>
      <c r="S22" s="106"/>
      <c r="T22" s="23"/>
      <c r="U22" s="25"/>
      <c r="V22" s="26"/>
      <c r="W22" s="65">
        <v>3682</v>
      </c>
      <c r="X22" s="22" t="s">
        <v>171</v>
      </c>
      <c r="Y22" s="25"/>
      <c r="Z22" s="23"/>
      <c r="AA22" s="23"/>
      <c r="AB22" s="65" t="s">
        <v>154</v>
      </c>
      <c r="AC22" s="28">
        <v>5000006450</v>
      </c>
      <c r="AD22" s="29" t="s">
        <v>170</v>
      </c>
      <c r="AE22" s="25">
        <v>24.98</v>
      </c>
      <c r="AF22" s="30"/>
      <c r="AG22" s="30"/>
      <c r="AH22" s="31"/>
      <c r="AI22" s="32"/>
      <c r="AJ22" s="20"/>
      <c r="AK22" s="30"/>
      <c r="AL22" s="33"/>
      <c r="AM22" s="30"/>
      <c r="AN22" s="30"/>
      <c r="AO22" s="30"/>
      <c r="AP22" s="30"/>
      <c r="AQ22" s="34"/>
      <c r="AR22" s="22"/>
      <c r="AS22" s="20"/>
      <c r="AT22" s="39"/>
      <c r="AU22" s="23"/>
      <c r="AV22" s="23"/>
      <c r="AW22" s="35"/>
      <c r="AX22" s="20"/>
      <c r="AY22" s="20"/>
      <c r="BA22" s="37"/>
    </row>
    <row r="23" spans="1:53" ht="16.5" customHeight="1" x14ac:dyDescent="0.25">
      <c r="A23" s="18">
        <v>5000111850</v>
      </c>
      <c r="B23" s="18"/>
      <c r="C23" s="18">
        <v>5100025242</v>
      </c>
      <c r="D23" s="19"/>
      <c r="E23" s="20">
        <f t="shared" si="0"/>
        <v>20</v>
      </c>
      <c r="F23" s="20">
        <v>5100005530</v>
      </c>
      <c r="G23" s="21">
        <v>5000148124</v>
      </c>
      <c r="H23" s="22">
        <v>42158</v>
      </c>
      <c r="I23" s="22">
        <v>42159</v>
      </c>
      <c r="J23" s="23">
        <v>2198692</v>
      </c>
      <c r="K23" s="20">
        <v>1100380</v>
      </c>
      <c r="L23" s="20" t="s">
        <v>192</v>
      </c>
      <c r="M23" s="24">
        <v>200282</v>
      </c>
      <c r="N23" s="4" t="s">
        <v>96</v>
      </c>
      <c r="O23" s="24">
        <v>3000020704</v>
      </c>
      <c r="P23" s="23">
        <v>36417416.289999999</v>
      </c>
      <c r="Q23" s="25">
        <v>77731</v>
      </c>
      <c r="R23" s="107">
        <v>446.71</v>
      </c>
      <c r="S23" s="106"/>
      <c r="T23" s="23"/>
      <c r="U23" s="25"/>
      <c r="V23" s="26"/>
      <c r="W23" s="65" t="s">
        <v>217</v>
      </c>
      <c r="X23" s="22" t="s">
        <v>218</v>
      </c>
      <c r="Y23" s="25"/>
      <c r="Z23" s="23"/>
      <c r="AA23" s="23"/>
      <c r="AB23" s="65"/>
      <c r="AC23" s="28">
        <v>5000006457</v>
      </c>
      <c r="AD23" s="29" t="s">
        <v>170</v>
      </c>
      <c r="AE23" s="25">
        <v>26.97</v>
      </c>
      <c r="AF23" s="30"/>
      <c r="AG23" s="30"/>
      <c r="AH23" s="31"/>
      <c r="AI23" s="32"/>
      <c r="AJ23" s="34"/>
      <c r="AK23" s="30"/>
      <c r="AL23" s="33"/>
      <c r="AM23" s="30"/>
      <c r="AN23" s="30"/>
      <c r="AO23" s="30"/>
      <c r="AP23" s="30"/>
      <c r="AQ23" s="20"/>
      <c r="AR23" s="22"/>
      <c r="AS23" s="20"/>
      <c r="AT23" s="39"/>
      <c r="AU23" s="23"/>
      <c r="AV23" s="23"/>
      <c r="AW23" s="35"/>
      <c r="AX23" s="20"/>
      <c r="AY23" s="20"/>
      <c r="BA23" s="37"/>
    </row>
    <row r="24" spans="1:53" ht="16.5" customHeight="1" x14ac:dyDescent="0.25">
      <c r="A24" s="41">
        <v>5000135348</v>
      </c>
      <c r="B24" s="18"/>
      <c r="C24" s="18">
        <v>5100036914</v>
      </c>
      <c r="D24" s="19"/>
      <c r="E24" s="20">
        <f t="shared" si="0"/>
        <v>21</v>
      </c>
      <c r="F24" s="20">
        <v>5100008032</v>
      </c>
      <c r="G24" s="21">
        <v>5000148624</v>
      </c>
      <c r="H24" s="22">
        <v>42154</v>
      </c>
      <c r="I24" s="22">
        <v>42160</v>
      </c>
      <c r="J24" s="23">
        <v>1095616</v>
      </c>
      <c r="K24" s="20">
        <v>1100365</v>
      </c>
      <c r="L24" s="20" t="s">
        <v>153</v>
      </c>
      <c r="M24" s="24">
        <v>200321</v>
      </c>
      <c r="N24" s="4" t="s">
        <v>104</v>
      </c>
      <c r="O24" s="24">
        <v>3000019976</v>
      </c>
      <c r="P24" s="23">
        <v>2544000</v>
      </c>
      <c r="Q24" s="25">
        <v>42400</v>
      </c>
      <c r="R24" s="23">
        <v>60</v>
      </c>
      <c r="S24" s="106"/>
      <c r="T24" s="23"/>
      <c r="U24" s="25"/>
      <c r="V24" s="26"/>
      <c r="W24" s="65">
        <v>41</v>
      </c>
      <c r="X24" s="22" t="s">
        <v>155</v>
      </c>
      <c r="Y24" s="25"/>
      <c r="Z24" s="23"/>
      <c r="AA24" s="23"/>
      <c r="AB24" s="65" t="s">
        <v>154</v>
      </c>
      <c r="AC24" s="28">
        <v>5000006742</v>
      </c>
      <c r="AD24" s="22" t="s">
        <v>166</v>
      </c>
      <c r="AE24" s="25">
        <v>25.84</v>
      </c>
      <c r="AF24" s="30"/>
      <c r="AG24" s="30"/>
      <c r="AH24" s="31"/>
      <c r="AI24" s="32"/>
      <c r="AJ24" s="34"/>
      <c r="AK24" s="30"/>
      <c r="AL24" s="33"/>
      <c r="AM24" s="30"/>
      <c r="AN24" s="30"/>
      <c r="AO24" s="30"/>
      <c r="AP24" s="30"/>
      <c r="AQ24" s="20"/>
      <c r="AR24" s="22"/>
      <c r="AS24" s="20"/>
      <c r="AT24" s="39"/>
      <c r="AU24" s="23"/>
      <c r="AV24" s="23"/>
      <c r="AW24" s="35"/>
      <c r="AX24" s="20"/>
      <c r="AY24" s="20"/>
      <c r="BA24" s="37"/>
    </row>
    <row r="25" spans="1:53" ht="16.5" customHeight="1" x14ac:dyDescent="0.25">
      <c r="A25" s="41">
        <v>5000135348</v>
      </c>
      <c r="B25" s="41"/>
      <c r="C25" s="41">
        <v>5100000363</v>
      </c>
      <c r="D25" s="42"/>
      <c r="E25" s="20">
        <f t="shared" si="0"/>
        <v>22</v>
      </c>
      <c r="F25" s="20">
        <v>5100006028</v>
      </c>
      <c r="G25" s="21">
        <v>5000149128</v>
      </c>
      <c r="H25" s="22">
        <v>42161</v>
      </c>
      <c r="I25" s="22">
        <v>42162</v>
      </c>
      <c r="J25" s="23">
        <v>2313501</v>
      </c>
      <c r="K25" s="20">
        <v>1100380</v>
      </c>
      <c r="L25" s="20" t="s">
        <v>192</v>
      </c>
      <c r="M25" s="24">
        <v>200282</v>
      </c>
      <c r="N25" s="4" t="s">
        <v>96</v>
      </c>
      <c r="O25" s="24">
        <v>3000021009</v>
      </c>
      <c r="P25" s="23">
        <v>21565256.170000002</v>
      </c>
      <c r="Q25" s="124">
        <v>81811</v>
      </c>
      <c r="R25" s="125">
        <v>251.68</v>
      </c>
      <c r="S25" s="106"/>
      <c r="T25" s="23"/>
      <c r="U25" s="25"/>
      <c r="V25" s="26"/>
      <c r="W25" s="65" t="s">
        <v>220</v>
      </c>
      <c r="X25" s="22" t="s">
        <v>221</v>
      </c>
      <c r="Y25" s="25"/>
      <c r="Z25" s="23"/>
      <c r="AA25" s="23"/>
      <c r="AB25" s="65"/>
      <c r="AC25" s="28">
        <v>5000006991</v>
      </c>
      <c r="AD25" s="30" t="s">
        <v>219</v>
      </c>
      <c r="AE25" s="25">
        <v>27</v>
      </c>
      <c r="AF25" s="30"/>
      <c r="AG25" s="30"/>
      <c r="AH25" s="31"/>
      <c r="AI25" s="31"/>
      <c r="AJ25" s="20"/>
      <c r="AK25" s="30"/>
      <c r="AL25" s="33"/>
      <c r="AM25" s="30"/>
      <c r="AN25" s="20"/>
      <c r="AO25" s="20"/>
      <c r="AP25" s="30"/>
      <c r="AQ25" s="20"/>
      <c r="AR25" s="22"/>
      <c r="AS25" s="20"/>
      <c r="AT25" s="39"/>
      <c r="AU25" s="23"/>
      <c r="AV25" s="23"/>
      <c r="AW25" s="35"/>
      <c r="AX25" s="20"/>
      <c r="AY25" s="20"/>
      <c r="BA25" s="37"/>
    </row>
    <row r="26" spans="1:53" ht="16.5" customHeight="1" x14ac:dyDescent="0.25">
      <c r="A26" s="18">
        <v>5000106451</v>
      </c>
      <c r="B26" s="18"/>
      <c r="C26" s="18">
        <v>5100026990</v>
      </c>
      <c r="D26" s="19"/>
      <c r="E26" s="20">
        <f t="shared" si="0"/>
        <v>23</v>
      </c>
      <c r="F26" s="20">
        <v>5100007101</v>
      </c>
      <c r="G26" s="21">
        <v>5000150669</v>
      </c>
      <c r="H26" s="22">
        <v>42166</v>
      </c>
      <c r="I26" s="22">
        <v>42169</v>
      </c>
      <c r="J26" s="23">
        <v>1021001</v>
      </c>
      <c r="K26" s="20">
        <v>1100365</v>
      </c>
      <c r="L26" s="20" t="s">
        <v>153</v>
      </c>
      <c r="M26" s="24">
        <v>200229</v>
      </c>
      <c r="N26" s="4" t="s">
        <v>105</v>
      </c>
      <c r="O26" s="24">
        <v>3000020984</v>
      </c>
      <c r="P26" s="23">
        <v>9137400</v>
      </c>
      <c r="Q26" s="25">
        <v>37200</v>
      </c>
      <c r="R26" s="23">
        <v>200</v>
      </c>
      <c r="S26" s="106"/>
      <c r="T26" s="23"/>
      <c r="U26" s="25"/>
      <c r="V26" s="26"/>
      <c r="W26" s="103" t="s">
        <v>197</v>
      </c>
      <c r="X26" s="22" t="s">
        <v>198</v>
      </c>
      <c r="Y26" s="25"/>
      <c r="Z26" s="23"/>
      <c r="AA26" s="23"/>
      <c r="AB26" s="65"/>
      <c r="AC26" s="28">
        <v>5000007753</v>
      </c>
      <c r="AD26" s="29" t="s">
        <v>196</v>
      </c>
      <c r="AE26" s="25">
        <v>24.88</v>
      </c>
      <c r="AF26" s="30"/>
      <c r="AG26" s="30"/>
      <c r="AH26" s="31"/>
      <c r="AI26" s="32"/>
      <c r="AJ26" s="34"/>
      <c r="AK26" s="30"/>
      <c r="AL26" s="33"/>
      <c r="AM26" s="30"/>
      <c r="AN26" s="30"/>
      <c r="AO26" s="30"/>
      <c r="AP26" s="30"/>
      <c r="AQ26" s="20"/>
      <c r="AR26" s="22"/>
      <c r="AS26" s="20"/>
      <c r="AT26" s="39"/>
      <c r="AU26" s="23"/>
      <c r="AV26" s="23"/>
      <c r="AW26" s="43"/>
      <c r="AX26" s="30"/>
      <c r="AY26" s="20"/>
      <c r="BA26" s="37"/>
    </row>
    <row r="27" spans="1:53" ht="16.5" hidden="1" customHeight="1" x14ac:dyDescent="0.25">
      <c r="A27" s="18">
        <v>5000107975</v>
      </c>
      <c r="B27" s="18"/>
      <c r="C27" s="18">
        <v>5100026735</v>
      </c>
      <c r="D27" s="19"/>
      <c r="E27" s="20">
        <f t="shared" si="0"/>
        <v>24</v>
      </c>
      <c r="F27" s="20"/>
      <c r="G27" s="21">
        <v>5000151411</v>
      </c>
      <c r="H27" s="22">
        <v>42172</v>
      </c>
      <c r="I27" s="22">
        <v>42172</v>
      </c>
      <c r="J27" s="23">
        <v>177062</v>
      </c>
      <c r="K27" s="20"/>
      <c r="L27" s="20"/>
      <c r="M27" s="24">
        <v>200017</v>
      </c>
      <c r="N27" s="4" t="s">
        <v>106</v>
      </c>
      <c r="O27" s="24">
        <v>3000020189</v>
      </c>
      <c r="P27" s="23"/>
      <c r="Q27" s="25"/>
      <c r="R27" s="23"/>
      <c r="S27" s="23"/>
      <c r="T27" s="23"/>
      <c r="U27" s="23"/>
      <c r="V27" s="26"/>
      <c r="W27" s="65"/>
      <c r="X27" s="22"/>
      <c r="Y27" s="25"/>
      <c r="Z27" s="23"/>
      <c r="AA27" s="23"/>
      <c r="AB27" s="101"/>
      <c r="AC27" s="28"/>
      <c r="AD27" s="29"/>
      <c r="AE27" s="25"/>
      <c r="AF27" s="30"/>
      <c r="AG27" s="30"/>
      <c r="AH27" s="31"/>
      <c r="AI27" s="32"/>
      <c r="AJ27" s="20"/>
      <c r="AK27" s="30"/>
      <c r="AL27" s="33"/>
      <c r="AM27" s="30"/>
      <c r="AN27" s="30"/>
      <c r="AO27" s="30"/>
      <c r="AP27" s="30"/>
      <c r="AQ27" s="34"/>
      <c r="AR27" s="22"/>
      <c r="AS27" s="20"/>
      <c r="AT27" s="39"/>
      <c r="AU27" s="23"/>
      <c r="AV27" s="23"/>
      <c r="AW27" s="35"/>
      <c r="AX27" s="20"/>
      <c r="AY27" s="20"/>
      <c r="BA27" s="37"/>
    </row>
    <row r="28" spans="1:53" ht="16.5" hidden="1" customHeight="1" x14ac:dyDescent="0.25">
      <c r="A28" s="18">
        <v>5000110598</v>
      </c>
      <c r="B28" s="18"/>
      <c r="C28" s="18">
        <v>5100026992</v>
      </c>
      <c r="D28" s="19"/>
      <c r="E28" s="20">
        <f t="shared" si="0"/>
        <v>25</v>
      </c>
      <c r="F28" s="20"/>
      <c r="G28" s="21">
        <v>5000152635</v>
      </c>
      <c r="H28" s="22">
        <v>42177</v>
      </c>
      <c r="I28" s="22">
        <v>42177</v>
      </c>
      <c r="J28" s="23">
        <v>640182</v>
      </c>
      <c r="K28" s="20"/>
      <c r="L28" s="20"/>
      <c r="M28" s="24">
        <v>200150</v>
      </c>
      <c r="N28" s="4" t="s">
        <v>107</v>
      </c>
      <c r="O28" s="24">
        <v>3000021080</v>
      </c>
      <c r="P28" s="23"/>
      <c r="Q28" s="25"/>
      <c r="R28" s="23"/>
      <c r="S28" s="23"/>
      <c r="T28" s="23"/>
      <c r="U28" s="23"/>
      <c r="V28" s="26"/>
      <c r="W28" s="65"/>
      <c r="X28" s="22"/>
      <c r="Y28" s="25"/>
      <c r="Z28" s="23"/>
      <c r="AA28" s="23"/>
      <c r="AB28" s="65"/>
      <c r="AC28" s="28"/>
      <c r="AD28" s="29"/>
      <c r="AE28" s="25"/>
      <c r="AF28" s="30"/>
      <c r="AG28" s="30"/>
      <c r="AH28" s="31"/>
      <c r="AI28" s="31"/>
      <c r="AJ28" s="34"/>
      <c r="AK28" s="30"/>
      <c r="AL28" s="33"/>
      <c r="AM28" s="30"/>
      <c r="AN28" s="30"/>
      <c r="AO28" s="30"/>
      <c r="AP28" s="30"/>
      <c r="AQ28" s="20"/>
      <c r="AR28" s="22"/>
      <c r="AS28" s="20"/>
      <c r="AT28" s="39"/>
      <c r="AU28" s="23"/>
      <c r="AV28" s="23"/>
      <c r="AW28" s="35"/>
      <c r="AX28" s="30"/>
      <c r="AY28" s="20"/>
      <c r="BA28" s="37"/>
    </row>
    <row r="29" spans="1:53" ht="16.5" customHeight="1" x14ac:dyDescent="0.25">
      <c r="A29" s="18">
        <v>5000111222</v>
      </c>
      <c r="B29" s="18"/>
      <c r="C29" s="18">
        <v>5100026750</v>
      </c>
      <c r="D29" s="19"/>
      <c r="E29" s="20">
        <f t="shared" si="0"/>
        <v>26</v>
      </c>
      <c r="F29" s="20">
        <v>5100008773</v>
      </c>
      <c r="G29" s="21">
        <v>5000153992</v>
      </c>
      <c r="H29" s="22">
        <v>42182</v>
      </c>
      <c r="I29" s="22">
        <v>42183</v>
      </c>
      <c r="J29" s="23">
        <v>142345</v>
      </c>
      <c r="K29" s="20">
        <v>1100378</v>
      </c>
      <c r="L29" s="20" t="s">
        <v>150</v>
      </c>
      <c r="M29" s="24">
        <v>200259</v>
      </c>
      <c r="N29" s="4" t="s">
        <v>108</v>
      </c>
      <c r="O29" s="24">
        <v>3000020420</v>
      </c>
      <c r="P29" s="23">
        <v>1867500</v>
      </c>
      <c r="Q29" s="25">
        <v>41500</v>
      </c>
      <c r="R29" s="23">
        <v>45</v>
      </c>
      <c r="S29" s="106"/>
      <c r="T29" s="23"/>
      <c r="U29" s="25"/>
      <c r="V29" s="26"/>
      <c r="W29" s="103" t="s">
        <v>157</v>
      </c>
      <c r="X29" s="22" t="s">
        <v>158</v>
      </c>
      <c r="Y29" s="25"/>
      <c r="Z29" s="23"/>
      <c r="AA29" s="23"/>
      <c r="AB29" s="65" t="s">
        <v>154</v>
      </c>
      <c r="AC29" s="28">
        <v>5000009493</v>
      </c>
      <c r="AD29" s="29" t="s">
        <v>167</v>
      </c>
      <c r="AE29" s="25">
        <v>3.43</v>
      </c>
      <c r="AF29" s="30"/>
      <c r="AG29" s="30"/>
      <c r="AH29" s="31"/>
      <c r="AI29" s="32"/>
      <c r="AJ29" s="20"/>
      <c r="AK29" s="30"/>
      <c r="AL29" s="33"/>
      <c r="AM29" s="30"/>
      <c r="AN29" s="30"/>
      <c r="AO29" s="30"/>
      <c r="AP29" s="30"/>
      <c r="AQ29" s="34"/>
      <c r="AR29" s="22"/>
      <c r="AS29" s="20"/>
      <c r="AT29" s="39"/>
      <c r="AU29" s="23"/>
      <c r="AV29" s="23"/>
      <c r="AW29" s="35"/>
      <c r="AX29" s="20"/>
      <c r="AY29" s="20"/>
      <c r="BA29" s="37"/>
    </row>
    <row r="30" spans="1:53" ht="16.5" hidden="1" customHeight="1" x14ac:dyDescent="0.25">
      <c r="A30" s="18">
        <v>5000115455</v>
      </c>
      <c r="B30" s="18"/>
      <c r="C30" s="18">
        <v>5100026806</v>
      </c>
      <c r="D30" s="19"/>
      <c r="E30" s="20">
        <f t="shared" si="0"/>
        <v>27</v>
      </c>
      <c r="F30" s="20"/>
      <c r="G30" s="21">
        <v>5000154063</v>
      </c>
      <c r="H30" s="22">
        <v>42183</v>
      </c>
      <c r="I30" s="22">
        <v>42183</v>
      </c>
      <c r="J30" s="23">
        <v>292496</v>
      </c>
      <c r="K30" s="20"/>
      <c r="L30" s="20"/>
      <c r="M30" s="24">
        <v>200083</v>
      </c>
      <c r="N30" s="4" t="s">
        <v>109</v>
      </c>
      <c r="O30" s="24">
        <v>3000021699</v>
      </c>
      <c r="P30" s="23"/>
      <c r="Q30" s="25"/>
      <c r="R30" s="23"/>
      <c r="S30" s="23"/>
      <c r="T30" s="23"/>
      <c r="U30" s="23"/>
      <c r="V30" s="26"/>
      <c r="W30" s="65"/>
      <c r="X30" s="22"/>
      <c r="Y30" s="25"/>
      <c r="Z30" s="23"/>
      <c r="AA30" s="23"/>
      <c r="AB30" s="65"/>
      <c r="AC30" s="28"/>
      <c r="AD30" s="29"/>
      <c r="AE30" s="25"/>
      <c r="AF30" s="30"/>
      <c r="AG30" s="30"/>
      <c r="AH30" s="31"/>
      <c r="AI30" s="32"/>
      <c r="AJ30" s="20"/>
      <c r="AK30" s="30"/>
      <c r="AL30" s="33"/>
      <c r="AM30" s="30"/>
      <c r="AN30" s="30"/>
      <c r="AO30" s="30"/>
      <c r="AP30" s="30"/>
      <c r="AQ30" s="20"/>
      <c r="AR30" s="22"/>
      <c r="AS30" s="20"/>
      <c r="AT30" s="39"/>
      <c r="AU30" s="23"/>
      <c r="AV30" s="23"/>
      <c r="AW30" s="35"/>
      <c r="AX30" s="20"/>
      <c r="AY30" s="20"/>
      <c r="BA30" s="37"/>
    </row>
    <row r="31" spans="1:53" s="141" customFormat="1" ht="16.5" hidden="1" customHeight="1" x14ac:dyDescent="0.25">
      <c r="A31" s="18">
        <v>5000115540</v>
      </c>
      <c r="B31" s="18"/>
      <c r="C31" s="18">
        <v>5100026991</v>
      </c>
      <c r="D31" s="19"/>
      <c r="E31" s="44">
        <f t="shared" si="0"/>
        <v>28</v>
      </c>
      <c r="F31" s="44"/>
      <c r="G31" s="128">
        <v>5000154167</v>
      </c>
      <c r="H31" s="129">
        <v>42184</v>
      </c>
      <c r="I31" s="129">
        <v>42184</v>
      </c>
      <c r="J31" s="130">
        <v>641307</v>
      </c>
      <c r="K31" s="44"/>
      <c r="L31" s="44"/>
      <c r="M31" s="131">
        <v>202732</v>
      </c>
      <c r="N31" s="132" t="s">
        <v>110</v>
      </c>
      <c r="O31" s="131">
        <v>3000021364</v>
      </c>
      <c r="P31" s="130"/>
      <c r="Q31" s="136"/>
      <c r="R31" s="130"/>
      <c r="S31" s="23"/>
      <c r="T31" s="23"/>
      <c r="U31" s="23"/>
      <c r="V31" s="40"/>
      <c r="W31" s="133"/>
      <c r="X31" s="129"/>
      <c r="Y31" s="25"/>
      <c r="Z31" s="23"/>
      <c r="AA31" s="23"/>
      <c r="AB31" s="133"/>
      <c r="AC31" s="134"/>
      <c r="AD31" s="135"/>
      <c r="AE31" s="136"/>
      <c r="AF31" s="30"/>
      <c r="AG31" s="30"/>
      <c r="AH31" s="31"/>
      <c r="AI31" s="31"/>
      <c r="AJ31" s="44"/>
      <c r="AK31" s="30"/>
      <c r="AL31" s="33"/>
      <c r="AM31" s="30"/>
      <c r="AN31" s="30"/>
      <c r="AO31" s="30"/>
      <c r="AP31" s="30"/>
      <c r="AQ31" s="44"/>
      <c r="AR31" s="129"/>
      <c r="AS31" s="44"/>
      <c r="AT31" s="138"/>
      <c r="AU31" s="23"/>
      <c r="AV31" s="23"/>
      <c r="AW31" s="139"/>
      <c r="AX31" s="44"/>
      <c r="AY31" s="44"/>
      <c r="AZ31" s="36"/>
      <c r="BA31" s="140"/>
    </row>
    <row r="32" spans="1:53" ht="16.5" hidden="1" customHeight="1" x14ac:dyDescent="0.25">
      <c r="A32" s="18">
        <v>5000115783</v>
      </c>
      <c r="B32" s="18"/>
      <c r="C32" s="18">
        <v>5100026702</v>
      </c>
      <c r="D32" s="19"/>
      <c r="E32" s="20">
        <f t="shared" si="0"/>
        <v>29</v>
      </c>
      <c r="F32" s="20"/>
      <c r="G32" s="21">
        <v>5000154445</v>
      </c>
      <c r="H32" s="22">
        <v>42150</v>
      </c>
      <c r="I32" s="22">
        <v>42185</v>
      </c>
      <c r="J32" s="23">
        <v>1085000</v>
      </c>
      <c r="K32" s="20"/>
      <c r="L32" s="20"/>
      <c r="M32" s="24">
        <v>200130</v>
      </c>
      <c r="N32" s="4" t="s">
        <v>111</v>
      </c>
      <c r="O32" s="24">
        <v>3000020584</v>
      </c>
      <c r="P32" s="23"/>
      <c r="Q32" s="25"/>
      <c r="R32" s="23"/>
      <c r="S32" s="23"/>
      <c r="T32" s="23"/>
      <c r="U32" s="23"/>
      <c r="V32" s="26"/>
      <c r="W32" s="65"/>
      <c r="X32" s="22"/>
      <c r="Y32" s="25"/>
      <c r="Z32" s="23"/>
      <c r="AA32" s="23"/>
      <c r="AB32" s="65"/>
      <c r="AC32" s="28"/>
      <c r="AD32" s="29"/>
      <c r="AE32" s="25"/>
      <c r="AF32" s="30"/>
      <c r="AG32" s="30"/>
      <c r="AH32" s="31"/>
      <c r="AI32" s="32"/>
      <c r="AJ32" s="20"/>
      <c r="AK32" s="30"/>
      <c r="AL32" s="33"/>
      <c r="AM32" s="30"/>
      <c r="AN32" s="30"/>
      <c r="AO32" s="30"/>
      <c r="AP32" s="30"/>
      <c r="AQ32" s="34"/>
      <c r="AR32" s="22"/>
      <c r="AS32" s="20"/>
      <c r="AT32" s="39"/>
      <c r="AU32" s="23"/>
      <c r="AV32" s="23"/>
      <c r="AW32" s="35"/>
      <c r="AX32" s="20"/>
      <c r="AY32" s="20"/>
      <c r="BA32" s="37"/>
    </row>
    <row r="33" spans="1:53" ht="16.5" customHeight="1" x14ac:dyDescent="0.25">
      <c r="A33" s="18">
        <v>5000115814</v>
      </c>
      <c r="B33" s="18"/>
      <c r="C33" s="18">
        <v>5100027435</v>
      </c>
      <c r="D33" s="19"/>
      <c r="E33" s="20">
        <f t="shared" si="0"/>
        <v>30</v>
      </c>
      <c r="F33" s="20">
        <v>5100009145</v>
      </c>
      <c r="G33" s="21">
        <v>5000155540</v>
      </c>
      <c r="H33" s="22">
        <v>42188</v>
      </c>
      <c r="I33" s="22">
        <v>42189</v>
      </c>
      <c r="J33" s="23">
        <v>2393891</v>
      </c>
      <c r="K33" s="20">
        <v>1100380</v>
      </c>
      <c r="L33" s="20" t="s">
        <v>192</v>
      </c>
      <c r="M33" s="24">
        <v>200282</v>
      </c>
      <c r="N33" s="4" t="s">
        <v>96</v>
      </c>
      <c r="O33" s="24">
        <v>3000021483</v>
      </c>
      <c r="P33" s="23">
        <v>40861943.020000003</v>
      </c>
      <c r="Q33" s="25">
        <v>88108</v>
      </c>
      <c r="R33" s="106">
        <v>443.63</v>
      </c>
      <c r="S33" s="106"/>
      <c r="T33" s="23"/>
      <c r="U33" s="25"/>
      <c r="V33" s="26"/>
      <c r="W33" s="65" t="s">
        <v>223</v>
      </c>
      <c r="X33" s="22" t="s">
        <v>224</v>
      </c>
      <c r="Y33" s="25"/>
      <c r="Z33" s="23"/>
      <c r="AA33" s="23"/>
      <c r="AB33" s="65"/>
      <c r="AC33" s="28">
        <v>5000010323</v>
      </c>
      <c r="AD33" s="29" t="s">
        <v>222</v>
      </c>
      <c r="AE33" s="25">
        <v>25.99</v>
      </c>
      <c r="AF33" s="30"/>
      <c r="AG33" s="30"/>
      <c r="AH33" s="31"/>
      <c r="AI33" s="32"/>
      <c r="AJ33" s="44"/>
      <c r="AK33" s="30"/>
      <c r="AL33" s="33"/>
      <c r="AM33" s="30"/>
      <c r="AN33" s="30"/>
      <c r="AO33" s="30"/>
      <c r="AP33" s="30"/>
      <c r="AQ33" s="20"/>
      <c r="AR33" s="22"/>
      <c r="AS33" s="20"/>
      <c r="AT33" s="39"/>
      <c r="AU33" s="23"/>
      <c r="AV33" s="23"/>
      <c r="AW33" s="35"/>
      <c r="AX33" s="20"/>
      <c r="AY33" s="20"/>
      <c r="BA33" s="37"/>
    </row>
    <row r="34" spans="1:53" ht="16.5" customHeight="1" x14ac:dyDescent="0.25">
      <c r="A34" s="18">
        <v>5000116148</v>
      </c>
      <c r="B34" s="18"/>
      <c r="C34" s="18">
        <v>5100028286</v>
      </c>
      <c r="D34" s="19"/>
      <c r="E34" s="20">
        <f t="shared" si="0"/>
        <v>31</v>
      </c>
      <c r="F34" s="20">
        <v>5100010936</v>
      </c>
      <c r="G34" s="21">
        <v>5000156397</v>
      </c>
      <c r="H34" s="22">
        <v>42193</v>
      </c>
      <c r="I34" s="22">
        <v>42194</v>
      </c>
      <c r="J34" s="23">
        <v>926179</v>
      </c>
      <c r="K34" s="20">
        <v>1100378</v>
      </c>
      <c r="L34" s="20" t="s">
        <v>150</v>
      </c>
      <c r="M34" s="24">
        <v>202717</v>
      </c>
      <c r="N34" s="4" t="s">
        <v>112</v>
      </c>
      <c r="O34" s="24">
        <v>3000021191</v>
      </c>
      <c r="P34" s="23">
        <v>31418625</v>
      </c>
      <c r="Q34" s="25">
        <v>36500</v>
      </c>
      <c r="R34" s="23">
        <v>700</v>
      </c>
      <c r="S34" s="106"/>
      <c r="T34" s="23"/>
      <c r="U34" s="25"/>
      <c r="V34" s="26"/>
      <c r="W34" s="103" t="s">
        <v>263</v>
      </c>
      <c r="X34" s="22" t="s">
        <v>264</v>
      </c>
      <c r="Y34" s="25"/>
      <c r="Z34" s="23"/>
      <c r="AA34" s="23"/>
      <c r="AB34" s="65"/>
      <c r="AC34" s="28">
        <v>5000010763</v>
      </c>
      <c r="AD34" s="29" t="s">
        <v>262</v>
      </c>
      <c r="AE34" s="25">
        <v>22.97</v>
      </c>
      <c r="AF34" s="30"/>
      <c r="AG34" s="30"/>
      <c r="AH34" s="31"/>
      <c r="AI34" s="32"/>
      <c r="AJ34" s="20"/>
      <c r="AK34" s="30"/>
      <c r="AL34" s="33"/>
      <c r="AM34" s="30"/>
      <c r="AN34" s="30"/>
      <c r="AO34" s="30"/>
      <c r="AP34" s="30"/>
      <c r="AQ34" s="20"/>
      <c r="AR34" s="22"/>
      <c r="AS34" s="20"/>
      <c r="AT34" s="39"/>
      <c r="AU34" s="23"/>
      <c r="AV34" s="23"/>
      <c r="AW34" s="35"/>
      <c r="AX34" s="20"/>
      <c r="AY34" s="20"/>
      <c r="BA34" s="37"/>
    </row>
    <row r="35" spans="1:53" ht="16.5" customHeight="1" x14ac:dyDescent="0.25">
      <c r="A35" s="18">
        <v>5000116149</v>
      </c>
      <c r="B35" s="18"/>
      <c r="C35" s="18">
        <v>5100028850</v>
      </c>
      <c r="D35" s="19"/>
      <c r="E35" s="20">
        <f t="shared" si="0"/>
        <v>32</v>
      </c>
      <c r="F35" s="20">
        <v>5100009966</v>
      </c>
      <c r="G35" s="21">
        <v>5000156880</v>
      </c>
      <c r="H35" s="22">
        <v>42194</v>
      </c>
      <c r="I35" s="22">
        <v>42195</v>
      </c>
      <c r="J35" s="23">
        <v>1366624</v>
      </c>
      <c r="K35" s="20">
        <v>1100381</v>
      </c>
      <c r="L35" s="20" t="s">
        <v>280</v>
      </c>
      <c r="M35" s="24">
        <v>200231</v>
      </c>
      <c r="N35" s="4" t="s">
        <v>103</v>
      </c>
      <c r="O35" s="24">
        <v>3000021979</v>
      </c>
      <c r="P35" s="23">
        <v>10248400</v>
      </c>
      <c r="Q35" s="25">
        <v>47100</v>
      </c>
      <c r="R35" s="23">
        <v>200</v>
      </c>
      <c r="S35" s="106"/>
      <c r="T35" s="23"/>
      <c r="U35" s="25"/>
      <c r="V35" s="26"/>
      <c r="W35" s="65">
        <v>9560280221</v>
      </c>
      <c r="X35" s="22" t="s">
        <v>282</v>
      </c>
      <c r="Y35" s="25"/>
      <c r="Z35" s="23"/>
      <c r="AA35" s="23"/>
      <c r="AB35" s="65"/>
      <c r="AC35" s="28">
        <v>5000011001</v>
      </c>
      <c r="AD35" s="29" t="s">
        <v>281</v>
      </c>
      <c r="AE35" s="25">
        <v>26.67</v>
      </c>
      <c r="AF35" s="30"/>
      <c r="AG35" s="30"/>
      <c r="AH35" s="31"/>
      <c r="AI35" s="32"/>
      <c r="AJ35" s="20"/>
      <c r="AK35" s="30"/>
      <c r="AL35" s="33"/>
      <c r="AM35" s="30"/>
      <c r="AN35" s="30"/>
      <c r="AO35" s="30"/>
      <c r="AP35" s="30"/>
      <c r="AQ35" s="20"/>
      <c r="AR35" s="22"/>
      <c r="AS35" s="20"/>
      <c r="AT35" s="39"/>
      <c r="AU35" s="23"/>
      <c r="AV35" s="23"/>
      <c r="AW35" s="35"/>
      <c r="AX35" s="20"/>
      <c r="AY35" s="20"/>
      <c r="BA35" s="37"/>
    </row>
    <row r="36" spans="1:53" ht="16.5" customHeight="1" x14ac:dyDescent="0.25">
      <c r="A36" s="18">
        <v>5000116194</v>
      </c>
      <c r="B36" s="18"/>
      <c r="C36" s="18">
        <v>5100029207</v>
      </c>
      <c r="D36" s="19"/>
      <c r="E36" s="20">
        <f t="shared" si="0"/>
        <v>33</v>
      </c>
      <c r="F36" s="20">
        <v>5100010834</v>
      </c>
      <c r="G36" s="21">
        <v>5000157190</v>
      </c>
      <c r="H36" s="22">
        <v>42195</v>
      </c>
      <c r="I36" s="22">
        <v>42196</v>
      </c>
      <c r="J36" s="23">
        <v>1197900</v>
      </c>
      <c r="K36" s="20">
        <v>1100365</v>
      </c>
      <c r="L36" s="20" t="s">
        <v>153</v>
      </c>
      <c r="M36" s="24">
        <v>200254</v>
      </c>
      <c r="N36" s="4" t="s">
        <v>101</v>
      </c>
      <c r="O36" s="24">
        <v>3000021695</v>
      </c>
      <c r="P36" s="23">
        <v>2025000</v>
      </c>
      <c r="Q36" s="25">
        <v>45000</v>
      </c>
      <c r="R36" s="23">
        <v>45</v>
      </c>
      <c r="S36" s="106"/>
      <c r="T36" s="23"/>
      <c r="U36" s="25"/>
      <c r="V36" s="26"/>
      <c r="W36" s="65">
        <v>81</v>
      </c>
      <c r="X36" s="22" t="s">
        <v>262</v>
      </c>
      <c r="Y36" s="25"/>
      <c r="Z36" s="23"/>
      <c r="AA36" s="23"/>
      <c r="AB36" s="65"/>
      <c r="AC36" s="28">
        <v>5000011151</v>
      </c>
      <c r="AD36" s="29" t="s">
        <v>273</v>
      </c>
      <c r="AE36" s="25">
        <v>26.62</v>
      </c>
      <c r="AF36" s="30"/>
      <c r="AG36" s="30"/>
      <c r="AH36" s="31"/>
      <c r="AI36" s="32"/>
      <c r="AJ36" s="20"/>
      <c r="AK36" s="30"/>
      <c r="AL36" s="33"/>
      <c r="AM36" s="30"/>
      <c r="AN36" s="30"/>
      <c r="AO36" s="30"/>
      <c r="AP36" s="30"/>
      <c r="AQ36" s="20"/>
      <c r="AR36" s="22"/>
      <c r="AS36" s="20"/>
      <c r="AT36" s="39"/>
      <c r="AU36" s="23"/>
      <c r="AV36" s="23"/>
      <c r="AW36" s="35"/>
      <c r="AX36" s="20"/>
      <c r="AY36" s="20"/>
      <c r="BA36" s="37"/>
    </row>
    <row r="37" spans="1:53" ht="16.5" customHeight="1" x14ac:dyDescent="0.25">
      <c r="A37" s="18">
        <v>5000116212</v>
      </c>
      <c r="B37" s="18"/>
      <c r="C37" s="18">
        <v>5100029284</v>
      </c>
      <c r="D37" s="19"/>
      <c r="E37" s="20">
        <f t="shared" si="0"/>
        <v>34</v>
      </c>
      <c r="F37" s="20">
        <v>5100011561</v>
      </c>
      <c r="G37" s="21">
        <v>5000159012</v>
      </c>
      <c r="H37" s="22">
        <v>42206</v>
      </c>
      <c r="I37" s="22">
        <v>42207</v>
      </c>
      <c r="J37" s="23">
        <v>879437</v>
      </c>
      <c r="K37" s="20">
        <v>1100365</v>
      </c>
      <c r="L37" s="20" t="s">
        <v>153</v>
      </c>
      <c r="M37" s="24">
        <v>200258</v>
      </c>
      <c r="N37" s="4" t="s">
        <v>103</v>
      </c>
      <c r="O37" s="24">
        <v>3000022494</v>
      </c>
      <c r="P37" s="23">
        <v>11137875</v>
      </c>
      <c r="Q37" s="25">
        <v>37200</v>
      </c>
      <c r="R37" s="23">
        <v>250</v>
      </c>
      <c r="S37" s="106"/>
      <c r="T37" s="23"/>
      <c r="U37" s="25"/>
      <c r="V37" s="26"/>
      <c r="W37" s="65">
        <v>9500757932</v>
      </c>
      <c r="X37" s="22" t="s">
        <v>284</v>
      </c>
      <c r="Y37" s="25"/>
      <c r="Z37" s="23"/>
      <c r="AA37" s="23"/>
      <c r="AB37" s="65"/>
      <c r="AC37" s="28">
        <v>5000012133</v>
      </c>
      <c r="AD37" s="29" t="s">
        <v>283</v>
      </c>
      <c r="AE37" s="25">
        <v>23.26</v>
      </c>
      <c r="AF37" s="30"/>
      <c r="AG37" s="30"/>
      <c r="AH37" s="31"/>
      <c r="AI37" s="32"/>
      <c r="AJ37" s="20"/>
      <c r="AK37" s="30"/>
      <c r="AL37" s="33"/>
      <c r="AM37" s="30"/>
      <c r="AN37" s="30"/>
      <c r="AO37" s="30"/>
      <c r="AP37" s="30"/>
      <c r="AQ37" s="20"/>
      <c r="AR37" s="22"/>
      <c r="AS37" s="20"/>
      <c r="AT37" s="39"/>
      <c r="AU37" s="23"/>
      <c r="AV37" s="23"/>
      <c r="AW37" s="35"/>
      <c r="AX37" s="20"/>
      <c r="AY37" s="20"/>
      <c r="BA37" s="37"/>
    </row>
    <row r="38" spans="1:53" ht="16.5" customHeight="1" x14ac:dyDescent="0.25">
      <c r="A38" s="18">
        <v>5000116455</v>
      </c>
      <c r="B38" s="18"/>
      <c r="C38" s="18">
        <v>5100029322</v>
      </c>
      <c r="D38" s="19"/>
      <c r="E38" s="20">
        <f t="shared" si="0"/>
        <v>35</v>
      </c>
      <c r="F38" s="20">
        <v>5100011799</v>
      </c>
      <c r="G38" s="21">
        <v>5000160016</v>
      </c>
      <c r="H38" s="22">
        <v>42209</v>
      </c>
      <c r="I38" s="22">
        <v>42212</v>
      </c>
      <c r="J38" s="23">
        <v>1023162</v>
      </c>
      <c r="K38" s="20">
        <v>1100378</v>
      </c>
      <c r="L38" s="20" t="s">
        <v>150</v>
      </c>
      <c r="M38" s="24">
        <v>202751</v>
      </c>
      <c r="N38" s="4" t="s">
        <v>113</v>
      </c>
      <c r="O38" s="24">
        <v>3000021909</v>
      </c>
      <c r="P38" s="23">
        <v>13525125</v>
      </c>
      <c r="Q38" s="25">
        <v>36500</v>
      </c>
      <c r="R38" s="23">
        <v>300</v>
      </c>
      <c r="S38" s="106"/>
      <c r="T38" s="23"/>
      <c r="U38" s="25"/>
      <c r="V38" s="26"/>
      <c r="W38" s="103" t="s">
        <v>187</v>
      </c>
      <c r="X38" s="22" t="s">
        <v>188</v>
      </c>
      <c r="Y38" s="25"/>
      <c r="Z38" s="23"/>
      <c r="AA38" s="23"/>
      <c r="AB38" s="65"/>
      <c r="AC38" s="28">
        <v>5000012616</v>
      </c>
      <c r="AD38" s="29" t="s">
        <v>186</v>
      </c>
      <c r="AE38" s="25">
        <v>25.25</v>
      </c>
      <c r="AF38" s="30"/>
      <c r="AG38" s="30"/>
      <c r="AH38" s="31"/>
      <c r="AI38" s="32"/>
      <c r="AJ38" s="20"/>
      <c r="AK38" s="30"/>
      <c r="AL38" s="33"/>
      <c r="AM38" s="30"/>
      <c r="AN38" s="30"/>
      <c r="AO38" s="30"/>
      <c r="AP38" s="30"/>
      <c r="AQ38" s="20"/>
      <c r="AR38" s="22"/>
      <c r="AS38" s="20"/>
      <c r="AT38" s="39"/>
      <c r="AU38" s="23"/>
      <c r="AV38" s="23"/>
      <c r="AW38" s="35"/>
      <c r="AX38" s="20"/>
      <c r="AY38" s="20"/>
      <c r="BA38" s="37"/>
    </row>
    <row r="39" spans="1:53" ht="16.5" customHeight="1" x14ac:dyDescent="0.25">
      <c r="A39" s="18">
        <v>5000116477</v>
      </c>
      <c r="B39" s="18"/>
      <c r="C39" s="18">
        <v>5100029796</v>
      </c>
      <c r="D39" s="19"/>
      <c r="E39" s="20">
        <f t="shared" si="0"/>
        <v>36</v>
      </c>
      <c r="F39" s="20">
        <v>5100011888</v>
      </c>
      <c r="G39" s="21">
        <v>5000160743</v>
      </c>
      <c r="H39" s="22">
        <v>42213</v>
      </c>
      <c r="I39" s="22">
        <v>42214</v>
      </c>
      <c r="J39" s="23">
        <v>1619186</v>
      </c>
      <c r="K39" s="20">
        <v>1100165</v>
      </c>
      <c r="L39" s="20" t="s">
        <v>177</v>
      </c>
      <c r="M39" s="24">
        <v>202004</v>
      </c>
      <c r="N39" s="4" t="s">
        <v>114</v>
      </c>
      <c r="O39" s="24">
        <v>3000022357</v>
      </c>
      <c r="P39" s="23">
        <v>12866000</v>
      </c>
      <c r="Q39" s="25">
        <v>56500</v>
      </c>
      <c r="R39" s="23">
        <v>200</v>
      </c>
      <c r="S39" s="106"/>
      <c r="T39" s="23"/>
      <c r="U39" s="25"/>
      <c r="V39" s="26"/>
      <c r="W39" s="65">
        <v>4161531345</v>
      </c>
      <c r="X39" s="22" t="s">
        <v>178</v>
      </c>
      <c r="Y39" s="23"/>
      <c r="Z39" s="23"/>
      <c r="AA39" s="23"/>
      <c r="AB39" s="65"/>
      <c r="AC39" s="28">
        <v>5000013029</v>
      </c>
      <c r="AD39" s="29" t="s">
        <v>176</v>
      </c>
      <c r="AE39" s="25">
        <v>25.17</v>
      </c>
      <c r="AF39" s="30"/>
      <c r="AG39" s="30"/>
      <c r="AH39" s="31"/>
      <c r="AI39" s="32"/>
      <c r="AJ39" s="20"/>
      <c r="AK39" s="30"/>
      <c r="AL39" s="33"/>
      <c r="AM39" s="30"/>
      <c r="AN39" s="30"/>
      <c r="AO39" s="30"/>
      <c r="AP39" s="30"/>
      <c r="AQ39" s="20"/>
      <c r="AR39" s="22"/>
      <c r="AS39" s="20"/>
      <c r="AT39" s="39"/>
      <c r="AU39" s="23"/>
      <c r="AV39" s="23"/>
      <c r="AW39" s="35"/>
      <c r="AX39" s="20"/>
      <c r="AY39" s="20"/>
      <c r="BA39" s="37"/>
    </row>
    <row r="40" spans="1:53" ht="16.5" customHeight="1" x14ac:dyDescent="0.25">
      <c r="A40" s="18">
        <v>5000118032</v>
      </c>
      <c r="B40" s="18"/>
      <c r="C40" s="18">
        <v>5100030069</v>
      </c>
      <c r="D40" s="19"/>
      <c r="E40" s="20">
        <f t="shared" si="0"/>
        <v>37</v>
      </c>
      <c r="F40" s="20">
        <v>5100012411</v>
      </c>
      <c r="G40" s="21">
        <v>5000161122</v>
      </c>
      <c r="H40" s="22">
        <v>42212</v>
      </c>
      <c r="I40" s="22">
        <v>42216</v>
      </c>
      <c r="J40" s="23">
        <v>813458</v>
      </c>
      <c r="K40" s="20">
        <v>1100365</v>
      </c>
      <c r="L40" s="20" t="s">
        <v>153</v>
      </c>
      <c r="M40" s="24">
        <v>202018</v>
      </c>
      <c r="N40" s="4" t="s">
        <v>115</v>
      </c>
      <c r="O40" s="24">
        <v>3000021268</v>
      </c>
      <c r="P40" s="23">
        <v>9687195</v>
      </c>
      <c r="Q40" s="25">
        <v>40200</v>
      </c>
      <c r="R40" s="23">
        <v>210</v>
      </c>
      <c r="S40" s="106"/>
      <c r="T40" s="23"/>
      <c r="U40" s="25"/>
      <c r="V40" s="40"/>
      <c r="W40" s="103" t="s">
        <v>269</v>
      </c>
      <c r="X40" s="22" t="s">
        <v>270</v>
      </c>
      <c r="Y40" s="25"/>
      <c r="Z40" s="23"/>
      <c r="AA40" s="23"/>
      <c r="AB40" s="65"/>
      <c r="AC40" s="28">
        <v>5000013208</v>
      </c>
      <c r="AD40" s="29" t="s">
        <v>264</v>
      </c>
      <c r="AE40" s="25">
        <v>19.79</v>
      </c>
      <c r="AF40" s="30"/>
      <c r="AG40" s="30"/>
      <c r="AH40" s="31"/>
      <c r="AI40" s="31"/>
      <c r="AJ40" s="20"/>
      <c r="AK40" s="30"/>
      <c r="AL40" s="33"/>
      <c r="AM40" s="30"/>
      <c r="AN40" s="30"/>
      <c r="AO40" s="30"/>
      <c r="AP40" s="30"/>
      <c r="AQ40" s="34"/>
      <c r="AR40" s="22"/>
      <c r="AS40" s="20"/>
      <c r="AT40" s="39"/>
      <c r="AU40" s="23"/>
      <c r="AV40" s="23"/>
      <c r="AW40" s="35"/>
      <c r="AX40" s="20"/>
      <c r="AY40" s="20"/>
      <c r="BA40" s="37"/>
    </row>
    <row r="41" spans="1:53" ht="16.5" hidden="1" customHeight="1" x14ac:dyDescent="0.25">
      <c r="A41" s="18">
        <v>5000118533</v>
      </c>
      <c r="B41" s="18"/>
      <c r="C41" s="18">
        <v>5100030704</v>
      </c>
      <c r="D41" s="19"/>
      <c r="E41" s="20">
        <f t="shared" si="0"/>
        <v>38</v>
      </c>
      <c r="F41" s="20"/>
      <c r="G41" s="21">
        <v>5000161657</v>
      </c>
      <c r="H41" s="22">
        <v>42219</v>
      </c>
      <c r="I41" s="22">
        <v>42219</v>
      </c>
      <c r="J41" s="23">
        <v>406991</v>
      </c>
      <c r="K41" s="20"/>
      <c r="L41" s="20"/>
      <c r="M41" s="24">
        <v>200106</v>
      </c>
      <c r="N41" s="4" t="s">
        <v>116</v>
      </c>
      <c r="O41" s="24">
        <v>3000022135</v>
      </c>
      <c r="P41" s="23"/>
      <c r="Q41" s="25"/>
      <c r="R41" s="23"/>
      <c r="S41" s="23"/>
      <c r="T41" s="23"/>
      <c r="U41" s="23"/>
      <c r="V41" s="40"/>
      <c r="W41" s="65"/>
      <c r="X41" s="22"/>
      <c r="Y41" s="25"/>
      <c r="Z41" s="23"/>
      <c r="AA41" s="23"/>
      <c r="AB41" s="65"/>
      <c r="AC41" s="28"/>
      <c r="AD41" s="29"/>
      <c r="AE41" s="25"/>
      <c r="AF41" s="30"/>
      <c r="AG41" s="30"/>
      <c r="AH41" s="31"/>
      <c r="AI41" s="23"/>
      <c r="AJ41" s="20"/>
      <c r="AK41" s="30"/>
      <c r="AL41" s="33"/>
      <c r="AM41" s="30"/>
      <c r="AN41" s="30"/>
      <c r="AO41" s="30"/>
      <c r="AP41" s="30"/>
      <c r="AQ41" s="20"/>
      <c r="AR41" s="22"/>
      <c r="AS41" s="20"/>
      <c r="AT41" s="39"/>
      <c r="AU41" s="23"/>
      <c r="AV41" s="23"/>
      <c r="AW41" s="35"/>
      <c r="AX41" s="20"/>
      <c r="AY41" s="20"/>
      <c r="BA41" s="37"/>
    </row>
    <row r="42" spans="1:53" ht="16.5" customHeight="1" x14ac:dyDescent="0.25">
      <c r="A42" s="18">
        <v>5000118537</v>
      </c>
      <c r="B42" s="18"/>
      <c r="C42" s="18">
        <v>5100030547</v>
      </c>
      <c r="D42" s="19"/>
      <c r="E42" s="20">
        <f t="shared" si="0"/>
        <v>39</v>
      </c>
      <c r="F42" s="20">
        <v>5100012416</v>
      </c>
      <c r="G42" s="21">
        <v>5000161875</v>
      </c>
      <c r="H42" s="22">
        <v>42219</v>
      </c>
      <c r="I42" s="22">
        <v>42221</v>
      </c>
      <c r="J42" s="23">
        <v>932370</v>
      </c>
      <c r="K42" s="20">
        <v>1100365</v>
      </c>
      <c r="L42" s="20" t="s">
        <v>153</v>
      </c>
      <c r="M42" s="24">
        <v>200258</v>
      </c>
      <c r="N42" s="4" t="s">
        <v>103</v>
      </c>
      <c r="O42" s="24">
        <v>3000022494</v>
      </c>
      <c r="P42" s="23">
        <v>11137875</v>
      </c>
      <c r="Q42" s="25">
        <v>37200</v>
      </c>
      <c r="R42" s="23">
        <v>250</v>
      </c>
      <c r="S42" s="106"/>
      <c r="T42" s="23"/>
      <c r="U42" s="25"/>
      <c r="V42" s="26"/>
      <c r="W42" s="65">
        <v>9500758851</v>
      </c>
      <c r="X42" s="22" t="s">
        <v>286</v>
      </c>
      <c r="Y42" s="25"/>
      <c r="Z42" s="23"/>
      <c r="AA42" s="23"/>
      <c r="AB42" s="65"/>
      <c r="AC42" s="21">
        <v>5000161875</v>
      </c>
      <c r="AD42" s="29" t="s">
        <v>285</v>
      </c>
      <c r="AE42" s="25">
        <v>24.66</v>
      </c>
      <c r="AF42" s="30"/>
      <c r="AG42" s="30"/>
      <c r="AH42" s="31"/>
      <c r="AI42" s="32"/>
      <c r="AJ42" s="20"/>
      <c r="AK42" s="30"/>
      <c r="AL42" s="33"/>
      <c r="AM42" s="30"/>
      <c r="AN42" s="30"/>
      <c r="AO42" s="30"/>
      <c r="AP42" s="30"/>
      <c r="AQ42" s="20"/>
      <c r="AR42" s="22"/>
      <c r="AS42" s="20"/>
      <c r="AT42" s="39"/>
      <c r="AU42" s="23"/>
      <c r="AV42" s="23"/>
      <c r="AW42" s="35"/>
      <c r="AX42" s="20"/>
      <c r="AY42" s="20"/>
      <c r="BA42" s="37"/>
    </row>
    <row r="43" spans="1:53" s="141" customFormat="1" ht="16.5" hidden="1" customHeight="1" x14ac:dyDescent="0.25">
      <c r="A43" s="18">
        <v>5000120114</v>
      </c>
      <c r="B43" s="18"/>
      <c r="C43" s="18">
        <v>5100031268</v>
      </c>
      <c r="D43" s="19"/>
      <c r="E43" s="44">
        <f t="shared" si="0"/>
        <v>40</v>
      </c>
      <c r="F43" s="44"/>
      <c r="G43" s="128">
        <v>5000165566</v>
      </c>
      <c r="H43" s="129">
        <v>42239</v>
      </c>
      <c r="I43" s="129">
        <v>42241</v>
      </c>
      <c r="J43" s="130">
        <v>1147500</v>
      </c>
      <c r="K43" s="44"/>
      <c r="L43" s="44"/>
      <c r="M43" s="131">
        <v>200275</v>
      </c>
      <c r="N43" s="132" t="s">
        <v>95</v>
      </c>
      <c r="O43" s="131">
        <v>3000021013</v>
      </c>
      <c r="P43" s="130"/>
      <c r="Q43" s="136"/>
      <c r="R43" s="130"/>
      <c r="S43" s="23"/>
      <c r="T43" s="23"/>
      <c r="U43" s="23"/>
      <c r="V43" s="26"/>
      <c r="W43" s="133"/>
      <c r="X43" s="129"/>
      <c r="Y43" s="25"/>
      <c r="Z43" s="23"/>
      <c r="AA43" s="23"/>
      <c r="AB43" s="133"/>
      <c r="AC43" s="134"/>
      <c r="AD43" s="135"/>
      <c r="AE43" s="136"/>
      <c r="AF43" s="30"/>
      <c r="AG43" s="30"/>
      <c r="AH43" s="31"/>
      <c r="AI43" s="32"/>
      <c r="AJ43" s="44"/>
      <c r="AK43" s="30"/>
      <c r="AL43" s="33"/>
      <c r="AM43" s="30"/>
      <c r="AN43" s="30"/>
      <c r="AO43" s="30"/>
      <c r="AP43" s="30"/>
      <c r="AQ43" s="137"/>
      <c r="AR43" s="129"/>
      <c r="AS43" s="44"/>
      <c r="AT43" s="138"/>
      <c r="AU43" s="23"/>
      <c r="AV43" s="23"/>
      <c r="AW43" s="139"/>
      <c r="AX43" s="44"/>
      <c r="AY43" s="44"/>
      <c r="AZ43" s="36"/>
      <c r="BA43" s="140"/>
    </row>
    <row r="44" spans="1:53" ht="16.5" hidden="1" customHeight="1" x14ac:dyDescent="0.25">
      <c r="A44" s="18">
        <v>5000120360</v>
      </c>
      <c r="B44" s="18"/>
      <c r="C44" s="18">
        <v>5100031270</v>
      </c>
      <c r="D44" s="19"/>
      <c r="E44" s="20">
        <f t="shared" si="0"/>
        <v>41</v>
      </c>
      <c r="F44" s="20"/>
      <c r="G44" s="21">
        <v>5000167192</v>
      </c>
      <c r="H44" s="22">
        <v>42250</v>
      </c>
      <c r="I44" s="22">
        <v>42250</v>
      </c>
      <c r="J44" s="23">
        <v>595041</v>
      </c>
      <c r="K44" s="20"/>
      <c r="L44" s="20"/>
      <c r="M44" s="24">
        <v>200137</v>
      </c>
      <c r="N44" s="4" t="s">
        <v>117</v>
      </c>
      <c r="O44" s="24">
        <v>3000022235</v>
      </c>
      <c r="P44" s="23"/>
      <c r="Q44" s="25"/>
      <c r="R44" s="23"/>
      <c r="S44" s="23"/>
      <c r="T44" s="23"/>
      <c r="U44" s="23"/>
      <c r="V44" s="26"/>
      <c r="W44" s="65"/>
      <c r="X44" s="22"/>
      <c r="Y44" s="25"/>
      <c r="Z44" s="23"/>
      <c r="AA44" s="23"/>
      <c r="AB44" s="65"/>
      <c r="AC44" s="28"/>
      <c r="AD44" s="29"/>
      <c r="AE44" s="25"/>
      <c r="AF44" s="30"/>
      <c r="AG44" s="30"/>
      <c r="AH44" s="31"/>
      <c r="AI44" s="32"/>
      <c r="AJ44" s="20"/>
      <c r="AK44" s="30"/>
      <c r="AL44" s="33"/>
      <c r="AM44" s="30"/>
      <c r="AN44" s="30"/>
      <c r="AO44" s="30"/>
      <c r="AP44" s="30"/>
      <c r="AQ44" s="34"/>
      <c r="AR44" s="22"/>
      <c r="AS44" s="20"/>
      <c r="AT44" s="39"/>
      <c r="AU44" s="23"/>
      <c r="AV44" s="23"/>
      <c r="AW44" s="35"/>
      <c r="AX44" s="20"/>
      <c r="AY44" s="20"/>
      <c r="BA44" s="37"/>
    </row>
    <row r="45" spans="1:53" ht="16.5" customHeight="1" x14ac:dyDescent="0.25">
      <c r="A45" s="18">
        <v>5000120543</v>
      </c>
      <c r="B45" s="18"/>
      <c r="C45" s="18">
        <v>5100031749</v>
      </c>
      <c r="D45" s="19"/>
      <c r="E45" s="20">
        <f t="shared" si="0"/>
        <v>42</v>
      </c>
      <c r="F45" s="20">
        <v>5100016003</v>
      </c>
      <c r="G45" s="21">
        <v>5000167619</v>
      </c>
      <c r="H45" s="22">
        <v>42251</v>
      </c>
      <c r="I45" s="22">
        <v>42253</v>
      </c>
      <c r="J45" s="23">
        <v>2325191</v>
      </c>
      <c r="K45" s="20">
        <v>1100380</v>
      </c>
      <c r="L45" s="20" t="s">
        <v>192</v>
      </c>
      <c r="M45" s="24">
        <v>200282</v>
      </c>
      <c r="N45" s="4" t="s">
        <v>96</v>
      </c>
      <c r="O45" s="24">
        <v>3000021969</v>
      </c>
      <c r="P45" s="23">
        <v>29953903.440000001</v>
      </c>
      <c r="Q45" s="25">
        <v>87660</v>
      </c>
      <c r="R45" s="106">
        <v>326.82499999999999</v>
      </c>
      <c r="S45" s="106"/>
      <c r="T45" s="23"/>
      <c r="U45" s="25"/>
      <c r="V45" s="40"/>
      <c r="W45" s="65" t="s">
        <v>226</v>
      </c>
      <c r="X45" s="22" t="s">
        <v>227</v>
      </c>
      <c r="Y45" s="25"/>
      <c r="Z45" s="23"/>
      <c r="AA45" s="23"/>
      <c r="AB45" s="65"/>
      <c r="AC45" s="28">
        <v>5000016785</v>
      </c>
      <c r="AD45" s="29" t="s">
        <v>225</v>
      </c>
      <c r="AE45" s="25">
        <v>25.37</v>
      </c>
      <c r="AF45" s="30"/>
      <c r="AG45" s="30"/>
      <c r="AH45" s="31"/>
      <c r="AI45" s="32"/>
      <c r="AJ45" s="20"/>
      <c r="AK45" s="30"/>
      <c r="AL45" s="33"/>
      <c r="AM45" s="30"/>
      <c r="AN45" s="30"/>
      <c r="AO45" s="30"/>
      <c r="AP45" s="30"/>
      <c r="AQ45" s="20"/>
      <c r="AR45" s="22"/>
      <c r="AS45" s="20"/>
      <c r="AT45" s="39"/>
      <c r="AU45" s="23"/>
      <c r="AV45" s="23"/>
      <c r="AW45" s="35"/>
      <c r="AX45" s="20"/>
      <c r="AY45" s="20"/>
      <c r="BA45" s="37"/>
    </row>
    <row r="46" spans="1:53" ht="16.5" hidden="1" customHeight="1" x14ac:dyDescent="0.25">
      <c r="A46" s="18">
        <v>5000121132</v>
      </c>
      <c r="B46" s="18"/>
      <c r="C46" s="18">
        <v>5100031929</v>
      </c>
      <c r="D46" s="19"/>
      <c r="E46" s="20">
        <f t="shared" si="0"/>
        <v>43</v>
      </c>
      <c r="F46" s="20"/>
      <c r="G46" s="21">
        <v>5000167745</v>
      </c>
      <c r="H46" s="22">
        <v>42252</v>
      </c>
      <c r="I46" s="22">
        <v>42254</v>
      </c>
      <c r="J46" s="23">
        <v>1267605</v>
      </c>
      <c r="K46" s="20"/>
      <c r="L46" s="20"/>
      <c r="M46" s="24">
        <v>202525</v>
      </c>
      <c r="N46" s="4" t="s">
        <v>118</v>
      </c>
      <c r="O46" s="24">
        <v>3000022964</v>
      </c>
      <c r="P46" s="23"/>
      <c r="Q46" s="25"/>
      <c r="R46" s="23"/>
      <c r="S46" s="23"/>
      <c r="T46" s="23"/>
      <c r="U46" s="23"/>
      <c r="V46" s="26"/>
      <c r="W46" s="65"/>
      <c r="X46" s="22"/>
      <c r="Y46" s="25"/>
      <c r="Z46" s="23"/>
      <c r="AA46" s="23"/>
      <c r="AB46" s="65"/>
      <c r="AC46" s="28"/>
      <c r="AD46" s="29"/>
      <c r="AE46" s="25"/>
      <c r="AF46" s="30"/>
      <c r="AG46" s="30"/>
      <c r="AH46" s="31"/>
      <c r="AI46" s="32"/>
      <c r="AJ46" s="20"/>
      <c r="AK46" s="30"/>
      <c r="AL46" s="33"/>
      <c r="AM46" s="30"/>
      <c r="AN46" s="30"/>
      <c r="AO46" s="30"/>
      <c r="AP46" s="30"/>
      <c r="AQ46" s="34"/>
      <c r="AR46" s="22"/>
      <c r="AS46" s="20"/>
      <c r="AT46" s="39"/>
      <c r="AU46" s="23"/>
      <c r="AV46" s="23"/>
      <c r="AW46" s="35"/>
      <c r="AX46" s="20"/>
      <c r="AY46" s="20"/>
      <c r="BA46" s="37"/>
    </row>
    <row r="47" spans="1:53" ht="16.5" hidden="1" customHeight="1" x14ac:dyDescent="0.25">
      <c r="A47" s="18">
        <v>5000122944</v>
      </c>
      <c r="B47" s="18"/>
      <c r="C47" s="18">
        <v>5100032024</v>
      </c>
      <c r="D47" s="19"/>
      <c r="E47" s="20">
        <f t="shared" si="0"/>
        <v>44</v>
      </c>
      <c r="F47" s="20"/>
      <c r="G47" s="21">
        <v>5000167905</v>
      </c>
      <c r="H47" s="22">
        <v>42251</v>
      </c>
      <c r="I47" s="22">
        <v>42251</v>
      </c>
      <c r="J47" s="23">
        <v>3070740</v>
      </c>
      <c r="K47" s="20"/>
      <c r="L47" s="20"/>
      <c r="M47" s="24">
        <v>201640</v>
      </c>
      <c r="N47" s="4" t="s">
        <v>119</v>
      </c>
      <c r="O47" s="24">
        <v>3000022963</v>
      </c>
      <c r="P47" s="23"/>
      <c r="Q47" s="25"/>
      <c r="R47" s="23"/>
      <c r="S47" s="23"/>
      <c r="T47" s="23"/>
      <c r="U47" s="23"/>
      <c r="V47" s="40"/>
      <c r="W47" s="65"/>
      <c r="X47" s="22"/>
      <c r="Y47" s="25"/>
      <c r="Z47" s="23"/>
      <c r="AA47" s="23"/>
      <c r="AB47" s="65"/>
      <c r="AC47" s="28"/>
      <c r="AD47" s="29"/>
      <c r="AE47" s="25"/>
      <c r="AF47" s="30"/>
      <c r="AG47" s="30"/>
      <c r="AH47" s="31"/>
      <c r="AI47" s="31"/>
      <c r="AJ47" s="20"/>
      <c r="AK47" s="30"/>
      <c r="AL47" s="33"/>
      <c r="AM47" s="30"/>
      <c r="AN47" s="30"/>
      <c r="AO47" s="30"/>
      <c r="AP47" s="30"/>
      <c r="AQ47" s="34"/>
      <c r="AR47" s="22"/>
      <c r="AS47" s="20"/>
      <c r="AT47" s="39"/>
      <c r="AU47" s="23"/>
      <c r="AV47" s="23"/>
      <c r="AW47" s="35"/>
      <c r="AX47" s="20"/>
      <c r="AY47" s="20"/>
      <c r="BA47" s="37"/>
    </row>
    <row r="48" spans="1:53" ht="16.5" customHeight="1" x14ac:dyDescent="0.25">
      <c r="A48" s="18">
        <v>5000123683</v>
      </c>
      <c r="B48" s="18"/>
      <c r="C48" s="18">
        <v>5100032023</v>
      </c>
      <c r="D48" s="19"/>
      <c r="E48" s="20">
        <f t="shared" si="0"/>
        <v>45</v>
      </c>
      <c r="F48" s="20">
        <v>5100016012</v>
      </c>
      <c r="G48" s="21">
        <v>5000168023</v>
      </c>
      <c r="H48" s="22">
        <v>42254</v>
      </c>
      <c r="I48" s="22">
        <v>42255</v>
      </c>
      <c r="J48" s="23">
        <v>2327735</v>
      </c>
      <c r="K48" s="20">
        <v>1100380</v>
      </c>
      <c r="L48" s="20" t="s">
        <v>192</v>
      </c>
      <c r="M48" s="24">
        <v>200282</v>
      </c>
      <c r="N48" s="4" t="s">
        <v>96</v>
      </c>
      <c r="O48" s="24">
        <v>3000022603</v>
      </c>
      <c r="P48" s="23">
        <v>30217790.16</v>
      </c>
      <c r="Q48" s="25">
        <v>85142</v>
      </c>
      <c r="R48" s="106">
        <v>339.21</v>
      </c>
      <c r="S48" s="106"/>
      <c r="T48" s="23"/>
      <c r="U48" s="25"/>
      <c r="V48" s="40"/>
      <c r="W48" s="65" t="s">
        <v>229</v>
      </c>
      <c r="X48" s="22" t="s">
        <v>225</v>
      </c>
      <c r="Y48" s="25"/>
      <c r="Z48" s="23"/>
      <c r="AA48" s="23"/>
      <c r="AB48" s="65"/>
      <c r="AC48" s="28">
        <v>5000017059</v>
      </c>
      <c r="AD48" s="29" t="s">
        <v>228</v>
      </c>
      <c r="AE48" s="25">
        <v>26.13</v>
      </c>
      <c r="AF48" s="30"/>
      <c r="AG48" s="30"/>
      <c r="AH48" s="31"/>
      <c r="AI48" s="31"/>
      <c r="AJ48" s="20"/>
      <c r="AK48" s="30"/>
      <c r="AL48" s="33"/>
      <c r="AM48" s="30"/>
      <c r="AN48" s="30"/>
      <c r="AO48" s="30"/>
      <c r="AP48" s="30"/>
      <c r="AQ48" s="34"/>
      <c r="AR48" s="22"/>
      <c r="AS48" s="20"/>
      <c r="AT48" s="39"/>
      <c r="AU48" s="23"/>
      <c r="AV48" s="23"/>
      <c r="AW48" s="35"/>
      <c r="AX48" s="20"/>
      <c r="AY48" s="20"/>
      <c r="BA48" s="37"/>
    </row>
    <row r="49" spans="1:53" ht="16.5" customHeight="1" x14ac:dyDescent="0.25">
      <c r="A49" s="18">
        <v>5000124139</v>
      </c>
      <c r="B49" s="18"/>
      <c r="C49" s="18">
        <v>5100032095</v>
      </c>
      <c r="D49" s="19"/>
      <c r="E49" s="20">
        <f t="shared" si="0"/>
        <v>46</v>
      </c>
      <c r="F49" s="20">
        <v>5100016011</v>
      </c>
      <c r="G49" s="21">
        <v>5000168025</v>
      </c>
      <c r="H49" s="22">
        <v>42254</v>
      </c>
      <c r="I49" s="22">
        <v>42255</v>
      </c>
      <c r="J49" s="23">
        <v>2256468</v>
      </c>
      <c r="K49" s="20">
        <v>1100380</v>
      </c>
      <c r="L49" s="20" t="s">
        <v>192</v>
      </c>
      <c r="M49" s="24">
        <v>200282</v>
      </c>
      <c r="N49" s="4" t="s">
        <v>96</v>
      </c>
      <c r="O49" s="24">
        <v>3000022603</v>
      </c>
      <c r="P49" s="23">
        <v>30217790.16</v>
      </c>
      <c r="Q49" s="25">
        <v>85142</v>
      </c>
      <c r="R49" s="106">
        <v>339.21</v>
      </c>
      <c r="S49" s="106"/>
      <c r="T49" s="23"/>
      <c r="U49" s="25"/>
      <c r="V49" s="26"/>
      <c r="W49" s="65" t="s">
        <v>230</v>
      </c>
      <c r="X49" s="104" t="s">
        <v>225</v>
      </c>
      <c r="Y49" s="25"/>
      <c r="Z49" s="23"/>
      <c r="AA49" s="23"/>
      <c r="AB49" s="65"/>
      <c r="AC49" s="28">
        <v>5000017061</v>
      </c>
      <c r="AD49" s="29" t="s">
        <v>228</v>
      </c>
      <c r="AE49" s="25">
        <v>25.33</v>
      </c>
      <c r="AF49" s="30"/>
      <c r="AG49" s="30"/>
      <c r="AH49" s="31"/>
      <c r="AI49" s="32"/>
      <c r="AJ49" s="34"/>
      <c r="AK49" s="30"/>
      <c r="AL49" s="33"/>
      <c r="AM49" s="30"/>
      <c r="AN49" s="30"/>
      <c r="AO49" s="30"/>
      <c r="AP49" s="30"/>
      <c r="AQ49" s="20"/>
      <c r="AR49" s="22"/>
      <c r="AS49" s="20"/>
      <c r="AT49" s="39"/>
      <c r="AU49" s="23"/>
      <c r="AV49" s="23"/>
      <c r="AW49" s="35"/>
      <c r="AX49" s="20"/>
      <c r="AY49" s="20"/>
      <c r="BA49" s="37"/>
    </row>
    <row r="50" spans="1:53" ht="16.5" hidden="1" customHeight="1" x14ac:dyDescent="0.25">
      <c r="A50" s="18">
        <v>5000124189</v>
      </c>
      <c r="B50" s="18"/>
      <c r="C50" s="18">
        <v>5100032473</v>
      </c>
      <c r="D50" s="19"/>
      <c r="E50" s="20">
        <f t="shared" si="0"/>
        <v>47</v>
      </c>
      <c r="F50" s="20"/>
      <c r="G50" s="21">
        <v>5000168325</v>
      </c>
      <c r="H50" s="22">
        <v>42254</v>
      </c>
      <c r="I50" s="22">
        <v>42256</v>
      </c>
      <c r="J50" s="23">
        <v>108221</v>
      </c>
      <c r="K50" s="20"/>
      <c r="L50" s="20"/>
      <c r="M50" s="24">
        <v>200174</v>
      </c>
      <c r="N50" s="4" t="s">
        <v>120</v>
      </c>
      <c r="O50" s="24">
        <v>3000023208</v>
      </c>
      <c r="P50" s="23"/>
      <c r="Q50" s="25"/>
      <c r="R50" s="23"/>
      <c r="S50" s="23"/>
      <c r="T50" s="23"/>
      <c r="U50" s="23"/>
      <c r="V50" s="26"/>
      <c r="W50" s="65"/>
      <c r="X50" s="22"/>
      <c r="Y50" s="25"/>
      <c r="Z50" s="23"/>
      <c r="AA50" s="23"/>
      <c r="AB50" s="65"/>
      <c r="AC50" s="28"/>
      <c r="AD50" s="29"/>
      <c r="AE50" s="25"/>
      <c r="AF50" s="30"/>
      <c r="AG50" s="30"/>
      <c r="AH50" s="31"/>
      <c r="AI50" s="32"/>
      <c r="AJ50" s="34"/>
      <c r="AK50" s="30"/>
      <c r="AL50" s="33"/>
      <c r="AM50" s="30"/>
      <c r="AN50" s="30"/>
      <c r="AO50" s="30"/>
      <c r="AP50" s="30"/>
      <c r="AQ50" s="20"/>
      <c r="AR50" s="22"/>
      <c r="AS50" s="20"/>
      <c r="AT50" s="39"/>
      <c r="AU50" s="23"/>
      <c r="AV50" s="23"/>
      <c r="AW50" s="35"/>
      <c r="AX50" s="20"/>
      <c r="AY50" s="20"/>
      <c r="BA50" s="37"/>
    </row>
    <row r="51" spans="1:53" ht="16.5" customHeight="1" x14ac:dyDescent="0.25">
      <c r="A51" s="18">
        <v>5000124351</v>
      </c>
      <c r="B51" s="18"/>
      <c r="C51" s="18">
        <v>5100032457</v>
      </c>
      <c r="D51" s="19"/>
      <c r="E51" s="20">
        <f t="shared" si="0"/>
        <v>48</v>
      </c>
      <c r="F51" s="20">
        <v>5100016028</v>
      </c>
      <c r="G51" s="21">
        <v>5000168620</v>
      </c>
      <c r="H51" s="22">
        <v>42256</v>
      </c>
      <c r="I51" s="22">
        <v>42256</v>
      </c>
      <c r="J51" s="23">
        <v>1295365</v>
      </c>
      <c r="K51" s="20">
        <v>1100383</v>
      </c>
      <c r="L51" s="20" t="s">
        <v>274</v>
      </c>
      <c r="M51" s="24">
        <v>200246</v>
      </c>
      <c r="N51" s="4" t="s">
        <v>121</v>
      </c>
      <c r="O51" s="24">
        <v>3000023714</v>
      </c>
      <c r="P51" s="23">
        <v>5388000.2599999998</v>
      </c>
      <c r="Q51" s="25">
        <v>44019.61</v>
      </c>
      <c r="R51" s="23">
        <v>120</v>
      </c>
      <c r="S51" s="106"/>
      <c r="T51" s="23"/>
      <c r="U51" s="25"/>
      <c r="V51" s="26"/>
      <c r="W51" s="65">
        <v>322</v>
      </c>
      <c r="X51" s="22" t="s">
        <v>276</v>
      </c>
      <c r="Y51" s="25"/>
      <c r="Z51" s="23"/>
      <c r="AA51" s="23"/>
      <c r="AB51" s="65"/>
      <c r="AC51" s="28">
        <v>5000017463</v>
      </c>
      <c r="AD51" s="29" t="s">
        <v>275</v>
      </c>
      <c r="AE51" s="25">
        <v>28.85</v>
      </c>
      <c r="AF51" s="30"/>
      <c r="AG51" s="30"/>
      <c r="AH51" s="31"/>
      <c r="AI51" s="32"/>
      <c r="AJ51" s="20"/>
      <c r="AK51" s="30"/>
      <c r="AL51" s="33"/>
      <c r="AM51" s="30"/>
      <c r="AN51" s="30"/>
      <c r="AO51" s="30"/>
      <c r="AP51" s="30"/>
      <c r="AQ51" s="34"/>
      <c r="AR51" s="22"/>
      <c r="AS51" s="20"/>
      <c r="AT51" s="39"/>
      <c r="AU51" s="23"/>
      <c r="AV51" s="23"/>
      <c r="AW51" s="35"/>
      <c r="AX51" s="20"/>
      <c r="AY51" s="20"/>
      <c r="BA51" s="37"/>
    </row>
    <row r="52" spans="1:53" ht="16.5" hidden="1" customHeight="1" x14ac:dyDescent="0.25">
      <c r="A52" s="18">
        <v>5000125236</v>
      </c>
      <c r="B52" s="18"/>
      <c r="C52" s="18">
        <v>5100032465</v>
      </c>
      <c r="D52" s="19"/>
      <c r="E52" s="20">
        <f t="shared" si="0"/>
        <v>49</v>
      </c>
      <c r="F52" s="20"/>
      <c r="G52" s="21">
        <v>5000169995</v>
      </c>
      <c r="H52" s="22">
        <v>42263</v>
      </c>
      <c r="I52" s="22">
        <v>42263</v>
      </c>
      <c r="J52" s="23">
        <v>197956</v>
      </c>
      <c r="K52" s="20"/>
      <c r="L52" s="20"/>
      <c r="M52" s="24">
        <v>201520</v>
      </c>
      <c r="N52" s="4" t="s">
        <v>122</v>
      </c>
      <c r="O52" s="24">
        <v>3000023796</v>
      </c>
      <c r="P52" s="23"/>
      <c r="Q52" s="25"/>
      <c r="R52" s="23"/>
      <c r="S52" s="23"/>
      <c r="T52" s="23"/>
      <c r="U52" s="23"/>
      <c r="V52" s="26"/>
      <c r="W52" s="65"/>
      <c r="X52" s="22"/>
      <c r="Y52" s="25"/>
      <c r="Z52" s="23"/>
      <c r="AA52" s="23"/>
      <c r="AB52" s="65"/>
      <c r="AC52" s="28"/>
      <c r="AD52" s="29"/>
      <c r="AE52" s="25"/>
      <c r="AF52" s="30"/>
      <c r="AG52" s="30"/>
      <c r="AH52" s="31"/>
      <c r="AI52" s="32"/>
      <c r="AJ52" s="20"/>
      <c r="AK52" s="30"/>
      <c r="AL52" s="33"/>
      <c r="AM52" s="30"/>
      <c r="AN52" s="30"/>
      <c r="AO52" s="30"/>
      <c r="AP52" s="30"/>
      <c r="AQ52" s="34"/>
      <c r="AR52" s="22"/>
      <c r="AS52" s="20"/>
      <c r="AT52" s="39"/>
      <c r="AU52" s="23"/>
      <c r="AV52" s="23"/>
      <c r="AW52" s="35"/>
      <c r="AX52" s="20"/>
      <c r="AY52" s="20"/>
      <c r="BA52" s="37"/>
    </row>
    <row r="53" spans="1:53" ht="16.5" customHeight="1" x14ac:dyDescent="0.25">
      <c r="A53" s="18">
        <v>5000125256</v>
      </c>
      <c r="B53" s="18"/>
      <c r="C53" s="18">
        <v>5100032824</v>
      </c>
      <c r="D53" s="19"/>
      <c r="E53" s="20">
        <f t="shared" si="0"/>
        <v>50</v>
      </c>
      <c r="F53" s="20">
        <v>5100017945</v>
      </c>
      <c r="G53" s="21">
        <v>5000172647</v>
      </c>
      <c r="H53" s="22">
        <v>42275</v>
      </c>
      <c r="I53" s="22">
        <v>42277</v>
      </c>
      <c r="J53" s="23">
        <v>1015469</v>
      </c>
      <c r="K53" s="20">
        <v>1100378</v>
      </c>
      <c r="L53" s="20" t="s">
        <v>150</v>
      </c>
      <c r="M53" s="24">
        <v>202717</v>
      </c>
      <c r="N53" s="4" t="s">
        <v>112</v>
      </c>
      <c r="O53" s="24">
        <v>3000022415</v>
      </c>
      <c r="P53" s="23">
        <v>21294375</v>
      </c>
      <c r="Q53" s="25">
        <v>34500</v>
      </c>
      <c r="R53" s="24">
        <v>500</v>
      </c>
      <c r="S53" s="106"/>
      <c r="T53" s="23"/>
      <c r="U53" s="25"/>
      <c r="V53" s="26"/>
      <c r="W53" s="103" t="s">
        <v>266</v>
      </c>
      <c r="X53" s="22" t="s">
        <v>234</v>
      </c>
      <c r="Y53" s="25"/>
      <c r="Z53" s="23"/>
      <c r="AA53" s="23"/>
      <c r="AB53" s="65"/>
      <c r="AC53" s="28">
        <v>5000019614</v>
      </c>
      <c r="AD53" s="29" t="s">
        <v>265</v>
      </c>
      <c r="AE53" s="25">
        <v>26.53</v>
      </c>
      <c r="AF53" s="30"/>
      <c r="AG53" s="30"/>
      <c r="AH53" s="31"/>
      <c r="AI53" s="32"/>
      <c r="AJ53" s="20"/>
      <c r="AK53" s="30"/>
      <c r="AL53" s="33"/>
      <c r="AM53" s="30"/>
      <c r="AN53" s="30"/>
      <c r="AO53" s="30"/>
      <c r="AP53" s="30"/>
      <c r="AQ53" s="34"/>
      <c r="AR53" s="22"/>
      <c r="AS53" s="20"/>
      <c r="AT53" s="39"/>
      <c r="AU53" s="23"/>
      <c r="AV53" s="23"/>
      <c r="AW53" s="35"/>
      <c r="AX53" s="20"/>
      <c r="AY53" s="20"/>
      <c r="BA53" s="37"/>
    </row>
    <row r="54" spans="1:53" ht="16.5" customHeight="1" x14ac:dyDescent="0.25">
      <c r="A54" s="18">
        <v>5000125967</v>
      </c>
      <c r="B54" s="18"/>
      <c r="C54" s="18">
        <v>5100032603</v>
      </c>
      <c r="D54" s="19"/>
      <c r="E54" s="20">
        <f t="shared" si="0"/>
        <v>51</v>
      </c>
      <c r="F54" s="20">
        <v>5100017706</v>
      </c>
      <c r="G54" s="21">
        <v>5000172893</v>
      </c>
      <c r="H54" s="22">
        <v>42277</v>
      </c>
      <c r="I54" s="22">
        <v>42277</v>
      </c>
      <c r="J54" s="23">
        <v>2454088</v>
      </c>
      <c r="K54" s="20">
        <v>1100380</v>
      </c>
      <c r="L54" s="20" t="s">
        <v>192</v>
      </c>
      <c r="M54" s="24">
        <v>200282</v>
      </c>
      <c r="N54" s="4" t="s">
        <v>96</v>
      </c>
      <c r="O54" s="24">
        <v>3000024034</v>
      </c>
      <c r="P54" s="23">
        <v>46270311.170000002</v>
      </c>
      <c r="Q54" s="25">
        <v>89082</v>
      </c>
      <c r="R54" s="106">
        <v>497.19</v>
      </c>
      <c r="S54" s="106"/>
      <c r="T54" s="23"/>
      <c r="U54" s="25"/>
      <c r="V54" s="26"/>
      <c r="W54" s="65" t="s">
        <v>232</v>
      </c>
      <c r="X54" s="22" t="s">
        <v>233</v>
      </c>
      <c r="Y54" s="25"/>
      <c r="Z54" s="23"/>
      <c r="AA54" s="23"/>
      <c r="AB54" s="65"/>
      <c r="AC54" s="28">
        <v>5000019763</v>
      </c>
      <c r="AD54" s="29" t="s">
        <v>231</v>
      </c>
      <c r="AE54" s="25">
        <v>26.37</v>
      </c>
      <c r="AF54" s="30"/>
      <c r="AG54" s="30"/>
      <c r="AH54" s="31"/>
      <c r="AI54" s="32"/>
      <c r="AJ54" s="20"/>
      <c r="AK54" s="30"/>
      <c r="AL54" s="33"/>
      <c r="AM54" s="30"/>
      <c r="AN54" s="30"/>
      <c r="AO54" s="30"/>
      <c r="AP54" s="30"/>
      <c r="AQ54" s="20"/>
      <c r="AR54" s="22"/>
      <c r="AS54" s="20"/>
      <c r="AT54" s="39"/>
      <c r="AU54" s="23"/>
      <c r="AV54" s="23"/>
      <c r="AW54" s="35"/>
      <c r="AX54" s="20"/>
      <c r="AY54" s="20"/>
      <c r="BA54" s="37"/>
    </row>
    <row r="55" spans="1:53" ht="16.5" customHeight="1" x14ac:dyDescent="0.25">
      <c r="A55" s="18">
        <v>5000126041</v>
      </c>
      <c r="B55" s="18"/>
      <c r="C55" s="18">
        <v>5100032888</v>
      </c>
      <c r="D55" s="19"/>
      <c r="E55" s="20">
        <f t="shared" si="0"/>
        <v>52</v>
      </c>
      <c r="F55" s="20">
        <v>5100018459</v>
      </c>
      <c r="G55" s="21">
        <v>5000174143</v>
      </c>
      <c r="H55" s="22">
        <v>42284</v>
      </c>
      <c r="I55" s="22">
        <v>42285</v>
      </c>
      <c r="J55" s="23">
        <v>2404764</v>
      </c>
      <c r="K55" s="20">
        <v>1100380</v>
      </c>
      <c r="L55" s="20" t="s">
        <v>192</v>
      </c>
      <c r="M55" s="24">
        <v>200282</v>
      </c>
      <c r="N55" s="4" t="s">
        <v>96</v>
      </c>
      <c r="O55" s="24">
        <v>3000024034</v>
      </c>
      <c r="P55" s="23">
        <v>46270311.170000002</v>
      </c>
      <c r="Q55" s="25">
        <v>89082</v>
      </c>
      <c r="R55" s="106">
        <v>497.19</v>
      </c>
      <c r="S55" s="106"/>
      <c r="T55" s="23"/>
      <c r="U55" s="25"/>
      <c r="V55" s="26"/>
      <c r="W55" s="65" t="s">
        <v>235</v>
      </c>
      <c r="X55" s="22" t="s">
        <v>236</v>
      </c>
      <c r="Y55" s="25"/>
      <c r="Z55" s="23"/>
      <c r="AA55" s="23"/>
      <c r="AB55" s="65"/>
      <c r="AC55" s="28">
        <v>5000020472</v>
      </c>
      <c r="AD55" s="29" t="s">
        <v>234</v>
      </c>
      <c r="AE55" s="25">
        <v>25.84</v>
      </c>
      <c r="AF55" s="30"/>
      <c r="AG55" s="30"/>
      <c r="AH55" s="31"/>
      <c r="AI55" s="32"/>
      <c r="AJ55" s="20"/>
      <c r="AK55" s="30"/>
      <c r="AL55" s="33"/>
      <c r="AM55" s="30"/>
      <c r="AN55" s="30"/>
      <c r="AO55" s="30"/>
      <c r="AP55" s="30"/>
      <c r="AQ55" s="34"/>
      <c r="AR55" s="22"/>
      <c r="AS55" s="20"/>
      <c r="AT55" s="39"/>
      <c r="AU55" s="23"/>
      <c r="AV55" s="23"/>
      <c r="AW55" s="35"/>
      <c r="AX55" s="20"/>
      <c r="AY55" s="20"/>
      <c r="BA55" s="37"/>
    </row>
    <row r="56" spans="1:53" ht="16.5" hidden="1" customHeight="1" x14ac:dyDescent="0.25">
      <c r="A56" s="18">
        <v>5000126274</v>
      </c>
      <c r="B56" s="18"/>
      <c r="C56" s="18">
        <v>5100034226</v>
      </c>
      <c r="D56" s="19"/>
      <c r="E56" s="20">
        <f t="shared" si="0"/>
        <v>53</v>
      </c>
      <c r="F56" s="20"/>
      <c r="G56" s="21">
        <v>5000174228</v>
      </c>
      <c r="H56" s="22">
        <v>42283</v>
      </c>
      <c r="I56" s="22">
        <v>42284</v>
      </c>
      <c r="J56" s="23">
        <v>165332</v>
      </c>
      <c r="K56" s="20"/>
      <c r="L56" s="20"/>
      <c r="M56" s="24">
        <v>200052</v>
      </c>
      <c r="N56" s="4" t="s">
        <v>94</v>
      </c>
      <c r="O56" s="24">
        <v>3000024226</v>
      </c>
      <c r="P56" s="23"/>
      <c r="Q56" s="25"/>
      <c r="R56" s="23"/>
      <c r="S56" s="23"/>
      <c r="T56" s="23"/>
      <c r="U56" s="23"/>
      <c r="V56" s="40"/>
      <c r="W56" s="65"/>
      <c r="X56" s="22"/>
      <c r="Y56" s="25"/>
      <c r="Z56" s="23"/>
      <c r="AA56" s="23"/>
      <c r="AB56" s="65"/>
      <c r="AC56" s="28"/>
      <c r="AD56" s="29"/>
      <c r="AE56" s="25"/>
      <c r="AF56" s="30"/>
      <c r="AG56" s="30"/>
      <c r="AH56" s="31"/>
      <c r="AI56" s="31"/>
      <c r="AJ56" s="20"/>
      <c r="AK56" s="30"/>
      <c r="AL56" s="33"/>
      <c r="AM56" s="30"/>
      <c r="AN56" s="30"/>
      <c r="AO56" s="30"/>
      <c r="AP56" s="30"/>
      <c r="AQ56" s="20"/>
      <c r="AR56" s="22"/>
      <c r="AS56" s="20"/>
      <c r="AT56" s="39"/>
      <c r="AU56" s="23"/>
      <c r="AV56" s="23"/>
      <c r="AW56" s="35"/>
      <c r="AX56" s="20"/>
      <c r="AY56" s="20"/>
      <c r="BA56" s="37"/>
    </row>
    <row r="57" spans="1:53" ht="16.5" hidden="1" customHeight="1" x14ac:dyDescent="0.25">
      <c r="A57" s="18">
        <v>5000126457</v>
      </c>
      <c r="B57" s="18"/>
      <c r="C57" s="18">
        <v>5100034048</v>
      </c>
      <c r="D57" s="19"/>
      <c r="E57" s="20">
        <f t="shared" si="0"/>
        <v>54</v>
      </c>
      <c r="F57" s="20"/>
      <c r="G57" s="21">
        <v>5000174545</v>
      </c>
      <c r="H57" s="22">
        <v>42284</v>
      </c>
      <c r="I57" s="22">
        <v>42286</v>
      </c>
      <c r="J57" s="23">
        <v>2340868</v>
      </c>
      <c r="K57" s="20"/>
      <c r="L57" s="20"/>
      <c r="M57" s="24">
        <v>201785</v>
      </c>
      <c r="N57" s="4" t="s">
        <v>99</v>
      </c>
      <c r="O57" s="24">
        <v>3000023410</v>
      </c>
      <c r="P57" s="23"/>
      <c r="Q57" s="25"/>
      <c r="R57" s="23"/>
      <c r="S57" s="23"/>
      <c r="T57" s="23"/>
      <c r="U57" s="23"/>
      <c r="V57" s="26"/>
      <c r="W57" s="65"/>
      <c r="X57" s="22"/>
      <c r="Y57" s="25"/>
      <c r="Z57" s="23"/>
      <c r="AA57" s="23"/>
      <c r="AB57" s="65"/>
      <c r="AC57" s="28"/>
      <c r="AD57" s="29"/>
      <c r="AE57" s="25"/>
      <c r="AF57" s="30"/>
      <c r="AG57" s="30"/>
      <c r="AH57" s="31"/>
      <c r="AI57" s="32"/>
      <c r="AJ57" s="20"/>
      <c r="AK57" s="30"/>
      <c r="AL57" s="33"/>
      <c r="AM57" s="30"/>
      <c r="AN57" s="30"/>
      <c r="AO57" s="30"/>
      <c r="AP57" s="30"/>
      <c r="AQ57" s="20"/>
      <c r="AR57" s="22"/>
      <c r="AS57" s="20"/>
      <c r="AT57" s="39"/>
      <c r="AU57" s="23"/>
      <c r="AV57" s="23"/>
      <c r="AW57" s="35"/>
      <c r="AX57" s="20"/>
      <c r="AY57" s="20"/>
      <c r="BA57" s="37"/>
    </row>
    <row r="58" spans="1:53" ht="16.5" hidden="1" customHeight="1" x14ac:dyDescent="0.25">
      <c r="A58" s="18">
        <v>5000127012</v>
      </c>
      <c r="B58" s="18"/>
      <c r="C58" s="18">
        <v>5100034056</v>
      </c>
      <c r="D58" s="19"/>
      <c r="E58" s="20">
        <f t="shared" si="0"/>
        <v>55</v>
      </c>
      <c r="F58" s="20"/>
      <c r="G58" s="21">
        <v>5000175702</v>
      </c>
      <c r="H58" s="22">
        <v>42287</v>
      </c>
      <c r="I58" s="22">
        <v>42290</v>
      </c>
      <c r="J58" s="23">
        <v>355702</v>
      </c>
      <c r="K58" s="20"/>
      <c r="L58" s="20"/>
      <c r="M58" s="24">
        <v>201754</v>
      </c>
      <c r="N58" s="4" t="s">
        <v>123</v>
      </c>
      <c r="O58" s="24">
        <v>3000023417</v>
      </c>
      <c r="P58" s="23"/>
      <c r="Q58" s="25"/>
      <c r="R58" s="23"/>
      <c r="S58" s="23"/>
      <c r="T58" s="23"/>
      <c r="U58" s="23"/>
      <c r="V58" s="26"/>
      <c r="W58" s="65"/>
      <c r="X58" s="22"/>
      <c r="Y58" s="25"/>
      <c r="Z58" s="23"/>
      <c r="AA58" s="23"/>
      <c r="AB58" s="65"/>
      <c r="AC58" s="28"/>
      <c r="AD58" s="29"/>
      <c r="AE58" s="25"/>
      <c r="AF58" s="30"/>
      <c r="AG58" s="30"/>
      <c r="AH58" s="31"/>
      <c r="AI58" s="32"/>
      <c r="AJ58" s="20"/>
      <c r="AK58" s="30"/>
      <c r="AL58" s="33"/>
      <c r="AM58" s="30"/>
      <c r="AN58" s="30"/>
      <c r="AO58" s="30"/>
      <c r="AP58" s="30"/>
      <c r="AQ58" s="20"/>
      <c r="AR58" s="22"/>
      <c r="AS58" s="20"/>
      <c r="AT58" s="39"/>
      <c r="AU58" s="23"/>
      <c r="AV58" s="23"/>
      <c r="AW58" s="35"/>
      <c r="AX58" s="20"/>
      <c r="AY58" s="20"/>
      <c r="BA58" s="37"/>
    </row>
    <row r="59" spans="1:53" ht="16.5" customHeight="1" x14ac:dyDescent="0.25">
      <c r="A59" s="18">
        <v>5000127208</v>
      </c>
      <c r="B59" s="18"/>
      <c r="C59" s="18">
        <v>5100032884</v>
      </c>
      <c r="D59" s="19"/>
      <c r="E59" s="20">
        <f t="shared" si="0"/>
        <v>56</v>
      </c>
      <c r="F59" s="20">
        <v>5100019402</v>
      </c>
      <c r="G59" s="21">
        <v>5000175991</v>
      </c>
      <c r="H59" s="22">
        <v>42289</v>
      </c>
      <c r="I59" s="22">
        <v>42292</v>
      </c>
      <c r="J59" s="23">
        <v>1072156</v>
      </c>
      <c r="K59" s="20">
        <v>1100378</v>
      </c>
      <c r="L59" s="20" t="s">
        <v>150</v>
      </c>
      <c r="M59" s="24">
        <v>202751</v>
      </c>
      <c r="N59" s="4" t="s">
        <v>113</v>
      </c>
      <c r="O59" s="24">
        <v>3000022281</v>
      </c>
      <c r="P59" s="23">
        <v>10840625</v>
      </c>
      <c r="Q59" s="25">
        <v>35000</v>
      </c>
      <c r="R59" s="23">
        <v>250</v>
      </c>
      <c r="S59" s="106"/>
      <c r="T59" s="23"/>
      <c r="U59" s="25"/>
      <c r="V59" s="26"/>
      <c r="W59" s="103" t="s">
        <v>190</v>
      </c>
      <c r="X59" s="22" t="s">
        <v>191</v>
      </c>
      <c r="Y59" s="25"/>
      <c r="Z59" s="23"/>
      <c r="AA59" s="23"/>
      <c r="AB59" s="65"/>
      <c r="AC59" s="28">
        <v>5000021506</v>
      </c>
      <c r="AD59" s="29" t="s">
        <v>189</v>
      </c>
      <c r="AE59" s="25">
        <v>27.5</v>
      </c>
      <c r="AF59" s="30"/>
      <c r="AG59" s="30"/>
      <c r="AH59" s="31"/>
      <c r="AI59" s="32"/>
      <c r="AJ59" s="20"/>
      <c r="AK59" s="30"/>
      <c r="AL59" s="33"/>
      <c r="AM59" s="30"/>
      <c r="AN59" s="30"/>
      <c r="AO59" s="30"/>
      <c r="AP59" s="30"/>
      <c r="AQ59" s="34"/>
      <c r="AR59" s="22"/>
      <c r="AS59" s="20"/>
      <c r="AT59" s="39"/>
      <c r="AU59" s="23"/>
      <c r="AV59" s="23"/>
      <c r="AW59" s="35"/>
      <c r="AX59" s="20"/>
      <c r="AY59" s="20"/>
      <c r="BA59" s="37"/>
    </row>
    <row r="60" spans="1:53" ht="16.5" customHeight="1" x14ac:dyDescent="0.25">
      <c r="A60" s="18">
        <v>5000127285</v>
      </c>
      <c r="B60" s="18"/>
      <c r="C60" s="18">
        <v>5100022150</v>
      </c>
      <c r="D60" s="19"/>
      <c r="E60" s="20">
        <f t="shared" si="0"/>
        <v>57</v>
      </c>
      <c r="F60" s="20">
        <v>5100019744</v>
      </c>
      <c r="G60" s="21">
        <v>5000176893</v>
      </c>
      <c r="H60" s="22">
        <v>42296</v>
      </c>
      <c r="I60" s="22">
        <v>42297</v>
      </c>
      <c r="J60" s="23">
        <v>2541948</v>
      </c>
      <c r="K60" s="20">
        <v>1100380</v>
      </c>
      <c r="L60" s="20" t="s">
        <v>192</v>
      </c>
      <c r="M60" s="24">
        <v>200282</v>
      </c>
      <c r="N60" s="4" t="s">
        <v>96</v>
      </c>
      <c r="O60" s="24">
        <v>3000024363</v>
      </c>
      <c r="P60" s="23">
        <v>62826095.159999996</v>
      </c>
      <c r="Q60" s="25">
        <v>89196</v>
      </c>
      <c r="R60" s="106">
        <v>674.245</v>
      </c>
      <c r="S60" s="106"/>
      <c r="T60" s="23"/>
      <c r="U60" s="25"/>
      <c r="V60" s="26"/>
      <c r="W60" s="21" t="s">
        <v>238</v>
      </c>
      <c r="X60" s="22" t="s">
        <v>239</v>
      </c>
      <c r="Y60" s="25"/>
      <c r="Z60" s="23"/>
      <c r="AA60" s="23"/>
      <c r="AB60" s="65"/>
      <c r="AC60" s="28">
        <v>5000021915</v>
      </c>
      <c r="AD60" s="29" t="s">
        <v>237</v>
      </c>
      <c r="AE60" s="25">
        <v>27.28</v>
      </c>
      <c r="AF60" s="30"/>
      <c r="AG60" s="30"/>
      <c r="AH60" s="31"/>
      <c r="AI60" s="32"/>
      <c r="AJ60" s="20"/>
      <c r="AK60" s="30"/>
      <c r="AL60" s="33"/>
      <c r="AM60" s="30"/>
      <c r="AN60" s="30"/>
      <c r="AO60" s="30"/>
      <c r="AP60" s="30"/>
      <c r="AQ60" s="20"/>
      <c r="AR60" s="22"/>
      <c r="AS60" s="20"/>
      <c r="AT60" s="39"/>
      <c r="AU60" s="23"/>
      <c r="AV60" s="23"/>
      <c r="AW60" s="35"/>
      <c r="AX60" s="20"/>
      <c r="AY60" s="20"/>
      <c r="BA60" s="37"/>
    </row>
    <row r="61" spans="1:53" ht="16.5" hidden="1" customHeight="1" x14ac:dyDescent="0.25">
      <c r="A61" s="18">
        <v>5000128432</v>
      </c>
      <c r="B61" s="18"/>
      <c r="C61" s="18">
        <v>5100023716</v>
      </c>
      <c r="D61" s="19"/>
      <c r="E61" s="20">
        <f t="shared" si="0"/>
        <v>58</v>
      </c>
      <c r="F61" s="20"/>
      <c r="G61" s="21">
        <v>5000177467</v>
      </c>
      <c r="H61" s="22">
        <v>42297</v>
      </c>
      <c r="I61" s="22">
        <v>42297</v>
      </c>
      <c r="J61" s="23">
        <v>579735</v>
      </c>
      <c r="K61" s="20"/>
      <c r="L61" s="20"/>
      <c r="M61" s="24">
        <v>200095</v>
      </c>
      <c r="N61" s="4" t="s">
        <v>124</v>
      </c>
      <c r="O61" s="24">
        <v>3000024983</v>
      </c>
      <c r="P61" s="23"/>
      <c r="Q61" s="25"/>
      <c r="R61" s="23"/>
      <c r="S61" s="23"/>
      <c r="T61" s="23"/>
      <c r="U61" s="23"/>
      <c r="V61" s="26"/>
      <c r="W61" s="65"/>
      <c r="X61" s="22"/>
      <c r="Y61" s="25"/>
      <c r="Z61" s="23"/>
      <c r="AA61" s="23"/>
      <c r="AB61" s="65"/>
      <c r="AC61" s="28"/>
      <c r="AD61" s="29"/>
      <c r="AE61" s="25"/>
      <c r="AF61" s="30"/>
      <c r="AG61" s="30"/>
      <c r="AH61" s="31"/>
      <c r="AI61" s="32"/>
      <c r="AJ61" s="20"/>
      <c r="AK61" s="30"/>
      <c r="AL61" s="33"/>
      <c r="AM61" s="30"/>
      <c r="AN61" s="30"/>
      <c r="AO61" s="30"/>
      <c r="AP61" s="30"/>
      <c r="AQ61" s="20"/>
      <c r="AR61" s="22"/>
      <c r="AS61" s="20"/>
      <c r="AT61" s="39"/>
      <c r="AU61" s="23"/>
      <c r="AV61" s="23"/>
      <c r="AW61" s="35"/>
      <c r="AX61" s="20"/>
      <c r="AY61" s="20"/>
      <c r="BA61" s="37"/>
    </row>
    <row r="62" spans="1:53" s="141" customFormat="1" ht="16.5" hidden="1" customHeight="1" x14ac:dyDescent="0.25">
      <c r="A62" s="18">
        <v>5000129319</v>
      </c>
      <c r="B62" s="18"/>
      <c r="C62" s="18">
        <v>5100031445</v>
      </c>
      <c r="D62" s="19"/>
      <c r="E62" s="44">
        <f t="shared" si="0"/>
        <v>59</v>
      </c>
      <c r="F62" s="44"/>
      <c r="G62" s="128">
        <v>5000178174</v>
      </c>
      <c r="H62" s="142">
        <v>42302</v>
      </c>
      <c r="I62" s="142">
        <v>42303</v>
      </c>
      <c r="J62" s="130">
        <v>1352220</v>
      </c>
      <c r="K62" s="44">
        <v>1100383</v>
      </c>
      <c r="L62" s="44" t="s">
        <v>274</v>
      </c>
      <c r="M62" s="131">
        <v>200246</v>
      </c>
      <c r="N62" s="132" t="s">
        <v>121</v>
      </c>
      <c r="O62" s="131">
        <v>3000025046</v>
      </c>
      <c r="P62" s="130">
        <v>5580000.5800000001</v>
      </c>
      <c r="Q62" s="143">
        <v>45588.24</v>
      </c>
      <c r="R62" s="130">
        <v>120</v>
      </c>
      <c r="S62" s="23"/>
      <c r="T62" s="23"/>
      <c r="U62" s="23"/>
      <c r="V62" s="40"/>
      <c r="W62" s="133">
        <v>372</v>
      </c>
      <c r="X62" s="142" t="s">
        <v>278</v>
      </c>
      <c r="Y62" s="25"/>
      <c r="Z62" s="23"/>
      <c r="AA62" s="23"/>
      <c r="AB62" s="133"/>
      <c r="AC62" s="134">
        <v>5000022641</v>
      </c>
      <c r="AD62" s="135" t="s">
        <v>277</v>
      </c>
      <c r="AE62" s="136">
        <v>29.08</v>
      </c>
      <c r="AF62" s="30"/>
      <c r="AG62" s="30"/>
      <c r="AH62" s="31"/>
      <c r="AI62" s="31"/>
      <c r="AJ62" s="44"/>
      <c r="AK62" s="30"/>
      <c r="AL62" s="33"/>
      <c r="AM62" s="30"/>
      <c r="AN62" s="30"/>
      <c r="AO62" s="30"/>
      <c r="AP62" s="30"/>
      <c r="AQ62" s="137"/>
      <c r="AR62" s="142"/>
      <c r="AS62" s="44"/>
      <c r="AT62" s="138"/>
      <c r="AU62" s="23"/>
      <c r="AV62" s="23"/>
      <c r="AW62" s="139"/>
      <c r="AX62" s="144"/>
      <c r="AY62" s="44"/>
      <c r="AZ62" s="36"/>
      <c r="BA62" s="140"/>
    </row>
    <row r="63" spans="1:53" ht="16.5" hidden="1" customHeight="1" x14ac:dyDescent="0.25">
      <c r="A63" s="18">
        <v>5000129459</v>
      </c>
      <c r="B63" s="18"/>
      <c r="C63" s="18">
        <v>5100026738</v>
      </c>
      <c r="D63" s="19"/>
      <c r="E63" s="20">
        <f t="shared" si="0"/>
        <v>60</v>
      </c>
      <c r="F63" s="20"/>
      <c r="G63" s="21">
        <v>5000179478</v>
      </c>
      <c r="H63" s="22">
        <v>42310</v>
      </c>
      <c r="I63" s="22">
        <v>42310</v>
      </c>
      <c r="J63" s="23">
        <v>189115</v>
      </c>
      <c r="K63" s="20"/>
      <c r="L63" s="20"/>
      <c r="M63" s="24">
        <v>200017</v>
      </c>
      <c r="N63" s="4" t="s">
        <v>106</v>
      </c>
      <c r="O63" s="24">
        <v>3000024620</v>
      </c>
      <c r="P63" s="23"/>
      <c r="Q63" s="25"/>
      <c r="R63" s="23"/>
      <c r="S63" s="23"/>
      <c r="T63" s="23"/>
      <c r="U63" s="23"/>
      <c r="V63" s="26"/>
      <c r="W63" s="65"/>
      <c r="X63" s="22"/>
      <c r="Y63" s="25"/>
      <c r="Z63" s="23"/>
      <c r="AA63" s="23"/>
      <c r="AB63" s="65"/>
      <c r="AC63" s="28"/>
      <c r="AD63" s="29"/>
      <c r="AE63" s="25"/>
      <c r="AF63" s="30"/>
      <c r="AG63" s="30"/>
      <c r="AH63" s="31"/>
      <c r="AI63" s="32"/>
      <c r="AJ63" s="20"/>
      <c r="AK63" s="30"/>
      <c r="AL63" s="33"/>
      <c r="AM63" s="30"/>
      <c r="AN63" s="30"/>
      <c r="AO63" s="30"/>
      <c r="AP63" s="30"/>
      <c r="AQ63" s="34"/>
      <c r="AR63" s="22"/>
      <c r="AS63" s="20"/>
      <c r="AT63" s="39"/>
      <c r="AU63" s="23"/>
      <c r="AV63" s="23"/>
      <c r="AW63" s="35"/>
      <c r="AX63" s="20"/>
      <c r="AY63" s="20"/>
      <c r="BA63" s="37"/>
    </row>
    <row r="64" spans="1:53" ht="16.5" hidden="1" customHeight="1" x14ac:dyDescent="0.25">
      <c r="A64" s="18">
        <v>5000129461</v>
      </c>
      <c r="B64" s="18"/>
      <c r="C64" s="18">
        <v>5100034590</v>
      </c>
      <c r="D64" s="19"/>
      <c r="E64" s="20">
        <f t="shared" si="0"/>
        <v>61</v>
      </c>
      <c r="F64" s="20"/>
      <c r="G64" s="21">
        <v>5000179998</v>
      </c>
      <c r="H64" s="22">
        <v>42312</v>
      </c>
      <c r="I64" s="22">
        <v>42312</v>
      </c>
      <c r="J64" s="23">
        <v>587171</v>
      </c>
      <c r="K64" s="20"/>
      <c r="L64" s="20"/>
      <c r="M64" s="24">
        <v>200137</v>
      </c>
      <c r="N64" s="4" t="s">
        <v>117</v>
      </c>
      <c r="O64" s="24">
        <v>3000025101</v>
      </c>
      <c r="P64" s="23"/>
      <c r="Q64" s="25"/>
      <c r="R64" s="23"/>
      <c r="S64" s="23"/>
      <c r="T64" s="23"/>
      <c r="U64" s="23"/>
      <c r="V64" s="26"/>
      <c r="W64" s="65"/>
      <c r="X64" s="22"/>
      <c r="Y64" s="25"/>
      <c r="Z64" s="23"/>
      <c r="AA64" s="23"/>
      <c r="AB64" s="65"/>
      <c r="AC64" s="28"/>
      <c r="AD64" s="29"/>
      <c r="AE64" s="25"/>
      <c r="AF64" s="30"/>
      <c r="AG64" s="30"/>
      <c r="AH64" s="31"/>
      <c r="AI64" s="32"/>
      <c r="AJ64" s="20"/>
      <c r="AK64" s="30"/>
      <c r="AL64" s="33"/>
      <c r="AM64" s="30"/>
      <c r="AN64" s="30"/>
      <c r="AO64" s="30"/>
      <c r="AP64" s="30"/>
      <c r="AQ64" s="34"/>
      <c r="AR64" s="22"/>
      <c r="AS64" s="20"/>
      <c r="AT64" s="39"/>
      <c r="AU64" s="23"/>
      <c r="AV64" s="23"/>
      <c r="AW64" s="35"/>
      <c r="AX64" s="20"/>
      <c r="AY64" s="20"/>
      <c r="BA64" s="37"/>
    </row>
    <row r="65" spans="1:53" ht="16.5" hidden="1" customHeight="1" x14ac:dyDescent="0.25">
      <c r="A65" s="18">
        <v>5000129933</v>
      </c>
      <c r="B65" s="18"/>
      <c r="C65" s="18">
        <v>5100034853</v>
      </c>
      <c r="D65" s="19"/>
      <c r="E65" s="20">
        <f t="shared" si="0"/>
        <v>62</v>
      </c>
      <c r="F65" s="20"/>
      <c r="G65" s="21">
        <v>5000180705</v>
      </c>
      <c r="H65" s="22">
        <v>42313</v>
      </c>
      <c r="I65" s="22">
        <v>42313</v>
      </c>
      <c r="J65" s="23">
        <v>544489</v>
      </c>
      <c r="K65" s="20"/>
      <c r="L65" s="20"/>
      <c r="M65" s="24">
        <v>200057</v>
      </c>
      <c r="N65" s="4" t="s">
        <v>125</v>
      </c>
      <c r="O65" s="24">
        <v>3000024407</v>
      </c>
      <c r="P65" s="23"/>
      <c r="Q65" s="25"/>
      <c r="R65" s="23"/>
      <c r="S65" s="23"/>
      <c r="T65" s="23"/>
      <c r="U65" s="23"/>
      <c r="V65" s="40"/>
      <c r="W65" s="65"/>
      <c r="X65" s="22"/>
      <c r="Y65" s="25"/>
      <c r="Z65" s="23"/>
      <c r="AA65" s="23"/>
      <c r="AB65" s="65"/>
      <c r="AC65" s="28"/>
      <c r="AD65" s="29"/>
      <c r="AE65" s="25"/>
      <c r="AF65" s="30"/>
      <c r="AG65" s="30"/>
      <c r="AH65" s="31"/>
      <c r="AI65" s="31"/>
      <c r="AJ65" s="20"/>
      <c r="AK65" s="30"/>
      <c r="AL65" s="33"/>
      <c r="AM65" s="30"/>
      <c r="AN65" s="30"/>
      <c r="AO65" s="30"/>
      <c r="AP65" s="30"/>
      <c r="AQ65" s="20"/>
      <c r="AR65" s="179"/>
      <c r="AS65" s="179"/>
      <c r="AT65" s="39"/>
      <c r="AU65" s="23"/>
      <c r="AV65" s="23"/>
      <c r="AW65" s="35"/>
      <c r="AX65" s="20"/>
      <c r="AY65" s="20"/>
      <c r="BA65" s="37"/>
    </row>
    <row r="66" spans="1:53" ht="16.5" hidden="1" customHeight="1" x14ac:dyDescent="0.25">
      <c r="A66" s="18">
        <v>5000129955</v>
      </c>
      <c r="B66" s="18"/>
      <c r="C66" s="18">
        <v>5100036147</v>
      </c>
      <c r="D66" s="19"/>
      <c r="E66" s="20">
        <f t="shared" si="0"/>
        <v>63</v>
      </c>
      <c r="F66" s="20"/>
      <c r="G66" s="21">
        <v>5000181609</v>
      </c>
      <c r="H66" s="22">
        <v>42315</v>
      </c>
      <c r="I66" s="22">
        <v>42324</v>
      </c>
      <c r="J66" s="23">
        <v>1626067</v>
      </c>
      <c r="K66" s="20"/>
      <c r="L66" s="20"/>
      <c r="M66" s="24">
        <v>201754</v>
      </c>
      <c r="N66" s="4" t="s">
        <v>123</v>
      </c>
      <c r="O66" s="24">
        <v>3000025077</v>
      </c>
      <c r="P66" s="23"/>
      <c r="Q66" s="25"/>
      <c r="R66" s="23"/>
      <c r="S66" s="23"/>
      <c r="T66" s="23"/>
      <c r="U66" s="23"/>
      <c r="V66" s="26"/>
      <c r="W66" s="65"/>
      <c r="X66" s="22"/>
      <c r="Y66" s="25"/>
      <c r="Z66" s="23"/>
      <c r="AA66" s="23"/>
      <c r="AB66" s="65"/>
      <c r="AC66" s="28"/>
      <c r="AD66" s="29"/>
      <c r="AE66" s="25"/>
      <c r="AF66" s="30"/>
      <c r="AG66" s="30"/>
      <c r="AH66" s="31"/>
      <c r="AI66" s="31"/>
      <c r="AJ66" s="20"/>
      <c r="AK66" s="30"/>
      <c r="AL66" s="33"/>
      <c r="AM66" s="30"/>
      <c r="AN66" s="30"/>
      <c r="AO66" s="30"/>
      <c r="AP66" s="30"/>
      <c r="AQ66" s="20"/>
      <c r="AR66" s="22"/>
      <c r="AS66" s="20"/>
      <c r="AT66" s="39"/>
      <c r="AU66" s="23"/>
      <c r="AV66" s="23"/>
      <c r="AW66" s="35"/>
      <c r="AX66" s="20"/>
      <c r="AY66" s="20"/>
      <c r="BA66" s="37"/>
    </row>
    <row r="67" spans="1:53" ht="16.5" hidden="1" customHeight="1" x14ac:dyDescent="0.25">
      <c r="A67" s="18">
        <v>5000129972</v>
      </c>
      <c r="B67" s="18"/>
      <c r="C67" s="18">
        <v>5100034496</v>
      </c>
      <c r="D67" s="19"/>
      <c r="E67" s="20">
        <f t="shared" si="0"/>
        <v>64</v>
      </c>
      <c r="F67" s="20"/>
      <c r="G67" s="21">
        <v>5000183945</v>
      </c>
      <c r="H67" s="22">
        <v>42333</v>
      </c>
      <c r="I67" s="22">
        <v>42335</v>
      </c>
      <c r="J67" s="23">
        <v>103390</v>
      </c>
      <c r="K67" s="20"/>
      <c r="L67" s="20"/>
      <c r="M67" s="24">
        <v>202791</v>
      </c>
      <c r="N67" s="4" t="s">
        <v>126</v>
      </c>
      <c r="O67" s="24">
        <v>3000025140</v>
      </c>
      <c r="P67" s="23"/>
      <c r="Q67" s="25"/>
      <c r="R67" s="23"/>
      <c r="S67" s="23"/>
      <c r="T67" s="23"/>
      <c r="U67" s="23"/>
      <c r="V67" s="26"/>
      <c r="W67" s="65"/>
      <c r="X67" s="22"/>
      <c r="Y67" s="25"/>
      <c r="Z67" s="23"/>
      <c r="AA67" s="23"/>
      <c r="AB67" s="65"/>
      <c r="AC67" s="28"/>
      <c r="AD67" s="29"/>
      <c r="AE67" s="25"/>
      <c r="AF67" s="30"/>
      <c r="AG67" s="30"/>
      <c r="AH67" s="31"/>
      <c r="AI67" s="32"/>
      <c r="AJ67" s="20"/>
      <c r="AK67" s="30"/>
      <c r="AL67" s="33"/>
      <c r="AM67" s="30"/>
      <c r="AN67" s="30"/>
      <c r="AO67" s="30"/>
      <c r="AP67" s="30"/>
      <c r="AQ67" s="20"/>
      <c r="AR67" s="22"/>
      <c r="AS67" s="20"/>
      <c r="AT67" s="39"/>
      <c r="AU67" s="23"/>
      <c r="AV67" s="23"/>
      <c r="AW67" s="35"/>
      <c r="AX67" s="20"/>
      <c r="AY67" s="20"/>
      <c r="BA67" s="37"/>
    </row>
    <row r="68" spans="1:53" ht="16.5" customHeight="1" x14ac:dyDescent="0.25">
      <c r="A68" s="18">
        <v>5000131214</v>
      </c>
      <c r="B68" s="18"/>
      <c r="C68" s="18">
        <v>5100035746</v>
      </c>
      <c r="D68" s="19"/>
      <c r="E68" s="20">
        <f t="shared" si="0"/>
        <v>65</v>
      </c>
      <c r="F68" s="20">
        <v>5100023949</v>
      </c>
      <c r="G68" s="21">
        <v>5000184524</v>
      </c>
      <c r="H68" s="22">
        <v>42334</v>
      </c>
      <c r="I68" s="22">
        <v>42336</v>
      </c>
      <c r="J68" s="23">
        <v>1655906</v>
      </c>
      <c r="K68" s="20">
        <v>1100165</v>
      </c>
      <c r="L68" s="20" t="s">
        <v>177</v>
      </c>
      <c r="M68" s="24">
        <v>202004</v>
      </c>
      <c r="N68" s="4" t="s">
        <v>114</v>
      </c>
      <c r="O68" s="24">
        <v>3000025557</v>
      </c>
      <c r="P68" s="23">
        <v>12866000</v>
      </c>
      <c r="Q68" s="25">
        <v>56500</v>
      </c>
      <c r="R68" s="23">
        <v>200</v>
      </c>
      <c r="S68" s="106"/>
      <c r="T68" s="23"/>
      <c r="U68" s="25"/>
      <c r="V68" s="40"/>
      <c r="W68" s="65">
        <v>4161534617</v>
      </c>
      <c r="X68" s="22" t="s">
        <v>180</v>
      </c>
      <c r="Y68" s="25"/>
      <c r="Z68" s="23"/>
      <c r="AA68" s="23"/>
      <c r="AB68" s="65"/>
      <c r="AC68" s="28">
        <v>5000025922</v>
      </c>
      <c r="AD68" s="29" t="s">
        <v>179</v>
      </c>
      <c r="AE68" s="25">
        <v>23.85</v>
      </c>
      <c r="AF68" s="30"/>
      <c r="AG68" s="30"/>
      <c r="AH68" s="31"/>
      <c r="AI68" s="23"/>
      <c r="AJ68" s="20"/>
      <c r="AK68" s="30"/>
      <c r="AL68" s="33"/>
      <c r="AM68" s="30"/>
      <c r="AN68" s="30"/>
      <c r="AO68" s="30"/>
      <c r="AP68" s="30"/>
      <c r="AQ68" s="20"/>
      <c r="AR68" s="22"/>
      <c r="AS68" s="20"/>
      <c r="AT68" s="39"/>
      <c r="AU68" s="23"/>
      <c r="AV68" s="23"/>
      <c r="AW68" s="35"/>
      <c r="AX68" s="20"/>
      <c r="AY68" s="20"/>
      <c r="BA68" s="37"/>
    </row>
    <row r="69" spans="1:53" ht="16.5" hidden="1" customHeight="1" x14ac:dyDescent="0.25">
      <c r="A69" s="18">
        <v>5000131688</v>
      </c>
      <c r="B69" s="18"/>
      <c r="C69" s="18">
        <v>5100036086</v>
      </c>
      <c r="D69" s="19"/>
      <c r="E69" s="20">
        <f t="shared" si="0"/>
        <v>66</v>
      </c>
      <c r="F69" s="20"/>
      <c r="G69" s="21">
        <v>5000185072</v>
      </c>
      <c r="H69" s="22">
        <v>42339</v>
      </c>
      <c r="I69" s="22">
        <v>42339</v>
      </c>
      <c r="J69" s="23">
        <v>70077</v>
      </c>
      <c r="K69" s="20"/>
      <c r="L69" s="20"/>
      <c r="M69" s="24">
        <v>200106</v>
      </c>
      <c r="N69" s="4" t="s">
        <v>116</v>
      </c>
      <c r="O69" s="24">
        <v>3000025266</v>
      </c>
      <c r="P69" s="23"/>
      <c r="Q69" s="25"/>
      <c r="R69" s="23"/>
      <c r="S69" s="23"/>
      <c r="T69" s="23"/>
      <c r="U69" s="23"/>
      <c r="V69" s="26"/>
      <c r="W69" s="65"/>
      <c r="X69" s="22"/>
      <c r="Y69" s="25"/>
      <c r="Z69" s="23"/>
      <c r="AA69" s="23"/>
      <c r="AB69" s="65"/>
      <c r="AC69" s="28"/>
      <c r="AD69" s="29"/>
      <c r="AE69" s="25"/>
      <c r="AF69" s="30"/>
      <c r="AG69" s="30"/>
      <c r="AH69" s="31"/>
      <c r="AI69" s="32"/>
      <c r="AJ69" s="20"/>
      <c r="AK69" s="30"/>
      <c r="AL69" s="33"/>
      <c r="AM69" s="30"/>
      <c r="AN69" s="30"/>
      <c r="AO69" s="30"/>
      <c r="AP69" s="30"/>
      <c r="AQ69" s="34"/>
      <c r="AR69" s="22"/>
      <c r="AS69" s="28"/>
      <c r="AT69" s="39"/>
      <c r="AU69" s="23"/>
      <c r="AV69" s="23"/>
      <c r="AW69" s="35"/>
      <c r="AX69" s="20"/>
      <c r="AY69" s="20"/>
      <c r="BA69" s="37"/>
    </row>
    <row r="70" spans="1:53" ht="16.5" hidden="1" customHeight="1" x14ac:dyDescent="0.25">
      <c r="A70" s="18">
        <v>5000131690</v>
      </c>
      <c r="B70" s="18"/>
      <c r="C70" s="18">
        <v>5100035367</v>
      </c>
      <c r="D70" s="19"/>
      <c r="E70" s="20">
        <f t="shared" ref="E70:E112" si="1">E69+1</f>
        <v>67</v>
      </c>
      <c r="F70" s="20"/>
      <c r="G70" s="21">
        <v>5000185710</v>
      </c>
      <c r="H70" s="22">
        <v>42342</v>
      </c>
      <c r="I70" s="22">
        <v>42342</v>
      </c>
      <c r="J70" s="23">
        <v>570601</v>
      </c>
      <c r="K70" s="20"/>
      <c r="L70" s="20"/>
      <c r="M70" s="24">
        <v>202710</v>
      </c>
      <c r="N70" s="4" t="s">
        <v>127</v>
      </c>
      <c r="O70" s="24">
        <v>3000026188</v>
      </c>
      <c r="P70" s="23"/>
      <c r="Q70" s="25"/>
      <c r="R70" s="23"/>
      <c r="S70" s="23"/>
      <c r="T70" s="23"/>
      <c r="U70" s="23"/>
      <c r="V70" s="26"/>
      <c r="W70" s="65"/>
      <c r="X70" s="22"/>
      <c r="Y70" s="25"/>
      <c r="Z70" s="23"/>
      <c r="AA70" s="23"/>
      <c r="AB70" s="65"/>
      <c r="AC70" s="28"/>
      <c r="AD70" s="29"/>
      <c r="AE70" s="25"/>
      <c r="AF70" s="30"/>
      <c r="AG70" s="30"/>
      <c r="AH70" s="31"/>
      <c r="AI70" s="32"/>
      <c r="AJ70" s="45"/>
      <c r="AK70" s="30"/>
      <c r="AL70" s="33"/>
      <c r="AM70" s="30"/>
      <c r="AN70" s="30"/>
      <c r="AO70" s="30"/>
      <c r="AP70" s="30"/>
      <c r="AQ70" s="34"/>
      <c r="AR70" s="22"/>
      <c r="AS70" s="20"/>
      <c r="AT70" s="39"/>
      <c r="AU70" s="23"/>
      <c r="AV70" s="23"/>
      <c r="AW70" s="35"/>
      <c r="AX70" s="20"/>
      <c r="AY70" s="20"/>
      <c r="BA70" s="37"/>
    </row>
    <row r="71" spans="1:53" ht="16.5" hidden="1" customHeight="1" x14ac:dyDescent="0.25">
      <c r="A71" s="18">
        <v>5000132168</v>
      </c>
      <c r="B71" s="18"/>
      <c r="C71" s="18">
        <v>5100035789</v>
      </c>
      <c r="D71" s="19"/>
      <c r="E71" s="20">
        <f t="shared" si="1"/>
        <v>68</v>
      </c>
      <c r="F71" s="20"/>
      <c r="G71" s="21">
        <v>5000186044</v>
      </c>
      <c r="H71" s="22">
        <v>42345</v>
      </c>
      <c r="I71" s="22">
        <v>42345</v>
      </c>
      <c r="J71" s="23">
        <v>867000</v>
      </c>
      <c r="K71" s="20"/>
      <c r="L71" s="20"/>
      <c r="M71" s="24">
        <v>202777</v>
      </c>
      <c r="N71" s="4" t="s">
        <v>128</v>
      </c>
      <c r="O71" s="24">
        <v>3000022690</v>
      </c>
      <c r="P71" s="23"/>
      <c r="Q71" s="25"/>
      <c r="R71" s="23"/>
      <c r="S71" s="23"/>
      <c r="T71" s="23"/>
      <c r="U71" s="23"/>
      <c r="V71" s="26"/>
      <c r="W71" s="65"/>
      <c r="X71" s="22"/>
      <c r="Y71" s="25"/>
      <c r="Z71" s="23"/>
      <c r="AA71" s="23"/>
      <c r="AB71" s="65"/>
      <c r="AC71" s="28"/>
      <c r="AD71" s="29"/>
      <c r="AE71" s="25"/>
      <c r="AF71" s="30"/>
      <c r="AG71" s="30"/>
      <c r="AH71" s="31"/>
      <c r="AI71" s="32"/>
      <c r="AJ71" s="45"/>
      <c r="AK71" s="30"/>
      <c r="AL71" s="33"/>
      <c r="AM71" s="30"/>
      <c r="AN71" s="30"/>
      <c r="AO71" s="30"/>
      <c r="AP71" s="30"/>
      <c r="AQ71" s="34"/>
      <c r="AR71" s="22"/>
      <c r="AS71" s="20"/>
      <c r="AT71" s="39"/>
      <c r="AU71" s="23"/>
      <c r="AV71" s="23"/>
      <c r="AW71" s="35"/>
      <c r="AX71" s="20"/>
      <c r="AY71" s="20"/>
      <c r="BA71" s="37"/>
    </row>
    <row r="72" spans="1:53" ht="16.5" customHeight="1" x14ac:dyDescent="0.25">
      <c r="A72" s="18">
        <v>5000132247</v>
      </c>
      <c r="B72" s="18"/>
      <c r="C72" s="18">
        <v>5100035788</v>
      </c>
      <c r="D72" s="19"/>
      <c r="E72" s="20">
        <f t="shared" si="1"/>
        <v>69</v>
      </c>
      <c r="F72" s="20">
        <v>5100025134</v>
      </c>
      <c r="G72" s="21">
        <v>5000186126</v>
      </c>
      <c r="H72" s="22">
        <v>42345</v>
      </c>
      <c r="I72" s="22">
        <v>42346</v>
      </c>
      <c r="J72" s="23">
        <v>579624</v>
      </c>
      <c r="K72" s="20">
        <v>1100365</v>
      </c>
      <c r="L72" s="20" t="s">
        <v>153</v>
      </c>
      <c r="M72" s="24">
        <v>200222</v>
      </c>
      <c r="N72" s="4" t="s">
        <v>129</v>
      </c>
      <c r="O72" s="24">
        <v>3000025994</v>
      </c>
      <c r="P72" s="23">
        <v>10092600</v>
      </c>
      <c r="Q72" s="25">
        <v>28000</v>
      </c>
      <c r="R72" s="23">
        <v>300</v>
      </c>
      <c r="S72" s="106"/>
      <c r="T72" s="23"/>
      <c r="U72" s="25"/>
      <c r="V72" s="26"/>
      <c r="W72" s="65">
        <v>443</v>
      </c>
      <c r="X72" s="22" t="s">
        <v>200</v>
      </c>
      <c r="Y72" s="25"/>
      <c r="Z72" s="23"/>
      <c r="AA72" s="23"/>
      <c r="AB72" s="65"/>
      <c r="AC72" s="28">
        <v>5000026789</v>
      </c>
      <c r="AD72" s="29" t="s">
        <v>199</v>
      </c>
      <c r="AE72" s="25">
        <v>20.29</v>
      </c>
      <c r="AF72" s="30"/>
      <c r="AG72" s="30"/>
      <c r="AH72" s="31"/>
      <c r="AI72" s="32"/>
      <c r="AJ72" s="45"/>
      <c r="AK72" s="30"/>
      <c r="AL72" s="33"/>
      <c r="AM72" s="30"/>
      <c r="AN72" s="30"/>
      <c r="AO72" s="30"/>
      <c r="AP72" s="30"/>
      <c r="AQ72" s="34"/>
      <c r="AR72" s="22"/>
      <c r="AS72" s="20"/>
      <c r="AT72" s="39"/>
      <c r="AU72" s="23"/>
      <c r="AV72" s="23"/>
      <c r="AW72" s="35"/>
      <c r="AX72" s="20"/>
      <c r="AY72" s="20"/>
      <c r="BA72" s="37"/>
    </row>
    <row r="73" spans="1:53" ht="16.5" hidden="1" customHeight="1" x14ac:dyDescent="0.25">
      <c r="A73" s="18">
        <v>5000132473</v>
      </c>
      <c r="B73" s="18"/>
      <c r="C73" s="18">
        <v>5100036202</v>
      </c>
      <c r="D73" s="19"/>
      <c r="E73" s="20">
        <f t="shared" si="1"/>
        <v>70</v>
      </c>
      <c r="F73" s="20"/>
      <c r="G73" s="21">
        <v>5000187627</v>
      </c>
      <c r="H73" s="22">
        <v>42353</v>
      </c>
      <c r="I73" s="22">
        <v>42353</v>
      </c>
      <c r="J73" s="23">
        <v>136294</v>
      </c>
      <c r="K73" s="20"/>
      <c r="L73" s="20"/>
      <c r="M73" s="24">
        <v>200013</v>
      </c>
      <c r="N73" s="4" t="s">
        <v>130</v>
      </c>
      <c r="O73" s="24">
        <v>3000024424</v>
      </c>
      <c r="P73" s="23"/>
      <c r="Q73" s="25"/>
      <c r="R73" s="23"/>
      <c r="S73" s="23"/>
      <c r="T73" s="23"/>
      <c r="U73" s="23"/>
      <c r="V73" s="40"/>
      <c r="W73" s="65"/>
      <c r="X73" s="22"/>
      <c r="Y73" s="25"/>
      <c r="Z73" s="23"/>
      <c r="AA73" s="23"/>
      <c r="AB73" s="65"/>
      <c r="AC73" s="28"/>
      <c r="AD73" s="29"/>
      <c r="AE73" s="25"/>
      <c r="AF73" s="30"/>
      <c r="AG73" s="30"/>
      <c r="AH73" s="31"/>
      <c r="AI73" s="31"/>
      <c r="AJ73" s="45"/>
      <c r="AK73" s="30"/>
      <c r="AL73" s="33"/>
      <c r="AM73" s="30"/>
      <c r="AN73" s="30"/>
      <c r="AO73" s="30"/>
      <c r="AP73" s="30"/>
      <c r="AQ73" s="34"/>
      <c r="AR73" s="22"/>
      <c r="AS73" s="20"/>
      <c r="AT73" s="39"/>
      <c r="AU73" s="23"/>
      <c r="AV73" s="23"/>
      <c r="AW73" s="35"/>
      <c r="AX73" s="20"/>
      <c r="AY73" s="20"/>
      <c r="BA73" s="37"/>
    </row>
    <row r="74" spans="1:53" ht="16.5" hidden="1" customHeight="1" x14ac:dyDescent="0.25">
      <c r="A74" s="18">
        <v>5000133456</v>
      </c>
      <c r="B74" s="18"/>
      <c r="C74" s="18">
        <v>5100036323</v>
      </c>
      <c r="D74" s="19"/>
      <c r="E74" s="20">
        <f t="shared" si="1"/>
        <v>71</v>
      </c>
      <c r="F74" s="20"/>
      <c r="G74" s="21">
        <v>5000187966</v>
      </c>
      <c r="H74" s="22">
        <v>42353</v>
      </c>
      <c r="I74" s="22">
        <v>42353</v>
      </c>
      <c r="J74" s="23">
        <v>1690140</v>
      </c>
      <c r="K74" s="20"/>
      <c r="L74" s="20"/>
      <c r="M74" s="24">
        <v>202525</v>
      </c>
      <c r="N74" s="4" t="s">
        <v>118</v>
      </c>
      <c r="O74" s="24">
        <v>3000025314</v>
      </c>
      <c r="P74" s="23"/>
      <c r="Q74" s="25"/>
      <c r="R74" s="23"/>
      <c r="S74" s="23"/>
      <c r="T74" s="23"/>
      <c r="U74" s="23"/>
      <c r="V74" s="26"/>
      <c r="W74" s="65"/>
      <c r="X74" s="22"/>
      <c r="Y74" s="25"/>
      <c r="Z74" s="23"/>
      <c r="AA74" s="23"/>
      <c r="AB74" s="65"/>
      <c r="AC74" s="28"/>
      <c r="AD74" s="29"/>
      <c r="AE74" s="25"/>
      <c r="AF74" s="30"/>
      <c r="AG74" s="30"/>
      <c r="AH74" s="31"/>
      <c r="AI74" s="32"/>
      <c r="AJ74" s="45"/>
      <c r="AK74" s="30"/>
      <c r="AL74" s="33"/>
      <c r="AM74" s="30"/>
      <c r="AN74" s="30"/>
      <c r="AO74" s="30"/>
      <c r="AP74" s="30"/>
      <c r="AQ74" s="20"/>
      <c r="AR74" s="179"/>
      <c r="AS74" s="179"/>
      <c r="AT74" s="39"/>
      <c r="AU74" s="23"/>
      <c r="AV74" s="23"/>
      <c r="AW74" s="35"/>
      <c r="AX74" s="20"/>
      <c r="AY74" s="20"/>
      <c r="BA74" s="37"/>
    </row>
    <row r="75" spans="1:53" ht="16.5" customHeight="1" x14ac:dyDescent="0.25">
      <c r="A75" s="18">
        <v>5000134162</v>
      </c>
      <c r="B75" s="18"/>
      <c r="C75" s="18">
        <v>5100036833</v>
      </c>
      <c r="D75" s="19"/>
      <c r="E75" s="20">
        <f t="shared" si="1"/>
        <v>72</v>
      </c>
      <c r="F75" s="20">
        <v>5100026249</v>
      </c>
      <c r="G75" s="21">
        <v>5000188808</v>
      </c>
      <c r="H75" s="22">
        <v>42353</v>
      </c>
      <c r="I75" s="22">
        <v>42355</v>
      </c>
      <c r="J75" s="23">
        <v>755345</v>
      </c>
      <c r="K75" s="20">
        <v>1100378</v>
      </c>
      <c r="L75" s="20" t="s">
        <v>150</v>
      </c>
      <c r="M75" s="24">
        <v>200288</v>
      </c>
      <c r="N75" s="4" t="s">
        <v>131</v>
      </c>
      <c r="O75" s="24">
        <v>3000024387</v>
      </c>
      <c r="P75" s="23">
        <v>15399500</v>
      </c>
      <c r="Q75" s="127">
        <v>30500</v>
      </c>
      <c r="R75" s="23">
        <v>400</v>
      </c>
      <c r="S75" s="106"/>
      <c r="T75" s="23"/>
      <c r="U75" s="25"/>
      <c r="V75" s="26"/>
      <c r="W75" s="65">
        <v>9517075267</v>
      </c>
      <c r="X75" s="22" t="s">
        <v>202</v>
      </c>
      <c r="Y75" s="25"/>
      <c r="Z75" s="23"/>
      <c r="AA75" s="23"/>
      <c r="AB75" s="65"/>
      <c r="AC75" s="28">
        <v>5000028179</v>
      </c>
      <c r="AD75" s="29" t="s">
        <v>287</v>
      </c>
      <c r="AE75" s="25">
        <v>19.62</v>
      </c>
      <c r="AF75" s="30"/>
      <c r="AG75" s="30"/>
      <c r="AH75" s="31"/>
      <c r="AI75" s="32"/>
      <c r="AJ75" s="45"/>
      <c r="AK75" s="30"/>
      <c r="AL75" s="33"/>
      <c r="AM75" s="30"/>
      <c r="AN75" s="30"/>
      <c r="AO75" s="30"/>
      <c r="AP75" s="30"/>
      <c r="AQ75" s="20"/>
      <c r="AR75" s="179"/>
      <c r="AS75" s="179"/>
      <c r="AT75" s="39"/>
      <c r="AU75" s="23"/>
      <c r="AV75" s="23"/>
      <c r="AW75" s="35"/>
      <c r="AX75" s="20"/>
      <c r="AY75" s="20"/>
      <c r="BA75" s="37"/>
    </row>
    <row r="76" spans="1:53" s="141" customFormat="1" ht="16.5" hidden="1" customHeight="1" x14ac:dyDescent="0.25">
      <c r="A76" s="18">
        <v>5000134485</v>
      </c>
      <c r="B76" s="18"/>
      <c r="C76" s="18">
        <v>5100036827</v>
      </c>
      <c r="D76" s="19"/>
      <c r="E76" s="44">
        <f t="shared" si="1"/>
        <v>73</v>
      </c>
      <c r="F76" s="44"/>
      <c r="G76" s="128">
        <v>5000188847</v>
      </c>
      <c r="H76" s="129">
        <v>42353</v>
      </c>
      <c r="I76" s="129">
        <v>42356</v>
      </c>
      <c r="J76" s="130">
        <v>1081026</v>
      </c>
      <c r="K76" s="44"/>
      <c r="L76" s="44"/>
      <c r="M76" s="131">
        <v>200275</v>
      </c>
      <c r="N76" s="132" t="s">
        <v>95</v>
      </c>
      <c r="O76" s="131">
        <v>3000025633</v>
      </c>
      <c r="P76" s="130"/>
      <c r="Q76" s="136"/>
      <c r="R76" s="130"/>
      <c r="S76" s="23"/>
      <c r="T76" s="23"/>
      <c r="U76" s="23"/>
      <c r="V76" s="26"/>
      <c r="W76" s="133"/>
      <c r="X76" s="129"/>
      <c r="Y76" s="25"/>
      <c r="Z76" s="23"/>
      <c r="AA76" s="23"/>
      <c r="AB76" s="133"/>
      <c r="AC76" s="134"/>
      <c r="AD76" s="135"/>
      <c r="AE76" s="136"/>
      <c r="AF76" s="30"/>
      <c r="AG76" s="30"/>
      <c r="AH76" s="31"/>
      <c r="AI76" s="32"/>
      <c r="AJ76" s="44"/>
      <c r="AK76" s="30"/>
      <c r="AL76" s="33"/>
      <c r="AM76" s="30"/>
      <c r="AN76" s="30"/>
      <c r="AO76" s="30"/>
      <c r="AP76" s="30"/>
      <c r="AQ76" s="44"/>
      <c r="AR76" s="180"/>
      <c r="AS76" s="180"/>
      <c r="AT76" s="138"/>
      <c r="AU76" s="23"/>
      <c r="AV76" s="23"/>
      <c r="AW76" s="139"/>
      <c r="AX76" s="44"/>
      <c r="AY76" s="44"/>
      <c r="AZ76" s="36"/>
      <c r="BA76" s="140"/>
    </row>
    <row r="77" spans="1:53" ht="16.5" customHeight="1" x14ac:dyDescent="0.25">
      <c r="A77" s="18">
        <v>5000134831</v>
      </c>
      <c r="B77" s="18"/>
      <c r="C77" s="18">
        <v>5100036814</v>
      </c>
      <c r="D77" s="19"/>
      <c r="E77" s="20">
        <f t="shared" si="1"/>
        <v>74</v>
      </c>
      <c r="F77" s="20">
        <v>5100026311</v>
      </c>
      <c r="G77" s="21">
        <v>5000189992</v>
      </c>
      <c r="H77" s="22">
        <v>42362</v>
      </c>
      <c r="I77" s="22">
        <v>42364</v>
      </c>
      <c r="J77" s="23">
        <v>713032</v>
      </c>
      <c r="K77" s="20">
        <v>1100378</v>
      </c>
      <c r="L77" s="20" t="s">
        <v>150</v>
      </c>
      <c r="M77" s="24">
        <v>200222</v>
      </c>
      <c r="N77" s="4" t="s">
        <v>129</v>
      </c>
      <c r="O77" s="24">
        <v>3000024231</v>
      </c>
      <c r="P77" s="23">
        <v>16821000</v>
      </c>
      <c r="Q77" s="25">
        <v>28000</v>
      </c>
      <c r="R77" s="23">
        <v>500</v>
      </c>
      <c r="S77" s="106"/>
      <c r="T77" s="23"/>
      <c r="U77" s="25"/>
      <c r="V77" s="26"/>
      <c r="W77" s="65">
        <v>463</v>
      </c>
      <c r="X77" s="22" t="s">
        <v>202</v>
      </c>
      <c r="Y77" s="25"/>
      <c r="Z77" s="23"/>
      <c r="AA77" s="23"/>
      <c r="AB77" s="65"/>
      <c r="AC77" s="28">
        <v>5000028774</v>
      </c>
      <c r="AD77" s="29" t="s">
        <v>201</v>
      </c>
      <c r="AE77" s="25">
        <v>24.96</v>
      </c>
      <c r="AF77" s="30"/>
      <c r="AG77" s="30"/>
      <c r="AH77" s="31"/>
      <c r="AI77" s="32"/>
      <c r="AJ77" s="20"/>
      <c r="AK77" s="30"/>
      <c r="AL77" s="33"/>
      <c r="AM77" s="30"/>
      <c r="AN77" s="30"/>
      <c r="AO77" s="30"/>
      <c r="AP77" s="30"/>
      <c r="AQ77" s="20"/>
      <c r="AR77" s="179"/>
      <c r="AS77" s="179"/>
      <c r="AT77" s="39"/>
      <c r="AU77" s="23"/>
      <c r="AV77" s="23"/>
      <c r="AW77" s="35"/>
      <c r="AX77" s="20"/>
      <c r="AY77" s="20"/>
      <c r="BA77" s="37"/>
    </row>
    <row r="78" spans="1:53" ht="16.5" hidden="1" customHeight="1" x14ac:dyDescent="0.25">
      <c r="A78" s="18">
        <v>5000135061</v>
      </c>
      <c r="B78" s="18"/>
      <c r="C78" s="18">
        <v>5100036902</v>
      </c>
      <c r="D78" s="19"/>
      <c r="E78" s="20">
        <f t="shared" si="1"/>
        <v>75</v>
      </c>
      <c r="F78" s="20"/>
      <c r="G78" s="21">
        <v>5000190492</v>
      </c>
      <c r="H78" s="22">
        <v>42366</v>
      </c>
      <c r="I78" s="22">
        <v>42366</v>
      </c>
      <c r="J78" s="23">
        <v>561128</v>
      </c>
      <c r="K78" s="20"/>
      <c r="L78" s="20"/>
      <c r="M78" s="24">
        <v>200134</v>
      </c>
      <c r="N78" s="4" t="s">
        <v>132</v>
      </c>
      <c r="O78" s="24">
        <v>3000025875</v>
      </c>
      <c r="P78" s="23"/>
      <c r="Q78" s="25"/>
      <c r="R78" s="23"/>
      <c r="S78" s="23"/>
      <c r="T78" s="23"/>
      <c r="U78" s="23"/>
      <c r="V78" s="26"/>
      <c r="W78" s="65"/>
      <c r="X78" s="22"/>
      <c r="Y78" s="25"/>
      <c r="Z78" s="23"/>
      <c r="AA78" s="23"/>
      <c r="AB78" s="65"/>
      <c r="AC78" s="28"/>
      <c r="AD78" s="29"/>
      <c r="AE78" s="25"/>
      <c r="AF78" s="30"/>
      <c r="AG78" s="30"/>
      <c r="AH78" s="31"/>
      <c r="AI78" s="32"/>
      <c r="AJ78" s="20"/>
      <c r="AK78" s="30"/>
      <c r="AL78" s="33"/>
      <c r="AM78" s="30"/>
      <c r="AN78" s="30"/>
      <c r="AO78" s="30"/>
      <c r="AP78" s="30"/>
      <c r="AQ78" s="34"/>
      <c r="AR78" s="22"/>
      <c r="AS78" s="20"/>
      <c r="AT78" s="39"/>
      <c r="AU78" s="23"/>
      <c r="AV78" s="23"/>
      <c r="AW78" s="35"/>
      <c r="AX78" s="20"/>
      <c r="AY78" s="20"/>
      <c r="BA78" s="37"/>
    </row>
    <row r="79" spans="1:53" ht="16.5" hidden="1" customHeight="1" x14ac:dyDescent="0.25">
      <c r="A79" s="18">
        <v>5000135146</v>
      </c>
      <c r="B79" s="18"/>
      <c r="C79" s="18">
        <v>5100037113</v>
      </c>
      <c r="D79" s="19"/>
      <c r="E79" s="20">
        <f t="shared" si="1"/>
        <v>76</v>
      </c>
      <c r="F79" s="20"/>
      <c r="G79" s="21">
        <v>5000192704</v>
      </c>
      <c r="H79" s="22">
        <v>42375</v>
      </c>
      <c r="I79" s="22">
        <v>42375</v>
      </c>
      <c r="J79" s="23">
        <v>415980</v>
      </c>
      <c r="K79" s="20"/>
      <c r="L79" s="20"/>
      <c r="M79" s="24">
        <v>200048</v>
      </c>
      <c r="N79" s="4" t="s">
        <v>133</v>
      </c>
      <c r="O79" s="24">
        <v>3000026218</v>
      </c>
      <c r="P79" s="23"/>
      <c r="Q79" s="25"/>
      <c r="R79" s="23"/>
      <c r="S79" s="23"/>
      <c r="T79" s="23"/>
      <c r="U79" s="23"/>
      <c r="V79" s="26"/>
      <c r="W79" s="65"/>
      <c r="X79" s="22"/>
      <c r="Y79" s="25"/>
      <c r="Z79" s="23"/>
      <c r="AA79" s="23"/>
      <c r="AB79" s="65"/>
      <c r="AC79" s="28"/>
      <c r="AD79" s="29"/>
      <c r="AE79" s="25"/>
      <c r="AF79" s="30"/>
      <c r="AG79" s="30"/>
      <c r="AH79" s="31"/>
      <c r="AI79" s="32"/>
      <c r="AJ79" s="20"/>
      <c r="AK79" s="30"/>
      <c r="AL79" s="33"/>
      <c r="AM79" s="30"/>
      <c r="AN79" s="30"/>
      <c r="AO79" s="30"/>
      <c r="AP79" s="30"/>
      <c r="AQ79" s="20"/>
      <c r="AR79" s="179"/>
      <c r="AS79" s="179"/>
      <c r="AT79" s="39"/>
      <c r="AU79" s="23"/>
      <c r="AV79" s="23"/>
      <c r="AW79" s="35"/>
      <c r="AX79" s="20"/>
      <c r="AY79" s="20"/>
      <c r="BA79" s="37"/>
    </row>
    <row r="80" spans="1:53" ht="16.5" customHeight="1" x14ac:dyDescent="0.25">
      <c r="A80" s="18">
        <v>5000135148</v>
      </c>
      <c r="B80" s="18"/>
      <c r="C80" s="18">
        <v>5100037110</v>
      </c>
      <c r="D80" s="19"/>
      <c r="E80" s="20">
        <f t="shared" si="1"/>
        <v>77</v>
      </c>
      <c r="F80" s="20">
        <v>5100028805</v>
      </c>
      <c r="G80" s="21">
        <v>5000193064</v>
      </c>
      <c r="H80" s="22">
        <v>42375</v>
      </c>
      <c r="I80" s="22">
        <v>42377</v>
      </c>
      <c r="J80" s="23">
        <v>678516</v>
      </c>
      <c r="K80" s="20">
        <v>1100365</v>
      </c>
      <c r="L80" s="20" t="s">
        <v>153</v>
      </c>
      <c r="M80" s="24">
        <v>202529</v>
      </c>
      <c r="N80" s="4" t="s">
        <v>134</v>
      </c>
      <c r="O80" s="24">
        <v>3000026768</v>
      </c>
      <c r="P80" s="23">
        <v>3556875</v>
      </c>
      <c r="Q80" s="25">
        <v>28000</v>
      </c>
      <c r="R80" s="23">
        <v>105</v>
      </c>
      <c r="S80" s="106"/>
      <c r="T80" s="23"/>
      <c r="U80" s="25"/>
      <c r="V80" s="26"/>
      <c r="W80" s="65">
        <v>239</v>
      </c>
      <c r="X80" s="22" t="s">
        <v>162</v>
      </c>
      <c r="Y80" s="25"/>
      <c r="Z80" s="23"/>
      <c r="AA80" s="23"/>
      <c r="AB80" s="65" t="s">
        <v>154</v>
      </c>
      <c r="AC80" s="28">
        <v>5000030508</v>
      </c>
      <c r="AD80" s="29" t="s">
        <v>161</v>
      </c>
      <c r="AE80" s="25"/>
      <c r="AF80" s="30"/>
      <c r="AG80" s="30"/>
      <c r="AH80" s="31"/>
      <c r="AI80" s="32"/>
      <c r="AJ80" s="20"/>
      <c r="AK80" s="30"/>
      <c r="AL80" s="33"/>
      <c r="AM80" s="30"/>
      <c r="AN80" s="30"/>
      <c r="AO80" s="30"/>
      <c r="AP80" s="30"/>
      <c r="AQ80" s="20"/>
      <c r="AR80" s="179"/>
      <c r="AS80" s="179"/>
      <c r="AT80" s="39"/>
      <c r="AU80" s="23"/>
      <c r="AV80" s="23"/>
      <c r="AW80" s="35"/>
      <c r="AX80" s="20"/>
      <c r="AY80" s="20"/>
      <c r="BA80" s="37"/>
    </row>
    <row r="81" spans="1:53" ht="16.5" hidden="1" customHeight="1" x14ac:dyDescent="0.25">
      <c r="A81" s="18"/>
      <c r="B81" s="18"/>
      <c r="C81" s="18"/>
      <c r="D81" s="19"/>
      <c r="E81" s="20">
        <f t="shared" si="1"/>
        <v>78</v>
      </c>
      <c r="F81" s="20"/>
      <c r="G81" s="21">
        <v>5000193465</v>
      </c>
      <c r="H81" s="22">
        <v>42377</v>
      </c>
      <c r="I81" s="22">
        <v>42380</v>
      </c>
      <c r="J81" s="23">
        <v>679194</v>
      </c>
      <c r="K81" s="20">
        <v>1100365</v>
      </c>
      <c r="L81" s="20" t="s">
        <v>153</v>
      </c>
      <c r="M81" s="24">
        <v>202529</v>
      </c>
      <c r="N81" s="4" t="s">
        <v>134</v>
      </c>
      <c r="O81" s="24">
        <v>3000026768</v>
      </c>
      <c r="P81" s="23">
        <v>3556875</v>
      </c>
      <c r="Q81" s="25">
        <v>28000</v>
      </c>
      <c r="R81" s="23">
        <v>105</v>
      </c>
      <c r="S81" s="23"/>
      <c r="T81" s="23"/>
      <c r="U81" s="23"/>
      <c r="V81" s="26"/>
      <c r="W81" s="65"/>
      <c r="X81" s="22"/>
      <c r="Y81" s="25"/>
      <c r="Z81" s="23"/>
      <c r="AA81" s="23"/>
      <c r="AB81" s="65"/>
      <c r="AC81" s="28"/>
      <c r="AD81" s="20"/>
      <c r="AE81" s="25"/>
      <c r="AF81" s="30"/>
      <c r="AG81" s="30"/>
      <c r="AH81" s="31"/>
      <c r="AI81" s="31"/>
      <c r="AJ81" s="20"/>
      <c r="AK81" s="30"/>
      <c r="AL81" s="33"/>
      <c r="AM81" s="30"/>
      <c r="AN81" s="30"/>
      <c r="AO81" s="30"/>
      <c r="AP81" s="30"/>
      <c r="AQ81" s="20"/>
      <c r="AR81" s="22"/>
      <c r="AS81" s="22"/>
      <c r="AT81" s="39"/>
      <c r="AU81" s="23"/>
      <c r="AV81" s="23"/>
      <c r="AW81" s="35"/>
      <c r="AX81" s="20"/>
      <c r="AY81" s="20"/>
      <c r="BA81" s="37"/>
    </row>
    <row r="82" spans="1:53" ht="16.5" hidden="1" customHeight="1" x14ac:dyDescent="0.25">
      <c r="A82" s="38" t="s">
        <v>135</v>
      </c>
      <c r="E82" s="20">
        <f t="shared" si="1"/>
        <v>79</v>
      </c>
      <c r="F82" s="20"/>
      <c r="G82" s="21">
        <v>5000193700</v>
      </c>
      <c r="H82" s="22">
        <v>42380</v>
      </c>
      <c r="I82" s="22">
        <v>42380</v>
      </c>
      <c r="J82" s="23">
        <v>2191725</v>
      </c>
      <c r="K82" s="20"/>
      <c r="L82" s="20"/>
      <c r="M82" s="24">
        <v>202235</v>
      </c>
      <c r="N82" s="4" t="s">
        <v>136</v>
      </c>
      <c r="O82" s="24">
        <v>3000026938</v>
      </c>
      <c r="P82" s="23"/>
      <c r="Q82" s="25"/>
      <c r="R82" s="23"/>
      <c r="S82" s="23"/>
      <c r="T82" s="23"/>
      <c r="U82" s="23"/>
      <c r="V82" s="26"/>
      <c r="W82" s="65"/>
      <c r="X82" s="20"/>
      <c r="Y82" s="25"/>
      <c r="Z82" s="23"/>
      <c r="AA82" s="23"/>
      <c r="AB82" s="65"/>
      <c r="AC82" s="20"/>
      <c r="AD82" s="20"/>
      <c r="AE82" s="20"/>
      <c r="AF82" s="20"/>
      <c r="AG82" s="20"/>
      <c r="AH82" s="20"/>
      <c r="AI82" s="20"/>
      <c r="AJ82" s="20"/>
      <c r="AK82" s="27"/>
      <c r="AL82" s="27"/>
      <c r="AM82" s="27"/>
      <c r="AN82" s="20"/>
      <c r="AO82" s="20"/>
      <c r="AP82" s="20"/>
      <c r="AQ82" s="20"/>
      <c r="AR82" s="22"/>
      <c r="AS82" s="20"/>
      <c r="AT82" s="23"/>
      <c r="AU82" s="23"/>
      <c r="AV82" s="23"/>
      <c r="AW82" s="35"/>
      <c r="AX82" s="20"/>
      <c r="AY82" s="20"/>
    </row>
    <row r="83" spans="1:53" ht="16.5" hidden="1" customHeight="1" x14ac:dyDescent="0.25">
      <c r="A83" s="46" t="s">
        <v>137</v>
      </c>
      <c r="E83" s="20">
        <f t="shared" si="1"/>
        <v>80</v>
      </c>
      <c r="F83" s="20"/>
      <c r="G83" s="21">
        <v>5000194311</v>
      </c>
      <c r="H83" s="22">
        <v>42382</v>
      </c>
      <c r="I83" s="22">
        <v>42383</v>
      </c>
      <c r="J83" s="23">
        <v>71618</v>
      </c>
      <c r="K83" s="20"/>
      <c r="L83" s="20"/>
      <c r="M83" s="24">
        <v>200999</v>
      </c>
      <c r="N83" s="4" t="s">
        <v>138</v>
      </c>
      <c r="O83" s="24">
        <v>3000021828</v>
      </c>
      <c r="P83" s="23"/>
      <c r="Q83" s="25"/>
      <c r="R83" s="23"/>
      <c r="S83" s="23"/>
      <c r="T83" s="23"/>
      <c r="U83" s="23"/>
      <c r="V83" s="26"/>
      <c r="W83" s="65"/>
      <c r="X83" s="20"/>
      <c r="Y83" s="25"/>
      <c r="Z83" s="23"/>
      <c r="AA83" s="23"/>
      <c r="AB83" s="65"/>
      <c r="AC83" s="20"/>
      <c r="AD83" s="20"/>
      <c r="AE83" s="20"/>
      <c r="AF83" s="20"/>
      <c r="AG83" s="20"/>
      <c r="AH83" s="20"/>
      <c r="AI83" s="20"/>
      <c r="AJ83" s="20"/>
      <c r="AK83" s="27"/>
      <c r="AL83" s="27"/>
      <c r="AM83" s="27"/>
      <c r="AN83" s="20"/>
      <c r="AO83" s="20"/>
      <c r="AP83" s="20"/>
      <c r="AQ83" s="20"/>
      <c r="AR83" s="22"/>
      <c r="AS83" s="20"/>
      <c r="AT83" s="23"/>
      <c r="AU83" s="23"/>
      <c r="AV83" s="23"/>
      <c r="AW83" s="35"/>
      <c r="AX83" s="20"/>
      <c r="AY83" s="20"/>
    </row>
    <row r="84" spans="1:53" ht="16.5" hidden="1" customHeight="1" x14ac:dyDescent="0.25">
      <c r="E84" s="20">
        <f t="shared" si="1"/>
        <v>81</v>
      </c>
      <c r="F84" s="20"/>
      <c r="G84" s="21">
        <v>5000194329</v>
      </c>
      <c r="H84" s="22">
        <v>42379</v>
      </c>
      <c r="I84" s="22">
        <v>42383</v>
      </c>
      <c r="J84" s="23">
        <v>130977</v>
      </c>
      <c r="K84" s="20"/>
      <c r="L84" s="20"/>
      <c r="M84" s="24">
        <v>202811</v>
      </c>
      <c r="N84" s="4" t="s">
        <v>139</v>
      </c>
      <c r="O84" s="24">
        <v>3000027100</v>
      </c>
      <c r="P84" s="23"/>
      <c r="Q84" s="25"/>
      <c r="R84" s="23"/>
      <c r="S84" s="23"/>
      <c r="T84" s="23"/>
      <c r="U84" s="23"/>
      <c r="V84" s="26"/>
      <c r="W84" s="65"/>
      <c r="X84" s="20"/>
      <c r="Y84" s="25"/>
      <c r="Z84" s="23"/>
      <c r="AA84" s="23"/>
      <c r="AB84" s="65"/>
      <c r="AC84" s="20"/>
      <c r="AD84" s="20"/>
      <c r="AE84" s="20"/>
      <c r="AF84" s="20"/>
      <c r="AG84" s="20"/>
      <c r="AH84" s="20"/>
      <c r="AI84" s="20"/>
      <c r="AJ84" s="20"/>
      <c r="AK84" s="27"/>
      <c r="AL84" s="27"/>
      <c r="AM84" s="27"/>
      <c r="AN84" s="20"/>
      <c r="AO84" s="20"/>
      <c r="AP84" s="20"/>
      <c r="AQ84" s="20"/>
      <c r="AR84" s="22"/>
      <c r="AS84" s="20"/>
      <c r="AT84" s="23"/>
      <c r="AU84" s="23"/>
      <c r="AV84" s="23"/>
      <c r="AW84" s="35"/>
      <c r="AX84" s="20"/>
      <c r="AY84" s="20"/>
    </row>
    <row r="85" spans="1:53" ht="16.5" customHeight="1" x14ac:dyDescent="0.25">
      <c r="E85" s="20">
        <f t="shared" si="1"/>
        <v>82</v>
      </c>
      <c r="F85" s="20">
        <v>5100028476</v>
      </c>
      <c r="G85" s="21">
        <v>5000194444</v>
      </c>
      <c r="H85" s="22">
        <v>42382</v>
      </c>
      <c r="I85" s="22">
        <v>42383</v>
      </c>
      <c r="J85" s="23">
        <v>398909</v>
      </c>
      <c r="K85" s="20">
        <v>1100365</v>
      </c>
      <c r="L85" s="20" t="s">
        <v>153</v>
      </c>
      <c r="M85" s="24">
        <v>200259</v>
      </c>
      <c r="N85" s="4" t="s">
        <v>108</v>
      </c>
      <c r="O85" s="24">
        <v>3000026550</v>
      </c>
      <c r="P85" s="23">
        <v>1372000</v>
      </c>
      <c r="Q85" s="25">
        <v>34300</v>
      </c>
      <c r="R85" s="23">
        <v>40</v>
      </c>
      <c r="S85" s="106"/>
      <c r="T85" s="23"/>
      <c r="U85" s="25"/>
      <c r="V85" s="26"/>
      <c r="W85" s="65">
        <v>321</v>
      </c>
      <c r="X85" s="20" t="s">
        <v>159</v>
      </c>
      <c r="Y85" s="25"/>
      <c r="Z85" s="23"/>
      <c r="AA85" s="23"/>
      <c r="AB85" s="65" t="s">
        <v>154</v>
      </c>
      <c r="AC85" s="21">
        <v>5000031275</v>
      </c>
      <c r="AD85" s="20" t="s">
        <v>163</v>
      </c>
      <c r="AE85" s="20">
        <v>11.63</v>
      </c>
      <c r="AF85" s="20"/>
      <c r="AG85" s="20"/>
      <c r="AH85" s="20"/>
      <c r="AI85" s="20"/>
      <c r="AJ85" s="20"/>
      <c r="AK85" s="27"/>
      <c r="AL85" s="27"/>
      <c r="AM85" s="27"/>
      <c r="AN85" s="20"/>
      <c r="AO85" s="20"/>
      <c r="AP85" s="20"/>
      <c r="AQ85" s="20"/>
      <c r="AR85" s="22"/>
      <c r="AS85" s="20"/>
      <c r="AT85" s="23"/>
      <c r="AU85" s="23"/>
      <c r="AV85" s="23"/>
      <c r="AW85" s="35"/>
      <c r="AX85" s="20"/>
      <c r="AY85" s="20"/>
    </row>
    <row r="86" spans="1:53" ht="16.5" hidden="1" customHeight="1" x14ac:dyDescent="0.25">
      <c r="E86" s="20">
        <f t="shared" si="1"/>
        <v>83</v>
      </c>
      <c r="F86" s="20"/>
      <c r="G86" s="21">
        <v>5000194485</v>
      </c>
      <c r="H86" s="22">
        <v>42382</v>
      </c>
      <c r="I86" s="22">
        <v>42382</v>
      </c>
      <c r="J86" s="23">
        <v>2136932</v>
      </c>
      <c r="K86" s="20"/>
      <c r="L86" s="20"/>
      <c r="M86" s="24">
        <v>202235</v>
      </c>
      <c r="N86" s="4" t="s">
        <v>136</v>
      </c>
      <c r="O86" s="24">
        <v>3000026938</v>
      </c>
      <c r="P86" s="23"/>
      <c r="Q86" s="25"/>
      <c r="R86" s="23"/>
      <c r="S86" s="23"/>
      <c r="T86" s="23"/>
      <c r="U86" s="23"/>
      <c r="V86" s="26"/>
      <c r="W86" s="65"/>
      <c r="X86" s="20"/>
      <c r="Y86" s="25"/>
      <c r="Z86" s="23"/>
      <c r="AA86" s="23"/>
      <c r="AB86" s="65"/>
      <c r="AC86" s="20"/>
      <c r="AD86" s="20"/>
      <c r="AE86" s="20"/>
      <c r="AF86" s="20"/>
      <c r="AG86" s="20"/>
      <c r="AH86" s="20"/>
      <c r="AI86" s="20"/>
      <c r="AJ86" s="20"/>
      <c r="AK86" s="27"/>
      <c r="AL86" s="27"/>
      <c r="AM86" s="27"/>
      <c r="AN86" s="20"/>
      <c r="AO86" s="20"/>
      <c r="AP86" s="20"/>
      <c r="AQ86" s="20"/>
      <c r="AR86" s="22"/>
      <c r="AS86" s="20"/>
      <c r="AT86" s="23"/>
      <c r="AU86" s="23"/>
      <c r="AV86" s="23"/>
      <c r="AW86" s="35"/>
      <c r="AX86" s="20"/>
      <c r="AY86" s="20"/>
    </row>
    <row r="87" spans="1:53" ht="16.5" customHeight="1" x14ac:dyDescent="0.25">
      <c r="E87" s="20">
        <f t="shared" si="1"/>
        <v>84</v>
      </c>
      <c r="F87" s="20">
        <v>5100028999</v>
      </c>
      <c r="G87" s="21">
        <v>5000194793</v>
      </c>
      <c r="H87" s="22">
        <v>42385</v>
      </c>
      <c r="I87" s="22">
        <v>42386</v>
      </c>
      <c r="J87" s="23">
        <v>684152</v>
      </c>
      <c r="K87" s="20">
        <v>1100365</v>
      </c>
      <c r="L87" s="20" t="s">
        <v>153</v>
      </c>
      <c r="M87" s="24">
        <v>201888</v>
      </c>
      <c r="N87" s="4" t="s">
        <v>100</v>
      </c>
      <c r="O87" s="24">
        <v>3000025760</v>
      </c>
      <c r="P87" s="23">
        <v>9482062.5</v>
      </c>
      <c r="Q87" s="25">
        <v>26300</v>
      </c>
      <c r="R87" s="23">
        <v>300</v>
      </c>
      <c r="S87" s="106"/>
      <c r="T87" s="23"/>
      <c r="U87" s="25"/>
      <c r="V87" s="26"/>
      <c r="W87" s="65">
        <v>22816</v>
      </c>
      <c r="X87" s="20" t="s">
        <v>173</v>
      </c>
      <c r="Y87" s="25"/>
      <c r="Z87" s="23"/>
      <c r="AA87" s="23"/>
      <c r="AB87" s="65" t="s">
        <v>154</v>
      </c>
      <c r="AC87" s="20">
        <v>5000031433</v>
      </c>
      <c r="AD87" s="20" t="s">
        <v>172</v>
      </c>
      <c r="AE87" s="20">
        <v>25.49</v>
      </c>
      <c r="AF87" s="20"/>
      <c r="AG87" s="20"/>
      <c r="AH87" s="20"/>
      <c r="AI87" s="20"/>
      <c r="AJ87" s="20"/>
      <c r="AK87" s="27"/>
      <c r="AL87" s="27"/>
      <c r="AM87" s="27"/>
      <c r="AN87" s="20"/>
      <c r="AO87" s="20"/>
      <c r="AP87" s="20"/>
      <c r="AQ87" s="20"/>
      <c r="AR87" s="22"/>
      <c r="AS87" s="20"/>
      <c r="AT87" s="23"/>
      <c r="AU87" s="23"/>
      <c r="AV87" s="23"/>
      <c r="AW87" s="35"/>
      <c r="AX87" s="20"/>
      <c r="AY87" s="20"/>
    </row>
    <row r="88" spans="1:53" ht="16.5" customHeight="1" x14ac:dyDescent="0.25">
      <c r="E88" s="20">
        <f t="shared" si="1"/>
        <v>85</v>
      </c>
      <c r="F88" s="20">
        <v>5100028958</v>
      </c>
      <c r="G88" s="21">
        <v>5000195793</v>
      </c>
      <c r="H88" s="22">
        <v>42390</v>
      </c>
      <c r="I88" s="22">
        <v>42391</v>
      </c>
      <c r="J88" s="23">
        <v>2626292</v>
      </c>
      <c r="K88" s="20">
        <v>1100380</v>
      </c>
      <c r="L88" s="20" t="s">
        <v>192</v>
      </c>
      <c r="M88" s="24">
        <v>200282</v>
      </c>
      <c r="N88" s="4" t="s">
        <v>96</v>
      </c>
      <c r="O88" s="24">
        <v>3000027416</v>
      </c>
      <c r="P88" s="23">
        <v>35469117.409999996</v>
      </c>
      <c r="Q88" s="25">
        <v>93703</v>
      </c>
      <c r="R88" s="106">
        <v>362.755</v>
      </c>
      <c r="S88" s="106"/>
      <c r="T88" s="23"/>
      <c r="U88" s="25"/>
      <c r="V88" s="26"/>
      <c r="W88" s="65" t="s">
        <v>241</v>
      </c>
      <c r="X88" s="20" t="s">
        <v>242</v>
      </c>
      <c r="Y88" s="25"/>
      <c r="Z88" s="23"/>
      <c r="AA88" s="23"/>
      <c r="AB88" s="65"/>
      <c r="AC88" s="20">
        <v>5000031976</v>
      </c>
      <c r="AD88" s="20" t="s">
        <v>240</v>
      </c>
      <c r="AE88" s="20">
        <v>26.86</v>
      </c>
      <c r="AF88" s="20"/>
      <c r="AG88" s="20"/>
      <c r="AH88" s="20"/>
      <c r="AI88" s="20"/>
      <c r="AJ88" s="20"/>
      <c r="AK88" s="27"/>
      <c r="AL88" s="27"/>
      <c r="AM88" s="27"/>
      <c r="AN88" s="20"/>
      <c r="AO88" s="20"/>
      <c r="AP88" s="20"/>
      <c r="AQ88" s="20"/>
      <c r="AR88" s="22"/>
      <c r="AS88" s="20"/>
      <c r="AT88" s="23"/>
      <c r="AU88" s="23"/>
      <c r="AV88" s="23"/>
      <c r="AW88" s="35"/>
      <c r="AX88" s="20"/>
      <c r="AY88" s="20"/>
    </row>
    <row r="89" spans="1:53" ht="16.5" customHeight="1" x14ac:dyDescent="0.25">
      <c r="E89" s="20">
        <f t="shared" si="1"/>
        <v>86</v>
      </c>
      <c r="F89" s="20">
        <v>5100028965</v>
      </c>
      <c r="G89" s="21">
        <v>5000195795</v>
      </c>
      <c r="H89" s="22">
        <v>42389</v>
      </c>
      <c r="I89" s="22">
        <v>42391</v>
      </c>
      <c r="J89" s="23">
        <v>1940526</v>
      </c>
      <c r="K89" s="20">
        <v>1100380</v>
      </c>
      <c r="L89" s="20" t="s">
        <v>192</v>
      </c>
      <c r="M89" s="24">
        <v>200282</v>
      </c>
      <c r="N89" s="4" t="s">
        <v>96</v>
      </c>
      <c r="O89" s="24">
        <v>3000027291</v>
      </c>
      <c r="P89" s="23">
        <v>52272623.700000003</v>
      </c>
      <c r="Q89" s="25">
        <v>95067</v>
      </c>
      <c r="R89" s="106">
        <v>527.11</v>
      </c>
      <c r="S89" s="106"/>
      <c r="T89" s="23"/>
      <c r="U89" s="25"/>
      <c r="V89" s="26"/>
      <c r="W89" s="65" t="s">
        <v>244</v>
      </c>
      <c r="X89" s="20" t="s">
        <v>245</v>
      </c>
      <c r="Y89" s="25"/>
      <c r="Z89" s="23"/>
      <c r="AA89" s="23"/>
      <c r="AB89" s="65"/>
      <c r="AC89" s="20">
        <v>5000031978</v>
      </c>
      <c r="AD89" s="20" t="s">
        <v>243</v>
      </c>
      <c r="AE89" s="20">
        <v>19.568000000000001</v>
      </c>
      <c r="AF89" s="20"/>
      <c r="AG89" s="20"/>
      <c r="AH89" s="20"/>
      <c r="AI89" s="20"/>
      <c r="AJ89" s="20"/>
      <c r="AK89" s="27"/>
      <c r="AL89" s="27"/>
      <c r="AM89" s="27"/>
      <c r="AN89" s="20"/>
      <c r="AO89" s="20"/>
      <c r="AP89" s="20"/>
      <c r="AQ89" s="20"/>
      <c r="AR89" s="22"/>
      <c r="AS89" s="20"/>
      <c r="AT89" s="23"/>
      <c r="AU89" s="23"/>
      <c r="AV89" s="23"/>
      <c r="AW89" s="35"/>
      <c r="AX89" s="20"/>
      <c r="AY89" s="20"/>
    </row>
    <row r="90" spans="1:53" ht="16.5" hidden="1" customHeight="1" x14ac:dyDescent="0.25">
      <c r="E90" s="20">
        <f t="shared" si="1"/>
        <v>87</v>
      </c>
      <c r="F90" s="20"/>
      <c r="G90" s="21">
        <v>5000196098</v>
      </c>
      <c r="H90" s="22">
        <v>42391</v>
      </c>
      <c r="I90" s="22">
        <v>42391</v>
      </c>
      <c r="J90" s="23">
        <v>238159</v>
      </c>
      <c r="K90" s="20"/>
      <c r="L90" s="20"/>
      <c r="M90" s="24">
        <v>200147</v>
      </c>
      <c r="N90" s="4" t="s">
        <v>140</v>
      </c>
      <c r="O90" s="24">
        <v>3000026425</v>
      </c>
      <c r="P90" s="23"/>
      <c r="Q90" s="25"/>
      <c r="R90" s="23"/>
      <c r="S90" s="23"/>
      <c r="T90" s="23"/>
      <c r="U90" s="23"/>
      <c r="V90" s="26"/>
      <c r="W90" s="65"/>
      <c r="X90" s="20"/>
      <c r="Y90" s="25"/>
      <c r="Z90" s="23"/>
      <c r="AA90" s="23"/>
      <c r="AB90" s="65"/>
      <c r="AC90" s="20"/>
      <c r="AD90" s="20"/>
      <c r="AE90" s="20"/>
      <c r="AF90" s="20"/>
      <c r="AG90" s="20"/>
      <c r="AH90" s="20"/>
      <c r="AI90" s="20"/>
      <c r="AJ90" s="20"/>
      <c r="AK90" s="27"/>
      <c r="AL90" s="27"/>
      <c r="AM90" s="27"/>
      <c r="AN90" s="20"/>
      <c r="AO90" s="20"/>
      <c r="AP90" s="20"/>
      <c r="AQ90" s="20"/>
      <c r="AR90" s="22"/>
      <c r="AS90" s="20"/>
      <c r="AT90" s="23"/>
      <c r="AU90" s="23"/>
      <c r="AV90" s="23"/>
      <c r="AW90" s="35"/>
      <c r="AX90" s="20"/>
      <c r="AY90" s="20"/>
    </row>
    <row r="91" spans="1:53" ht="16.5" customHeight="1" x14ac:dyDescent="0.25">
      <c r="E91" s="20">
        <f t="shared" si="1"/>
        <v>88</v>
      </c>
      <c r="F91" s="20">
        <v>5100029621</v>
      </c>
      <c r="G91" s="21">
        <v>5000197664</v>
      </c>
      <c r="H91" s="22">
        <v>42401</v>
      </c>
      <c r="I91" s="22">
        <v>42402</v>
      </c>
      <c r="J91" s="23">
        <v>1174169</v>
      </c>
      <c r="K91" s="20">
        <v>1100784</v>
      </c>
      <c r="L91" s="20" t="s">
        <v>181</v>
      </c>
      <c r="M91" s="24">
        <v>200055</v>
      </c>
      <c r="N91" s="4" t="s">
        <v>141</v>
      </c>
      <c r="O91" s="24">
        <v>3000026541</v>
      </c>
      <c r="P91" s="23">
        <v>76285800</v>
      </c>
      <c r="Q91" s="25">
        <v>44320</v>
      </c>
      <c r="R91" s="23">
        <v>1500</v>
      </c>
      <c r="S91" s="106"/>
      <c r="T91" s="23"/>
      <c r="U91" s="25"/>
      <c r="V91" s="26"/>
      <c r="W91" s="65">
        <v>2602046132</v>
      </c>
      <c r="X91" s="20" t="s">
        <v>183</v>
      </c>
      <c r="Y91" s="25"/>
      <c r="Z91" s="23"/>
      <c r="AA91" s="23"/>
      <c r="AB91" s="65"/>
      <c r="AC91" s="20">
        <v>5000032928</v>
      </c>
      <c r="AD91" s="20" t="s">
        <v>182</v>
      </c>
      <c r="AE91" s="20">
        <v>25.91</v>
      </c>
      <c r="AF91" s="20"/>
      <c r="AG91" s="20"/>
      <c r="AH91" s="20"/>
      <c r="AI91" s="20"/>
      <c r="AJ91" s="20"/>
      <c r="AK91" s="27"/>
      <c r="AL91" s="27"/>
      <c r="AM91" s="27"/>
      <c r="AN91" s="20"/>
      <c r="AO91" s="20"/>
      <c r="AP91" s="20"/>
      <c r="AQ91" s="20"/>
      <c r="AR91" s="22"/>
      <c r="AS91" s="20"/>
      <c r="AT91" s="23"/>
      <c r="AU91" s="23"/>
      <c r="AV91" s="23"/>
      <c r="AW91" s="35"/>
      <c r="AX91" s="20"/>
      <c r="AY91" s="20"/>
    </row>
    <row r="92" spans="1:53" ht="16.5" hidden="1" customHeight="1" x14ac:dyDescent="0.25">
      <c r="E92" s="20">
        <f t="shared" si="1"/>
        <v>89</v>
      </c>
      <c r="F92" s="20"/>
      <c r="G92" s="21">
        <v>5000198818</v>
      </c>
      <c r="H92" s="22">
        <v>42406</v>
      </c>
      <c r="I92" s="22">
        <v>42406</v>
      </c>
      <c r="J92" s="23">
        <v>246080</v>
      </c>
      <c r="K92" s="20"/>
      <c r="L92" s="20"/>
      <c r="M92" s="24">
        <v>201716</v>
      </c>
      <c r="N92" s="4" t="s">
        <v>142</v>
      </c>
      <c r="O92" s="24">
        <v>3000026015</v>
      </c>
      <c r="P92" s="23"/>
      <c r="Q92" s="25"/>
      <c r="R92" s="23"/>
      <c r="S92" s="23"/>
      <c r="T92" s="23"/>
      <c r="U92" s="23"/>
      <c r="V92" s="26"/>
      <c r="W92" s="65"/>
      <c r="X92" s="20"/>
      <c r="Y92" s="25"/>
      <c r="Z92" s="23"/>
      <c r="AA92" s="23"/>
      <c r="AB92" s="65"/>
      <c r="AC92" s="20"/>
      <c r="AD92" s="20"/>
      <c r="AE92" s="20"/>
      <c r="AF92" s="20"/>
      <c r="AG92" s="20"/>
      <c r="AH92" s="20"/>
      <c r="AI92" s="20"/>
      <c r="AJ92" s="20"/>
      <c r="AK92" s="27"/>
      <c r="AL92" s="27"/>
      <c r="AM92" s="27"/>
      <c r="AN92" s="20"/>
      <c r="AO92" s="20"/>
      <c r="AP92" s="20"/>
      <c r="AQ92" s="20"/>
      <c r="AR92" s="22"/>
      <c r="AS92" s="20"/>
      <c r="AT92" s="23"/>
      <c r="AU92" s="23"/>
      <c r="AV92" s="23"/>
      <c r="AW92" s="35"/>
      <c r="AX92" s="20"/>
      <c r="AY92" s="20"/>
    </row>
    <row r="93" spans="1:53" ht="16.5" customHeight="1" x14ac:dyDescent="0.25">
      <c r="E93" s="20">
        <f t="shared" si="1"/>
        <v>90</v>
      </c>
      <c r="F93" s="20">
        <v>5100031110</v>
      </c>
      <c r="G93" s="21">
        <v>5000200072</v>
      </c>
      <c r="H93" s="22">
        <v>42410</v>
      </c>
      <c r="I93" s="22">
        <v>42412</v>
      </c>
      <c r="J93" s="23">
        <v>657848</v>
      </c>
      <c r="K93" s="20">
        <v>1100365</v>
      </c>
      <c r="L93" s="20" t="s">
        <v>153</v>
      </c>
      <c r="M93" s="24">
        <v>201888</v>
      </c>
      <c r="N93" s="4" t="s">
        <v>100</v>
      </c>
      <c r="O93" s="24">
        <v>3000025760</v>
      </c>
      <c r="P93" s="23">
        <v>9482062.5</v>
      </c>
      <c r="Q93" s="25">
        <v>26300</v>
      </c>
      <c r="R93" s="23">
        <v>300</v>
      </c>
      <c r="S93" s="106"/>
      <c r="T93" s="23"/>
      <c r="U93" s="25"/>
      <c r="V93" s="26"/>
      <c r="W93" s="65">
        <v>25039</v>
      </c>
      <c r="X93" s="20" t="s">
        <v>175</v>
      </c>
      <c r="Y93" s="25"/>
      <c r="Z93" s="23"/>
      <c r="AA93" s="23"/>
      <c r="AB93" s="65" t="s">
        <v>154</v>
      </c>
      <c r="AC93" s="20">
        <v>5000034308</v>
      </c>
      <c r="AD93" s="20" t="s">
        <v>174</v>
      </c>
      <c r="AE93" s="20">
        <v>25.41</v>
      </c>
      <c r="AF93" s="20"/>
      <c r="AG93" s="20"/>
      <c r="AH93" s="20"/>
      <c r="AI93" s="20"/>
      <c r="AJ93" s="20"/>
      <c r="AK93" s="27"/>
      <c r="AL93" s="27"/>
      <c r="AM93" s="27"/>
      <c r="AN93" s="20"/>
      <c r="AO93" s="20"/>
      <c r="AP93" s="20"/>
      <c r="AQ93" s="20"/>
      <c r="AR93" s="22"/>
      <c r="AS93" s="20"/>
      <c r="AT93" s="23"/>
      <c r="AU93" s="23"/>
      <c r="AV93" s="23"/>
      <c r="AW93" s="35"/>
      <c r="AX93" s="20"/>
      <c r="AY93" s="20"/>
    </row>
    <row r="94" spans="1:53" ht="16.5" hidden="1" customHeight="1" x14ac:dyDescent="0.25">
      <c r="E94" s="20">
        <f t="shared" si="1"/>
        <v>91</v>
      </c>
      <c r="F94" s="20"/>
      <c r="G94" s="21">
        <v>5000200127</v>
      </c>
      <c r="H94" s="22">
        <v>42411</v>
      </c>
      <c r="I94" s="22">
        <v>42411</v>
      </c>
      <c r="J94" s="23">
        <v>83895</v>
      </c>
      <c r="K94" s="20"/>
      <c r="L94" s="20"/>
      <c r="M94" s="24">
        <v>200106</v>
      </c>
      <c r="N94" s="4" t="s">
        <v>116</v>
      </c>
      <c r="O94" s="24">
        <v>3000027231</v>
      </c>
      <c r="P94" s="23"/>
      <c r="Q94" s="25"/>
      <c r="R94" s="23"/>
      <c r="S94" s="23"/>
      <c r="T94" s="23"/>
      <c r="U94" s="23"/>
      <c r="V94" s="26"/>
      <c r="W94" s="65"/>
      <c r="X94" s="20"/>
      <c r="Y94" s="25"/>
      <c r="Z94" s="23"/>
      <c r="AA94" s="23"/>
      <c r="AB94" s="65"/>
      <c r="AC94" s="20"/>
      <c r="AD94" s="20"/>
      <c r="AE94" s="20"/>
      <c r="AF94" s="20"/>
      <c r="AG94" s="20"/>
      <c r="AH94" s="20"/>
      <c r="AI94" s="20"/>
      <c r="AJ94" s="20"/>
      <c r="AK94" s="27"/>
      <c r="AL94" s="27"/>
      <c r="AM94" s="27"/>
      <c r="AN94" s="20"/>
      <c r="AO94" s="20"/>
      <c r="AP94" s="20"/>
      <c r="AQ94" s="20"/>
      <c r="AR94" s="22"/>
      <c r="AS94" s="20"/>
      <c r="AT94" s="23"/>
      <c r="AU94" s="23"/>
      <c r="AV94" s="23"/>
      <c r="AW94" s="35"/>
      <c r="AX94" s="20"/>
      <c r="AY94" s="20"/>
    </row>
    <row r="95" spans="1:53" ht="16.5" customHeight="1" x14ac:dyDescent="0.25">
      <c r="E95" s="20">
        <f t="shared" si="1"/>
        <v>92</v>
      </c>
      <c r="F95" s="20">
        <v>5100030987</v>
      </c>
      <c r="G95" s="21">
        <v>5000200318</v>
      </c>
      <c r="H95" s="22">
        <v>42412</v>
      </c>
      <c r="I95" s="22">
        <v>42413</v>
      </c>
      <c r="J95" s="23">
        <v>2505373</v>
      </c>
      <c r="K95" s="20">
        <v>1100380</v>
      </c>
      <c r="L95" s="20" t="s">
        <v>192</v>
      </c>
      <c r="M95" s="24">
        <v>200282</v>
      </c>
      <c r="N95" s="4" t="s">
        <v>96</v>
      </c>
      <c r="O95" s="24">
        <v>3000027911</v>
      </c>
      <c r="P95" s="23">
        <v>36215743.210000001</v>
      </c>
      <c r="Q95" s="25">
        <v>88346</v>
      </c>
      <c r="R95" s="106">
        <v>392.315</v>
      </c>
      <c r="S95" s="106"/>
      <c r="T95" s="23"/>
      <c r="U95" s="25"/>
      <c r="V95" s="26"/>
      <c r="W95" s="65" t="s">
        <v>247</v>
      </c>
      <c r="X95" s="20" t="s">
        <v>248</v>
      </c>
      <c r="Y95" s="25"/>
      <c r="Z95" s="23"/>
      <c r="AA95" s="23"/>
      <c r="AB95" s="65"/>
      <c r="AC95" s="20">
        <v>5000034428</v>
      </c>
      <c r="AD95" s="20" t="s">
        <v>246</v>
      </c>
      <c r="AE95" s="20">
        <v>27.14</v>
      </c>
      <c r="AF95" s="20"/>
      <c r="AG95" s="20"/>
      <c r="AH95" s="20"/>
      <c r="AI95" s="20"/>
      <c r="AJ95" s="20"/>
      <c r="AK95" s="27"/>
      <c r="AL95" s="27"/>
      <c r="AM95" s="27"/>
      <c r="AN95" s="20"/>
      <c r="AO95" s="20"/>
      <c r="AP95" s="20"/>
      <c r="AQ95" s="20"/>
      <c r="AR95" s="22"/>
      <c r="AS95" s="20"/>
      <c r="AT95" s="23"/>
      <c r="AU95" s="23"/>
      <c r="AV95" s="23"/>
      <c r="AW95" s="35"/>
      <c r="AX95" s="20"/>
      <c r="AY95" s="20"/>
    </row>
    <row r="96" spans="1:53" ht="16.5" hidden="1" customHeight="1" x14ac:dyDescent="0.25">
      <c r="E96" s="20">
        <f t="shared" si="1"/>
        <v>93</v>
      </c>
      <c r="F96" s="20"/>
      <c r="G96" s="21">
        <v>5000200434</v>
      </c>
      <c r="H96" s="22">
        <v>42271</v>
      </c>
      <c r="I96" s="22">
        <v>42413</v>
      </c>
      <c r="J96" s="23">
        <v>59031</v>
      </c>
      <c r="K96" s="20"/>
      <c r="L96" s="20"/>
      <c r="M96" s="24">
        <v>202374</v>
      </c>
      <c r="N96" s="4" t="s">
        <v>143</v>
      </c>
      <c r="O96" s="24">
        <v>3000024224</v>
      </c>
      <c r="P96" s="23"/>
      <c r="Q96" s="25"/>
      <c r="R96" s="23"/>
      <c r="S96" s="23"/>
      <c r="T96" s="23"/>
      <c r="U96" s="23"/>
      <c r="V96" s="26"/>
      <c r="W96" s="65"/>
      <c r="X96" s="20"/>
      <c r="Y96" s="25"/>
      <c r="Z96" s="23"/>
      <c r="AA96" s="23"/>
      <c r="AB96" s="65"/>
      <c r="AC96" s="20"/>
      <c r="AD96" s="20"/>
      <c r="AE96" s="20"/>
      <c r="AF96" s="20"/>
      <c r="AG96" s="20"/>
      <c r="AH96" s="20"/>
      <c r="AI96" s="20"/>
      <c r="AJ96" s="20"/>
      <c r="AK96" s="27"/>
      <c r="AL96" s="27"/>
      <c r="AM96" s="27"/>
      <c r="AN96" s="20"/>
      <c r="AO96" s="20"/>
      <c r="AP96" s="20"/>
      <c r="AQ96" s="20"/>
      <c r="AR96" s="22"/>
      <c r="AS96" s="20"/>
      <c r="AT96" s="23"/>
      <c r="AU96" s="23"/>
      <c r="AV96" s="23"/>
      <c r="AW96" s="35"/>
      <c r="AX96" s="20"/>
      <c r="AY96" s="20"/>
    </row>
    <row r="97" spans="1:52" ht="16.5" hidden="1" customHeight="1" x14ac:dyDescent="0.25">
      <c r="E97" s="20">
        <f t="shared" si="1"/>
        <v>94</v>
      </c>
      <c r="F97" s="20"/>
      <c r="G97" s="21">
        <v>5000200949</v>
      </c>
      <c r="H97" s="22">
        <v>42416</v>
      </c>
      <c r="I97" s="22">
        <v>42416</v>
      </c>
      <c r="J97" s="23">
        <v>206903</v>
      </c>
      <c r="K97" s="20"/>
      <c r="L97" s="20"/>
      <c r="M97" s="24">
        <v>201520</v>
      </c>
      <c r="N97" s="4" t="s">
        <v>122</v>
      </c>
      <c r="O97" s="24">
        <v>3000027858</v>
      </c>
      <c r="P97" s="23"/>
      <c r="Q97" s="25"/>
      <c r="R97" s="23"/>
      <c r="S97" s="23"/>
      <c r="T97" s="23"/>
      <c r="U97" s="23"/>
      <c r="V97" s="26"/>
      <c r="W97" s="65"/>
      <c r="X97" s="20"/>
      <c r="Y97" s="25"/>
      <c r="Z97" s="23"/>
      <c r="AA97" s="23"/>
      <c r="AB97" s="65"/>
      <c r="AC97" s="20"/>
      <c r="AD97" s="20"/>
      <c r="AE97" s="20"/>
      <c r="AF97" s="20"/>
      <c r="AG97" s="20"/>
      <c r="AH97" s="20"/>
      <c r="AI97" s="20"/>
      <c r="AJ97" s="20"/>
      <c r="AK97" s="27"/>
      <c r="AL97" s="27"/>
      <c r="AM97" s="27"/>
      <c r="AN97" s="20"/>
      <c r="AO97" s="20"/>
      <c r="AP97" s="20"/>
      <c r="AQ97" s="20"/>
      <c r="AR97" s="22"/>
      <c r="AS97" s="20"/>
      <c r="AT97" s="23"/>
      <c r="AU97" s="23"/>
      <c r="AV97" s="23"/>
      <c r="AW97" s="35"/>
      <c r="AX97" s="20"/>
      <c r="AY97" s="20"/>
      <c r="AZ97" s="38"/>
    </row>
    <row r="98" spans="1:52" ht="16.5" customHeight="1" x14ac:dyDescent="0.25">
      <c r="E98" s="20">
        <f t="shared" si="1"/>
        <v>95</v>
      </c>
      <c r="F98" s="20">
        <v>5100031272</v>
      </c>
      <c r="G98" s="21">
        <v>5000201057</v>
      </c>
      <c r="H98" s="22">
        <v>42416</v>
      </c>
      <c r="I98" s="22">
        <v>42417</v>
      </c>
      <c r="J98" s="23">
        <v>616963</v>
      </c>
      <c r="K98" s="20">
        <v>1100365</v>
      </c>
      <c r="L98" s="20" t="s">
        <v>153</v>
      </c>
      <c r="M98" s="24">
        <v>200222</v>
      </c>
      <c r="N98" s="4" t="s">
        <v>129</v>
      </c>
      <c r="O98" s="24">
        <v>3000025042</v>
      </c>
      <c r="P98" s="23">
        <v>7997062.5</v>
      </c>
      <c r="Q98" s="25">
        <v>26600</v>
      </c>
      <c r="R98" s="23">
        <v>250</v>
      </c>
      <c r="S98" s="106"/>
      <c r="T98" s="23"/>
      <c r="U98" s="25"/>
      <c r="V98" s="26"/>
      <c r="W98" s="65">
        <v>598</v>
      </c>
      <c r="X98" s="20" t="s">
        <v>175</v>
      </c>
      <c r="Y98" s="25"/>
      <c r="Z98" s="23"/>
      <c r="AA98" s="23"/>
      <c r="AB98" s="65"/>
      <c r="AC98" s="20">
        <v>5000034816</v>
      </c>
      <c r="AD98" s="20" t="s">
        <v>203</v>
      </c>
      <c r="AE98" s="20">
        <v>22.71</v>
      </c>
      <c r="AF98" s="20"/>
      <c r="AG98" s="20"/>
      <c r="AH98" s="20"/>
      <c r="AI98" s="20"/>
      <c r="AJ98" s="20"/>
      <c r="AK98" s="27"/>
      <c r="AL98" s="27"/>
      <c r="AM98" s="27"/>
      <c r="AN98" s="20"/>
      <c r="AO98" s="20"/>
      <c r="AP98" s="20"/>
      <c r="AQ98" s="20"/>
      <c r="AR98" s="22"/>
      <c r="AS98" s="20"/>
      <c r="AT98" s="23"/>
      <c r="AU98" s="23"/>
      <c r="AV98" s="23"/>
      <c r="AW98" s="35"/>
      <c r="AX98" s="20"/>
      <c r="AY98" s="20"/>
      <c r="AZ98" s="38"/>
    </row>
    <row r="99" spans="1:52" s="141" customFormat="1" ht="16.5" hidden="1" customHeight="1" x14ac:dyDescent="0.25">
      <c r="A99" s="38"/>
      <c r="B99" s="38"/>
      <c r="C99" s="38"/>
      <c r="D99" s="38"/>
      <c r="E99" s="44">
        <f t="shared" si="1"/>
        <v>96</v>
      </c>
      <c r="F99" s="44"/>
      <c r="G99" s="128">
        <v>5000201325</v>
      </c>
      <c r="H99" s="142">
        <v>42417</v>
      </c>
      <c r="I99" s="142">
        <v>42418</v>
      </c>
      <c r="J99" s="130">
        <v>1215149</v>
      </c>
      <c r="K99" s="44">
        <v>1100784</v>
      </c>
      <c r="L99" s="44" t="s">
        <v>181</v>
      </c>
      <c r="M99" s="131">
        <v>200055</v>
      </c>
      <c r="N99" s="132" t="s">
        <v>141</v>
      </c>
      <c r="O99" s="131">
        <v>3000027769</v>
      </c>
      <c r="P99" s="130">
        <v>84309120</v>
      </c>
      <c r="Q99" s="136">
        <v>45920</v>
      </c>
      <c r="R99" s="130">
        <v>1600</v>
      </c>
      <c r="S99" s="23"/>
      <c r="T99" s="23"/>
      <c r="U99" s="23"/>
      <c r="V99" s="26"/>
      <c r="W99" s="133">
        <v>2602046502</v>
      </c>
      <c r="X99" s="44" t="s">
        <v>185</v>
      </c>
      <c r="Y99" s="25"/>
      <c r="Z99" s="23"/>
      <c r="AA99" s="23"/>
      <c r="AB99" s="133"/>
      <c r="AC99" s="44">
        <v>5000034940</v>
      </c>
      <c r="AD99" s="44" t="s">
        <v>184</v>
      </c>
      <c r="AE99" s="44">
        <v>25.88</v>
      </c>
      <c r="AF99" s="20"/>
      <c r="AG99" s="20"/>
      <c r="AH99" s="20"/>
      <c r="AI99" s="20"/>
      <c r="AJ99" s="44"/>
      <c r="AK99" s="27"/>
      <c r="AL99" s="27"/>
      <c r="AM99" s="27"/>
      <c r="AN99" s="20"/>
      <c r="AO99" s="20"/>
      <c r="AP99" s="20"/>
      <c r="AQ99" s="44"/>
      <c r="AR99" s="142"/>
      <c r="AS99" s="44"/>
      <c r="AT99" s="130"/>
      <c r="AU99" s="23"/>
      <c r="AV99" s="23"/>
      <c r="AW99" s="139"/>
      <c r="AX99" s="44"/>
      <c r="AY99" s="44"/>
      <c r="AZ99" s="38"/>
    </row>
    <row r="100" spans="1:52" ht="16.5" customHeight="1" x14ac:dyDescent="0.25">
      <c r="E100" s="20">
        <f t="shared" si="1"/>
        <v>97</v>
      </c>
      <c r="F100" s="20">
        <v>5100032251</v>
      </c>
      <c r="G100" s="21">
        <v>5000201817</v>
      </c>
      <c r="H100" s="22">
        <v>42419</v>
      </c>
      <c r="I100" s="22">
        <v>42419</v>
      </c>
      <c r="J100" s="23">
        <v>598510</v>
      </c>
      <c r="K100" s="20">
        <v>1100365</v>
      </c>
      <c r="L100" s="20" t="s">
        <v>153</v>
      </c>
      <c r="M100" s="24">
        <v>200222</v>
      </c>
      <c r="N100" s="4" t="s">
        <v>129</v>
      </c>
      <c r="O100" s="24">
        <v>3000026017</v>
      </c>
      <c r="P100" s="23">
        <v>15757875</v>
      </c>
      <c r="Q100" s="25">
        <v>26200</v>
      </c>
      <c r="R100" s="23">
        <v>500</v>
      </c>
      <c r="S100" s="106"/>
      <c r="T100" s="23"/>
      <c r="U100" s="25"/>
      <c r="V100" s="26"/>
      <c r="W100" s="65">
        <v>321</v>
      </c>
      <c r="X100" s="20" t="s">
        <v>205</v>
      </c>
      <c r="Y100" s="25"/>
      <c r="Z100" s="23"/>
      <c r="AA100" s="23"/>
      <c r="AB100" s="65"/>
      <c r="AC100" s="20">
        <v>5000035225</v>
      </c>
      <c r="AD100" s="20" t="s">
        <v>204</v>
      </c>
      <c r="AE100" s="20">
        <v>22.36</v>
      </c>
      <c r="AF100" s="20"/>
      <c r="AG100" s="20"/>
      <c r="AH100" s="20"/>
      <c r="AI100" s="20"/>
      <c r="AJ100" s="20"/>
      <c r="AK100" s="27"/>
      <c r="AL100" s="27"/>
      <c r="AM100" s="27"/>
      <c r="AN100" s="20"/>
      <c r="AO100" s="20"/>
      <c r="AP100" s="20"/>
      <c r="AQ100" s="20"/>
      <c r="AR100" s="22"/>
      <c r="AS100" s="20"/>
      <c r="AT100" s="23"/>
      <c r="AU100" s="23"/>
      <c r="AV100" s="23"/>
      <c r="AW100" s="35"/>
      <c r="AX100" s="20"/>
      <c r="AY100" s="20"/>
      <c r="AZ100" s="38"/>
    </row>
    <row r="101" spans="1:52" ht="16.5" customHeight="1" x14ac:dyDescent="0.25">
      <c r="E101" s="20">
        <f t="shared" si="1"/>
        <v>98</v>
      </c>
      <c r="F101" s="20">
        <v>5100031990</v>
      </c>
      <c r="G101" s="21">
        <v>5000202251</v>
      </c>
      <c r="H101" s="22">
        <v>42421</v>
      </c>
      <c r="I101" s="22">
        <v>42422</v>
      </c>
      <c r="J101" s="23">
        <v>2329926</v>
      </c>
      <c r="K101" s="20">
        <v>1100380</v>
      </c>
      <c r="L101" s="20" t="s">
        <v>192</v>
      </c>
      <c r="M101" s="24">
        <v>200282</v>
      </c>
      <c r="N101" s="4" t="s">
        <v>96</v>
      </c>
      <c r="O101" s="24">
        <v>3000028237</v>
      </c>
      <c r="P101" s="23">
        <v>15694830.49</v>
      </c>
      <c r="Q101" s="25">
        <v>83076</v>
      </c>
      <c r="R101" s="106">
        <v>180.53</v>
      </c>
      <c r="S101" s="106"/>
      <c r="T101" s="23"/>
      <c r="U101" s="25"/>
      <c r="V101" s="26"/>
      <c r="W101" s="65" t="s">
        <v>249</v>
      </c>
      <c r="X101" s="20" t="s">
        <v>175</v>
      </c>
      <c r="Y101" s="25"/>
      <c r="Z101" s="23"/>
      <c r="AA101" s="23"/>
      <c r="AB101" s="65"/>
      <c r="AC101" s="20">
        <v>5000035470</v>
      </c>
      <c r="AD101" s="20" t="s">
        <v>250</v>
      </c>
      <c r="AE101" s="126">
        <v>26.8</v>
      </c>
      <c r="AF101" s="20"/>
      <c r="AG101" s="20"/>
      <c r="AH101" s="20"/>
      <c r="AI101" s="20"/>
      <c r="AJ101" s="20"/>
      <c r="AK101" s="27"/>
      <c r="AL101" s="27"/>
      <c r="AM101" s="27"/>
      <c r="AN101" s="20"/>
      <c r="AO101" s="20"/>
      <c r="AP101" s="20"/>
      <c r="AQ101" s="20"/>
      <c r="AR101" s="22"/>
      <c r="AS101" s="20"/>
      <c r="AT101" s="23"/>
      <c r="AU101" s="23"/>
      <c r="AV101" s="23"/>
      <c r="AW101" s="35"/>
      <c r="AX101" s="20"/>
      <c r="AY101" s="20"/>
      <c r="AZ101" s="38"/>
    </row>
    <row r="102" spans="1:52" ht="16.5" hidden="1" customHeight="1" x14ac:dyDescent="0.25">
      <c r="E102" s="20">
        <f t="shared" si="1"/>
        <v>99</v>
      </c>
      <c r="F102" s="20"/>
      <c r="G102" s="21">
        <v>5000203361</v>
      </c>
      <c r="H102" s="22">
        <v>42423</v>
      </c>
      <c r="I102" s="22">
        <v>42427</v>
      </c>
      <c r="J102" s="23">
        <v>1545000</v>
      </c>
      <c r="K102" s="20"/>
      <c r="L102" s="20"/>
      <c r="M102" s="24">
        <v>200789</v>
      </c>
      <c r="N102" s="4" t="s">
        <v>144</v>
      </c>
      <c r="O102" s="24">
        <v>3000025593</v>
      </c>
      <c r="P102" s="23"/>
      <c r="Q102" s="25"/>
      <c r="R102" s="23"/>
      <c r="S102" s="23"/>
      <c r="T102" s="23"/>
      <c r="U102" s="23"/>
      <c r="V102" s="26"/>
      <c r="W102" s="65"/>
      <c r="X102" s="20"/>
      <c r="Y102" s="25"/>
      <c r="Z102" s="23"/>
      <c r="AA102" s="23"/>
      <c r="AB102" s="65"/>
      <c r="AC102" s="20"/>
      <c r="AD102" s="20"/>
      <c r="AE102" s="20"/>
      <c r="AF102" s="20"/>
      <c r="AG102" s="20"/>
      <c r="AH102" s="20"/>
      <c r="AI102" s="20"/>
      <c r="AJ102" s="20"/>
      <c r="AK102" s="27"/>
      <c r="AL102" s="27"/>
      <c r="AM102" s="27"/>
      <c r="AN102" s="20"/>
      <c r="AO102" s="20"/>
      <c r="AP102" s="20"/>
      <c r="AQ102" s="20"/>
      <c r="AR102" s="22"/>
      <c r="AS102" s="20"/>
      <c r="AT102" s="23"/>
      <c r="AU102" s="23"/>
      <c r="AV102" s="23"/>
      <c r="AW102" s="35"/>
      <c r="AX102" s="20"/>
      <c r="AY102" s="20"/>
      <c r="AZ102" s="38"/>
    </row>
    <row r="103" spans="1:52" ht="16.5" hidden="1" customHeight="1" x14ac:dyDescent="0.25">
      <c r="E103" s="20">
        <f t="shared" si="1"/>
        <v>100</v>
      </c>
      <c r="F103" s="20"/>
      <c r="G103" s="21">
        <v>5000203657</v>
      </c>
      <c r="H103" s="22">
        <v>42428</v>
      </c>
      <c r="I103" s="22">
        <v>42428</v>
      </c>
      <c r="J103" s="23">
        <v>436272</v>
      </c>
      <c r="K103" s="20"/>
      <c r="L103" s="20"/>
      <c r="M103" s="24">
        <v>200150</v>
      </c>
      <c r="N103" s="4" t="s">
        <v>107</v>
      </c>
      <c r="O103" s="24">
        <v>3000028501</v>
      </c>
      <c r="P103" s="23"/>
      <c r="Q103" s="25"/>
      <c r="R103" s="23"/>
      <c r="S103" s="23"/>
      <c r="T103" s="23"/>
      <c r="U103" s="23"/>
      <c r="V103" s="26"/>
      <c r="W103" s="65"/>
      <c r="X103" s="20"/>
      <c r="Y103" s="25"/>
      <c r="Z103" s="23"/>
      <c r="AA103" s="23"/>
      <c r="AB103" s="65"/>
      <c r="AC103" s="20"/>
      <c r="AD103" s="20"/>
      <c r="AE103" s="20"/>
      <c r="AF103" s="20"/>
      <c r="AG103" s="20"/>
      <c r="AH103" s="20"/>
      <c r="AI103" s="20"/>
      <c r="AJ103" s="20"/>
      <c r="AK103" s="27"/>
      <c r="AL103" s="27"/>
      <c r="AM103" s="27"/>
      <c r="AN103" s="20"/>
      <c r="AO103" s="20"/>
      <c r="AP103" s="20"/>
      <c r="AQ103" s="20"/>
      <c r="AR103" s="22"/>
      <c r="AS103" s="20"/>
      <c r="AT103" s="23"/>
      <c r="AU103" s="23"/>
      <c r="AV103" s="23"/>
      <c r="AW103" s="35"/>
      <c r="AX103" s="20"/>
      <c r="AY103" s="20"/>
      <c r="AZ103" s="38"/>
    </row>
    <row r="104" spans="1:52" ht="16.5" hidden="1" customHeight="1" x14ac:dyDescent="0.25">
      <c r="E104" s="20">
        <f t="shared" si="1"/>
        <v>101</v>
      </c>
      <c r="F104" s="20"/>
      <c r="G104" s="21">
        <v>5000203706</v>
      </c>
      <c r="H104" s="22">
        <v>42429</v>
      </c>
      <c r="I104" s="22">
        <v>42429</v>
      </c>
      <c r="J104" s="23">
        <v>191821</v>
      </c>
      <c r="K104" s="20"/>
      <c r="L104" s="20"/>
      <c r="M104" s="24">
        <v>201520</v>
      </c>
      <c r="N104" s="4" t="s">
        <v>122</v>
      </c>
      <c r="O104" s="24">
        <v>3000028222</v>
      </c>
      <c r="P104" s="23"/>
      <c r="Q104" s="25"/>
      <c r="R104" s="23"/>
      <c r="S104" s="23"/>
      <c r="T104" s="23"/>
      <c r="U104" s="23"/>
      <c r="V104" s="26"/>
      <c r="W104" s="65"/>
      <c r="X104" s="20"/>
      <c r="Y104" s="25"/>
      <c r="Z104" s="23"/>
      <c r="AA104" s="23"/>
      <c r="AB104" s="65"/>
      <c r="AC104" s="20"/>
      <c r="AD104" s="20"/>
      <c r="AE104" s="20"/>
      <c r="AF104" s="20"/>
      <c r="AG104" s="20"/>
      <c r="AH104" s="20"/>
      <c r="AI104" s="20"/>
      <c r="AJ104" s="20"/>
      <c r="AK104" s="27"/>
      <c r="AL104" s="27"/>
      <c r="AM104" s="27"/>
      <c r="AN104" s="20"/>
      <c r="AO104" s="20"/>
      <c r="AP104" s="20"/>
      <c r="AQ104" s="20"/>
      <c r="AR104" s="22"/>
      <c r="AS104" s="20"/>
      <c r="AT104" s="23"/>
      <c r="AU104" s="23"/>
      <c r="AV104" s="23"/>
      <c r="AW104" s="35"/>
      <c r="AX104" s="20"/>
      <c r="AY104" s="20"/>
      <c r="AZ104" s="38"/>
    </row>
    <row r="105" spans="1:52" ht="16.5" hidden="1" customHeight="1" x14ac:dyDescent="0.25">
      <c r="E105" s="20">
        <f t="shared" si="1"/>
        <v>102</v>
      </c>
      <c r="F105" s="20"/>
      <c r="G105" s="21">
        <v>5000203997</v>
      </c>
      <c r="H105" s="22">
        <v>42430</v>
      </c>
      <c r="I105" s="22">
        <v>42430</v>
      </c>
      <c r="J105" s="23">
        <v>459548</v>
      </c>
      <c r="K105" s="20"/>
      <c r="L105" s="20"/>
      <c r="M105" s="24">
        <v>200174</v>
      </c>
      <c r="N105" s="4" t="s">
        <v>120</v>
      </c>
      <c r="O105" s="24">
        <v>3000027341</v>
      </c>
      <c r="P105" s="23"/>
      <c r="Q105" s="25"/>
      <c r="R105" s="23"/>
      <c r="S105" s="23"/>
      <c r="T105" s="23"/>
      <c r="U105" s="23"/>
      <c r="V105" s="26"/>
      <c r="W105" s="65"/>
      <c r="X105" s="20"/>
      <c r="Y105" s="25"/>
      <c r="Z105" s="23"/>
      <c r="AA105" s="23"/>
      <c r="AB105" s="65"/>
      <c r="AC105" s="20"/>
      <c r="AD105" s="20"/>
      <c r="AE105" s="20"/>
      <c r="AF105" s="20"/>
      <c r="AG105" s="20"/>
      <c r="AH105" s="20"/>
      <c r="AI105" s="20"/>
      <c r="AJ105" s="20"/>
      <c r="AK105" s="27"/>
      <c r="AL105" s="27"/>
      <c r="AM105" s="27"/>
      <c r="AN105" s="20"/>
      <c r="AO105" s="20"/>
      <c r="AP105" s="20"/>
      <c r="AQ105" s="20"/>
      <c r="AR105" s="22"/>
      <c r="AS105" s="20"/>
      <c r="AT105" s="23"/>
      <c r="AU105" s="23"/>
      <c r="AV105" s="23"/>
      <c r="AW105" s="35"/>
      <c r="AX105" s="20"/>
      <c r="AY105" s="20"/>
      <c r="AZ105" s="38"/>
    </row>
    <row r="106" spans="1:52" s="141" customFormat="1" ht="16.5" hidden="1" customHeight="1" x14ac:dyDescent="0.25">
      <c r="A106" s="38"/>
      <c r="B106" s="38"/>
      <c r="C106" s="38"/>
      <c r="D106" s="38"/>
      <c r="E106" s="44">
        <f t="shared" si="1"/>
        <v>103</v>
      </c>
      <c r="F106" s="44"/>
      <c r="G106" s="128">
        <v>5000204162</v>
      </c>
      <c r="H106" s="142">
        <v>42429</v>
      </c>
      <c r="I106" s="142">
        <v>42431</v>
      </c>
      <c r="J106" s="130">
        <v>923815</v>
      </c>
      <c r="K106" s="44">
        <v>1100365</v>
      </c>
      <c r="L106" s="44" t="s">
        <v>153</v>
      </c>
      <c r="M106" s="131">
        <v>200258</v>
      </c>
      <c r="N106" s="132" t="s">
        <v>103</v>
      </c>
      <c r="O106" s="131">
        <v>3000028556</v>
      </c>
      <c r="P106" s="130">
        <v>9672525</v>
      </c>
      <c r="Q106" s="136">
        <v>40500</v>
      </c>
      <c r="R106" s="130">
        <v>200</v>
      </c>
      <c r="S106" s="23"/>
      <c r="T106" s="23"/>
      <c r="U106" s="23"/>
      <c r="V106" s="26"/>
      <c r="W106" s="133">
        <v>9500773737</v>
      </c>
      <c r="X106" s="44" t="s">
        <v>289</v>
      </c>
      <c r="Y106" s="25"/>
      <c r="Z106" s="23"/>
      <c r="AA106" s="23"/>
      <c r="AB106" s="133"/>
      <c r="AC106" s="44">
        <v>5000036599</v>
      </c>
      <c r="AD106" s="44" t="s">
        <v>288</v>
      </c>
      <c r="AE106" s="44">
        <v>22.52</v>
      </c>
      <c r="AF106" s="20"/>
      <c r="AG106" s="20"/>
      <c r="AH106" s="20"/>
      <c r="AI106" s="20"/>
      <c r="AJ106" s="44"/>
      <c r="AK106" s="27"/>
      <c r="AL106" s="27"/>
      <c r="AM106" s="27"/>
      <c r="AN106" s="20"/>
      <c r="AO106" s="20"/>
      <c r="AP106" s="20"/>
      <c r="AQ106" s="44"/>
      <c r="AR106" s="142"/>
      <c r="AS106" s="44"/>
      <c r="AT106" s="130"/>
      <c r="AU106" s="23"/>
      <c r="AV106" s="23"/>
      <c r="AW106" s="139"/>
      <c r="AX106" s="44"/>
      <c r="AY106" s="44"/>
      <c r="AZ106" s="38"/>
    </row>
    <row r="107" spans="1:52" ht="16.5" hidden="1" customHeight="1" x14ac:dyDescent="0.25">
      <c r="E107" s="20">
        <f t="shared" si="1"/>
        <v>104</v>
      </c>
      <c r="F107" s="20"/>
      <c r="G107" s="21">
        <v>5000204292</v>
      </c>
      <c r="H107" s="22">
        <v>42430</v>
      </c>
      <c r="I107" s="22">
        <v>42430</v>
      </c>
      <c r="J107" s="23">
        <v>214703</v>
      </c>
      <c r="K107" s="20"/>
      <c r="L107" s="20"/>
      <c r="M107" s="24">
        <v>202677</v>
      </c>
      <c r="N107" s="4" t="s">
        <v>145</v>
      </c>
      <c r="O107" s="24">
        <v>3000028149</v>
      </c>
      <c r="P107" s="23"/>
      <c r="Q107" s="25"/>
      <c r="R107" s="23"/>
      <c r="S107" s="23"/>
      <c r="T107" s="23"/>
      <c r="U107" s="23"/>
      <c r="V107" s="26"/>
      <c r="W107" s="65"/>
      <c r="X107" s="20"/>
      <c r="Y107" s="25"/>
      <c r="Z107" s="23"/>
      <c r="AA107" s="23"/>
      <c r="AB107" s="65"/>
      <c r="AC107" s="20"/>
      <c r="AD107" s="20"/>
      <c r="AE107" s="20"/>
      <c r="AF107" s="20"/>
      <c r="AG107" s="20"/>
      <c r="AH107" s="20"/>
      <c r="AI107" s="20"/>
      <c r="AJ107" s="20"/>
      <c r="AK107" s="27"/>
      <c r="AL107" s="27"/>
      <c r="AM107" s="27"/>
      <c r="AN107" s="20"/>
      <c r="AO107" s="20"/>
      <c r="AP107" s="20"/>
      <c r="AQ107" s="20"/>
      <c r="AR107" s="22"/>
      <c r="AS107" s="20"/>
      <c r="AT107" s="23"/>
      <c r="AU107" s="23"/>
      <c r="AV107" s="23"/>
      <c r="AW107" s="35"/>
      <c r="AX107" s="20"/>
      <c r="AY107" s="20"/>
      <c r="AZ107" s="38"/>
    </row>
    <row r="108" spans="1:52" ht="16.5" customHeight="1" x14ac:dyDescent="0.25">
      <c r="E108" s="20">
        <f t="shared" si="1"/>
        <v>105</v>
      </c>
      <c r="F108" s="20">
        <v>5100034791</v>
      </c>
      <c r="G108" s="21">
        <v>5000205883</v>
      </c>
      <c r="H108" s="22">
        <v>42437</v>
      </c>
      <c r="I108" s="22">
        <v>42437</v>
      </c>
      <c r="J108" s="23">
        <v>1607522</v>
      </c>
      <c r="K108" s="20">
        <v>1100380</v>
      </c>
      <c r="L108" s="20" t="s">
        <v>192</v>
      </c>
      <c r="M108" s="24">
        <v>200282</v>
      </c>
      <c r="N108" s="4" t="s">
        <v>96</v>
      </c>
      <c r="O108" s="24">
        <v>3000028690</v>
      </c>
      <c r="P108" s="23">
        <v>34679464.479999997</v>
      </c>
      <c r="Q108" s="25">
        <v>78006</v>
      </c>
      <c r="R108" s="106">
        <v>424.13</v>
      </c>
      <c r="S108" s="106"/>
      <c r="T108" s="23"/>
      <c r="U108" s="25"/>
      <c r="V108" s="26"/>
      <c r="W108" s="65" t="s">
        <v>251</v>
      </c>
      <c r="X108" s="20" t="s">
        <v>252</v>
      </c>
      <c r="Y108" s="25"/>
      <c r="Z108" s="23"/>
      <c r="AA108" s="23"/>
      <c r="AB108" s="65"/>
      <c r="AC108" s="20">
        <v>5000037610</v>
      </c>
      <c r="AD108" s="20" t="s">
        <v>253</v>
      </c>
      <c r="AE108" s="126">
        <v>19.66</v>
      </c>
      <c r="AF108" s="20"/>
      <c r="AG108" s="20"/>
      <c r="AH108" s="20"/>
      <c r="AI108" s="20"/>
      <c r="AJ108" s="20"/>
      <c r="AK108" s="27"/>
      <c r="AL108" s="27"/>
      <c r="AM108" s="27"/>
      <c r="AN108" s="20"/>
      <c r="AO108" s="20"/>
      <c r="AP108" s="20"/>
      <c r="AQ108" s="20"/>
      <c r="AR108" s="22"/>
      <c r="AS108" s="20"/>
      <c r="AT108" s="23"/>
      <c r="AU108" s="23"/>
      <c r="AV108" s="23"/>
      <c r="AW108" s="35"/>
      <c r="AX108" s="20"/>
      <c r="AY108" s="20"/>
      <c r="AZ108" s="38"/>
    </row>
    <row r="109" spans="1:52" s="141" customFormat="1" ht="16.5" hidden="1" customHeight="1" x14ac:dyDescent="0.25">
      <c r="A109" s="38"/>
      <c r="B109" s="38"/>
      <c r="C109" s="38"/>
      <c r="D109" s="38"/>
      <c r="E109" s="44">
        <f t="shared" si="1"/>
        <v>106</v>
      </c>
      <c r="F109" s="44"/>
      <c r="G109" s="128">
        <v>5000206731</v>
      </c>
      <c r="H109" s="129">
        <v>42438</v>
      </c>
      <c r="I109" s="129">
        <v>42440</v>
      </c>
      <c r="J109" s="130">
        <v>828610</v>
      </c>
      <c r="K109" s="44"/>
      <c r="L109" s="44"/>
      <c r="M109" s="131">
        <v>200275</v>
      </c>
      <c r="N109" s="132" t="s">
        <v>95</v>
      </c>
      <c r="O109" s="131">
        <v>3000028097</v>
      </c>
      <c r="P109" s="130"/>
      <c r="Q109" s="136"/>
      <c r="R109" s="130"/>
      <c r="S109" s="23"/>
      <c r="T109" s="23"/>
      <c r="U109" s="23"/>
      <c r="V109" s="26"/>
      <c r="W109" s="133"/>
      <c r="X109" s="44"/>
      <c r="Y109" s="25"/>
      <c r="Z109" s="23"/>
      <c r="AA109" s="23"/>
      <c r="AB109" s="133"/>
      <c r="AC109" s="44"/>
      <c r="AD109" s="44"/>
      <c r="AE109" s="44"/>
      <c r="AF109" s="20"/>
      <c r="AG109" s="20"/>
      <c r="AH109" s="20"/>
      <c r="AI109" s="20"/>
      <c r="AJ109" s="44"/>
      <c r="AK109" s="27"/>
      <c r="AL109" s="27"/>
      <c r="AM109" s="27"/>
      <c r="AN109" s="20"/>
      <c r="AO109" s="20"/>
      <c r="AP109" s="20"/>
      <c r="AQ109" s="44"/>
      <c r="AR109" s="129"/>
      <c r="AS109" s="44"/>
      <c r="AT109" s="130"/>
      <c r="AU109" s="23"/>
      <c r="AV109" s="23"/>
      <c r="AW109" s="139"/>
      <c r="AX109" s="44"/>
      <c r="AY109" s="44"/>
      <c r="AZ109" s="38"/>
    </row>
    <row r="110" spans="1:52" ht="16.5" customHeight="1" x14ac:dyDescent="0.25">
      <c r="E110" s="20">
        <f t="shared" si="1"/>
        <v>107</v>
      </c>
      <c r="F110" s="20">
        <v>5100036113</v>
      </c>
      <c r="G110" s="21">
        <v>5000209134</v>
      </c>
      <c r="H110" s="22">
        <v>42450</v>
      </c>
      <c r="I110" s="22">
        <v>42451</v>
      </c>
      <c r="J110" s="23">
        <v>2101072</v>
      </c>
      <c r="K110" s="20">
        <v>1100380</v>
      </c>
      <c r="L110" s="20" t="s">
        <v>192</v>
      </c>
      <c r="M110" s="24">
        <v>200282</v>
      </c>
      <c r="N110" s="4" t="s">
        <v>96</v>
      </c>
      <c r="O110" s="24">
        <v>3000029045</v>
      </c>
      <c r="P110" s="23">
        <v>70369091.359999999</v>
      </c>
      <c r="Q110" s="25">
        <v>74561</v>
      </c>
      <c r="R110" s="106">
        <v>899.26</v>
      </c>
      <c r="S110" s="106"/>
      <c r="T110" s="23"/>
      <c r="U110" s="25"/>
      <c r="V110" s="26"/>
      <c r="W110" s="65" t="s">
        <v>254</v>
      </c>
      <c r="X110" s="20" t="s">
        <v>255</v>
      </c>
      <c r="Y110" s="25"/>
      <c r="Z110" s="23"/>
      <c r="AA110" s="23"/>
      <c r="AB110" s="65"/>
      <c r="AC110" s="20">
        <v>5000039349</v>
      </c>
      <c r="AD110" s="20" t="s">
        <v>256</v>
      </c>
      <c r="AE110" s="20">
        <v>26.85</v>
      </c>
      <c r="AF110" s="20"/>
      <c r="AG110" s="20"/>
      <c r="AH110" s="20"/>
      <c r="AI110" s="20"/>
      <c r="AJ110" s="20"/>
      <c r="AK110" s="27"/>
      <c r="AL110" s="27"/>
      <c r="AM110" s="27"/>
      <c r="AN110" s="20"/>
      <c r="AO110" s="20"/>
      <c r="AP110" s="20"/>
      <c r="AQ110" s="20"/>
      <c r="AR110" s="22"/>
      <c r="AS110" s="20"/>
      <c r="AT110" s="23"/>
      <c r="AU110" s="23"/>
      <c r="AV110" s="23"/>
      <c r="AW110" s="35"/>
      <c r="AX110" s="20"/>
      <c r="AY110" s="20"/>
      <c r="AZ110" s="38"/>
    </row>
    <row r="111" spans="1:52" ht="16.5" customHeight="1" x14ac:dyDescent="0.25">
      <c r="E111" s="20">
        <f t="shared" si="1"/>
        <v>108</v>
      </c>
      <c r="F111" s="20">
        <v>5100036127</v>
      </c>
      <c r="G111" s="21">
        <v>5000209666</v>
      </c>
      <c r="H111" s="22">
        <v>42452</v>
      </c>
      <c r="I111" s="22">
        <v>42453</v>
      </c>
      <c r="J111" s="23">
        <v>2082292</v>
      </c>
      <c r="K111" s="20">
        <v>1100380</v>
      </c>
      <c r="L111" s="20" t="s">
        <v>192</v>
      </c>
      <c r="M111" s="24">
        <v>200282</v>
      </c>
      <c r="N111" s="4" t="s">
        <v>96</v>
      </c>
      <c r="O111" s="24">
        <v>3000029045</v>
      </c>
      <c r="P111" s="23">
        <v>70369091.359999999</v>
      </c>
      <c r="Q111" s="25">
        <v>74561</v>
      </c>
      <c r="R111" s="106">
        <v>899.26</v>
      </c>
      <c r="S111" s="106"/>
      <c r="T111" s="23"/>
      <c r="U111" s="25"/>
      <c r="V111" s="26"/>
      <c r="W111" s="65" t="s">
        <v>257</v>
      </c>
      <c r="X111" s="20" t="s">
        <v>256</v>
      </c>
      <c r="Y111" s="25"/>
      <c r="Z111" s="23"/>
      <c r="AA111" s="23"/>
      <c r="AB111" s="65"/>
      <c r="AC111" s="20">
        <v>5000039662</v>
      </c>
      <c r="AD111" s="20" t="s">
        <v>258</v>
      </c>
      <c r="AE111" s="20">
        <v>26.61</v>
      </c>
      <c r="AF111" s="20"/>
      <c r="AG111" s="20"/>
      <c r="AH111" s="20"/>
      <c r="AI111" s="20"/>
      <c r="AJ111" s="20"/>
      <c r="AK111" s="27"/>
      <c r="AL111" s="27"/>
      <c r="AM111" s="27"/>
      <c r="AN111" s="20"/>
      <c r="AO111" s="20"/>
      <c r="AP111" s="20"/>
      <c r="AQ111" s="20"/>
      <c r="AR111" s="22"/>
      <c r="AS111" s="20"/>
      <c r="AT111" s="23"/>
      <c r="AU111" s="23"/>
      <c r="AV111" s="23"/>
      <c r="AW111" s="35"/>
      <c r="AX111" s="20"/>
      <c r="AY111" s="20"/>
      <c r="AZ111" s="38"/>
    </row>
    <row r="112" spans="1:52" ht="16.5" customHeight="1" x14ac:dyDescent="0.25">
      <c r="E112" s="20">
        <f t="shared" si="1"/>
        <v>109</v>
      </c>
      <c r="F112" s="20">
        <v>5100036123</v>
      </c>
      <c r="G112" s="21">
        <v>5000209696</v>
      </c>
      <c r="H112" s="22">
        <v>42453</v>
      </c>
      <c r="I112" s="22">
        <v>42454</v>
      </c>
      <c r="J112" s="23">
        <v>2105767</v>
      </c>
      <c r="K112" s="20">
        <v>1100380</v>
      </c>
      <c r="L112" s="20" t="s">
        <v>192</v>
      </c>
      <c r="M112" s="24">
        <v>200282</v>
      </c>
      <c r="N112" s="4" t="s">
        <v>96</v>
      </c>
      <c r="O112" s="24">
        <v>3000029045</v>
      </c>
      <c r="P112" s="23">
        <v>70369091.359999999</v>
      </c>
      <c r="Q112" s="25">
        <v>74561</v>
      </c>
      <c r="R112" s="106">
        <v>899.26</v>
      </c>
      <c r="S112" s="106"/>
      <c r="T112" s="23"/>
      <c r="U112" s="25"/>
      <c r="V112" s="26"/>
      <c r="W112" s="65" t="s">
        <v>259</v>
      </c>
      <c r="X112" s="20" t="s">
        <v>260</v>
      </c>
      <c r="Y112" s="25"/>
      <c r="Z112" s="23"/>
      <c r="AA112" s="23"/>
      <c r="AB112" s="65"/>
      <c r="AC112" s="20">
        <v>5000039678</v>
      </c>
      <c r="AD112" s="20" t="s">
        <v>261</v>
      </c>
      <c r="AE112" s="20">
        <v>26.91</v>
      </c>
      <c r="AF112" s="20"/>
      <c r="AG112" s="20"/>
      <c r="AH112" s="20"/>
      <c r="AI112" s="20"/>
      <c r="AJ112" s="20"/>
      <c r="AK112" s="27"/>
      <c r="AL112" s="27"/>
      <c r="AM112" s="27"/>
      <c r="AN112" s="20"/>
      <c r="AO112" s="20"/>
      <c r="AP112" s="20"/>
      <c r="AQ112" s="20"/>
      <c r="AR112" s="22"/>
      <c r="AS112" s="20"/>
      <c r="AT112" s="23"/>
      <c r="AU112" s="23"/>
      <c r="AV112" s="23"/>
      <c r="AW112" s="35"/>
      <c r="AX112" s="20"/>
      <c r="AY112" s="20"/>
      <c r="AZ112" s="38"/>
    </row>
  </sheetData>
  <autoFilter ref="E3:AY112">
    <filterColumn colId="1">
      <customFilters>
        <customFilter operator="notEqual" val=" "/>
      </customFilters>
    </filterColumn>
  </autoFilter>
  <mergeCells count="7">
    <mergeCell ref="AR79:AS79"/>
    <mergeCell ref="AR80:AS80"/>
    <mergeCell ref="AR65:AS65"/>
    <mergeCell ref="AR74:AS74"/>
    <mergeCell ref="AR75:AS75"/>
    <mergeCell ref="AR76:AS76"/>
    <mergeCell ref="AR77:AS77"/>
  </mergeCell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C6" sqref="C6"/>
    </sheetView>
  </sheetViews>
  <sheetFormatPr defaultRowHeight="15" x14ac:dyDescent="0.25"/>
  <cols>
    <col min="1" max="1" width="8.140625" style="53" customWidth="1"/>
    <col min="2" max="2" width="14.5703125" style="53" bestFit="1" customWidth="1"/>
    <col min="3" max="3" width="14.7109375" style="53" bestFit="1" customWidth="1"/>
    <col min="4" max="5" width="14.7109375" style="53" customWidth="1"/>
    <col min="6" max="6" width="48" style="53" bestFit="1" customWidth="1"/>
    <col min="7" max="7" width="15" style="53" bestFit="1" customWidth="1"/>
    <col min="8" max="8" width="12" style="53" bestFit="1" customWidth="1"/>
    <col min="9" max="9" width="43.5703125" style="53" bestFit="1" customWidth="1"/>
    <col min="10" max="10" width="12" style="53" bestFit="1" customWidth="1"/>
    <col min="11" max="11" width="10.5703125" style="53" bestFit="1" customWidth="1"/>
    <col min="12" max="12" width="9.140625" style="53" bestFit="1" customWidth="1"/>
    <col min="13" max="13" width="6.42578125" style="53" bestFit="1" customWidth="1"/>
    <col min="14" max="14" width="15.5703125" style="53" bestFit="1" customWidth="1"/>
    <col min="15" max="15" width="10.85546875" style="53" bestFit="1" customWidth="1"/>
    <col min="16" max="16" width="12" style="53" bestFit="1" customWidth="1"/>
    <col min="17" max="17" width="79.42578125" style="53" bestFit="1" customWidth="1"/>
    <col min="18" max="18" width="40.140625" style="53" bestFit="1" customWidth="1"/>
    <col min="19" max="16384" width="9.140625" style="53"/>
  </cols>
  <sheetData>
    <row r="1" spans="1:18" x14ac:dyDescent="0.25">
      <c r="A1" s="52"/>
    </row>
    <row r="2" spans="1:18" x14ac:dyDescent="0.25">
      <c r="A2" s="53" t="s">
        <v>146</v>
      </c>
    </row>
    <row r="4" spans="1:18" ht="42.75" x14ac:dyDescent="0.25">
      <c r="A4" s="54" t="s">
        <v>49</v>
      </c>
      <c r="B4" s="55" t="s">
        <v>50</v>
      </c>
      <c r="C4" s="55" t="s">
        <v>51</v>
      </c>
      <c r="D4" s="55" t="s">
        <v>70</v>
      </c>
      <c r="E4" s="55" t="s">
        <v>64</v>
      </c>
      <c r="F4" s="11" t="s">
        <v>4</v>
      </c>
      <c r="G4" s="11" t="s">
        <v>52</v>
      </c>
      <c r="H4" s="11" t="s">
        <v>5</v>
      </c>
      <c r="I4" s="11" t="s">
        <v>6</v>
      </c>
      <c r="J4" s="11" t="s">
        <v>7</v>
      </c>
      <c r="K4" s="54" t="s">
        <v>53</v>
      </c>
      <c r="L4" s="55" t="s">
        <v>13</v>
      </c>
      <c r="M4" s="54" t="s">
        <v>20</v>
      </c>
      <c r="N4" s="54" t="s">
        <v>21</v>
      </c>
      <c r="O4" s="56" t="s">
        <v>22</v>
      </c>
      <c r="P4" s="56" t="s">
        <v>54</v>
      </c>
      <c r="Q4" s="54" t="s">
        <v>55</v>
      </c>
      <c r="R4" s="54" t="s">
        <v>56</v>
      </c>
    </row>
    <row r="5" spans="1:18" s="64" customFormat="1" x14ac:dyDescent="0.2">
      <c r="A5" s="57">
        <v>1</v>
      </c>
      <c r="B5" s="58"/>
      <c r="C5" s="59">
        <v>5000160708</v>
      </c>
      <c r="D5" s="60">
        <v>42213</v>
      </c>
      <c r="E5" s="58">
        <v>10563515</v>
      </c>
      <c r="F5" s="61"/>
      <c r="G5" s="61"/>
      <c r="H5" s="59">
        <v>3000021999</v>
      </c>
      <c r="I5" s="61" t="s">
        <v>147</v>
      </c>
      <c r="J5" s="61"/>
      <c r="K5" s="60">
        <v>42213</v>
      </c>
      <c r="L5" s="62"/>
      <c r="M5" s="61"/>
      <c r="N5" s="63"/>
      <c r="O5" s="60"/>
      <c r="P5" s="63"/>
      <c r="Q5" s="61"/>
      <c r="R5" s="61"/>
    </row>
    <row r="6" spans="1:18" s="73" customFormat="1" x14ac:dyDescent="0.2">
      <c r="A6" s="65">
        <f>+A5+1</f>
        <v>2</v>
      </c>
      <c r="B6" s="66"/>
      <c r="C6" s="67">
        <v>5000193876</v>
      </c>
      <c r="D6" s="68">
        <v>42380</v>
      </c>
      <c r="E6" s="66">
        <v>19287180</v>
      </c>
      <c r="F6" s="69"/>
      <c r="G6" s="69"/>
      <c r="H6" s="67">
        <v>3000026938</v>
      </c>
      <c r="I6" s="69" t="s">
        <v>148</v>
      </c>
      <c r="J6" s="69"/>
      <c r="K6" s="68">
        <v>42381</v>
      </c>
      <c r="L6" s="70"/>
      <c r="M6" s="69"/>
      <c r="N6" s="71"/>
      <c r="O6" s="68"/>
      <c r="P6" s="71"/>
      <c r="Q6" s="72"/>
      <c r="R6" s="69"/>
    </row>
    <row r="7" spans="1:18" s="64" customFormat="1" x14ac:dyDescent="0.2">
      <c r="A7" s="57">
        <f>+A6+1</f>
        <v>3</v>
      </c>
      <c r="B7" s="58"/>
      <c r="C7" s="59">
        <v>5000209925</v>
      </c>
      <c r="D7" s="60">
        <v>42439</v>
      </c>
      <c r="E7" s="58">
        <v>2388234</v>
      </c>
      <c r="F7" s="61"/>
      <c r="G7" s="61"/>
      <c r="H7" s="59">
        <v>3000028907</v>
      </c>
      <c r="I7" s="61" t="s">
        <v>149</v>
      </c>
      <c r="J7" s="61"/>
      <c r="K7" s="60">
        <v>42455</v>
      </c>
      <c r="L7" s="62"/>
      <c r="M7" s="61"/>
      <c r="N7" s="63"/>
      <c r="O7" s="60"/>
      <c r="P7" s="63"/>
      <c r="Q7" s="61"/>
      <c r="R7" s="61"/>
    </row>
    <row r="8" spans="1:18" s="64" customForma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workbookViewId="0">
      <selection sqref="A1:D98"/>
    </sheetView>
  </sheetViews>
  <sheetFormatPr defaultRowHeight="12.75" x14ac:dyDescent="0.2"/>
  <sheetData>
    <row r="1" spans="1:4" ht="15" x14ac:dyDescent="0.2">
      <c r="A1" s="155"/>
    </row>
    <row r="2" spans="1:4" x14ac:dyDescent="0.2">
      <c r="A2" s="156" t="s">
        <v>294</v>
      </c>
    </row>
    <row r="3" spans="1:4" x14ac:dyDescent="0.2">
      <c r="A3" s="156" t="s">
        <v>295</v>
      </c>
    </row>
    <row r="4" spans="1:4" x14ac:dyDescent="0.2">
      <c r="A4" s="156" t="s">
        <v>296</v>
      </c>
    </row>
    <row r="5" spans="1:4" x14ac:dyDescent="0.2">
      <c r="A5" s="156" t="s">
        <v>297</v>
      </c>
    </row>
    <row r="6" spans="1:4" ht="13.5" x14ac:dyDescent="0.2">
      <c r="A6" s="157"/>
    </row>
    <row r="7" spans="1:4" ht="15.75" thickBot="1" x14ac:dyDescent="0.25">
      <c r="A7" s="155"/>
    </row>
    <row r="8" spans="1:4" ht="15.75" thickBot="1" x14ac:dyDescent="0.25">
      <c r="A8" s="159" t="s">
        <v>298</v>
      </c>
      <c r="B8" s="160"/>
      <c r="C8" s="160"/>
      <c r="D8" s="160"/>
    </row>
    <row r="9" spans="1:4" ht="15.75" thickBot="1" x14ac:dyDescent="0.25">
      <c r="A9" s="161" t="s">
        <v>299</v>
      </c>
      <c r="B9" s="162"/>
      <c r="C9" s="162"/>
      <c r="D9" s="162"/>
    </row>
    <row r="10" spans="1:4" ht="15" thickBot="1" x14ac:dyDescent="0.25">
      <c r="A10" s="163"/>
      <c r="B10" s="162"/>
      <c r="C10" s="162"/>
      <c r="D10" s="162"/>
    </row>
    <row r="11" spans="1:4" ht="15" thickBot="1" x14ac:dyDescent="0.25">
      <c r="A11" s="163"/>
      <c r="B11" s="162"/>
      <c r="C11" s="162"/>
      <c r="D11" s="162"/>
    </row>
    <row r="12" spans="1:4" ht="15" thickBot="1" x14ac:dyDescent="0.25">
      <c r="A12" s="163" t="s">
        <v>300</v>
      </c>
      <c r="B12" s="162"/>
      <c r="C12" s="162" t="s">
        <v>301</v>
      </c>
      <c r="D12" s="162"/>
    </row>
    <row r="13" spans="1:4" ht="15" thickBot="1" x14ac:dyDescent="0.25">
      <c r="A13" s="163" t="s">
        <v>302</v>
      </c>
      <c r="B13" s="162"/>
      <c r="C13" s="162" t="s">
        <v>303</v>
      </c>
      <c r="D13" s="162" t="s">
        <v>304</v>
      </c>
    </row>
    <row r="14" spans="1:4" ht="15" thickBot="1" x14ac:dyDescent="0.25">
      <c r="A14" s="163"/>
      <c r="B14" s="162"/>
      <c r="C14" s="162"/>
      <c r="D14" s="162"/>
    </row>
    <row r="15" spans="1:4" ht="15" thickBot="1" x14ac:dyDescent="0.25">
      <c r="A15" s="163" t="s">
        <v>305</v>
      </c>
      <c r="B15" s="162"/>
      <c r="C15" s="162" t="s">
        <v>306</v>
      </c>
      <c r="D15" s="162" t="s">
        <v>304</v>
      </c>
    </row>
    <row r="16" spans="1:4" ht="15" thickBot="1" x14ac:dyDescent="0.25">
      <c r="A16" s="163"/>
      <c r="B16" s="162"/>
      <c r="C16" s="162"/>
      <c r="D16" s="162"/>
    </row>
    <row r="17" spans="1:4" ht="15" thickBot="1" x14ac:dyDescent="0.25">
      <c r="A17" s="163" t="s">
        <v>307</v>
      </c>
      <c r="B17" s="162"/>
      <c r="C17" s="162" t="s">
        <v>303</v>
      </c>
      <c r="D17" s="162" t="s">
        <v>304</v>
      </c>
    </row>
    <row r="18" spans="1:4" ht="15" thickBot="1" x14ac:dyDescent="0.25">
      <c r="A18" s="163" t="s">
        <v>308</v>
      </c>
      <c r="B18" s="162"/>
      <c r="C18" s="162"/>
      <c r="D18" s="162"/>
    </row>
    <row r="19" spans="1:4" ht="15" thickBot="1" x14ac:dyDescent="0.25">
      <c r="A19" s="163"/>
      <c r="B19" s="162"/>
      <c r="C19" s="162"/>
      <c r="D19" s="162"/>
    </row>
    <row r="20" spans="1:4" ht="15.75" thickBot="1" x14ac:dyDescent="0.25">
      <c r="A20" s="164" t="s">
        <v>309</v>
      </c>
      <c r="B20" s="165"/>
      <c r="C20" s="165" t="s">
        <v>301</v>
      </c>
      <c r="D20" s="165" t="s">
        <v>304</v>
      </c>
    </row>
    <row r="21" spans="1:4" ht="15" x14ac:dyDescent="0.2">
      <c r="A21" s="155"/>
    </row>
    <row r="22" spans="1:4" ht="15" x14ac:dyDescent="0.2">
      <c r="A22" s="166" t="s">
        <v>310</v>
      </c>
    </row>
    <row r="23" spans="1:4" ht="15" x14ac:dyDescent="0.2">
      <c r="A23" s="166" t="s">
        <v>311</v>
      </c>
    </row>
    <row r="24" spans="1:4" x14ac:dyDescent="0.2">
      <c r="A24" s="167" t="s">
        <v>312</v>
      </c>
    </row>
    <row r="25" spans="1:4" x14ac:dyDescent="0.2">
      <c r="A25" s="167" t="s">
        <v>313</v>
      </c>
    </row>
    <row r="26" spans="1:4" x14ac:dyDescent="0.2">
      <c r="A26" s="167" t="s">
        <v>314</v>
      </c>
    </row>
    <row r="27" spans="1:4" x14ac:dyDescent="0.2">
      <c r="A27" s="167" t="s">
        <v>297</v>
      </c>
    </row>
    <row r="28" spans="1:4" ht="13.5" x14ac:dyDescent="0.2">
      <c r="A28" s="169"/>
    </row>
    <row r="29" spans="1:4" ht="24" x14ac:dyDescent="0.2">
      <c r="A29" s="158" t="s">
        <v>315</v>
      </c>
    </row>
    <row r="30" spans="1:4" ht="15" x14ac:dyDescent="0.2">
      <c r="A30" s="155"/>
    </row>
    <row r="31" spans="1:4" x14ac:dyDescent="0.2">
      <c r="A31" s="168" t="s">
        <v>310</v>
      </c>
    </row>
    <row r="32" spans="1:4" x14ac:dyDescent="0.2">
      <c r="A32" s="168" t="s">
        <v>316</v>
      </c>
    </row>
    <row r="33" spans="1:1" x14ac:dyDescent="0.2">
      <c r="A33" s="170" t="s">
        <v>317</v>
      </c>
    </row>
    <row r="34" spans="1:1" x14ac:dyDescent="0.2">
      <c r="A34" s="171"/>
    </row>
    <row r="35" spans="1:1" x14ac:dyDescent="0.2">
      <c r="A35" s="168" t="s">
        <v>318</v>
      </c>
    </row>
    <row r="36" spans="1:1" ht="15" x14ac:dyDescent="0.2">
      <c r="A36" s="172"/>
    </row>
    <row r="37" spans="1:1" ht="15" x14ac:dyDescent="0.2">
      <c r="A37" s="155"/>
    </row>
    <row r="38" spans="1:1" x14ac:dyDescent="0.2">
      <c r="A38" s="170" t="s">
        <v>319</v>
      </c>
    </row>
    <row r="39" spans="1:1" x14ac:dyDescent="0.2">
      <c r="A39" s="173" t="s">
        <v>320</v>
      </c>
    </row>
    <row r="40" spans="1:1" x14ac:dyDescent="0.2">
      <c r="A40" s="173" t="s">
        <v>321</v>
      </c>
    </row>
    <row r="41" spans="1:1" x14ac:dyDescent="0.2">
      <c r="A41" s="173" t="s">
        <v>322</v>
      </c>
    </row>
    <row r="42" spans="1:1" x14ac:dyDescent="0.2">
      <c r="A42" s="173" t="s">
        <v>323</v>
      </c>
    </row>
    <row r="43" spans="1:1" ht="13.5" x14ac:dyDescent="0.2">
      <c r="A43" s="169"/>
    </row>
    <row r="44" spans="1:1" ht="204" x14ac:dyDescent="0.2">
      <c r="A44" s="158" t="s">
        <v>324</v>
      </c>
    </row>
    <row r="45" spans="1:1" ht="15" x14ac:dyDescent="0.2">
      <c r="A45" s="155"/>
    </row>
    <row r="46" spans="1:1" x14ac:dyDescent="0.2">
      <c r="A46" s="168" t="s">
        <v>325</v>
      </c>
    </row>
    <row r="47" spans="1:1" x14ac:dyDescent="0.2">
      <c r="A47" s="168" t="s">
        <v>326</v>
      </c>
    </row>
    <row r="48" spans="1:1" ht="15" x14ac:dyDescent="0.2">
      <c r="A48" s="174"/>
    </row>
    <row r="49" spans="1:1" x14ac:dyDescent="0.2">
      <c r="A49" s="170" t="s">
        <v>327</v>
      </c>
    </row>
    <row r="50" spans="1:1" x14ac:dyDescent="0.2">
      <c r="A50" s="167" t="s">
        <v>328</v>
      </c>
    </row>
    <row r="51" spans="1:1" x14ac:dyDescent="0.2">
      <c r="A51" s="167" t="s">
        <v>329</v>
      </c>
    </row>
    <row r="52" spans="1:1" x14ac:dyDescent="0.2">
      <c r="A52" s="167" t="s">
        <v>330</v>
      </c>
    </row>
    <row r="53" spans="1:1" x14ac:dyDescent="0.2">
      <c r="A53" s="167" t="s">
        <v>331</v>
      </c>
    </row>
    <row r="54" spans="1:1" ht="13.5" x14ac:dyDescent="0.2">
      <c r="A54" s="169"/>
    </row>
    <row r="55" spans="1:1" x14ac:dyDescent="0.2">
      <c r="A55" s="168" t="s">
        <v>332</v>
      </c>
    </row>
    <row r="56" spans="1:1" x14ac:dyDescent="0.2">
      <c r="A56" s="168" t="s">
        <v>333</v>
      </c>
    </row>
    <row r="57" spans="1:1" x14ac:dyDescent="0.2">
      <c r="A57" s="168" t="s">
        <v>334</v>
      </c>
    </row>
    <row r="58" spans="1:1" ht="13.5" x14ac:dyDescent="0.2">
      <c r="A58" s="169"/>
    </row>
    <row r="59" spans="1:1" x14ac:dyDescent="0.2">
      <c r="A59" s="168" t="s">
        <v>335</v>
      </c>
    </row>
    <row r="60" spans="1:1" x14ac:dyDescent="0.2">
      <c r="A60" s="168" t="s">
        <v>336</v>
      </c>
    </row>
    <row r="61" spans="1:1" ht="14.25" x14ac:dyDescent="0.2">
      <c r="A61" s="168" t="s">
        <v>337</v>
      </c>
    </row>
    <row r="62" spans="1:1" ht="13.5" x14ac:dyDescent="0.2">
      <c r="A62" s="169"/>
    </row>
    <row r="63" spans="1:1" ht="13.5" x14ac:dyDescent="0.2">
      <c r="A63" s="169" t="s">
        <v>338</v>
      </c>
    </row>
    <row r="64" spans="1:1" ht="13.5" x14ac:dyDescent="0.2">
      <c r="A64" s="169" t="s">
        <v>339</v>
      </c>
    </row>
    <row r="65" spans="1:1" x14ac:dyDescent="0.2">
      <c r="A65" s="175"/>
    </row>
    <row r="66" spans="1:1" ht="84" x14ac:dyDescent="0.2">
      <c r="A66" s="158" t="s">
        <v>340</v>
      </c>
    </row>
    <row r="67" spans="1:1" x14ac:dyDescent="0.2">
      <c r="A67" s="175"/>
    </row>
    <row r="68" spans="1:1" x14ac:dyDescent="0.2">
      <c r="A68" s="158" t="s">
        <v>341</v>
      </c>
    </row>
    <row r="69" spans="1:1" ht="48" x14ac:dyDescent="0.2">
      <c r="A69" s="158" t="s">
        <v>342</v>
      </c>
    </row>
    <row r="70" spans="1:1" ht="24" x14ac:dyDescent="0.2">
      <c r="A70" s="158" t="s">
        <v>343</v>
      </c>
    </row>
    <row r="71" spans="1:1" x14ac:dyDescent="0.2">
      <c r="A71" s="175"/>
    </row>
    <row r="72" spans="1:1" ht="60" x14ac:dyDescent="0.2">
      <c r="A72" s="158" t="s">
        <v>344</v>
      </c>
    </row>
    <row r="73" spans="1:1" ht="36" x14ac:dyDescent="0.2">
      <c r="A73" s="158" t="s">
        <v>345</v>
      </c>
    </row>
    <row r="74" spans="1:1" ht="60" x14ac:dyDescent="0.2">
      <c r="A74" s="158" t="s">
        <v>346</v>
      </c>
    </row>
    <row r="75" spans="1:1" ht="72" x14ac:dyDescent="0.2">
      <c r="A75" s="158" t="s">
        <v>347</v>
      </c>
    </row>
    <row r="76" spans="1:1" ht="89.25" x14ac:dyDescent="0.2">
      <c r="A76" s="176" t="s">
        <v>348</v>
      </c>
    </row>
    <row r="77" spans="1:1" ht="89.25" x14ac:dyDescent="0.2">
      <c r="A77" s="176" t="s">
        <v>349</v>
      </c>
    </row>
    <row r="78" spans="1:1" ht="63.75" x14ac:dyDescent="0.2">
      <c r="A78" s="176" t="s">
        <v>350</v>
      </c>
    </row>
    <row r="79" spans="1:1" x14ac:dyDescent="0.2">
      <c r="A79" s="177"/>
    </row>
    <row r="80" spans="1:1" ht="60" x14ac:dyDescent="0.2">
      <c r="A80" s="158" t="s">
        <v>351</v>
      </c>
    </row>
    <row r="81" spans="1:1" ht="60" x14ac:dyDescent="0.2">
      <c r="A81" s="158" t="s">
        <v>352</v>
      </c>
    </row>
    <row r="82" spans="1:1" ht="60" x14ac:dyDescent="0.2">
      <c r="A82" s="158" t="s">
        <v>353</v>
      </c>
    </row>
    <row r="83" spans="1:1" ht="60" x14ac:dyDescent="0.2">
      <c r="A83" s="158" t="s">
        <v>354</v>
      </c>
    </row>
    <row r="84" spans="1:1" ht="48" x14ac:dyDescent="0.2">
      <c r="A84" s="158" t="s">
        <v>355</v>
      </c>
    </row>
    <row r="85" spans="1:1" x14ac:dyDescent="0.2">
      <c r="A85" s="175"/>
    </row>
    <row r="86" spans="1:1" ht="84" x14ac:dyDescent="0.2">
      <c r="A86" s="158" t="s">
        <v>340</v>
      </c>
    </row>
    <row r="87" spans="1:1" ht="13.5" x14ac:dyDescent="0.2">
      <c r="A87" s="154"/>
    </row>
    <row r="90" spans="1:1" ht="13.5" x14ac:dyDescent="0.25">
      <c r="A90" s="153" t="s">
        <v>356</v>
      </c>
    </row>
    <row r="91" spans="1:1" ht="13.5" x14ac:dyDescent="0.25">
      <c r="A91" s="153" t="s">
        <v>357</v>
      </c>
    </row>
    <row r="92" spans="1:1" ht="13.5" x14ac:dyDescent="0.25">
      <c r="A92" s="153" t="s">
        <v>358</v>
      </c>
    </row>
    <row r="93" spans="1:1" ht="13.5" x14ac:dyDescent="0.25">
      <c r="A93" s="153" t="s">
        <v>359</v>
      </c>
    </row>
    <row r="94" spans="1:1" ht="13.5" x14ac:dyDescent="0.25">
      <c r="A94" s="153" t="s">
        <v>360</v>
      </c>
    </row>
    <row r="95" spans="1:1" ht="13.5" x14ac:dyDescent="0.25">
      <c r="A95" s="153" t="s">
        <v>361</v>
      </c>
    </row>
    <row r="96" spans="1:1" ht="13.5" x14ac:dyDescent="0.25">
      <c r="A96" s="153" t="s">
        <v>362</v>
      </c>
    </row>
    <row r="97" spans="1:1" ht="13.5" x14ac:dyDescent="0.25">
      <c r="A97" s="153" t="s">
        <v>363</v>
      </c>
    </row>
    <row r="98" spans="1:1" ht="13.5" x14ac:dyDescent="0.25">
      <c r="A98" s="153" t="s">
        <v>364</v>
      </c>
    </row>
  </sheetData>
  <hyperlinks>
    <hyperlink ref="A33" r:id="rId1" display="http://www.vvfltd.com/"/>
    <hyperlink ref="A38" r:id="rId2" display="mailto:amitparmar1@bsraffiliates.com"/>
    <hyperlink ref="A49" r:id="rId3" display="mailto:jin@hkmarine.com.sg"/>
    <hyperlink ref="A76" r:id="rId4" display="mailto:agent@hkmarine.com.sg"/>
    <hyperlink ref="A77" r:id="rId5" display="mailto:supply@hkmarine.com.sg"/>
    <hyperlink ref="A78" r:id="rId6" display="http://www.hkmarine.com.sg/"/>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A10" sqref="A10"/>
    </sheetView>
  </sheetViews>
  <sheetFormatPr defaultRowHeight="12.75" x14ac:dyDescent="0.2"/>
  <cols>
    <col min="1" max="1" width="59.85546875" customWidth="1"/>
  </cols>
  <sheetData>
    <row r="1" spans="1:1" ht="15" x14ac:dyDescent="0.2">
      <c r="A1" s="155"/>
    </row>
    <row r="2" spans="1:1" ht="15" x14ac:dyDescent="0.2">
      <c r="A2" s="155"/>
    </row>
    <row r="3" spans="1:1" x14ac:dyDescent="0.2">
      <c r="A3" s="156" t="s">
        <v>294</v>
      </c>
    </row>
    <row r="4" spans="1:1" x14ac:dyDescent="0.2">
      <c r="A4" s="156" t="s">
        <v>365</v>
      </c>
    </row>
    <row r="5" spans="1:1" x14ac:dyDescent="0.2">
      <c r="A5" s="156" t="s">
        <v>296</v>
      </c>
    </row>
    <row r="6" spans="1:1" x14ac:dyDescent="0.2">
      <c r="A6" s="156" t="s">
        <v>297</v>
      </c>
    </row>
    <row r="7" spans="1:1" ht="13.5" x14ac:dyDescent="0.2">
      <c r="A7" s="157"/>
    </row>
    <row r="8" spans="1:1" ht="15" x14ac:dyDescent="0.2">
      <c r="A8" s="166" t="s">
        <v>366</v>
      </c>
    </row>
    <row r="9" spans="1:1" ht="15" x14ac:dyDescent="0.2">
      <c r="A9" s="166"/>
    </row>
    <row r="10" spans="1:1" ht="55.5" customHeight="1" x14ac:dyDescent="0.2">
      <c r="A10" s="166" t="s">
        <v>367</v>
      </c>
    </row>
    <row r="11" spans="1:1" ht="15" x14ac:dyDescent="0.2">
      <c r="A11" s="166"/>
    </row>
    <row r="12" spans="1:1" ht="15" x14ac:dyDescent="0.2">
      <c r="A12" s="166" t="s">
        <v>310</v>
      </c>
    </row>
    <row r="13" spans="1:1" ht="15" x14ac:dyDescent="0.2">
      <c r="A13" s="166" t="s">
        <v>311</v>
      </c>
    </row>
    <row r="14" spans="1:1" ht="15" x14ac:dyDescent="0.2">
      <c r="A14" s="178"/>
    </row>
    <row r="15" spans="1:1" ht="15" x14ac:dyDescent="0.2">
      <c r="A15" s="166"/>
    </row>
    <row r="16" spans="1:1" x14ac:dyDescent="0.2">
      <c r="A16" s="167" t="s">
        <v>312</v>
      </c>
    </row>
    <row r="17" spans="1:1" x14ac:dyDescent="0.2">
      <c r="A17" s="167" t="s">
        <v>313</v>
      </c>
    </row>
    <row r="18" spans="1:1" x14ac:dyDescent="0.2">
      <c r="A18" s="167" t="s">
        <v>314</v>
      </c>
    </row>
    <row r="19" spans="1:1" x14ac:dyDescent="0.2">
      <c r="A19" s="167" t="s">
        <v>297</v>
      </c>
    </row>
    <row r="20" spans="1:1" ht="13.5" x14ac:dyDescent="0.2">
      <c r="A20" s="169"/>
    </row>
    <row r="21" spans="1:1" x14ac:dyDescent="0.2">
      <c r="A21" s="158" t="s">
        <v>315</v>
      </c>
    </row>
    <row r="22" spans="1:1" ht="15" x14ac:dyDescent="0.2">
      <c r="A22" s="155"/>
    </row>
    <row r="23" spans="1:1" x14ac:dyDescent="0.2">
      <c r="A23" s="168" t="s">
        <v>310</v>
      </c>
    </row>
    <row r="24" spans="1:1" x14ac:dyDescent="0.2">
      <c r="A24" s="168" t="s">
        <v>316</v>
      </c>
    </row>
    <row r="25" spans="1:1" x14ac:dyDescent="0.2">
      <c r="A25" s="170" t="s">
        <v>317</v>
      </c>
    </row>
    <row r="26" spans="1:1" x14ac:dyDescent="0.2">
      <c r="A26" s="171"/>
    </row>
    <row r="27" spans="1:1" x14ac:dyDescent="0.2">
      <c r="A27" s="168" t="s">
        <v>318</v>
      </c>
    </row>
    <row r="28" spans="1:1" ht="15" x14ac:dyDescent="0.2">
      <c r="A28" s="172"/>
    </row>
    <row r="29" spans="1:1" ht="15" x14ac:dyDescent="0.2">
      <c r="A29" s="155"/>
    </row>
    <row r="30" spans="1:1" x14ac:dyDescent="0.2">
      <c r="A30" s="170" t="s">
        <v>319</v>
      </c>
    </row>
    <row r="31" spans="1:1" x14ac:dyDescent="0.2">
      <c r="A31" s="173" t="s">
        <v>320</v>
      </c>
    </row>
    <row r="32" spans="1:1" x14ac:dyDescent="0.2">
      <c r="A32" s="173" t="s">
        <v>321</v>
      </c>
    </row>
    <row r="33" spans="1:1" x14ac:dyDescent="0.2">
      <c r="A33" s="173" t="s">
        <v>322</v>
      </c>
    </row>
    <row r="34" spans="1:1" x14ac:dyDescent="0.2">
      <c r="A34" s="173" t="s">
        <v>323</v>
      </c>
    </row>
    <row r="35" spans="1:1" ht="13.5" x14ac:dyDescent="0.2">
      <c r="A35" s="169"/>
    </row>
    <row r="36" spans="1:1" ht="24" x14ac:dyDescent="0.2">
      <c r="A36" s="158" t="s">
        <v>324</v>
      </c>
    </row>
    <row r="37" spans="1:1" ht="15" x14ac:dyDescent="0.2">
      <c r="A37" s="155"/>
    </row>
    <row r="38" spans="1:1" x14ac:dyDescent="0.2">
      <c r="A38" s="168" t="s">
        <v>325</v>
      </c>
    </row>
    <row r="39" spans="1:1" x14ac:dyDescent="0.2">
      <c r="A39" s="168" t="s">
        <v>326</v>
      </c>
    </row>
    <row r="40" spans="1:1" ht="15" x14ac:dyDescent="0.2">
      <c r="A40" s="174"/>
    </row>
    <row r="41" spans="1:1" x14ac:dyDescent="0.2">
      <c r="A41" s="170" t="s">
        <v>327</v>
      </c>
    </row>
    <row r="42" spans="1:1" x14ac:dyDescent="0.2">
      <c r="A42" s="167" t="s">
        <v>328</v>
      </c>
    </row>
    <row r="43" spans="1:1" x14ac:dyDescent="0.2">
      <c r="A43" s="167" t="s">
        <v>329</v>
      </c>
    </row>
    <row r="44" spans="1:1" x14ac:dyDescent="0.2">
      <c r="A44" s="167" t="s">
        <v>330</v>
      </c>
    </row>
    <row r="45" spans="1:1" x14ac:dyDescent="0.2">
      <c r="A45" s="167" t="s">
        <v>331</v>
      </c>
    </row>
    <row r="46" spans="1:1" ht="13.5" x14ac:dyDescent="0.2">
      <c r="A46" s="169"/>
    </row>
    <row r="47" spans="1:1" x14ac:dyDescent="0.2">
      <c r="A47" s="168" t="s">
        <v>332</v>
      </c>
    </row>
    <row r="48" spans="1:1" x14ac:dyDescent="0.2">
      <c r="A48" s="168" t="s">
        <v>333</v>
      </c>
    </row>
    <row r="49" spans="1:1" x14ac:dyDescent="0.2">
      <c r="A49" s="168" t="s">
        <v>334</v>
      </c>
    </row>
    <row r="50" spans="1:1" ht="13.5" x14ac:dyDescent="0.2">
      <c r="A50" s="169"/>
    </row>
    <row r="51" spans="1:1" x14ac:dyDescent="0.2">
      <c r="A51" s="168" t="s">
        <v>335</v>
      </c>
    </row>
    <row r="52" spans="1:1" x14ac:dyDescent="0.2">
      <c r="A52" s="168" t="s">
        <v>336</v>
      </c>
    </row>
    <row r="53" spans="1:1" ht="14.25" x14ac:dyDescent="0.2">
      <c r="A53" s="168" t="s">
        <v>337</v>
      </c>
    </row>
    <row r="54" spans="1:1" ht="13.5" x14ac:dyDescent="0.2">
      <c r="A54" s="169"/>
    </row>
    <row r="55" spans="1:1" ht="13.5" x14ac:dyDescent="0.2">
      <c r="A55" s="169" t="s">
        <v>338</v>
      </c>
    </row>
    <row r="56" spans="1:1" ht="13.5" x14ac:dyDescent="0.2">
      <c r="A56" s="169" t="s">
        <v>339</v>
      </c>
    </row>
    <row r="57" spans="1:1" x14ac:dyDescent="0.2">
      <c r="A57" s="175"/>
    </row>
    <row r="58" spans="1:1" x14ac:dyDescent="0.2">
      <c r="A58" s="158" t="s">
        <v>340</v>
      </c>
    </row>
    <row r="59" spans="1:1" x14ac:dyDescent="0.2">
      <c r="A59" s="175"/>
    </row>
    <row r="60" spans="1:1" x14ac:dyDescent="0.2">
      <c r="A60" s="158" t="s">
        <v>341</v>
      </c>
    </row>
    <row r="61" spans="1:1" x14ac:dyDescent="0.2">
      <c r="A61" s="158" t="s">
        <v>342</v>
      </c>
    </row>
    <row r="62" spans="1:1" x14ac:dyDescent="0.2">
      <c r="A62" s="158" t="s">
        <v>343</v>
      </c>
    </row>
    <row r="63" spans="1:1" x14ac:dyDescent="0.2">
      <c r="A63" s="175"/>
    </row>
    <row r="64" spans="1:1" x14ac:dyDescent="0.2">
      <c r="A64" s="158" t="s">
        <v>344</v>
      </c>
    </row>
    <row r="65" spans="1:1" x14ac:dyDescent="0.2">
      <c r="A65" s="158" t="s">
        <v>345</v>
      </c>
    </row>
    <row r="66" spans="1:1" x14ac:dyDescent="0.2">
      <c r="A66" s="158" t="s">
        <v>346</v>
      </c>
    </row>
    <row r="67" spans="1:1" x14ac:dyDescent="0.2">
      <c r="A67" s="158" t="s">
        <v>347</v>
      </c>
    </row>
    <row r="68" spans="1:1" x14ac:dyDescent="0.2">
      <c r="A68" s="176" t="s">
        <v>348</v>
      </c>
    </row>
    <row r="69" spans="1:1" x14ac:dyDescent="0.2">
      <c r="A69" s="176" t="s">
        <v>349</v>
      </c>
    </row>
    <row r="70" spans="1:1" x14ac:dyDescent="0.2">
      <c r="A70" s="176" t="s">
        <v>350</v>
      </c>
    </row>
    <row r="71" spans="1:1" x14ac:dyDescent="0.2">
      <c r="A71" s="177"/>
    </row>
    <row r="72" spans="1:1" x14ac:dyDescent="0.2">
      <c r="A72" s="158" t="s">
        <v>351</v>
      </c>
    </row>
    <row r="73" spans="1:1" x14ac:dyDescent="0.2">
      <c r="A73" s="158" t="s">
        <v>352</v>
      </c>
    </row>
    <row r="74" spans="1:1" x14ac:dyDescent="0.2">
      <c r="A74" s="158" t="s">
        <v>353</v>
      </c>
    </row>
    <row r="75" spans="1:1" x14ac:dyDescent="0.2">
      <c r="A75" s="158" t="s">
        <v>354</v>
      </c>
    </row>
    <row r="76" spans="1:1" x14ac:dyDescent="0.2">
      <c r="A76" s="158" t="s">
        <v>355</v>
      </c>
    </row>
    <row r="77" spans="1:1" x14ac:dyDescent="0.2">
      <c r="A77" s="175"/>
    </row>
    <row r="78" spans="1:1" x14ac:dyDescent="0.2">
      <c r="A78" s="158" t="s">
        <v>340</v>
      </c>
    </row>
    <row r="79" spans="1:1" ht="13.5" x14ac:dyDescent="0.2">
      <c r="A79" s="154"/>
    </row>
    <row r="82" spans="1:1" ht="13.5" x14ac:dyDescent="0.25">
      <c r="A82" s="153" t="s">
        <v>356</v>
      </c>
    </row>
    <row r="83" spans="1:1" ht="13.5" x14ac:dyDescent="0.25">
      <c r="A83" s="153" t="s">
        <v>357</v>
      </c>
    </row>
    <row r="84" spans="1:1" ht="13.5" x14ac:dyDescent="0.25">
      <c r="A84" s="153" t="s">
        <v>358</v>
      </c>
    </row>
    <row r="85" spans="1:1" ht="13.5" x14ac:dyDescent="0.25">
      <c r="A85" s="153" t="s">
        <v>359</v>
      </c>
    </row>
    <row r="86" spans="1:1" ht="13.5" x14ac:dyDescent="0.25">
      <c r="A86" s="153" t="s">
        <v>360</v>
      </c>
    </row>
    <row r="87" spans="1:1" ht="13.5" x14ac:dyDescent="0.25">
      <c r="A87" s="153" t="s">
        <v>361</v>
      </c>
    </row>
    <row r="88" spans="1:1" ht="13.5" x14ac:dyDescent="0.25">
      <c r="A88" s="153" t="s">
        <v>362</v>
      </c>
    </row>
    <row r="89" spans="1:1" ht="13.5" x14ac:dyDescent="0.25">
      <c r="A89" s="153" t="s">
        <v>363</v>
      </c>
    </row>
    <row r="90" spans="1:1" ht="13.5" x14ac:dyDescent="0.25">
      <c r="A90" s="153" t="s">
        <v>368</v>
      </c>
    </row>
  </sheetData>
  <hyperlinks>
    <hyperlink ref="A25" r:id="rId1" display="http://www.vvfltd.com/"/>
    <hyperlink ref="A30" r:id="rId2" display="mailto:amitparmar1@bsraffiliates.com"/>
    <hyperlink ref="A41" r:id="rId3" display="mailto:jin@hkmarine.com.sg"/>
    <hyperlink ref="A68" r:id="rId4" display="mailto:agent@hkmarine.com.sg"/>
    <hyperlink ref="A69" r:id="rId5" display="mailto:supply@hkmarine.com.sg"/>
    <hyperlink ref="A70" r:id="rId6" display="http://www.hkmarine.com.sg/"/>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topLeftCell="A37" workbookViewId="0">
      <selection activeCell="L59" sqref="L59"/>
    </sheetView>
  </sheetViews>
  <sheetFormatPr defaultRowHeight="12.75" x14ac:dyDescent="0.2"/>
  <sheetData>
    <row r="1" spans="1:3" ht="21" x14ac:dyDescent="0.2">
      <c r="A1" s="213" t="s">
        <v>540</v>
      </c>
    </row>
    <row r="2" spans="1:3" ht="15" x14ac:dyDescent="0.2">
      <c r="A2" s="214"/>
      <c r="C2" s="212"/>
    </row>
    <row r="3" spans="1:3" ht="15" x14ac:dyDescent="0.2">
      <c r="A3" s="215" t="s">
        <v>541</v>
      </c>
    </row>
    <row r="5" spans="1:3" ht="15" x14ac:dyDescent="0.2">
      <c r="A5" s="178"/>
    </row>
    <row r="6" spans="1:3" ht="15" x14ac:dyDescent="0.2">
      <c r="A6" s="214"/>
    </row>
    <row r="7" spans="1:3" ht="15" x14ac:dyDescent="0.2">
      <c r="A7" s="214"/>
    </row>
    <row r="8" spans="1:3" ht="15" x14ac:dyDescent="0.2">
      <c r="A8" s="214"/>
    </row>
    <row r="9" spans="1:3" ht="15" x14ac:dyDescent="0.2">
      <c r="A9" s="215" t="s">
        <v>542</v>
      </c>
    </row>
    <row r="11" spans="1:3" ht="15" x14ac:dyDescent="0.2">
      <c r="A11" s="178"/>
    </row>
    <row r="12" spans="1:3" ht="15" x14ac:dyDescent="0.2">
      <c r="A12" s="178"/>
    </row>
    <row r="13" spans="1:3" ht="15" x14ac:dyDescent="0.2">
      <c r="A13" s="178"/>
    </row>
    <row r="14" spans="1:3" ht="15" x14ac:dyDescent="0.2">
      <c r="A14" s="178"/>
    </row>
    <row r="15" spans="1:3" ht="15" x14ac:dyDescent="0.2">
      <c r="A15" s="178"/>
    </row>
    <row r="16" spans="1:3" ht="15" x14ac:dyDescent="0.2">
      <c r="A16" s="178"/>
    </row>
    <row r="17" spans="1:1" ht="15" x14ac:dyDescent="0.2">
      <c r="A17" s="178"/>
    </row>
    <row r="18" spans="1:1" ht="15" x14ac:dyDescent="0.2">
      <c r="A18" s="178"/>
    </row>
    <row r="19" spans="1:1" ht="15" x14ac:dyDescent="0.2">
      <c r="A19" s="178"/>
    </row>
    <row r="20" spans="1:1" ht="15" x14ac:dyDescent="0.2">
      <c r="A20" s="178"/>
    </row>
    <row r="21" spans="1:1" ht="15" x14ac:dyDescent="0.2">
      <c r="A21" s="178"/>
    </row>
    <row r="22" spans="1:1" ht="15" x14ac:dyDescent="0.2">
      <c r="A22" s="178"/>
    </row>
    <row r="23" spans="1:1" ht="15" x14ac:dyDescent="0.2">
      <c r="A23" s="178"/>
    </row>
    <row r="24" spans="1:1" ht="15" x14ac:dyDescent="0.2">
      <c r="A24" s="178"/>
    </row>
    <row r="25" spans="1:1" ht="15" x14ac:dyDescent="0.2">
      <c r="A25" s="178"/>
    </row>
    <row r="26" spans="1:1" ht="15" x14ac:dyDescent="0.2">
      <c r="A26" s="178"/>
    </row>
    <row r="27" spans="1:1" ht="15" x14ac:dyDescent="0.2">
      <c r="A27" s="178"/>
    </row>
    <row r="28" spans="1:1" ht="15" x14ac:dyDescent="0.2">
      <c r="A28" s="215" t="s">
        <v>543</v>
      </c>
    </row>
    <row r="30" spans="1:1" ht="15" x14ac:dyDescent="0.2">
      <c r="A30" s="178"/>
    </row>
    <row r="31" spans="1:1" ht="15" x14ac:dyDescent="0.2">
      <c r="A31" s="178"/>
    </row>
    <row r="32" spans="1:1" ht="15" x14ac:dyDescent="0.2">
      <c r="A32" s="178"/>
    </row>
    <row r="33" spans="1:1" ht="15" x14ac:dyDescent="0.2">
      <c r="A33" s="178"/>
    </row>
    <row r="34" spans="1:1" ht="15" x14ac:dyDescent="0.2">
      <c r="A34" s="178"/>
    </row>
    <row r="35" spans="1:1" ht="15" x14ac:dyDescent="0.2">
      <c r="A35" s="178"/>
    </row>
    <row r="36" spans="1:1" ht="15" x14ac:dyDescent="0.2">
      <c r="A36" s="178"/>
    </row>
    <row r="37" spans="1:1" ht="15" x14ac:dyDescent="0.2">
      <c r="A37" s="178"/>
    </row>
    <row r="38" spans="1:1" ht="15" x14ac:dyDescent="0.2">
      <c r="A38" s="178"/>
    </row>
    <row r="39" spans="1:1" ht="15" x14ac:dyDescent="0.2">
      <c r="A39" s="178"/>
    </row>
    <row r="40" spans="1:1" ht="15" x14ac:dyDescent="0.2">
      <c r="A40" s="215" t="s">
        <v>544</v>
      </c>
    </row>
    <row r="42" spans="1:1" ht="15" x14ac:dyDescent="0.2">
      <c r="A42" s="178"/>
    </row>
    <row r="43" spans="1:1" ht="15" x14ac:dyDescent="0.2">
      <c r="A43" s="178"/>
    </row>
    <row r="44" spans="1:1" ht="15" x14ac:dyDescent="0.2">
      <c r="A44" s="178"/>
    </row>
    <row r="45" spans="1:1" ht="15" x14ac:dyDescent="0.2">
      <c r="A45" s="178"/>
    </row>
    <row r="46" spans="1:1" ht="15" x14ac:dyDescent="0.2">
      <c r="A46" s="178"/>
    </row>
    <row r="47" spans="1:1" ht="15" x14ac:dyDescent="0.2">
      <c r="A47" s="178"/>
    </row>
    <row r="48" spans="1:1" ht="15" x14ac:dyDescent="0.2">
      <c r="A48" s="178"/>
    </row>
    <row r="49" spans="1:1" ht="15" x14ac:dyDescent="0.2">
      <c r="A49" s="178"/>
    </row>
    <row r="50" spans="1:1" ht="15" x14ac:dyDescent="0.2">
      <c r="A50" s="178"/>
    </row>
    <row r="51" spans="1:1" ht="15" x14ac:dyDescent="0.2">
      <c r="A51" s="215" t="s">
        <v>545</v>
      </c>
    </row>
    <row r="53" spans="1:1" ht="15" x14ac:dyDescent="0.2">
      <c r="A53" s="214"/>
    </row>
    <row r="54" spans="1:1" ht="15" x14ac:dyDescent="0.2">
      <c r="A54" s="214"/>
    </row>
    <row r="55" spans="1:1" ht="15" x14ac:dyDescent="0.2">
      <c r="A55" s="214"/>
    </row>
    <row r="56" spans="1:1" ht="15" x14ac:dyDescent="0.2">
      <c r="A56" s="214"/>
    </row>
    <row r="57" spans="1:1" ht="15" x14ac:dyDescent="0.2">
      <c r="A57" s="214"/>
    </row>
    <row r="58" spans="1:1" ht="15" x14ac:dyDescent="0.2">
      <c r="A58" s="214"/>
    </row>
    <row r="59" spans="1:1" ht="15" x14ac:dyDescent="0.2">
      <c r="A59" s="214"/>
    </row>
    <row r="60" spans="1:1" ht="15" x14ac:dyDescent="0.2">
      <c r="A60" s="214"/>
    </row>
    <row r="61" spans="1:1" ht="15" x14ac:dyDescent="0.2">
      <c r="A61" s="214"/>
    </row>
    <row r="62" spans="1:1" ht="15" x14ac:dyDescent="0.2">
      <c r="A62" s="214"/>
    </row>
    <row r="63" spans="1:1" ht="15" x14ac:dyDescent="0.2">
      <c r="A63" s="214"/>
    </row>
    <row r="64" spans="1:1" ht="15" x14ac:dyDescent="0.2">
      <c r="A64" s="214"/>
    </row>
    <row r="65" spans="1:1" ht="15" x14ac:dyDescent="0.2">
      <c r="A65" s="214"/>
    </row>
    <row r="66" spans="1:1" ht="15" x14ac:dyDescent="0.2">
      <c r="A66" s="214"/>
    </row>
    <row r="67" spans="1:1" ht="15" x14ac:dyDescent="0.2">
      <c r="A67" s="214"/>
    </row>
    <row r="68" spans="1:1" ht="15" x14ac:dyDescent="0.2">
      <c r="A68" s="214"/>
    </row>
    <row r="69" spans="1:1" ht="15" x14ac:dyDescent="0.2">
      <c r="A69" s="214"/>
    </row>
    <row r="70" spans="1:1" ht="15" x14ac:dyDescent="0.2">
      <c r="A70" s="215" t="s">
        <v>546</v>
      </c>
    </row>
    <row r="72" spans="1:1" ht="15" x14ac:dyDescent="0.2">
      <c r="A72" s="178" t="s">
        <v>547</v>
      </c>
    </row>
    <row r="73" spans="1:1" ht="15" x14ac:dyDescent="0.2">
      <c r="A73" s="178"/>
    </row>
    <row r="74" spans="1:1" ht="15" x14ac:dyDescent="0.2">
      <c r="A74" s="178"/>
    </row>
    <row r="75" spans="1:1" ht="15" x14ac:dyDescent="0.2">
      <c r="A75" s="178"/>
    </row>
    <row r="76" spans="1:1" ht="15" x14ac:dyDescent="0.2">
      <c r="A76" s="178"/>
    </row>
    <row r="77" spans="1:1" ht="15" x14ac:dyDescent="0.2">
      <c r="A77" s="178"/>
    </row>
    <row r="78" spans="1:1" ht="15" x14ac:dyDescent="0.2">
      <c r="A78" s="178"/>
    </row>
    <row r="79" spans="1:1" ht="15" x14ac:dyDescent="0.2">
      <c r="A79" s="178"/>
    </row>
    <row r="80" spans="1:1" ht="15" x14ac:dyDescent="0.2">
      <c r="A80" s="178"/>
    </row>
    <row r="81" spans="1:1" ht="15" x14ac:dyDescent="0.2">
      <c r="A81" s="178"/>
    </row>
    <row r="82" spans="1:1" ht="15" x14ac:dyDescent="0.2">
      <c r="A82" s="178"/>
    </row>
    <row r="83" spans="1:1" ht="15" x14ac:dyDescent="0.2">
      <c r="A83" s="178"/>
    </row>
    <row r="84" spans="1:1" ht="15" x14ac:dyDescent="0.2">
      <c r="A84" s="178"/>
    </row>
    <row r="85" spans="1:1" ht="15" x14ac:dyDescent="0.2">
      <c r="A85" s="178"/>
    </row>
    <row r="86" spans="1:1" ht="15" x14ac:dyDescent="0.2">
      <c r="A86" s="178"/>
    </row>
    <row r="87" spans="1:1" ht="15" x14ac:dyDescent="0.2">
      <c r="A87" s="178"/>
    </row>
    <row r="88" spans="1:1" ht="15" x14ac:dyDescent="0.2">
      <c r="A88" s="178"/>
    </row>
    <row r="89" spans="1:1" ht="15" x14ac:dyDescent="0.2">
      <c r="A89" s="215" t="s">
        <v>548</v>
      </c>
    </row>
    <row r="91" spans="1:1" ht="15" x14ac:dyDescent="0.2">
      <c r="A91" s="178"/>
    </row>
    <row r="92" spans="1:1" ht="15" x14ac:dyDescent="0.2">
      <c r="A92" s="178"/>
    </row>
    <row r="93" spans="1:1" ht="15" x14ac:dyDescent="0.2">
      <c r="A93" s="178"/>
    </row>
    <row r="94" spans="1:1" ht="15" x14ac:dyDescent="0.2">
      <c r="A94" s="178"/>
    </row>
    <row r="95" spans="1:1" ht="15" x14ac:dyDescent="0.2">
      <c r="A95" s="178"/>
    </row>
    <row r="96" spans="1:1" ht="15" x14ac:dyDescent="0.2">
      <c r="A96" s="178"/>
    </row>
    <row r="97" spans="1:1" ht="15" x14ac:dyDescent="0.2">
      <c r="A97" s="178"/>
    </row>
    <row r="98" spans="1:1" ht="15" x14ac:dyDescent="0.2">
      <c r="A98" s="178"/>
    </row>
    <row r="99" spans="1:1" ht="15" x14ac:dyDescent="0.2">
      <c r="A99" s="178"/>
    </row>
    <row r="100" spans="1:1" ht="15" x14ac:dyDescent="0.2">
      <c r="A100" s="178"/>
    </row>
    <row r="101" spans="1:1" ht="15" x14ac:dyDescent="0.2">
      <c r="A101" s="178"/>
    </row>
    <row r="102" spans="1:1" ht="15" x14ac:dyDescent="0.2">
      <c r="A102" s="178"/>
    </row>
    <row r="103" spans="1:1" ht="15" x14ac:dyDescent="0.2">
      <c r="A103" s="178"/>
    </row>
    <row r="104" spans="1:1" ht="15" x14ac:dyDescent="0.2">
      <c r="A104" s="178"/>
    </row>
    <row r="105" spans="1:1" ht="15" x14ac:dyDescent="0.2">
      <c r="A105" s="214"/>
    </row>
    <row r="106" spans="1:1" ht="15" x14ac:dyDescent="0.2">
      <c r="A106" s="215" t="s">
        <v>549</v>
      </c>
    </row>
    <row r="108" spans="1:1" ht="15" x14ac:dyDescent="0.2">
      <c r="A108" s="214"/>
    </row>
    <row r="109" spans="1:1" ht="15" x14ac:dyDescent="0.2">
      <c r="A109" s="214"/>
    </row>
    <row r="110" spans="1:1" ht="15" x14ac:dyDescent="0.2">
      <c r="A110" s="214"/>
    </row>
    <row r="111" spans="1:1" ht="15" x14ac:dyDescent="0.2">
      <c r="A111" s="214"/>
    </row>
    <row r="112" spans="1:1" ht="15" x14ac:dyDescent="0.2">
      <c r="A112" s="214"/>
    </row>
    <row r="113" spans="1:1" ht="15" x14ac:dyDescent="0.2">
      <c r="A113" s="214"/>
    </row>
    <row r="114" spans="1:1" ht="15" x14ac:dyDescent="0.2">
      <c r="A114" s="214"/>
    </row>
    <row r="115" spans="1:1" ht="15" x14ac:dyDescent="0.2">
      <c r="A115" s="214"/>
    </row>
    <row r="116" spans="1:1" ht="15" x14ac:dyDescent="0.2">
      <c r="A116" s="214"/>
    </row>
    <row r="117" spans="1:1" ht="15" x14ac:dyDescent="0.2">
      <c r="A117" s="214"/>
    </row>
    <row r="118" spans="1:1" ht="15" x14ac:dyDescent="0.2">
      <c r="A118" s="214"/>
    </row>
    <row r="119" spans="1:1" ht="15" x14ac:dyDescent="0.2">
      <c r="A119" s="214"/>
    </row>
    <row r="120" spans="1:1" ht="15" x14ac:dyDescent="0.2">
      <c r="A120" s="214"/>
    </row>
    <row r="121" spans="1:1" ht="15" x14ac:dyDescent="0.2">
      <c r="A121" s="214"/>
    </row>
    <row r="122" spans="1:1" ht="15" x14ac:dyDescent="0.2">
      <c r="A122" s="214"/>
    </row>
    <row r="123" spans="1:1" ht="15" x14ac:dyDescent="0.2">
      <c r="A123" s="214"/>
    </row>
    <row r="124" spans="1:1" ht="15" x14ac:dyDescent="0.2">
      <c r="A124" s="215" t="s">
        <v>550</v>
      </c>
    </row>
    <row r="126" spans="1:1" ht="15" x14ac:dyDescent="0.2">
      <c r="A126" s="214"/>
    </row>
    <row r="127" spans="1:1" ht="15" x14ac:dyDescent="0.2">
      <c r="A127" s="215" t="s">
        <v>551</v>
      </c>
    </row>
    <row r="129" spans="1:1" ht="15" x14ac:dyDescent="0.2">
      <c r="A129" s="178"/>
    </row>
    <row r="130" spans="1:1" ht="15" x14ac:dyDescent="0.2">
      <c r="A130" s="178"/>
    </row>
    <row r="131" spans="1:1" ht="15" x14ac:dyDescent="0.2">
      <c r="A131" s="178"/>
    </row>
    <row r="132" spans="1:1" ht="15" x14ac:dyDescent="0.2">
      <c r="A132" s="178"/>
    </row>
    <row r="133" spans="1:1" ht="15" x14ac:dyDescent="0.2">
      <c r="A133" s="178"/>
    </row>
    <row r="134" spans="1:1" ht="15" x14ac:dyDescent="0.2">
      <c r="A134" s="178"/>
    </row>
    <row r="135" spans="1:1" ht="15" x14ac:dyDescent="0.2">
      <c r="A135" s="178"/>
    </row>
    <row r="136" spans="1:1" ht="15" x14ac:dyDescent="0.2">
      <c r="A136" s="178"/>
    </row>
    <row r="137" spans="1:1" ht="15" x14ac:dyDescent="0.2">
      <c r="A137" s="178"/>
    </row>
    <row r="138" spans="1:1" ht="15" x14ac:dyDescent="0.2">
      <c r="A138" s="178"/>
    </row>
    <row r="139" spans="1:1" ht="15" x14ac:dyDescent="0.2">
      <c r="A139" s="178"/>
    </row>
    <row r="140" spans="1:1" ht="15" x14ac:dyDescent="0.2">
      <c r="A140" s="215" t="s">
        <v>552</v>
      </c>
    </row>
    <row r="142" spans="1:1" ht="15" x14ac:dyDescent="0.2">
      <c r="A142" s="178"/>
    </row>
    <row r="143" spans="1:1" ht="15" x14ac:dyDescent="0.2">
      <c r="A143" s="178"/>
    </row>
    <row r="144" spans="1:1" ht="15" x14ac:dyDescent="0.2">
      <c r="A144" s="178"/>
    </row>
    <row r="145" spans="1:1" ht="15" x14ac:dyDescent="0.2">
      <c r="A145" s="178"/>
    </row>
    <row r="146" spans="1:1" ht="15" x14ac:dyDescent="0.2">
      <c r="A146" s="178"/>
    </row>
    <row r="147" spans="1:1" ht="15" x14ac:dyDescent="0.2">
      <c r="A147" s="178"/>
    </row>
    <row r="148" spans="1:1" ht="15" x14ac:dyDescent="0.2">
      <c r="A148" s="178"/>
    </row>
    <row r="149" spans="1:1" ht="15" x14ac:dyDescent="0.2">
      <c r="A149" s="178"/>
    </row>
    <row r="150" spans="1:1" ht="15" x14ac:dyDescent="0.2">
      <c r="A150" s="178"/>
    </row>
    <row r="151" spans="1:1" ht="15" x14ac:dyDescent="0.2">
      <c r="A151" s="215" t="s">
        <v>553</v>
      </c>
    </row>
    <row r="154" spans="1:1" ht="21" x14ac:dyDescent="0.2">
      <c r="A154" s="216"/>
    </row>
    <row r="155" spans="1:1" ht="15" x14ac:dyDescent="0.2">
      <c r="A155" s="17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8"/>
  <sheetViews>
    <sheetView topLeftCell="A10" workbookViewId="0">
      <selection activeCell="A17" sqref="A17:XFD24"/>
    </sheetView>
  </sheetViews>
  <sheetFormatPr defaultRowHeight="15" x14ac:dyDescent="0.25"/>
  <cols>
    <col min="1" max="1" width="9.42578125" style="209" bestFit="1" customWidth="1"/>
    <col min="2" max="2" width="63.42578125" style="209" customWidth="1"/>
    <col min="3" max="3" width="30.28515625" style="209" bestFit="1" customWidth="1"/>
    <col min="4" max="4" width="29.140625" style="209" bestFit="1" customWidth="1"/>
    <col min="5" max="5" width="20.5703125" style="209" bestFit="1" customWidth="1"/>
    <col min="6" max="6" width="18.85546875" style="209" customWidth="1"/>
    <col min="7" max="7" width="12" style="210" bestFit="1" customWidth="1"/>
    <col min="8" max="8" width="24.28515625" style="209" bestFit="1" customWidth="1"/>
    <col min="9" max="10" width="25.7109375" style="209" customWidth="1"/>
    <col min="11" max="11" width="15.7109375" style="209" bestFit="1" customWidth="1"/>
    <col min="12" max="12" width="18" style="209" bestFit="1" customWidth="1"/>
    <col min="13" max="13" width="14.7109375" style="209" bestFit="1" customWidth="1"/>
    <col min="14" max="14" width="14.42578125" style="209" bestFit="1" customWidth="1"/>
    <col min="15" max="15" width="16.28515625" style="209" bestFit="1" customWidth="1"/>
    <col min="16" max="16" width="17.5703125" style="209" bestFit="1" customWidth="1"/>
    <col min="17" max="17" width="18.7109375" style="211" bestFit="1" customWidth="1"/>
    <col min="18" max="18" width="16.5703125" style="211" customWidth="1"/>
    <col min="19" max="23" width="17.140625" style="209" customWidth="1"/>
    <col min="24" max="16384" width="9.140625" style="209"/>
  </cols>
  <sheetData>
    <row r="1" spans="1:1" x14ac:dyDescent="0.25">
      <c r="A1" s="172"/>
    </row>
    <row r="2" spans="1:1" x14ac:dyDescent="0.25">
      <c r="A2" s="167" t="s">
        <v>294</v>
      </c>
    </row>
    <row r="3" spans="1:1" x14ac:dyDescent="0.25">
      <c r="A3" s="167" t="s">
        <v>533</v>
      </c>
    </row>
    <row r="4" spans="1:1" x14ac:dyDescent="0.25">
      <c r="A4" s="167" t="s">
        <v>534</v>
      </c>
    </row>
    <row r="5" spans="1:1" x14ac:dyDescent="0.25">
      <c r="A5" s="167" t="s">
        <v>535</v>
      </c>
    </row>
    <row r="6" spans="1:1" x14ac:dyDescent="0.25">
      <c r="A6" s="167" t="s">
        <v>536</v>
      </c>
    </row>
    <row r="7" spans="1:1" x14ac:dyDescent="0.25">
      <c r="A7" s="178"/>
    </row>
    <row r="8" spans="1:1" x14ac:dyDescent="0.25">
      <c r="A8" s="178" t="s">
        <v>537</v>
      </c>
    </row>
    <row r="9" spans="1:1" x14ac:dyDescent="0.25">
      <c r="A9" s="178"/>
    </row>
    <row r="10" spans="1:1" x14ac:dyDescent="0.25">
      <c r="A10" s="178" t="s">
        <v>538</v>
      </c>
    </row>
    <row r="11" spans="1:1" x14ac:dyDescent="0.25">
      <c r="A11" s="178"/>
    </row>
    <row r="12" spans="1:1" x14ac:dyDescent="0.25">
      <c r="A12" s="178" t="s">
        <v>539</v>
      </c>
    </row>
    <row r="13" spans="1:1" x14ac:dyDescent="0.25">
      <c r="A13" s="178"/>
    </row>
    <row r="14" spans="1:1" x14ac:dyDescent="0.25">
      <c r="A14" s="178" t="s">
        <v>310</v>
      </c>
    </row>
    <row r="15" spans="1:1" x14ac:dyDescent="0.25">
      <c r="A15" s="178" t="s">
        <v>311</v>
      </c>
    </row>
    <row r="16" spans="1:1" x14ac:dyDescent="0.25">
      <c r="A16" s="178"/>
    </row>
    <row r="18" spans="1:25" s="187" customFormat="1" ht="42.75" x14ac:dyDescent="0.25">
      <c r="A18" s="181" t="s">
        <v>369</v>
      </c>
      <c r="B18" s="181" t="s">
        <v>370</v>
      </c>
      <c r="C18" s="181" t="s">
        <v>371</v>
      </c>
      <c r="D18" s="181" t="s">
        <v>372</v>
      </c>
      <c r="E18" s="181" t="s">
        <v>373</v>
      </c>
      <c r="F18" s="181" t="s">
        <v>374</v>
      </c>
      <c r="G18" s="182" t="s">
        <v>72</v>
      </c>
      <c r="H18" s="181" t="s">
        <v>375</v>
      </c>
      <c r="I18" s="181" t="s">
        <v>376</v>
      </c>
      <c r="J18" s="181" t="s">
        <v>377</v>
      </c>
      <c r="K18" s="181" t="s">
        <v>378</v>
      </c>
      <c r="L18" s="181" t="s">
        <v>379</v>
      </c>
      <c r="M18" s="181" t="s">
        <v>380</v>
      </c>
      <c r="N18" s="181" t="s">
        <v>381</v>
      </c>
      <c r="O18" s="181" t="s">
        <v>382</v>
      </c>
      <c r="P18" s="183" t="s">
        <v>383</v>
      </c>
      <c r="Q18" s="184" t="s">
        <v>384</v>
      </c>
      <c r="R18" s="184" t="s">
        <v>385</v>
      </c>
      <c r="S18" s="185" t="s">
        <v>36</v>
      </c>
      <c r="T18" s="186" t="s">
        <v>386</v>
      </c>
      <c r="U18" s="185" t="s">
        <v>387</v>
      </c>
      <c r="V18" s="185" t="s">
        <v>388</v>
      </c>
      <c r="W18" s="185" t="s">
        <v>389</v>
      </c>
    </row>
    <row r="19" spans="1:25" s="198" customFormat="1" ht="45" x14ac:dyDescent="0.2">
      <c r="A19" s="188">
        <v>1</v>
      </c>
      <c r="B19" s="189" t="s">
        <v>390</v>
      </c>
      <c r="C19" s="189" t="s">
        <v>391</v>
      </c>
      <c r="D19" s="190" t="s">
        <v>392</v>
      </c>
      <c r="E19" s="190" t="s">
        <v>393</v>
      </c>
      <c r="F19" s="190" t="s">
        <v>394</v>
      </c>
      <c r="G19" s="191">
        <v>6000</v>
      </c>
      <c r="H19" s="189">
        <v>134</v>
      </c>
      <c r="I19" s="192">
        <v>42312</v>
      </c>
      <c r="J19" s="193" t="s">
        <v>394</v>
      </c>
      <c r="K19" s="194">
        <v>6000</v>
      </c>
      <c r="L19" s="194">
        <f>K19*14%</f>
        <v>840.00000000000011</v>
      </c>
      <c r="M19" s="194">
        <v>6000</v>
      </c>
      <c r="N19" s="194">
        <f>M19*14%</f>
        <v>840.00000000000011</v>
      </c>
      <c r="O19" s="188" t="s">
        <v>395</v>
      </c>
      <c r="P19" s="188" t="s">
        <v>395</v>
      </c>
      <c r="Q19" s="189" t="s">
        <v>396</v>
      </c>
      <c r="R19" s="189" t="s">
        <v>397</v>
      </c>
      <c r="S19" s="195">
        <v>42388</v>
      </c>
      <c r="T19" s="196">
        <v>6240</v>
      </c>
      <c r="U19" s="196">
        <v>1500015140</v>
      </c>
      <c r="V19" s="196" t="s">
        <v>398</v>
      </c>
      <c r="W19" s="197" t="s">
        <v>399</v>
      </c>
    </row>
    <row r="20" spans="1:25" s="198" customFormat="1" ht="30" x14ac:dyDescent="0.2">
      <c r="A20" s="188">
        <v>2</v>
      </c>
      <c r="B20" s="189" t="s">
        <v>400</v>
      </c>
      <c r="C20" s="189" t="s">
        <v>401</v>
      </c>
      <c r="D20" s="190" t="s">
        <v>402</v>
      </c>
      <c r="E20" s="190" t="s">
        <v>403</v>
      </c>
      <c r="F20" s="190" t="s">
        <v>404</v>
      </c>
      <c r="G20" s="191">
        <v>1966</v>
      </c>
      <c r="H20" s="189" t="s">
        <v>405</v>
      </c>
      <c r="I20" s="192">
        <v>42101</v>
      </c>
      <c r="J20" s="193" t="s">
        <v>404</v>
      </c>
      <c r="K20" s="194">
        <v>1750</v>
      </c>
      <c r="L20" s="194">
        <f>210+4.2+2.1-0.3</f>
        <v>215.99999999999997</v>
      </c>
      <c r="M20" s="194">
        <v>1750</v>
      </c>
      <c r="N20" s="194">
        <f>210+4.2+2.1-0.3</f>
        <v>215.99999999999997</v>
      </c>
      <c r="O20" s="188" t="s">
        <v>395</v>
      </c>
      <c r="P20" s="188" t="s">
        <v>395</v>
      </c>
      <c r="Q20" s="189" t="s">
        <v>396</v>
      </c>
      <c r="R20" s="189" t="s">
        <v>397</v>
      </c>
      <c r="S20" s="195">
        <v>42410</v>
      </c>
      <c r="T20" s="196">
        <v>1966</v>
      </c>
      <c r="U20" s="196">
        <v>1500016292</v>
      </c>
      <c r="V20" s="196" t="s">
        <v>398</v>
      </c>
      <c r="W20" s="197" t="s">
        <v>406</v>
      </c>
    </row>
    <row r="21" spans="1:25" s="198" customFormat="1" ht="30" x14ac:dyDescent="0.2">
      <c r="A21" s="188">
        <v>3</v>
      </c>
      <c r="B21" s="189" t="s">
        <v>407</v>
      </c>
      <c r="C21" s="189" t="s">
        <v>408</v>
      </c>
      <c r="D21" s="190" t="s">
        <v>409</v>
      </c>
      <c r="E21" s="190" t="s">
        <v>410</v>
      </c>
      <c r="F21" s="190" t="s">
        <v>404</v>
      </c>
      <c r="G21" s="191">
        <v>4000</v>
      </c>
      <c r="H21" s="189" t="s">
        <v>411</v>
      </c>
      <c r="I21" s="192">
        <v>42353</v>
      </c>
      <c r="J21" s="193" t="s">
        <v>404</v>
      </c>
      <c r="K21" s="194">
        <v>1005</v>
      </c>
      <c r="L21" s="194">
        <v>140</v>
      </c>
      <c r="M21" s="194">
        <v>1005</v>
      </c>
      <c r="N21" s="194">
        <v>140</v>
      </c>
      <c r="O21" s="188" t="s">
        <v>395</v>
      </c>
      <c r="P21" s="188" t="s">
        <v>395</v>
      </c>
      <c r="Q21" s="189" t="s">
        <v>396</v>
      </c>
      <c r="R21" s="189" t="s">
        <v>397</v>
      </c>
      <c r="S21" s="195">
        <v>42402</v>
      </c>
      <c r="T21" s="196">
        <v>1145</v>
      </c>
      <c r="U21" s="196">
        <v>1500015798</v>
      </c>
      <c r="V21" s="196" t="s">
        <v>398</v>
      </c>
      <c r="W21" s="197" t="s">
        <v>412</v>
      </c>
    </row>
    <row r="22" spans="1:25" s="198" customFormat="1" ht="30" x14ac:dyDescent="0.2">
      <c r="A22" s="188">
        <v>4</v>
      </c>
      <c r="B22" s="189" t="s">
        <v>413</v>
      </c>
      <c r="C22" s="189" t="s">
        <v>414</v>
      </c>
      <c r="D22" s="190" t="s">
        <v>415</v>
      </c>
      <c r="E22" s="190" t="s">
        <v>416</v>
      </c>
      <c r="F22" s="190" t="s">
        <v>417</v>
      </c>
      <c r="G22" s="191">
        <v>249090</v>
      </c>
      <c r="H22" s="189" t="s">
        <v>418</v>
      </c>
      <c r="I22" s="192">
        <v>42308</v>
      </c>
      <c r="J22" s="193" t="s">
        <v>417</v>
      </c>
      <c r="K22" s="194">
        <v>249990</v>
      </c>
      <c r="L22" s="194">
        <v>34873</v>
      </c>
      <c r="M22" s="194">
        <v>249990</v>
      </c>
      <c r="N22" s="194">
        <v>34873</v>
      </c>
      <c r="O22" s="188" t="s">
        <v>395</v>
      </c>
      <c r="P22" s="188" t="s">
        <v>395</v>
      </c>
      <c r="Q22" s="189" t="s">
        <v>396</v>
      </c>
      <c r="R22" s="189" t="s">
        <v>397</v>
      </c>
      <c r="S22" s="195">
        <v>42349</v>
      </c>
      <c r="T22" s="199">
        <v>284863</v>
      </c>
      <c r="U22" s="196">
        <v>1500013397</v>
      </c>
      <c r="V22" s="196" t="s">
        <v>398</v>
      </c>
      <c r="W22" s="197" t="s">
        <v>419</v>
      </c>
    </row>
    <row r="23" spans="1:25" s="198" customFormat="1" ht="30" x14ac:dyDescent="0.2">
      <c r="A23" s="196">
        <v>5</v>
      </c>
      <c r="B23" s="190" t="s">
        <v>420</v>
      </c>
      <c r="C23" s="190" t="s">
        <v>421</v>
      </c>
      <c r="D23" s="190" t="s">
        <v>422</v>
      </c>
      <c r="E23" s="190" t="s">
        <v>423</v>
      </c>
      <c r="F23" s="190" t="s">
        <v>424</v>
      </c>
      <c r="G23" s="191">
        <v>1750</v>
      </c>
      <c r="H23" s="190">
        <v>586</v>
      </c>
      <c r="I23" s="200">
        <v>42292</v>
      </c>
      <c r="J23" s="193" t="s">
        <v>424</v>
      </c>
      <c r="K23" s="201">
        <v>1750</v>
      </c>
      <c r="L23" s="201">
        <v>245</v>
      </c>
      <c r="M23" s="201">
        <v>1750</v>
      </c>
      <c r="N23" s="201">
        <v>245</v>
      </c>
      <c r="O23" s="196" t="s">
        <v>395</v>
      </c>
      <c r="P23" s="196" t="s">
        <v>395</v>
      </c>
      <c r="Q23" s="190" t="s">
        <v>396</v>
      </c>
      <c r="R23" s="190" t="s">
        <v>397</v>
      </c>
      <c r="S23" s="195">
        <v>42327</v>
      </c>
      <c r="T23" s="196">
        <v>1995</v>
      </c>
      <c r="U23" s="196">
        <v>1500012126</v>
      </c>
      <c r="V23" s="196" t="s">
        <v>398</v>
      </c>
      <c r="W23" s="197" t="s">
        <v>425</v>
      </c>
    </row>
    <row r="24" spans="1:25" s="198" customFormat="1" ht="30" x14ac:dyDescent="0.2">
      <c r="A24" s="188">
        <v>6</v>
      </c>
      <c r="B24" s="189" t="s">
        <v>407</v>
      </c>
      <c r="C24" s="189" t="s">
        <v>426</v>
      </c>
      <c r="D24" s="190" t="s">
        <v>427</v>
      </c>
      <c r="E24" s="190" t="s">
        <v>410</v>
      </c>
      <c r="F24" s="190" t="s">
        <v>404</v>
      </c>
      <c r="G24" s="191">
        <v>800</v>
      </c>
      <c r="H24" s="189" t="s">
        <v>428</v>
      </c>
      <c r="I24" s="192">
        <v>42296</v>
      </c>
      <c r="J24" s="193" t="s">
        <v>404</v>
      </c>
      <c r="K24" s="194">
        <v>800</v>
      </c>
      <c r="L24" s="194">
        <v>112</v>
      </c>
      <c r="M24" s="194">
        <v>800</v>
      </c>
      <c r="N24" s="194">
        <v>112</v>
      </c>
      <c r="O24" s="188" t="s">
        <v>395</v>
      </c>
      <c r="P24" s="188" t="s">
        <v>395</v>
      </c>
      <c r="Q24" s="189" t="s">
        <v>396</v>
      </c>
      <c r="R24" s="189" t="s">
        <v>397</v>
      </c>
      <c r="S24" s="195">
        <v>42712</v>
      </c>
      <c r="T24" s="196">
        <v>800</v>
      </c>
      <c r="U24" s="196">
        <v>1500013193</v>
      </c>
      <c r="V24" s="196" t="s">
        <v>398</v>
      </c>
      <c r="W24" s="197" t="s">
        <v>429</v>
      </c>
    </row>
    <row r="25" spans="1:25" s="198" customFormat="1" ht="30" x14ac:dyDescent="0.2">
      <c r="A25" s="188">
        <v>7</v>
      </c>
      <c r="B25" s="189" t="s">
        <v>430</v>
      </c>
      <c r="C25" s="189" t="s">
        <v>426</v>
      </c>
      <c r="D25" s="193" t="s">
        <v>431</v>
      </c>
      <c r="E25" s="193" t="s">
        <v>410</v>
      </c>
      <c r="F25" s="193" t="s">
        <v>404</v>
      </c>
      <c r="G25" s="202">
        <v>2803</v>
      </c>
      <c r="H25" s="189" t="s">
        <v>432</v>
      </c>
      <c r="I25" s="192">
        <v>42179</v>
      </c>
      <c r="J25" s="193" t="s">
        <v>404</v>
      </c>
      <c r="K25" s="194">
        <v>7408</v>
      </c>
      <c r="L25" s="194">
        <v>1037</v>
      </c>
      <c r="M25" s="194">
        <v>7408</v>
      </c>
      <c r="N25" s="194">
        <v>1037</v>
      </c>
      <c r="O25" s="188" t="s">
        <v>395</v>
      </c>
      <c r="P25" s="188" t="s">
        <v>395</v>
      </c>
      <c r="Q25" s="189" t="s">
        <v>396</v>
      </c>
      <c r="R25" s="189" t="s">
        <v>397</v>
      </c>
      <c r="S25" s="195">
        <v>42641</v>
      </c>
      <c r="T25" s="196">
        <v>8445</v>
      </c>
      <c r="U25" s="196">
        <v>1500009627</v>
      </c>
      <c r="V25" s="196" t="s">
        <v>398</v>
      </c>
      <c r="W25" s="197" t="s">
        <v>433</v>
      </c>
    </row>
    <row r="26" spans="1:25" s="198" customFormat="1" ht="30" x14ac:dyDescent="0.2">
      <c r="A26" s="188">
        <v>8</v>
      </c>
      <c r="B26" s="189" t="s">
        <v>434</v>
      </c>
      <c r="C26" s="189" t="s">
        <v>435</v>
      </c>
      <c r="D26" s="193" t="s">
        <v>431</v>
      </c>
      <c r="E26" s="190" t="s">
        <v>436</v>
      </c>
      <c r="F26" s="190" t="s">
        <v>437</v>
      </c>
      <c r="G26" s="191">
        <v>82440</v>
      </c>
      <c r="H26" s="189" t="s">
        <v>438</v>
      </c>
      <c r="I26" s="192">
        <v>42283</v>
      </c>
      <c r="J26" s="193" t="s">
        <v>437</v>
      </c>
      <c r="K26" s="194">
        <v>82440</v>
      </c>
      <c r="L26" s="194">
        <v>11541</v>
      </c>
      <c r="M26" s="194">
        <v>82440</v>
      </c>
      <c r="N26" s="194">
        <v>11541</v>
      </c>
      <c r="O26" s="188" t="s">
        <v>395</v>
      </c>
      <c r="P26" s="188" t="s">
        <v>395</v>
      </c>
      <c r="Q26" s="189" t="s">
        <v>396</v>
      </c>
      <c r="R26" s="189" t="s">
        <v>397</v>
      </c>
      <c r="S26" s="195">
        <v>42285</v>
      </c>
      <c r="T26" s="196">
        <v>85737</v>
      </c>
      <c r="U26" s="196">
        <v>1500010137</v>
      </c>
      <c r="V26" s="196" t="s">
        <v>398</v>
      </c>
      <c r="W26" s="197" t="s">
        <v>439</v>
      </c>
      <c r="X26" s="203" t="s">
        <v>440</v>
      </c>
      <c r="Y26" s="204"/>
    </row>
    <row r="27" spans="1:25" s="198" customFormat="1" ht="30" x14ac:dyDescent="0.2">
      <c r="A27" s="188">
        <v>9</v>
      </c>
      <c r="B27" s="189" t="s">
        <v>441</v>
      </c>
      <c r="C27" s="189" t="s">
        <v>442</v>
      </c>
      <c r="D27" s="190" t="s">
        <v>443</v>
      </c>
      <c r="E27" s="190" t="s">
        <v>423</v>
      </c>
      <c r="F27" s="190" t="s">
        <v>424</v>
      </c>
      <c r="G27" s="191">
        <v>12000</v>
      </c>
      <c r="H27" s="189" t="s">
        <v>444</v>
      </c>
      <c r="I27" s="192">
        <v>42210</v>
      </c>
      <c r="J27" s="193" t="s">
        <v>424</v>
      </c>
      <c r="K27" s="194">
        <v>12000</v>
      </c>
      <c r="L27" s="194">
        <v>1680</v>
      </c>
      <c r="M27" s="194">
        <v>12000</v>
      </c>
      <c r="N27" s="194">
        <v>1680</v>
      </c>
      <c r="O27" s="188" t="s">
        <v>395</v>
      </c>
      <c r="P27" s="188" t="s">
        <v>395</v>
      </c>
      <c r="Q27" s="189" t="s">
        <v>396</v>
      </c>
      <c r="R27" s="189" t="s">
        <v>397</v>
      </c>
      <c r="S27" s="195">
        <v>42265</v>
      </c>
      <c r="T27" s="196">
        <v>17160</v>
      </c>
      <c r="U27" s="196">
        <v>1500009354</v>
      </c>
      <c r="V27" s="196" t="s">
        <v>398</v>
      </c>
      <c r="W27" s="197" t="s">
        <v>445</v>
      </c>
    </row>
    <row r="28" spans="1:25" s="198" customFormat="1" ht="30" x14ac:dyDescent="0.2">
      <c r="A28" s="188">
        <v>10</v>
      </c>
      <c r="B28" s="189" t="s">
        <v>446</v>
      </c>
      <c r="C28" s="189" t="s">
        <v>447</v>
      </c>
      <c r="D28" s="190" t="s">
        <v>448</v>
      </c>
      <c r="E28" s="190" t="s">
        <v>449</v>
      </c>
      <c r="F28" s="190" t="s">
        <v>450</v>
      </c>
      <c r="G28" s="194">
        <v>354279</v>
      </c>
      <c r="H28" s="189" t="s">
        <v>451</v>
      </c>
      <c r="I28" s="192">
        <v>42155</v>
      </c>
      <c r="J28" s="193" t="s">
        <v>450</v>
      </c>
      <c r="K28" s="194">
        <v>354279</v>
      </c>
      <c r="L28" s="194">
        <v>43788.884399999995</v>
      </c>
      <c r="M28" s="194">
        <v>354279</v>
      </c>
      <c r="N28" s="194">
        <v>43788.884399999995</v>
      </c>
      <c r="O28" s="188" t="s">
        <v>395</v>
      </c>
      <c r="P28" s="188" t="s">
        <v>395</v>
      </c>
      <c r="Q28" s="189" t="s">
        <v>396</v>
      </c>
      <c r="R28" s="189" t="s">
        <v>397</v>
      </c>
      <c r="S28" s="195">
        <v>42178</v>
      </c>
      <c r="T28" s="196">
        <v>377981</v>
      </c>
      <c r="U28" s="196">
        <v>1500004404</v>
      </c>
      <c r="V28" s="196" t="s">
        <v>452</v>
      </c>
      <c r="W28" s="197" t="s">
        <v>453</v>
      </c>
    </row>
    <row r="29" spans="1:25" s="198" customFormat="1" ht="30" x14ac:dyDescent="0.2">
      <c r="A29" s="188">
        <v>11</v>
      </c>
      <c r="B29" s="189" t="s">
        <v>454</v>
      </c>
      <c r="C29" s="189" t="s">
        <v>455</v>
      </c>
      <c r="D29" s="190" t="s">
        <v>456</v>
      </c>
      <c r="E29" s="190" t="s">
        <v>457</v>
      </c>
      <c r="F29" s="190" t="s">
        <v>457</v>
      </c>
      <c r="G29" s="191">
        <v>23500</v>
      </c>
      <c r="H29" s="189" t="s">
        <v>458</v>
      </c>
      <c r="I29" s="192">
        <v>42305</v>
      </c>
      <c r="J29" s="193" t="s">
        <v>457</v>
      </c>
      <c r="K29" s="194">
        <v>23500</v>
      </c>
      <c r="L29" s="194">
        <v>3290</v>
      </c>
      <c r="M29" s="194">
        <f>K29+L29</f>
        <v>26790</v>
      </c>
      <c r="N29" s="194">
        <v>0</v>
      </c>
      <c r="O29" s="188" t="s">
        <v>395</v>
      </c>
      <c r="P29" s="188" t="s">
        <v>395</v>
      </c>
      <c r="Q29" s="189" t="s">
        <v>396</v>
      </c>
      <c r="R29" s="189" t="s">
        <v>397</v>
      </c>
      <c r="S29" s="195">
        <v>42353</v>
      </c>
      <c r="T29" s="196">
        <v>281470</v>
      </c>
      <c r="U29" s="196">
        <v>1500013518</v>
      </c>
      <c r="V29" s="196" t="s">
        <v>398</v>
      </c>
      <c r="W29" s="197" t="s">
        <v>459</v>
      </c>
    </row>
    <row r="30" spans="1:25" s="198" customFormat="1" ht="30" x14ac:dyDescent="0.2">
      <c r="A30" s="188">
        <v>12</v>
      </c>
      <c r="B30" s="189" t="s">
        <v>460</v>
      </c>
      <c r="C30" s="189" t="s">
        <v>461</v>
      </c>
      <c r="D30" s="190" t="s">
        <v>462</v>
      </c>
      <c r="E30" s="190" t="s">
        <v>463</v>
      </c>
      <c r="F30" s="190" t="s">
        <v>464</v>
      </c>
      <c r="G30" s="191">
        <v>7999.95</v>
      </c>
      <c r="H30" s="189">
        <v>2726</v>
      </c>
      <c r="I30" s="192">
        <v>42351</v>
      </c>
      <c r="J30" s="193" t="s">
        <v>464</v>
      </c>
      <c r="K30" s="194">
        <v>8000</v>
      </c>
      <c r="L30" s="194">
        <v>1160</v>
      </c>
      <c r="M30" s="194">
        <f t="shared" ref="M30:M41" si="0">K30+L30</f>
        <v>9160</v>
      </c>
      <c r="N30" s="194">
        <v>0</v>
      </c>
      <c r="O30" s="188" t="s">
        <v>395</v>
      </c>
      <c r="P30" s="188" t="s">
        <v>395</v>
      </c>
      <c r="Q30" s="189" t="s">
        <v>396</v>
      </c>
      <c r="R30" s="189" t="s">
        <v>397</v>
      </c>
      <c r="S30" s="195">
        <v>42397</v>
      </c>
      <c r="T30" s="196">
        <v>9079</v>
      </c>
      <c r="U30" s="196">
        <v>1500015600</v>
      </c>
      <c r="V30" s="196" t="s">
        <v>398</v>
      </c>
      <c r="W30" s="197" t="s">
        <v>465</v>
      </c>
    </row>
    <row r="31" spans="1:25" s="198" customFormat="1" ht="30" x14ac:dyDescent="0.2">
      <c r="A31" s="188">
        <v>13</v>
      </c>
      <c r="B31" s="189" t="s">
        <v>466</v>
      </c>
      <c r="C31" s="189" t="s">
        <v>467</v>
      </c>
      <c r="D31" s="190" t="s">
        <v>468</v>
      </c>
      <c r="E31" s="190" t="s">
        <v>463</v>
      </c>
      <c r="F31" s="190" t="s">
        <v>464</v>
      </c>
      <c r="G31" s="191">
        <v>275000</v>
      </c>
      <c r="H31" s="189" t="s">
        <v>469</v>
      </c>
      <c r="I31" s="192">
        <v>42413</v>
      </c>
      <c r="J31" s="193" t="s">
        <v>464</v>
      </c>
      <c r="K31" s="194">
        <f>275000+1375</f>
        <v>276375</v>
      </c>
      <c r="L31" s="194">
        <v>38500</v>
      </c>
      <c r="M31" s="194">
        <f t="shared" si="0"/>
        <v>314875</v>
      </c>
      <c r="N31" s="194">
        <v>0</v>
      </c>
      <c r="O31" s="188" t="s">
        <v>395</v>
      </c>
      <c r="P31" s="188" t="s">
        <v>395</v>
      </c>
      <c r="Q31" s="189" t="s">
        <v>396</v>
      </c>
      <c r="R31" s="189" t="s">
        <v>397</v>
      </c>
      <c r="S31" s="195">
        <v>42473</v>
      </c>
      <c r="T31" s="196">
        <v>336522</v>
      </c>
      <c r="U31" s="196">
        <v>1500000586</v>
      </c>
      <c r="V31" s="196" t="s">
        <v>398</v>
      </c>
      <c r="W31" s="197" t="s">
        <v>470</v>
      </c>
    </row>
    <row r="32" spans="1:25" s="198" customFormat="1" ht="30" x14ac:dyDescent="0.2">
      <c r="A32" s="188">
        <v>14</v>
      </c>
      <c r="B32" s="189" t="s">
        <v>471</v>
      </c>
      <c r="C32" s="189" t="s">
        <v>472</v>
      </c>
      <c r="D32" s="190" t="s">
        <v>473</v>
      </c>
      <c r="E32" s="190" t="s">
        <v>474</v>
      </c>
      <c r="F32" s="190" t="s">
        <v>475</v>
      </c>
      <c r="G32" s="191">
        <v>210523</v>
      </c>
      <c r="H32" s="189">
        <v>197053</v>
      </c>
      <c r="I32" s="192">
        <v>42095</v>
      </c>
      <c r="J32" s="193" t="s">
        <v>475</v>
      </c>
      <c r="K32" s="194">
        <v>210523</v>
      </c>
      <c r="L32" s="194">
        <f>17683+353+177</f>
        <v>18213</v>
      </c>
      <c r="M32" s="194">
        <f t="shared" si="0"/>
        <v>228736</v>
      </c>
      <c r="N32" s="194">
        <v>0</v>
      </c>
      <c r="O32" s="188" t="s">
        <v>395</v>
      </c>
      <c r="P32" s="188" t="s">
        <v>395</v>
      </c>
      <c r="Q32" s="189" t="s">
        <v>396</v>
      </c>
      <c r="R32" s="189" t="s">
        <v>397</v>
      </c>
      <c r="S32" s="195">
        <v>42157</v>
      </c>
      <c r="T32" s="196">
        <v>224526.95</v>
      </c>
      <c r="U32" s="196">
        <v>1500003273</v>
      </c>
      <c r="V32" s="196" t="s">
        <v>398</v>
      </c>
      <c r="W32" s="197" t="s">
        <v>476</v>
      </c>
    </row>
    <row r="33" spans="1:23" s="205" customFormat="1" ht="30" x14ac:dyDescent="0.2">
      <c r="A33" s="196">
        <v>15</v>
      </c>
      <c r="B33" s="189" t="s">
        <v>477</v>
      </c>
      <c r="C33" s="189" t="s">
        <v>478</v>
      </c>
      <c r="D33" s="190" t="s">
        <v>479</v>
      </c>
      <c r="E33" s="190" t="s">
        <v>410</v>
      </c>
      <c r="F33" s="190" t="s">
        <v>404</v>
      </c>
      <c r="G33" s="191">
        <v>10852</v>
      </c>
      <c r="H33" s="189" t="s">
        <v>480</v>
      </c>
      <c r="I33" s="192">
        <v>42440</v>
      </c>
      <c r="J33" s="193" t="s">
        <v>404</v>
      </c>
      <c r="K33" s="194">
        <v>10852</v>
      </c>
      <c r="L33" s="194">
        <v>1573</v>
      </c>
      <c r="M33" s="194">
        <f>K33</f>
        <v>10852</v>
      </c>
      <c r="N33" s="194">
        <f>L33</f>
        <v>1573</v>
      </c>
      <c r="O33" s="188" t="s">
        <v>395</v>
      </c>
      <c r="P33" s="188" t="s">
        <v>395</v>
      </c>
      <c r="Q33" s="189" t="s">
        <v>396</v>
      </c>
      <c r="R33" s="189" t="s">
        <v>397</v>
      </c>
      <c r="S33" s="195">
        <v>42488</v>
      </c>
      <c r="T33" s="196">
        <v>57480</v>
      </c>
      <c r="U33" s="196">
        <v>1500001267</v>
      </c>
      <c r="V33" s="196" t="s">
        <v>398</v>
      </c>
      <c r="W33" s="197" t="s">
        <v>481</v>
      </c>
    </row>
    <row r="34" spans="1:23" s="198" customFormat="1" ht="30" x14ac:dyDescent="0.2">
      <c r="A34" s="188">
        <v>16</v>
      </c>
      <c r="B34" s="189" t="s">
        <v>482</v>
      </c>
      <c r="C34" s="190" t="s">
        <v>483</v>
      </c>
      <c r="D34" s="190" t="s">
        <v>484</v>
      </c>
      <c r="E34" s="190" t="s">
        <v>485</v>
      </c>
      <c r="F34" s="190" t="s">
        <v>486</v>
      </c>
      <c r="G34" s="191">
        <v>96250</v>
      </c>
      <c r="H34" s="189">
        <v>9361150095</v>
      </c>
      <c r="I34" s="192">
        <v>42240</v>
      </c>
      <c r="J34" s="193" t="s">
        <v>486</v>
      </c>
      <c r="K34" s="194">
        <v>96250</v>
      </c>
      <c r="L34" s="194">
        <v>13475</v>
      </c>
      <c r="M34" s="194">
        <f t="shared" si="0"/>
        <v>109725</v>
      </c>
      <c r="N34" s="194">
        <v>0</v>
      </c>
      <c r="O34" s="188" t="s">
        <v>395</v>
      </c>
      <c r="P34" s="188" t="s">
        <v>395</v>
      </c>
      <c r="Q34" s="189" t="s">
        <v>396</v>
      </c>
      <c r="R34" s="189" t="s">
        <v>397</v>
      </c>
      <c r="S34" s="206" t="s">
        <v>487</v>
      </c>
      <c r="T34" s="206">
        <v>1500008275</v>
      </c>
      <c r="U34" s="196">
        <v>15000</v>
      </c>
      <c r="V34" s="206" t="s">
        <v>488</v>
      </c>
      <c r="W34" s="206" t="s">
        <v>489</v>
      </c>
    </row>
    <row r="35" spans="1:23" s="198" customFormat="1" ht="30" x14ac:dyDescent="0.2">
      <c r="A35" s="188">
        <v>17</v>
      </c>
      <c r="B35" s="189" t="s">
        <v>490</v>
      </c>
      <c r="C35" s="190" t="s">
        <v>491</v>
      </c>
      <c r="D35" s="190" t="s">
        <v>492</v>
      </c>
      <c r="E35" s="190" t="s">
        <v>485</v>
      </c>
      <c r="F35" s="190" t="s">
        <v>486</v>
      </c>
      <c r="G35" s="191">
        <v>198950</v>
      </c>
      <c r="H35" s="189" t="s">
        <v>493</v>
      </c>
      <c r="I35" s="192">
        <v>42163</v>
      </c>
      <c r="J35" s="193" t="s">
        <v>486</v>
      </c>
      <c r="K35" s="194">
        <v>198950</v>
      </c>
      <c r="L35" s="194">
        <v>27853</v>
      </c>
      <c r="M35" s="194">
        <f t="shared" si="0"/>
        <v>226803</v>
      </c>
      <c r="N35" s="194">
        <v>0</v>
      </c>
      <c r="O35" s="188" t="s">
        <v>395</v>
      </c>
      <c r="P35" s="188" t="s">
        <v>395</v>
      </c>
      <c r="Q35" s="189" t="s">
        <v>396</v>
      </c>
      <c r="R35" s="189" t="s">
        <v>397</v>
      </c>
      <c r="S35" s="195">
        <v>42284</v>
      </c>
      <c r="T35" s="196">
        <v>1241448</v>
      </c>
      <c r="U35" s="196">
        <v>1500010086</v>
      </c>
      <c r="V35" s="196" t="s">
        <v>398</v>
      </c>
      <c r="W35" s="197" t="s">
        <v>494</v>
      </c>
    </row>
    <row r="36" spans="1:23" s="198" customFormat="1" ht="30" x14ac:dyDescent="0.2">
      <c r="A36" s="188">
        <v>18</v>
      </c>
      <c r="B36" s="189" t="s">
        <v>495</v>
      </c>
      <c r="C36" s="189" t="s">
        <v>496</v>
      </c>
      <c r="D36" s="190" t="s">
        <v>497</v>
      </c>
      <c r="E36" s="190" t="s">
        <v>436</v>
      </c>
      <c r="F36" s="190" t="s">
        <v>437</v>
      </c>
      <c r="G36" s="191">
        <v>22300</v>
      </c>
      <c r="H36" s="189">
        <v>10</v>
      </c>
      <c r="I36" s="192">
        <v>42458</v>
      </c>
      <c r="J36" s="193" t="s">
        <v>437</v>
      </c>
      <c r="K36" s="194">
        <v>22300</v>
      </c>
      <c r="L36" s="194">
        <v>0</v>
      </c>
      <c r="M36" s="194">
        <f t="shared" si="0"/>
        <v>22300</v>
      </c>
      <c r="N36" s="194">
        <v>0</v>
      </c>
      <c r="O36" s="188" t="s">
        <v>395</v>
      </c>
      <c r="P36" s="188" t="s">
        <v>395</v>
      </c>
      <c r="Q36" s="189" t="s">
        <v>396</v>
      </c>
      <c r="R36" s="189" t="s">
        <v>397</v>
      </c>
      <c r="S36" s="206" t="s">
        <v>498</v>
      </c>
      <c r="T36" s="206">
        <v>1500000187</v>
      </c>
      <c r="U36" s="196">
        <v>15000</v>
      </c>
      <c r="V36" s="206" t="s">
        <v>398</v>
      </c>
      <c r="W36" s="206" t="s">
        <v>489</v>
      </c>
    </row>
    <row r="37" spans="1:23" s="198" customFormat="1" ht="30" x14ac:dyDescent="0.2">
      <c r="A37" s="188">
        <v>19</v>
      </c>
      <c r="B37" s="189" t="s">
        <v>499</v>
      </c>
      <c r="C37" s="189" t="s">
        <v>500</v>
      </c>
      <c r="D37" s="190" t="s">
        <v>501</v>
      </c>
      <c r="E37" s="190" t="s">
        <v>502</v>
      </c>
      <c r="F37" s="190" t="s">
        <v>503</v>
      </c>
      <c r="G37" s="191">
        <v>1519</v>
      </c>
      <c r="H37" s="189" t="s">
        <v>504</v>
      </c>
      <c r="I37" s="192">
        <v>42429</v>
      </c>
      <c r="J37" s="193" t="s">
        <v>503</v>
      </c>
      <c r="K37" s="207">
        <v>1519</v>
      </c>
      <c r="L37" s="207">
        <v>211</v>
      </c>
      <c r="M37" s="194">
        <f t="shared" si="0"/>
        <v>1730</v>
      </c>
      <c r="N37" s="194">
        <v>0</v>
      </c>
      <c r="O37" s="188" t="s">
        <v>395</v>
      </c>
      <c r="P37" s="188" t="s">
        <v>395</v>
      </c>
      <c r="Q37" s="189" t="s">
        <v>396</v>
      </c>
      <c r="R37" s="189" t="s">
        <v>397</v>
      </c>
      <c r="S37" s="206" t="s">
        <v>505</v>
      </c>
      <c r="T37" s="206">
        <v>1500018109</v>
      </c>
      <c r="U37" s="196">
        <v>15000</v>
      </c>
      <c r="V37" s="206" t="s">
        <v>506</v>
      </c>
      <c r="W37" s="206" t="s">
        <v>489</v>
      </c>
    </row>
    <row r="38" spans="1:23" s="198" customFormat="1" ht="30" x14ac:dyDescent="0.2">
      <c r="A38" s="188">
        <v>20</v>
      </c>
      <c r="B38" s="189" t="s">
        <v>507</v>
      </c>
      <c r="C38" s="189" t="s">
        <v>508</v>
      </c>
      <c r="D38" s="190" t="s">
        <v>431</v>
      </c>
      <c r="E38" s="190"/>
      <c r="F38" s="193" t="s">
        <v>509</v>
      </c>
      <c r="G38" s="202">
        <v>100500</v>
      </c>
      <c r="H38" s="189" t="s">
        <v>510</v>
      </c>
      <c r="I38" s="192">
        <v>42248</v>
      </c>
      <c r="J38" s="193" t="s">
        <v>509</v>
      </c>
      <c r="K38" s="194">
        <v>100000</v>
      </c>
      <c r="L38" s="194">
        <v>0</v>
      </c>
      <c r="M38" s="194">
        <f t="shared" si="0"/>
        <v>100000</v>
      </c>
      <c r="N38" s="194">
        <v>0</v>
      </c>
      <c r="O38" s="188" t="s">
        <v>395</v>
      </c>
      <c r="P38" s="188" t="s">
        <v>395</v>
      </c>
      <c r="Q38" s="189" t="s">
        <v>396</v>
      </c>
      <c r="R38" s="189" t="s">
        <v>397</v>
      </c>
      <c r="S38" s="195">
        <v>42341</v>
      </c>
      <c r="T38" s="196">
        <v>135000</v>
      </c>
      <c r="U38" s="196">
        <v>1500012914</v>
      </c>
      <c r="V38" s="196" t="s">
        <v>398</v>
      </c>
      <c r="W38" s="197" t="s">
        <v>511</v>
      </c>
    </row>
    <row r="39" spans="1:23" s="198" customFormat="1" ht="30" x14ac:dyDescent="0.2">
      <c r="A39" s="188">
        <v>21</v>
      </c>
      <c r="B39" s="189" t="s">
        <v>512</v>
      </c>
      <c r="C39" s="189" t="s">
        <v>513</v>
      </c>
      <c r="D39" s="190" t="s">
        <v>514</v>
      </c>
      <c r="E39" s="190" t="s">
        <v>436</v>
      </c>
      <c r="F39" s="190" t="s">
        <v>437</v>
      </c>
      <c r="G39" s="191">
        <v>4593</v>
      </c>
      <c r="H39" s="189">
        <v>1</v>
      </c>
      <c r="I39" s="192">
        <v>42247</v>
      </c>
      <c r="J39" s="193" t="s">
        <v>437</v>
      </c>
      <c r="K39" s="194">
        <v>4593</v>
      </c>
      <c r="L39" s="194">
        <v>0</v>
      </c>
      <c r="M39" s="194">
        <f t="shared" si="0"/>
        <v>4593</v>
      </c>
      <c r="N39" s="194">
        <v>0</v>
      </c>
      <c r="O39" s="188" t="s">
        <v>395</v>
      </c>
      <c r="P39" s="188" t="s">
        <v>395</v>
      </c>
      <c r="Q39" s="189" t="s">
        <v>396</v>
      </c>
      <c r="R39" s="189" t="s">
        <v>397</v>
      </c>
      <c r="S39" s="195">
        <v>42268</v>
      </c>
      <c r="T39" s="196">
        <v>4133</v>
      </c>
      <c r="U39" s="196">
        <v>1500009404</v>
      </c>
      <c r="V39" s="196" t="s">
        <v>398</v>
      </c>
      <c r="W39" s="196" t="s">
        <v>489</v>
      </c>
    </row>
    <row r="40" spans="1:23" s="198" customFormat="1" ht="30" x14ac:dyDescent="0.2">
      <c r="A40" s="188">
        <v>22</v>
      </c>
      <c r="B40" s="189" t="s">
        <v>515</v>
      </c>
      <c r="C40" s="189" t="s">
        <v>516</v>
      </c>
      <c r="D40" s="190" t="s">
        <v>431</v>
      </c>
      <c r="E40" s="190"/>
      <c r="F40" s="193" t="s">
        <v>517</v>
      </c>
      <c r="G40" s="202" t="s">
        <v>518</v>
      </c>
      <c r="H40" s="189">
        <v>1</v>
      </c>
      <c r="I40" s="192">
        <v>42216</v>
      </c>
      <c r="J40" s="193" t="s">
        <v>517</v>
      </c>
      <c r="K40" s="194">
        <v>6316</v>
      </c>
      <c r="L40" s="194">
        <v>0</v>
      </c>
      <c r="M40" s="194">
        <f t="shared" si="0"/>
        <v>6316</v>
      </c>
      <c r="N40" s="194">
        <v>0</v>
      </c>
      <c r="O40" s="188" t="s">
        <v>395</v>
      </c>
      <c r="P40" s="188" t="s">
        <v>395</v>
      </c>
      <c r="Q40" s="189" t="s">
        <v>396</v>
      </c>
      <c r="R40" s="189" t="s">
        <v>397</v>
      </c>
      <c r="S40" s="206" t="s">
        <v>519</v>
      </c>
      <c r="T40" s="206">
        <v>1500007941</v>
      </c>
      <c r="U40" s="196">
        <v>15000</v>
      </c>
      <c r="V40" s="206" t="s">
        <v>488</v>
      </c>
      <c r="W40" s="206" t="s">
        <v>489</v>
      </c>
    </row>
    <row r="41" spans="1:23" s="198" customFormat="1" ht="30" x14ac:dyDescent="0.2">
      <c r="A41" s="188">
        <v>23</v>
      </c>
      <c r="B41" s="189" t="s">
        <v>520</v>
      </c>
      <c r="C41" s="189" t="s">
        <v>521</v>
      </c>
      <c r="D41" s="190" t="s">
        <v>522</v>
      </c>
      <c r="E41" s="190" t="s">
        <v>474</v>
      </c>
      <c r="F41" s="190" t="s">
        <v>475</v>
      </c>
      <c r="G41" s="191">
        <v>52538</v>
      </c>
      <c r="H41" s="189" t="s">
        <v>523</v>
      </c>
      <c r="I41" s="192">
        <v>42082</v>
      </c>
      <c r="J41" s="193" t="s">
        <v>475</v>
      </c>
      <c r="K41" s="194">
        <f>50037+2501</f>
        <v>52538</v>
      </c>
      <c r="L41" s="194">
        <f>1200+24+12</f>
        <v>1236</v>
      </c>
      <c r="M41" s="194">
        <f t="shared" si="0"/>
        <v>53774</v>
      </c>
      <c r="N41" s="194">
        <v>0</v>
      </c>
      <c r="O41" s="188" t="s">
        <v>395</v>
      </c>
      <c r="P41" s="188" t="s">
        <v>395</v>
      </c>
      <c r="Q41" s="189" t="s">
        <v>396</v>
      </c>
      <c r="R41" s="189" t="s">
        <v>397</v>
      </c>
      <c r="S41" s="195">
        <v>42123</v>
      </c>
      <c r="T41" s="196">
        <v>327252</v>
      </c>
      <c r="U41" s="196">
        <v>1500001480</v>
      </c>
      <c r="V41" s="196" t="s">
        <v>398</v>
      </c>
      <c r="W41" s="197" t="s">
        <v>524</v>
      </c>
    </row>
    <row r="42" spans="1:23" s="198" customFormat="1" ht="30" x14ac:dyDescent="0.2">
      <c r="A42" s="188">
        <v>24</v>
      </c>
      <c r="B42" s="189" t="s">
        <v>525</v>
      </c>
      <c r="C42" s="189" t="s">
        <v>408</v>
      </c>
      <c r="D42" s="190" t="s">
        <v>526</v>
      </c>
      <c r="E42" s="190" t="s">
        <v>410</v>
      </c>
      <c r="F42" s="190" t="s">
        <v>404</v>
      </c>
      <c r="G42" s="191">
        <v>750</v>
      </c>
      <c r="H42" s="189" t="s">
        <v>527</v>
      </c>
      <c r="I42" s="192">
        <v>42448</v>
      </c>
      <c r="J42" s="193" t="s">
        <v>404</v>
      </c>
      <c r="K42" s="194">
        <f>750+4</f>
        <v>754</v>
      </c>
      <c r="L42" s="194">
        <v>105</v>
      </c>
      <c r="M42" s="194">
        <f>K42</f>
        <v>754</v>
      </c>
      <c r="N42" s="194">
        <f>L42</f>
        <v>105</v>
      </c>
      <c r="O42" s="188" t="s">
        <v>395</v>
      </c>
      <c r="P42" s="188" t="s">
        <v>395</v>
      </c>
      <c r="Q42" s="189" t="s">
        <v>396</v>
      </c>
      <c r="R42" s="189" t="s">
        <v>397</v>
      </c>
      <c r="S42" s="206" t="s">
        <v>528</v>
      </c>
      <c r="T42" s="206">
        <v>3200025927</v>
      </c>
      <c r="U42" s="196">
        <v>15000</v>
      </c>
      <c r="V42" s="206" t="s">
        <v>529</v>
      </c>
      <c r="W42" s="206" t="s">
        <v>530</v>
      </c>
    </row>
    <row r="43" spans="1:23" s="198" customFormat="1" ht="30" x14ac:dyDescent="0.2">
      <c r="A43" s="188">
        <v>25</v>
      </c>
      <c r="B43" s="189" t="s">
        <v>477</v>
      </c>
      <c r="C43" s="189" t="s">
        <v>478</v>
      </c>
      <c r="D43" s="190" t="s">
        <v>531</v>
      </c>
      <c r="E43" s="190" t="s">
        <v>410</v>
      </c>
      <c r="F43" s="190" t="s">
        <v>404</v>
      </c>
      <c r="G43" s="194">
        <v>13930</v>
      </c>
      <c r="H43" s="189" t="s">
        <v>532</v>
      </c>
      <c r="I43" s="192">
        <v>42439</v>
      </c>
      <c r="J43" s="193" t="s">
        <v>404</v>
      </c>
      <c r="K43" s="194">
        <v>13932</v>
      </c>
      <c r="L43" s="194">
        <v>2020</v>
      </c>
      <c r="M43" s="194">
        <f>K43</f>
        <v>13932</v>
      </c>
      <c r="N43" s="194">
        <f>L43</f>
        <v>2020</v>
      </c>
      <c r="O43" s="188" t="s">
        <v>395</v>
      </c>
      <c r="P43" s="188" t="s">
        <v>395</v>
      </c>
      <c r="Q43" s="189" t="s">
        <v>396</v>
      </c>
      <c r="R43" s="189" t="s">
        <v>397</v>
      </c>
      <c r="S43" s="195">
        <v>42488</v>
      </c>
      <c r="T43" s="196">
        <v>57480</v>
      </c>
      <c r="U43" s="196">
        <v>1500001267</v>
      </c>
      <c r="V43" s="196" t="s">
        <v>398</v>
      </c>
      <c r="W43" s="197" t="s">
        <v>481</v>
      </c>
    </row>
    <row r="45" spans="1:23" x14ac:dyDescent="0.25">
      <c r="A45" s="208"/>
    </row>
    <row r="48" spans="1:23" x14ac:dyDescent="0.25">
      <c r="A48" s="208"/>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tabSelected="1" workbookViewId="0">
      <selection sqref="A1:A15"/>
    </sheetView>
  </sheetViews>
  <sheetFormatPr defaultRowHeight="12.75" x14ac:dyDescent="0.2"/>
  <sheetData>
    <row r="1" spans="1:1" ht="15" x14ac:dyDescent="0.2">
      <c r="A1" s="172"/>
    </row>
    <row r="2" spans="1:1" x14ac:dyDescent="0.2">
      <c r="A2" s="167" t="s">
        <v>294</v>
      </c>
    </row>
    <row r="3" spans="1:1" x14ac:dyDescent="0.2">
      <c r="A3" s="167" t="s">
        <v>554</v>
      </c>
    </row>
    <row r="4" spans="1:1" x14ac:dyDescent="0.2">
      <c r="A4" s="167" t="s">
        <v>555</v>
      </c>
    </row>
    <row r="5" spans="1:1" x14ac:dyDescent="0.2">
      <c r="A5" s="167" t="s">
        <v>556</v>
      </c>
    </row>
    <row r="6" spans="1:1" x14ac:dyDescent="0.2">
      <c r="A6" s="167" t="s">
        <v>557</v>
      </c>
    </row>
    <row r="7" spans="1:1" ht="15" x14ac:dyDescent="0.2">
      <c r="A7" s="178"/>
    </row>
    <row r="8" spans="1:1" ht="15" x14ac:dyDescent="0.2">
      <c r="A8" s="178" t="s">
        <v>558</v>
      </c>
    </row>
    <row r="9" spans="1:1" ht="15" x14ac:dyDescent="0.2">
      <c r="A9" s="178"/>
    </row>
    <row r="10" spans="1:1" ht="15" x14ac:dyDescent="0.2">
      <c r="A10" s="178" t="s">
        <v>559</v>
      </c>
    </row>
    <row r="11" spans="1:1" ht="15" x14ac:dyDescent="0.2">
      <c r="A11" s="178"/>
    </row>
    <row r="12" spans="1:1" ht="15" x14ac:dyDescent="0.2">
      <c r="A12" s="178" t="s">
        <v>560</v>
      </c>
    </row>
    <row r="13" spans="1:1" ht="15" x14ac:dyDescent="0.2">
      <c r="A13" s="178"/>
    </row>
    <row r="14" spans="1:1" ht="15" x14ac:dyDescent="0.2">
      <c r="A14" s="178" t="s">
        <v>310</v>
      </c>
    </row>
    <row r="15" spans="1:1" ht="15" x14ac:dyDescent="0.2">
      <c r="A15" s="178" t="s">
        <v>561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TOD import +ve</vt:lpstr>
      <vt:lpstr>TOD Import -ve</vt:lpstr>
      <vt:lpstr>TOD Domestic +ve</vt:lpstr>
      <vt:lpstr>TOD Domestic -ve</vt:lpstr>
      <vt:lpstr>HK Marine PTE Ltd</vt:lpstr>
      <vt:lpstr>Sheet2</vt:lpstr>
      <vt:lpstr>P2P - TOC -Domestic Purchases</vt:lpstr>
      <vt:lpstr>TOC</vt:lpstr>
      <vt:lpstr>Sheet4</vt:lpstr>
      <vt:lpstr>TOC!_MailOriginal</vt:lpstr>
    </vt:vector>
  </TitlesOfParts>
  <Company>KPMG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Jugraj</dc:creator>
  <cp:lastModifiedBy>Geeta  Karande</cp:lastModifiedBy>
  <dcterms:created xsi:type="dcterms:W3CDTF">2015-07-03T13:17:30Z</dcterms:created>
  <dcterms:modified xsi:type="dcterms:W3CDTF">2017-04-10T12:29:26Z</dcterms:modified>
</cp:coreProperties>
</file>