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3" i="1" l="1"/>
  <c r="F23" i="1"/>
  <c r="D23" i="1"/>
  <c r="C23" i="1"/>
  <c r="H22" i="1"/>
  <c r="I22" i="1" s="1"/>
  <c r="I21" i="1"/>
  <c r="H21" i="1"/>
  <c r="H20" i="1"/>
  <c r="I20" i="1" s="1"/>
  <c r="I19" i="1"/>
  <c r="H19" i="1"/>
  <c r="I18" i="1"/>
  <c r="H18" i="1"/>
  <c r="I17" i="1"/>
  <c r="H17" i="1"/>
  <c r="I16" i="1"/>
  <c r="H16" i="1"/>
  <c r="I15" i="1"/>
  <c r="H15" i="1"/>
  <c r="H14" i="1"/>
  <c r="I14" i="1" s="1"/>
  <c r="I13" i="1"/>
  <c r="H13" i="1"/>
  <c r="H12" i="1"/>
  <c r="I12" i="1" s="1"/>
  <c r="I11" i="1"/>
  <c r="H11" i="1"/>
  <c r="R7" i="1"/>
  <c r="Q7" i="1"/>
  <c r="P7" i="1"/>
  <c r="O7" i="1"/>
  <c r="N7" i="1"/>
  <c r="M7" i="1"/>
  <c r="L7" i="1"/>
  <c r="K7" i="1"/>
  <c r="S7" i="1" s="1"/>
  <c r="E25" i="1" s="1"/>
  <c r="F7" i="1"/>
  <c r="I23" i="1" l="1"/>
</calcChain>
</file>

<file path=xl/comments1.xml><?xml version="1.0" encoding="utf-8"?>
<comments xmlns="http://schemas.openxmlformats.org/spreadsheetml/2006/main">
  <authors>
    <author>Author</author>
  </authors>
  <commentList>
    <comment ref="G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Modifications not done
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Modifications not done
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Modifications done but results Not available due to rains
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Modifications done but results Not available due to rains
</t>
        </r>
      </text>
    </comment>
  </commentList>
</comments>
</file>

<file path=xl/sharedStrings.xml><?xml version="1.0" encoding="utf-8"?>
<sst xmlns="http://schemas.openxmlformats.org/spreadsheetml/2006/main" count="58" uniqueCount="56">
  <si>
    <t>Reduction in Effluent Generation -</t>
  </si>
  <si>
    <t>Sr No</t>
  </si>
  <si>
    <t>Activity</t>
  </si>
  <si>
    <t>Quantity</t>
  </si>
  <si>
    <t>Utility/Unit saved</t>
  </si>
  <si>
    <t>Cost/Unit</t>
  </si>
  <si>
    <t>Savings/year</t>
  </si>
  <si>
    <t>April'16</t>
  </si>
  <si>
    <t>May'16</t>
  </si>
  <si>
    <t>June'16</t>
  </si>
  <si>
    <t>July'16</t>
  </si>
  <si>
    <t>Aug'16</t>
  </si>
  <si>
    <t>Sept'16</t>
  </si>
  <si>
    <t>Oct'16</t>
  </si>
  <si>
    <t>Nov'16</t>
  </si>
  <si>
    <t>Dec'16</t>
  </si>
  <si>
    <t>Jan'17</t>
  </si>
  <si>
    <t>Feb'17</t>
  </si>
  <si>
    <t>Mar'17</t>
  </si>
  <si>
    <t>TOTAL</t>
  </si>
  <si>
    <t>Reduce Water to ETP</t>
  </si>
  <si>
    <t>m3/day</t>
  </si>
  <si>
    <t>Rs 40 /m3</t>
  </si>
  <si>
    <t>Month 15-16</t>
  </si>
  <si>
    <t>Effluent generation 2015</t>
  </si>
  <si>
    <t>Prodn</t>
  </si>
  <si>
    <t>Month 16-17</t>
  </si>
  <si>
    <t>Effluent generation 2016</t>
  </si>
  <si>
    <t>Reduction m3/mth</t>
  </si>
  <si>
    <t>Reduction m3/day</t>
  </si>
  <si>
    <t>APRIL'15</t>
  </si>
  <si>
    <t>APRIL'16</t>
  </si>
  <si>
    <t>MAY'15</t>
  </si>
  <si>
    <t>MAY'16</t>
  </si>
  <si>
    <t>JUNE'15</t>
  </si>
  <si>
    <t>JUNE'16</t>
  </si>
  <si>
    <t>JULY'15</t>
  </si>
  <si>
    <t>JULY'16</t>
  </si>
  <si>
    <t>AUGUST'15</t>
  </si>
  <si>
    <t>AUG'16</t>
  </si>
  <si>
    <t>SEPTEMBER'15</t>
  </si>
  <si>
    <t>SEPT'16</t>
  </si>
  <si>
    <t>OCTOBER'15</t>
  </si>
  <si>
    <t>OCT'16</t>
  </si>
  <si>
    <t>NOVEMBER'15</t>
  </si>
  <si>
    <t>NOV'16</t>
  </si>
  <si>
    <t>DECEMBER'15</t>
  </si>
  <si>
    <t>DEC'16</t>
  </si>
  <si>
    <t>JANUARY'16</t>
  </si>
  <si>
    <t>JAN'17</t>
  </si>
  <si>
    <t>FEBRUARY'16</t>
  </si>
  <si>
    <t>FEB'17</t>
  </si>
  <si>
    <t>MARCH'16</t>
  </si>
  <si>
    <t>MAR'17</t>
  </si>
  <si>
    <t>Average</t>
  </si>
  <si>
    <t>Total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</si>
</sst>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1" fontId="0" fillId="2" borderId="1" xfId="0" applyNumberFormat="1" applyFill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1" fontId="3" fillId="0" borderId="1" xfId="0" applyNumberFormat="1" applyFont="1" applyBorder="1"/>
    <xf numFmtId="164" fontId="3" fillId="0" borderId="1" xfId="0" applyNumberFormat="1" applyFont="1" applyBorder="1"/>
    <xf numFmtId="2" fontId="3" fillId="0" borderId="1" xfId="0" applyNumberFormat="1" applyFont="1" applyBorder="1"/>
    <xf numFmtId="0" fontId="5" fillId="0" borderId="1" xfId="0" applyFont="1" applyFill="1" applyBorder="1" applyAlignment="1">
      <alignment horizontal="center"/>
    </xf>
    <xf numFmtId="0" fontId="6" fillId="3" borderId="1" xfId="0" applyFont="1" applyFill="1" applyBorder="1"/>
    <xf numFmtId="1" fontId="6" fillId="3" borderId="1" xfId="0" applyNumberFormat="1" applyFont="1" applyFill="1" applyBorder="1"/>
    <xf numFmtId="0" fontId="6" fillId="3" borderId="1" xfId="0" applyFont="1" applyFill="1" applyBorder="1" applyAlignment="1">
      <alignment horizontal="center"/>
    </xf>
    <xf numFmtId="16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/>
    <xf numFmtId="0" fontId="5" fillId="0" borderId="0" xfId="0" applyFont="1" applyFill="1" applyBorder="1" applyAlignment="1">
      <alignment horizontal="center"/>
    </xf>
    <xf numFmtId="164" fontId="6" fillId="0" borderId="0" xfId="0" applyNumberFormat="1" applyFont="1" applyBorder="1"/>
    <xf numFmtId="0" fontId="6" fillId="0" borderId="0" xfId="0" applyFont="1" applyBorder="1" applyAlignment="1">
      <alignment horizontal="center"/>
    </xf>
    <xf numFmtId="2" fontId="6" fillId="0" borderId="0" xfId="0" applyNumberFormat="1" applyFont="1" applyBorder="1"/>
    <xf numFmtId="0" fontId="0" fillId="0" borderId="1" xfId="0" applyBorder="1"/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S26"/>
  <sheetViews>
    <sheetView tabSelected="1" workbookViewId="0">
      <selection activeCell="L13" sqref="L13"/>
    </sheetView>
  </sheetViews>
  <sheetFormatPr defaultRowHeight="15" x14ac:dyDescent="0.25"/>
  <cols>
    <col min="2" max="2" width="32.140625" bestFit="1" customWidth="1"/>
    <col min="3" max="3" width="14.28515625" customWidth="1"/>
    <col min="4" max="4" width="11.7109375" customWidth="1"/>
    <col min="5" max="5" width="12.85546875" bestFit="1" customWidth="1"/>
    <col min="6" max="6" width="11.5703125" customWidth="1"/>
    <col min="8" max="8" width="15.85546875" customWidth="1"/>
    <col min="9" max="9" width="12.5703125" customWidth="1"/>
  </cols>
  <sheetData>
    <row r="4" spans="1:19" x14ac:dyDescent="0.25">
      <c r="A4" s="1"/>
      <c r="B4" s="1" t="s">
        <v>0</v>
      </c>
      <c r="C4" s="1"/>
      <c r="O4" s="1"/>
      <c r="P4" s="1"/>
      <c r="Q4" s="1"/>
    </row>
    <row r="5" spans="1:19" x14ac:dyDescent="0.25">
      <c r="A5" s="1"/>
      <c r="B5" s="2"/>
      <c r="C5" s="1"/>
      <c r="O5" s="1"/>
      <c r="P5" s="1"/>
      <c r="Q5" s="1"/>
    </row>
    <row r="6" spans="1:19" x14ac:dyDescent="0.2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  <c r="N6" s="4" t="s">
        <v>14</v>
      </c>
      <c r="O6" s="4" t="s">
        <v>15</v>
      </c>
      <c r="P6" s="4" t="s">
        <v>16</v>
      </c>
      <c r="Q6" s="4" t="s">
        <v>17</v>
      </c>
      <c r="R6" s="4" t="s">
        <v>18</v>
      </c>
      <c r="S6" s="4" t="s">
        <v>19</v>
      </c>
    </row>
    <row r="7" spans="1:19" ht="45" x14ac:dyDescent="0.25">
      <c r="A7" s="4">
        <v>3</v>
      </c>
      <c r="B7" s="5" t="s">
        <v>20</v>
      </c>
      <c r="C7" s="3">
        <v>5</v>
      </c>
      <c r="D7" s="3" t="s">
        <v>21</v>
      </c>
      <c r="E7" s="3" t="s">
        <v>22</v>
      </c>
      <c r="F7" s="3">
        <f>C7*40*330</f>
        <v>66000</v>
      </c>
      <c r="G7" s="3"/>
      <c r="H7" s="3"/>
      <c r="I7" s="3"/>
      <c r="J7" s="3"/>
      <c r="K7" s="3">
        <f>9.13*31*22</f>
        <v>6226.6600000000008</v>
      </c>
      <c r="L7" s="3">
        <f>44.4*30*22</f>
        <v>29304</v>
      </c>
      <c r="M7" s="3">
        <f>44.4*30*22</f>
        <v>29304</v>
      </c>
      <c r="N7" s="3">
        <f>29.2*30*22</f>
        <v>19272</v>
      </c>
      <c r="O7" s="3">
        <f>27.6*30*22</f>
        <v>18216</v>
      </c>
      <c r="P7" s="3">
        <f>3.5*30*22</f>
        <v>2310</v>
      </c>
      <c r="Q7" s="3">
        <f>4.47*28*22</f>
        <v>2753.52</v>
      </c>
      <c r="R7" s="3">
        <f>9.13*30*22</f>
        <v>6025.8000000000011</v>
      </c>
      <c r="S7" s="6">
        <f>SUM(G7:R7)</f>
        <v>113411.98000000001</v>
      </c>
    </row>
    <row r="10" spans="1:19" ht="47.25" x14ac:dyDescent="0.25">
      <c r="B10" s="7" t="s">
        <v>23</v>
      </c>
      <c r="C10" s="8" t="s">
        <v>24</v>
      </c>
      <c r="D10" s="7" t="s">
        <v>25</v>
      </c>
      <c r="E10" s="7" t="s">
        <v>26</v>
      </c>
      <c r="F10" s="8" t="s">
        <v>27</v>
      </c>
      <c r="G10" s="7" t="s">
        <v>25</v>
      </c>
      <c r="H10" s="9" t="s">
        <v>28</v>
      </c>
      <c r="I10" s="9" t="s">
        <v>29</v>
      </c>
    </row>
    <row r="11" spans="1:19" ht="15.75" x14ac:dyDescent="0.25">
      <c r="B11" s="10" t="s">
        <v>30</v>
      </c>
      <c r="C11" s="11">
        <v>1627</v>
      </c>
      <c r="D11" s="12">
        <v>2718.12</v>
      </c>
      <c r="E11" s="7" t="s">
        <v>31</v>
      </c>
      <c r="F11" s="11">
        <v>1500</v>
      </c>
      <c r="G11" s="13">
        <v>2688.904</v>
      </c>
      <c r="H11" s="11">
        <f t="shared" ref="H11:H21" si="0">C11-F11</f>
        <v>127</v>
      </c>
      <c r="I11" s="14">
        <f>H11/30</f>
        <v>4.2333333333333334</v>
      </c>
    </row>
    <row r="12" spans="1:19" ht="15.75" x14ac:dyDescent="0.25">
      <c r="B12" s="10" t="s">
        <v>32</v>
      </c>
      <c r="C12" s="11">
        <v>1715</v>
      </c>
      <c r="D12" s="12">
        <v>4107.83</v>
      </c>
      <c r="E12" s="7" t="s">
        <v>33</v>
      </c>
      <c r="F12" s="11">
        <v>1325</v>
      </c>
      <c r="G12" s="13">
        <v>4129.6549999999997</v>
      </c>
      <c r="H12" s="11">
        <f t="shared" si="0"/>
        <v>390</v>
      </c>
      <c r="I12" s="14">
        <f>H12/31</f>
        <v>12.580645161290322</v>
      </c>
    </row>
    <row r="13" spans="1:19" ht="15.75" x14ac:dyDescent="0.25">
      <c r="B13" s="10" t="s">
        <v>34</v>
      </c>
      <c r="C13" s="11">
        <v>1753</v>
      </c>
      <c r="D13" s="12">
        <v>1944.3820000000001</v>
      </c>
      <c r="E13" s="7" t="s">
        <v>35</v>
      </c>
      <c r="F13" s="11">
        <v>1821</v>
      </c>
      <c r="G13" s="13">
        <v>6279.6350000000002</v>
      </c>
      <c r="H13" s="11">
        <f t="shared" si="0"/>
        <v>-68</v>
      </c>
      <c r="I13" s="14">
        <f>H13/30</f>
        <v>-2.2666666666666666</v>
      </c>
    </row>
    <row r="14" spans="1:19" ht="15.75" x14ac:dyDescent="0.25">
      <c r="B14" s="10" t="s">
        <v>36</v>
      </c>
      <c r="C14" s="11">
        <v>1633</v>
      </c>
      <c r="D14" s="12">
        <v>4919.7700000000004</v>
      </c>
      <c r="E14" s="7" t="s">
        <v>37</v>
      </c>
      <c r="F14" s="11">
        <v>2244</v>
      </c>
      <c r="G14" s="13">
        <v>7183.3869999999997</v>
      </c>
      <c r="H14" s="11">
        <f t="shared" si="0"/>
        <v>-611</v>
      </c>
      <c r="I14" s="14">
        <f>H14/30</f>
        <v>-20.366666666666667</v>
      </c>
    </row>
    <row r="15" spans="1:19" ht="15.75" x14ac:dyDescent="0.25">
      <c r="B15" s="10" t="s">
        <v>38</v>
      </c>
      <c r="C15" s="11">
        <v>1730</v>
      </c>
      <c r="D15" s="12">
        <v>3599.7979999999998</v>
      </c>
      <c r="E15" s="7" t="s">
        <v>39</v>
      </c>
      <c r="F15" s="11">
        <v>1447</v>
      </c>
      <c r="G15" s="13">
        <v>4744.5490000000009</v>
      </c>
      <c r="H15" s="11">
        <f t="shared" si="0"/>
        <v>283</v>
      </c>
      <c r="I15" s="14">
        <f>H15/31</f>
        <v>9.129032258064516</v>
      </c>
    </row>
    <row r="16" spans="1:19" ht="15.75" x14ac:dyDescent="0.25">
      <c r="B16" s="10" t="s">
        <v>40</v>
      </c>
      <c r="C16" s="11">
        <v>1733</v>
      </c>
      <c r="D16" s="12">
        <v>6609.5999999999985</v>
      </c>
      <c r="E16" s="7" t="s">
        <v>41</v>
      </c>
      <c r="F16" s="11">
        <v>1332</v>
      </c>
      <c r="G16" s="13">
        <v>5183.1400000000003</v>
      </c>
      <c r="H16" s="11">
        <f t="shared" si="0"/>
        <v>401</v>
      </c>
      <c r="I16" s="14">
        <f>F16/30</f>
        <v>44.4</v>
      </c>
    </row>
    <row r="17" spans="2:9" ht="15.75" x14ac:dyDescent="0.25">
      <c r="B17" s="10" t="s">
        <v>42</v>
      </c>
      <c r="C17" s="11">
        <v>1466</v>
      </c>
      <c r="D17" s="12">
        <v>4963.9979999999996</v>
      </c>
      <c r="E17" s="7" t="s">
        <v>43</v>
      </c>
      <c r="F17" s="11">
        <v>1377</v>
      </c>
      <c r="G17" s="13">
        <v>4159.92</v>
      </c>
      <c r="H17" s="11">
        <f t="shared" si="0"/>
        <v>89</v>
      </c>
      <c r="I17" s="14">
        <f>F17/31</f>
        <v>44.41935483870968</v>
      </c>
    </row>
    <row r="18" spans="2:9" ht="15.75" x14ac:dyDescent="0.25">
      <c r="B18" s="10" t="s">
        <v>44</v>
      </c>
      <c r="C18" s="11">
        <v>1788</v>
      </c>
      <c r="D18" s="12">
        <v>4574.8499999999995</v>
      </c>
      <c r="E18" s="7" t="s">
        <v>45</v>
      </c>
      <c r="F18" s="11">
        <v>875</v>
      </c>
      <c r="G18" s="13">
        <v>3551.08</v>
      </c>
      <c r="H18" s="11">
        <f t="shared" si="0"/>
        <v>913</v>
      </c>
      <c r="I18" s="14">
        <f>F18/30</f>
        <v>29.166666666666668</v>
      </c>
    </row>
    <row r="19" spans="2:9" ht="15.75" x14ac:dyDescent="0.25">
      <c r="B19" s="10" t="s">
        <v>46</v>
      </c>
      <c r="C19" s="11">
        <v>1711</v>
      </c>
      <c r="D19" s="12">
        <v>6361.8150000000005</v>
      </c>
      <c r="E19" s="7" t="s">
        <v>47</v>
      </c>
      <c r="F19" s="11">
        <v>884</v>
      </c>
      <c r="G19" s="13">
        <v>5333.1</v>
      </c>
      <c r="H19" s="11">
        <f t="shared" si="0"/>
        <v>827</v>
      </c>
      <c r="I19" s="14">
        <f>H19/30</f>
        <v>27.566666666666666</v>
      </c>
    </row>
    <row r="20" spans="2:9" ht="15.75" x14ac:dyDescent="0.25">
      <c r="B20" s="10" t="s">
        <v>48</v>
      </c>
      <c r="C20" s="11">
        <v>1427</v>
      </c>
      <c r="D20" s="12">
        <v>7352.2990000000009</v>
      </c>
      <c r="E20" s="7" t="s">
        <v>49</v>
      </c>
      <c r="F20" s="11">
        <v>1320</v>
      </c>
      <c r="G20" s="13">
        <v>6178.45</v>
      </c>
      <c r="H20" s="11">
        <f t="shared" si="0"/>
        <v>107</v>
      </c>
      <c r="I20" s="14">
        <f>H20/31</f>
        <v>3.4516129032258065</v>
      </c>
    </row>
    <row r="21" spans="2:9" ht="15.75" x14ac:dyDescent="0.25">
      <c r="B21" s="10" t="s">
        <v>50</v>
      </c>
      <c r="C21" s="11">
        <v>1242</v>
      </c>
      <c r="D21" s="12">
        <v>6203.808</v>
      </c>
      <c r="E21" s="7" t="s">
        <v>51</v>
      </c>
      <c r="F21" s="11">
        <v>1114</v>
      </c>
      <c r="G21" s="13">
        <v>4436.76</v>
      </c>
      <c r="H21" s="11">
        <f t="shared" si="0"/>
        <v>128</v>
      </c>
      <c r="I21" s="14">
        <f>H21/28</f>
        <v>4.5714285714285712</v>
      </c>
    </row>
    <row r="22" spans="2:9" ht="15.75" x14ac:dyDescent="0.25">
      <c r="B22" s="10" t="s">
        <v>52</v>
      </c>
      <c r="C22" s="11">
        <v>1447</v>
      </c>
      <c r="D22" s="12">
        <v>6481.99</v>
      </c>
      <c r="E22" s="7" t="s">
        <v>53</v>
      </c>
      <c r="F22" s="11">
        <v>1164</v>
      </c>
      <c r="G22" s="13">
        <v>5565.35</v>
      </c>
      <c r="H22" s="11">
        <f>C22-F22</f>
        <v>283</v>
      </c>
      <c r="I22" s="14">
        <f>H22/31</f>
        <v>9.129032258064516</v>
      </c>
    </row>
    <row r="23" spans="2:9" ht="15.75" x14ac:dyDescent="0.25">
      <c r="B23" s="15" t="s">
        <v>19</v>
      </c>
      <c r="C23" s="16">
        <f>C11+C12+C13+C14+C15+C16+C17+C18+C19+C20+C21+C22</f>
        <v>19272</v>
      </c>
      <c r="D23" s="17">
        <f>SUM(D11:D22)</f>
        <v>59838.259999999995</v>
      </c>
      <c r="E23" s="18"/>
      <c r="F23" s="16">
        <f>F11+F12+F13+F14+F15+F16+F17+F18+F19+F20+F21+F22</f>
        <v>16403</v>
      </c>
      <c r="G23" s="19">
        <f>SUM(G11:G22)</f>
        <v>59433.929999999993</v>
      </c>
      <c r="H23" s="20" t="s">
        <v>54</v>
      </c>
      <c r="I23" s="21">
        <f>(I11+I12+I15+I16+I17+I18+I19+I20+I21+I22)/10</f>
        <v>18.864777265745008</v>
      </c>
    </row>
    <row r="24" spans="2:9" ht="15.75" x14ac:dyDescent="0.25">
      <c r="B24" s="22"/>
      <c r="G24" s="23"/>
      <c r="H24" s="24"/>
      <c r="I24" s="25"/>
    </row>
    <row r="25" spans="2:9" ht="15.75" x14ac:dyDescent="0.25">
      <c r="B25" s="22"/>
      <c r="D25" s="26" t="s">
        <v>55</v>
      </c>
      <c r="E25" s="27">
        <f>S7</f>
        <v>113411.98000000001</v>
      </c>
      <c r="G25" s="23"/>
      <c r="H25" s="24"/>
      <c r="I25" s="25"/>
    </row>
    <row r="26" spans="2:9" ht="15.75" x14ac:dyDescent="0.25">
      <c r="B26" s="22"/>
      <c r="G26" s="23"/>
      <c r="H26" s="24"/>
      <c r="I26" s="2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2017-04-20T12:20:34Z</dcterms:modified>
</cp:coreProperties>
</file>