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 tabRatio="811" activeTab="1"/>
  </bookViews>
  <sheets>
    <sheet name="Consolidated VA" sheetId="8" r:id="rId1"/>
    <sheet name="Inward RM Pivot+VA" sheetId="4" r:id="rId2"/>
    <sheet name="Inward RM Data" sheetId="1" r:id="rId3"/>
    <sheet name="PS+PFAD Week Avg" sheetId="5" r:id="rId4"/>
    <sheet name="RMO Week Avg" sheetId="6" r:id="rId5"/>
    <sheet name="CNO Week Avg" sheetId="7" r:id="rId6"/>
    <sheet name="Mkt Base Data" sheetId="2" r:id="rId7"/>
  </sheets>
  <definedNames>
    <definedName name="_xlnm._FilterDatabase" localSheetId="2" hidden="1">'Inward RM Data'!$A$1:$O$2882</definedName>
  </definedNames>
  <calcPr calcId="145621"/>
  <pivotCaches>
    <pivotCache cacheId="0" r:id="rId8"/>
    <pivotCache cacheId="1" r:id="rId9"/>
    <pivotCache cacheId="2" r:id="rId10"/>
    <pivotCache cacheId="3" r:id="rId11"/>
  </pivotCaches>
</workbook>
</file>

<file path=xl/calcChain.xml><?xml version="1.0" encoding="utf-8"?>
<calcChain xmlns="http://schemas.openxmlformats.org/spreadsheetml/2006/main">
  <c r="F6" i="8" l="1"/>
  <c r="D6" i="8"/>
  <c r="G6" i="8"/>
  <c r="E6" i="8"/>
  <c r="C6" i="8"/>
  <c r="B6" i="8"/>
  <c r="I5" i="8"/>
  <c r="F5" i="8"/>
  <c r="E5" i="8"/>
  <c r="D5" i="8"/>
  <c r="C5" i="8"/>
  <c r="H5" i="8"/>
  <c r="H4" i="8"/>
  <c r="I4" i="8" s="1"/>
  <c r="E4" i="8"/>
  <c r="D4" i="8"/>
  <c r="C4" i="8"/>
  <c r="B4" i="8"/>
  <c r="H3" i="8"/>
  <c r="I3" i="8" s="1"/>
  <c r="F4" i="8"/>
  <c r="F3" i="8"/>
  <c r="E3" i="8"/>
  <c r="D3" i="8"/>
  <c r="C3" i="8"/>
  <c r="F2" i="8"/>
  <c r="H2" i="8"/>
  <c r="I2" i="8" s="1"/>
  <c r="E2" i="8"/>
  <c r="D2" i="8"/>
  <c r="P5" i="4"/>
  <c r="O5" i="4"/>
  <c r="Q5" i="4"/>
  <c r="Q4" i="4"/>
  <c r="P4" i="4"/>
  <c r="Q3" i="4"/>
  <c r="P3" i="4"/>
  <c r="O3" i="4"/>
  <c r="C2" i="8"/>
  <c r="O154" i="4"/>
  <c r="N154" i="4"/>
  <c r="M154" i="4"/>
  <c r="H155" i="4"/>
  <c r="H156" i="4"/>
  <c r="K156" i="4" s="1"/>
  <c r="L156" i="4" s="1"/>
  <c r="H157" i="4"/>
  <c r="H158" i="4"/>
  <c r="H159" i="4"/>
  <c r="H160" i="4"/>
  <c r="K160" i="4" s="1"/>
  <c r="L160" i="4" s="1"/>
  <c r="H161" i="4"/>
  <c r="H162" i="4"/>
  <c r="H163" i="4"/>
  <c r="K163" i="4" s="1"/>
  <c r="L163" i="4" s="1"/>
  <c r="H164" i="4"/>
  <c r="H165" i="4"/>
  <c r="H166" i="4"/>
  <c r="J155" i="4"/>
  <c r="K155" i="4"/>
  <c r="L155" i="4"/>
  <c r="J156" i="4"/>
  <c r="J157" i="4"/>
  <c r="K157" i="4" s="1"/>
  <c r="L157" i="4" s="1"/>
  <c r="J158" i="4"/>
  <c r="K158" i="4"/>
  <c r="L158" i="4" s="1"/>
  <c r="J159" i="4"/>
  <c r="K159" i="4"/>
  <c r="L159" i="4" s="1"/>
  <c r="J160" i="4"/>
  <c r="J161" i="4"/>
  <c r="J162" i="4"/>
  <c r="K162" i="4"/>
  <c r="L162" i="4" s="1"/>
  <c r="J163" i="4"/>
  <c r="J164" i="4"/>
  <c r="K164" i="4"/>
  <c r="L164" i="4" s="1"/>
  <c r="J165" i="4"/>
  <c r="J166" i="4"/>
  <c r="K166" i="4"/>
  <c r="L166" i="4" s="1"/>
  <c r="J154" i="4"/>
  <c r="K154" i="4"/>
  <c r="L154" i="4" s="1"/>
  <c r="H154" i="4"/>
  <c r="O123" i="4"/>
  <c r="N123" i="4"/>
  <c r="M123" i="4"/>
  <c r="J124" i="4"/>
  <c r="J125" i="4"/>
  <c r="J126" i="4"/>
  <c r="J127" i="4"/>
  <c r="J128" i="4"/>
  <c r="J129" i="4"/>
  <c r="K129" i="4" s="1"/>
  <c r="L129" i="4" s="1"/>
  <c r="J130" i="4"/>
  <c r="K130" i="4" s="1"/>
  <c r="L130" i="4" s="1"/>
  <c r="J131" i="4"/>
  <c r="J132" i="4"/>
  <c r="J133" i="4"/>
  <c r="J134" i="4"/>
  <c r="J135" i="4"/>
  <c r="J136" i="4"/>
  <c r="J137" i="4"/>
  <c r="K137" i="4" s="1"/>
  <c r="L137" i="4" s="1"/>
  <c r="J138" i="4"/>
  <c r="K138" i="4" s="1"/>
  <c r="L138" i="4" s="1"/>
  <c r="J139" i="4"/>
  <c r="J140" i="4"/>
  <c r="J141" i="4"/>
  <c r="J142" i="4"/>
  <c r="J143" i="4"/>
  <c r="J144" i="4"/>
  <c r="J145" i="4"/>
  <c r="K145" i="4" s="1"/>
  <c r="L145" i="4" s="1"/>
  <c r="J146" i="4"/>
  <c r="K146" i="4" s="1"/>
  <c r="L146" i="4" s="1"/>
  <c r="J147" i="4"/>
  <c r="J148" i="4"/>
  <c r="J149" i="4"/>
  <c r="J150" i="4"/>
  <c r="J151" i="4"/>
  <c r="J152" i="4"/>
  <c r="J123" i="4"/>
  <c r="K123" i="4"/>
  <c r="L123" i="4" s="1"/>
  <c r="K124" i="4"/>
  <c r="L124" i="4"/>
  <c r="K125" i="4"/>
  <c r="L125" i="4" s="1"/>
  <c r="K126" i="4"/>
  <c r="L126" i="4" s="1"/>
  <c r="K127" i="4"/>
  <c r="L127" i="4" s="1"/>
  <c r="K128" i="4"/>
  <c r="L128" i="4"/>
  <c r="K131" i="4"/>
  <c r="L131" i="4" s="1"/>
  <c r="K132" i="4"/>
  <c r="L132" i="4"/>
  <c r="K133" i="4"/>
  <c r="L133" i="4" s="1"/>
  <c r="K134" i="4"/>
  <c r="L134" i="4" s="1"/>
  <c r="K135" i="4"/>
  <c r="L135" i="4" s="1"/>
  <c r="K136" i="4"/>
  <c r="L136" i="4"/>
  <c r="K139" i="4"/>
  <c r="L139" i="4" s="1"/>
  <c r="K140" i="4"/>
  <c r="L140" i="4"/>
  <c r="K141" i="4"/>
  <c r="L141" i="4" s="1"/>
  <c r="K142" i="4"/>
  <c r="L142" i="4" s="1"/>
  <c r="K143" i="4"/>
  <c r="L143" i="4" s="1"/>
  <c r="K144" i="4"/>
  <c r="L144" i="4"/>
  <c r="K147" i="4"/>
  <c r="L147" i="4" s="1"/>
  <c r="K148" i="4"/>
  <c r="L148" i="4"/>
  <c r="K149" i="4"/>
  <c r="L149" i="4" s="1"/>
  <c r="K150" i="4"/>
  <c r="L150" i="4" s="1"/>
  <c r="K151" i="4"/>
  <c r="L151" i="4" s="1"/>
  <c r="K152" i="4"/>
  <c r="L152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23" i="4"/>
  <c r="O110" i="4"/>
  <c r="N110" i="4"/>
  <c r="H121" i="4"/>
  <c r="H120" i="4"/>
  <c r="H119" i="4"/>
  <c r="K119" i="4" s="1"/>
  <c r="L119" i="4" s="1"/>
  <c r="H118" i="4"/>
  <c r="H117" i="4"/>
  <c r="H116" i="4"/>
  <c r="H115" i="4"/>
  <c r="K115" i="4" s="1"/>
  <c r="L115" i="4" s="1"/>
  <c r="H114" i="4"/>
  <c r="K114" i="4" s="1"/>
  <c r="L114" i="4" s="1"/>
  <c r="H113" i="4"/>
  <c r="H112" i="4"/>
  <c r="H111" i="4"/>
  <c r="K111" i="4" s="1"/>
  <c r="L111" i="4" s="1"/>
  <c r="K112" i="4"/>
  <c r="L112" i="4" s="1"/>
  <c r="K113" i="4"/>
  <c r="L113" i="4" s="1"/>
  <c r="K116" i="4"/>
  <c r="L116" i="4" s="1"/>
  <c r="K117" i="4"/>
  <c r="L117" i="4"/>
  <c r="K118" i="4"/>
  <c r="L118" i="4" s="1"/>
  <c r="K120" i="4"/>
  <c r="L120" i="4" s="1"/>
  <c r="K121" i="4"/>
  <c r="L121" i="4" s="1"/>
  <c r="J111" i="4"/>
  <c r="J112" i="4"/>
  <c r="J113" i="4"/>
  <c r="J114" i="4"/>
  <c r="J115" i="4"/>
  <c r="J116" i="4"/>
  <c r="J117" i="4"/>
  <c r="J118" i="4"/>
  <c r="J119" i="4"/>
  <c r="J120" i="4"/>
  <c r="J121" i="4"/>
  <c r="J110" i="4"/>
  <c r="F115" i="4"/>
  <c r="F116" i="4"/>
  <c r="F117" i="4"/>
  <c r="F118" i="4"/>
  <c r="F119" i="4"/>
  <c r="F120" i="4"/>
  <c r="F121" i="4"/>
  <c r="F111" i="4"/>
  <c r="F112" i="4"/>
  <c r="F113" i="4"/>
  <c r="F114" i="4"/>
  <c r="F110" i="4"/>
  <c r="H110" i="4"/>
  <c r="L66" i="4"/>
  <c r="J66" i="4"/>
  <c r="I66" i="4"/>
  <c r="G66" i="4"/>
  <c r="M66" i="4"/>
  <c r="K66" i="4"/>
  <c r="K69" i="4"/>
  <c r="L69" i="4" s="1"/>
  <c r="K70" i="4"/>
  <c r="L70" i="4" s="1"/>
  <c r="K71" i="4"/>
  <c r="L71" i="4" s="1"/>
  <c r="K72" i="4"/>
  <c r="L72" i="4" s="1"/>
  <c r="K73" i="4"/>
  <c r="L73" i="4" s="1"/>
  <c r="K74" i="4"/>
  <c r="L74" i="4" s="1"/>
  <c r="K75" i="4"/>
  <c r="L75" i="4" s="1"/>
  <c r="K76" i="4"/>
  <c r="L76" i="4" s="1"/>
  <c r="K77" i="4"/>
  <c r="L77" i="4" s="1"/>
  <c r="K78" i="4"/>
  <c r="L78" i="4" s="1"/>
  <c r="K79" i="4"/>
  <c r="L79" i="4" s="1"/>
  <c r="K80" i="4"/>
  <c r="L80" i="4" s="1"/>
  <c r="K81" i="4"/>
  <c r="L81" i="4" s="1"/>
  <c r="K82" i="4"/>
  <c r="L82" i="4" s="1"/>
  <c r="K83" i="4"/>
  <c r="L83" i="4" s="1"/>
  <c r="K84" i="4"/>
  <c r="L84" i="4" s="1"/>
  <c r="K85" i="4"/>
  <c r="L85" i="4" s="1"/>
  <c r="K86" i="4"/>
  <c r="L86" i="4" s="1"/>
  <c r="K87" i="4"/>
  <c r="L87" i="4" s="1"/>
  <c r="K88" i="4"/>
  <c r="L88" i="4" s="1"/>
  <c r="K89" i="4"/>
  <c r="L89" i="4" s="1"/>
  <c r="K90" i="4"/>
  <c r="L90" i="4" s="1"/>
  <c r="K91" i="4"/>
  <c r="L91" i="4" s="1"/>
  <c r="K92" i="4"/>
  <c r="L92" i="4" s="1"/>
  <c r="K93" i="4"/>
  <c r="L93" i="4" s="1"/>
  <c r="K94" i="4"/>
  <c r="L94" i="4" s="1"/>
  <c r="K95" i="4"/>
  <c r="L95" i="4" s="1"/>
  <c r="K96" i="4"/>
  <c r="L96" i="4" s="1"/>
  <c r="K97" i="4"/>
  <c r="L97" i="4" s="1"/>
  <c r="K98" i="4"/>
  <c r="L98" i="4" s="1"/>
  <c r="K99" i="4"/>
  <c r="L99" i="4" s="1"/>
  <c r="K100" i="4"/>
  <c r="L100" i="4" s="1"/>
  <c r="K101" i="4"/>
  <c r="L101" i="4" s="1"/>
  <c r="K102" i="4"/>
  <c r="L102" i="4" s="1"/>
  <c r="K103" i="4"/>
  <c r="L103" i="4" s="1"/>
  <c r="K104" i="4"/>
  <c r="L104" i="4" s="1"/>
  <c r="K105" i="4"/>
  <c r="L105" i="4" s="1"/>
  <c r="K106" i="4"/>
  <c r="L106" i="4" s="1"/>
  <c r="K107" i="4"/>
  <c r="L107" i="4" s="1"/>
  <c r="K108" i="4"/>
  <c r="L108" i="4" s="1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68" i="4"/>
  <c r="M3" i="4"/>
  <c r="J3" i="4"/>
  <c r="K3" i="4"/>
  <c r="L3" i="4"/>
  <c r="K6" i="4"/>
  <c r="L6" i="4"/>
  <c r="K7" i="4"/>
  <c r="L7" i="4" s="1"/>
  <c r="K8" i="4"/>
  <c r="L8" i="4"/>
  <c r="K9" i="4"/>
  <c r="L9" i="4" s="1"/>
  <c r="K10" i="4"/>
  <c r="L10" i="4"/>
  <c r="K11" i="4"/>
  <c r="L11" i="4" s="1"/>
  <c r="K12" i="4"/>
  <c r="L12" i="4"/>
  <c r="K13" i="4"/>
  <c r="L13" i="4" s="1"/>
  <c r="K14" i="4"/>
  <c r="L14" i="4"/>
  <c r="K15" i="4"/>
  <c r="L15" i="4" s="1"/>
  <c r="K16" i="4"/>
  <c r="L16" i="4"/>
  <c r="K17" i="4"/>
  <c r="L17" i="4" s="1"/>
  <c r="K18" i="4"/>
  <c r="L18" i="4"/>
  <c r="K19" i="4"/>
  <c r="L19" i="4" s="1"/>
  <c r="K20" i="4"/>
  <c r="L20" i="4"/>
  <c r="K21" i="4"/>
  <c r="L21" i="4" s="1"/>
  <c r="K22" i="4"/>
  <c r="L22" i="4"/>
  <c r="K23" i="4"/>
  <c r="L23" i="4" s="1"/>
  <c r="K24" i="4"/>
  <c r="L24" i="4"/>
  <c r="K25" i="4"/>
  <c r="L25" i="4" s="1"/>
  <c r="K26" i="4"/>
  <c r="L26" i="4"/>
  <c r="K27" i="4"/>
  <c r="L27" i="4" s="1"/>
  <c r="K28" i="4"/>
  <c r="L28" i="4"/>
  <c r="K29" i="4"/>
  <c r="L29" i="4" s="1"/>
  <c r="K30" i="4"/>
  <c r="L30" i="4"/>
  <c r="K31" i="4"/>
  <c r="L31" i="4" s="1"/>
  <c r="K32" i="4"/>
  <c r="L32" i="4"/>
  <c r="K33" i="4"/>
  <c r="L33" i="4" s="1"/>
  <c r="K34" i="4"/>
  <c r="L34" i="4"/>
  <c r="K35" i="4"/>
  <c r="L35" i="4" s="1"/>
  <c r="K36" i="4"/>
  <c r="L36" i="4"/>
  <c r="K37" i="4"/>
  <c r="L37" i="4" s="1"/>
  <c r="K38" i="4"/>
  <c r="L38" i="4"/>
  <c r="K39" i="4"/>
  <c r="L39" i="4" s="1"/>
  <c r="K40" i="4"/>
  <c r="L40" i="4"/>
  <c r="K41" i="4"/>
  <c r="L41" i="4" s="1"/>
  <c r="K42" i="4"/>
  <c r="L42" i="4"/>
  <c r="K43" i="4"/>
  <c r="L43" i="4" s="1"/>
  <c r="K44" i="4"/>
  <c r="L44" i="4"/>
  <c r="K45" i="4"/>
  <c r="L45" i="4" s="1"/>
  <c r="K46" i="4"/>
  <c r="L46" i="4"/>
  <c r="K47" i="4"/>
  <c r="L47" i="4" s="1"/>
  <c r="K48" i="4"/>
  <c r="L48" i="4"/>
  <c r="K49" i="4"/>
  <c r="L49" i="4" s="1"/>
  <c r="K50" i="4"/>
  <c r="L50" i="4"/>
  <c r="K51" i="4"/>
  <c r="L51" i="4" s="1"/>
  <c r="K52" i="4"/>
  <c r="L52" i="4"/>
  <c r="K53" i="4"/>
  <c r="L53" i="4" s="1"/>
  <c r="L5" i="4"/>
  <c r="K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" i="4"/>
  <c r="H3" i="4"/>
  <c r="I3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" i="4"/>
  <c r="G3" i="4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" i="2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66" i="4"/>
  <c r="F65" i="4"/>
  <c r="F64" i="4"/>
  <c r="F63" i="4"/>
  <c r="F62" i="4"/>
  <c r="F61" i="4"/>
  <c r="F60" i="4"/>
  <c r="F59" i="4"/>
  <c r="F58" i="4"/>
  <c r="F57" i="4"/>
  <c r="F56" i="4"/>
  <c r="F55" i="4"/>
  <c r="F123" i="4"/>
  <c r="F70" i="4"/>
  <c r="F69" i="4"/>
  <c r="F68" i="4"/>
  <c r="F9" i="4"/>
  <c r="F6" i="4"/>
  <c r="F7" i="4"/>
  <c r="F8" i="4"/>
  <c r="F5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10" i="4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3" i="2"/>
  <c r="B5" i="8"/>
  <c r="B3" i="8"/>
  <c r="O4" i="4"/>
  <c r="B2" i="8"/>
  <c r="P110" i="4"/>
  <c r="P123" i="4"/>
  <c r="P154" i="4"/>
  <c r="H6" i="8" l="1"/>
  <c r="I6" i="8" s="1"/>
  <c r="K161" i="4"/>
  <c r="L161" i="4" s="1"/>
  <c r="K165" i="4"/>
  <c r="L165" i="4" s="1"/>
  <c r="M110" i="4"/>
  <c r="K110" i="4"/>
  <c r="L110" i="4" s="1"/>
  <c r="H66" i="4"/>
  <c r="K68" i="4"/>
  <c r="L68" i="4" s="1"/>
</calcChain>
</file>

<file path=xl/sharedStrings.xml><?xml version="1.0" encoding="utf-8"?>
<sst xmlns="http://schemas.openxmlformats.org/spreadsheetml/2006/main" count="9192" uniqueCount="2246">
  <si>
    <t>Pstng Date</t>
  </si>
  <si>
    <t>Month</t>
  </si>
  <si>
    <t>Week</t>
  </si>
  <si>
    <t>PO No.</t>
  </si>
  <si>
    <t>Material</t>
  </si>
  <si>
    <t>Material Description</t>
  </si>
  <si>
    <t>Vendor</t>
  </si>
  <si>
    <t>Vendor Description</t>
  </si>
  <si>
    <t>DN Qty</t>
  </si>
  <si>
    <t>Document Header Text</t>
  </si>
  <si>
    <t>Reference</t>
  </si>
  <si>
    <t>GR/GI Slip</t>
  </si>
  <si>
    <t xml:space="preserve">  Amount in LC</t>
  </si>
  <si>
    <t>Price</t>
  </si>
  <si>
    <t>PFAD(LOCAL)</t>
  </si>
  <si>
    <t>Frigorifico Allana Private Limited</t>
  </si>
  <si>
    <t>MH 04 DS 6190/YMH ENTERPR</t>
  </si>
  <si>
    <t>Liberty Oil Mills Ltd</t>
  </si>
  <si>
    <t>MH 04 FD 1798/YMH ENTERPR</t>
  </si>
  <si>
    <t>MH 06 AQ 2534/A B C</t>
  </si>
  <si>
    <t>MH 06 AQ 1693/A B C</t>
  </si>
  <si>
    <t>MH 04 FD 7336/A B C</t>
  </si>
  <si>
    <t>MH 06 AQ 3058/SAI DARSHAN</t>
  </si>
  <si>
    <t>REFINED MUSTARD OIL</t>
  </si>
  <si>
    <t>Maheshwari Global Industries Pvt Ltd</t>
  </si>
  <si>
    <t>GJ 12 BT 8830/OM TPT</t>
  </si>
  <si>
    <t>Gokul Agri International Limited</t>
  </si>
  <si>
    <t>MH 43 Y 5493/PAWAN TPT</t>
  </si>
  <si>
    <t>NL 01 L 5917/PAWAN TPT</t>
  </si>
  <si>
    <t>MH 04 GR 3661/PAWAN TPT</t>
  </si>
  <si>
    <t>MH 04 GF 4130/PAWAN TPT</t>
  </si>
  <si>
    <t>MH 04 GC 1352/PAWAN TPT</t>
  </si>
  <si>
    <t>MH 43 Y 5628/PAWAN TPT</t>
  </si>
  <si>
    <t>GJ 12 BT 2825/OM TPT</t>
  </si>
  <si>
    <t>GJ 12 BT 8836/OM TPT</t>
  </si>
  <si>
    <t>GJ 12 AT 8738/OM TPT</t>
  </si>
  <si>
    <t>GJ 12 BT 5655/MALARA LOGI</t>
  </si>
  <si>
    <t>GJ 12 BT 8832/OM TPT</t>
  </si>
  <si>
    <t>GJ 12 AW 1988/OM TPT</t>
  </si>
  <si>
    <t>GJ 12 AY 8805/OM TPT</t>
  </si>
  <si>
    <t>DISTILLED FATTY ACID C1618</t>
  </si>
  <si>
    <t>Krishna Oleo Chemical India Ltd</t>
  </si>
  <si>
    <t>GJ 12 AZ 8810/OM TPT</t>
  </si>
  <si>
    <t>MH 04 FD 7336/ANNA BULK</t>
  </si>
  <si>
    <t>MH 04 GF 3522/IESA ROAD L</t>
  </si>
  <si>
    <t>MH 43 Y 5260/IESA ROADLIN</t>
  </si>
  <si>
    <t>MH 06 AQ 1693/ANNA BULK C</t>
  </si>
  <si>
    <t>MH 04 GF 3524/ABDULLA TPT</t>
  </si>
  <si>
    <t>GJ 12 AU 8846/OM TPT</t>
  </si>
  <si>
    <t>15-16/541</t>
  </si>
  <si>
    <t>GJ 12 BT 8860/OM TPT</t>
  </si>
  <si>
    <t>15-16/538</t>
  </si>
  <si>
    <t>GJ 12 BT 8834/OM TPT</t>
  </si>
  <si>
    <t>15-16/539</t>
  </si>
  <si>
    <t>GJ 12 AY 8804/OM TPT</t>
  </si>
  <si>
    <t>15-16/543</t>
  </si>
  <si>
    <t>GJ 12 AY 8855/OM TPT</t>
  </si>
  <si>
    <t>15-16/542</t>
  </si>
  <si>
    <t>COCONUT OIL (CRUDE) LOCAL</t>
  </si>
  <si>
    <t>Parisons Foods Pvt Ltd</t>
  </si>
  <si>
    <t>MH 46 AF 5080/SUN TPT</t>
  </si>
  <si>
    <t>MH 06 AQ 7611/SUN TPT</t>
  </si>
  <si>
    <t>MH 04 GC 1188/SUN TPT</t>
  </si>
  <si>
    <t>Noble Natural Resources India Pvt Ltd</t>
  </si>
  <si>
    <t>GJ 12 Z 0207/OM TPT</t>
  </si>
  <si>
    <t>BHM/DOM/15005</t>
  </si>
  <si>
    <t>MH 43 Y 5260/IESAROADLINE</t>
  </si>
  <si>
    <t>MH 04 DS 6190/Y M H ENTER</t>
  </si>
  <si>
    <t>GJ 12 BT 8826/OM TPT</t>
  </si>
  <si>
    <t>GJ 12 AY 8801/OM TPT</t>
  </si>
  <si>
    <t>16-17/01</t>
  </si>
  <si>
    <t>GJ 12 AZ 8558/OM TPT</t>
  </si>
  <si>
    <t>16-17/02</t>
  </si>
  <si>
    <t>GJ 12 AZ 8806/OM TPT</t>
  </si>
  <si>
    <t>GJ 12 AU 8855/OM TPT</t>
  </si>
  <si>
    <t>GJ 12 AY 8833/OM TPT</t>
  </si>
  <si>
    <t>GJ 12 BT 8822/OM TPT</t>
  </si>
  <si>
    <t>16-17/04</t>
  </si>
  <si>
    <t>GJ 12 AY 8803/OM TPT</t>
  </si>
  <si>
    <t>16-17/03</t>
  </si>
  <si>
    <t>GJ 12 AU 8886/OM TPT</t>
  </si>
  <si>
    <t>MH 04 GR 3996/PAWAN TPT</t>
  </si>
  <si>
    <t>GJ 12 BT 8824/OM TPT</t>
  </si>
  <si>
    <t>MH 06 AC 8705/SUNTRANSPOR</t>
  </si>
  <si>
    <t>Blasant Agro Exim Pvt Ltd</t>
  </si>
  <si>
    <t>MH 43Y 3743/SRI VIGNESH T</t>
  </si>
  <si>
    <t>MH 43 U 4856/SRI VIGNESH</t>
  </si>
  <si>
    <t>MH 46 AF 5080/SUNTRANSPOR</t>
  </si>
  <si>
    <t>MH06AQ1693/ANNA BULK TPT.</t>
  </si>
  <si>
    <t>MH04DS6190/YMH TPT.</t>
  </si>
  <si>
    <t>MH04GF3524/ABDULLA TPT.</t>
  </si>
  <si>
    <t>MH06AQ3058/SAI DARSHAN</t>
  </si>
  <si>
    <t>MH 06 AQ 2534/ABC.CARRIER</t>
  </si>
  <si>
    <t>GJ12AZ3847/OM TPT.</t>
  </si>
  <si>
    <t>16-17/08</t>
  </si>
  <si>
    <t>GJ12AY8866/OM TPT.</t>
  </si>
  <si>
    <t>16-17/07</t>
  </si>
  <si>
    <t>GJ 12 AZ 8811/OM TPT</t>
  </si>
  <si>
    <t>16-17/05</t>
  </si>
  <si>
    <t>GJ 12 AZ 8844/OM TPT</t>
  </si>
  <si>
    <t>16-17/06</t>
  </si>
  <si>
    <t>MH12LT1649/PAWAN TPT.</t>
  </si>
  <si>
    <t>NL 01 L 7000/PAWAN TPT</t>
  </si>
  <si>
    <t>MH 43 Y 7944/PAWAN TPT</t>
  </si>
  <si>
    <t>MH 04 FD 7909/PAWAN TPT</t>
  </si>
  <si>
    <t>MH12LT2545/PAWAN TPT.</t>
  </si>
  <si>
    <t>MH 04 GF 2982/PAWAN TPT</t>
  </si>
  <si>
    <t>MH 04 GC 3671/PAWAN TPT</t>
  </si>
  <si>
    <t>PB 10 DM 5391/PAWAN TPT</t>
  </si>
  <si>
    <t>MH 04 HD 2844/PAWAN TPT</t>
  </si>
  <si>
    <t>GJ 12 AZ 9944/OM TPT</t>
  </si>
  <si>
    <t>GJ 12 AZ 2596/OM TPT</t>
  </si>
  <si>
    <t>MH 06 AQ 1693/ANNA BULK</t>
  </si>
  <si>
    <t>MH 06 AQ 2534/ANNA BULK</t>
  </si>
  <si>
    <t>MH 04 FD 7336/A.B.CARRIER</t>
  </si>
  <si>
    <t>MH 06 AQ 3058/SAI D TPT</t>
  </si>
  <si>
    <t>MH 04 DK 7034/IESA RDS</t>
  </si>
  <si>
    <t>MH 04 FD 1798/Y.M.H ENT</t>
  </si>
  <si>
    <t>GJ 12 AZ 8809/OM TPT</t>
  </si>
  <si>
    <t>16-17/10</t>
  </si>
  <si>
    <t>MH 43 Y 7241/PAWAN TPT</t>
  </si>
  <si>
    <t>GJ 12 BT 4082/VALSE ROAD</t>
  </si>
  <si>
    <t>16-17/15</t>
  </si>
  <si>
    <t>16-17/14</t>
  </si>
  <si>
    <t xml:space="preserve"> GJ 12 AZ 8800/OM TPT</t>
  </si>
  <si>
    <t>16-17/09</t>
  </si>
  <si>
    <t>16-17/12</t>
  </si>
  <si>
    <t>MH 04 FU 4795/PAWAN TPT</t>
  </si>
  <si>
    <t>MH 43 Y 4550/PAWAN TPT</t>
  </si>
  <si>
    <t>MH 43 Y 6941/PAWAN TPT</t>
  </si>
  <si>
    <t>Raha Oils Pvt Ltd</t>
  </si>
  <si>
    <t>MH 04 GR 7527/CITY TPT</t>
  </si>
  <si>
    <t>MH 04 GR 6474/CITY TPT</t>
  </si>
  <si>
    <t>MH 04 GC 2715/PAWAN TPT</t>
  </si>
  <si>
    <t>MH 04 FJ 8399/PAWAN TPT</t>
  </si>
  <si>
    <t>MH 04 GF 4295/PAWAN TPT</t>
  </si>
  <si>
    <t>MH 46 F 3530/SUN TPT</t>
  </si>
  <si>
    <t>MH 46 F 3531/SUN TPT</t>
  </si>
  <si>
    <t>MH 04 FP 2752/SRI VIGNESH</t>
  </si>
  <si>
    <t>NETAJI OIL DEPOT UF MRS REALTY PVT</t>
  </si>
  <si>
    <t>GDM/EX/010</t>
  </si>
  <si>
    <t>GJ 12 AT 8788/OM TPT</t>
  </si>
  <si>
    <t>GDM/EX/011</t>
  </si>
  <si>
    <t>GDM/EX/012</t>
  </si>
  <si>
    <t>GJ 12 AZ 3847/OM TPT</t>
  </si>
  <si>
    <t>GJ 12 BT 8852/OM TPT</t>
  </si>
  <si>
    <t>MH 06 AQ 6257/SUN TPT</t>
  </si>
  <si>
    <t>MH 04 HD 0094/SUN TPT</t>
  </si>
  <si>
    <t>GJ 12 Z 3654/OM TPT</t>
  </si>
  <si>
    <t>37/16-17</t>
  </si>
  <si>
    <t>36/16-17</t>
  </si>
  <si>
    <t>GJ 12 BT 8868/OM TPT</t>
  </si>
  <si>
    <t>GJ 12 AY 8802/OM TPT</t>
  </si>
  <si>
    <t>35/16-17</t>
  </si>
  <si>
    <t>MH 43 Y 3074/CITY TPT</t>
  </si>
  <si>
    <t>GJ 12 AZ 8800/OM TPT</t>
  </si>
  <si>
    <t>TN 20 CW 2426/SRI V TPT</t>
  </si>
  <si>
    <t>MH 04 EY 6982/PAWAN TPT</t>
  </si>
  <si>
    <t>MH 43 BB 4786/AMIT BULK</t>
  </si>
  <si>
    <t>RJ 06 GA 9277/GOKUL T S P</t>
  </si>
  <si>
    <t>MH 43 Y 2795/CITY TPT</t>
  </si>
  <si>
    <t>MH 43 Y 7555/AMIT BULK C</t>
  </si>
  <si>
    <t>MH 04 DS 9849/PAWAN TPT</t>
  </si>
  <si>
    <t>MH 25 U 4727/AMIT BULK CA</t>
  </si>
  <si>
    <t>MH 04 GC 6474/PAWAN TPT</t>
  </si>
  <si>
    <t>MH 04 FP 3381/PAWAN TPT</t>
  </si>
  <si>
    <t>MH 04 EB 316/CITY TPT</t>
  </si>
  <si>
    <t>MH 43 E 8836/CITY TPT</t>
  </si>
  <si>
    <t>RJ 01 GB 5177/GOKUL TANKE</t>
  </si>
  <si>
    <t>NL 01 L 7813/AMIT BULK CA</t>
  </si>
  <si>
    <t>MH 43 Y 7382/AMIT BULK</t>
  </si>
  <si>
    <t>MH 04 GF 7215/PAWAN TPT</t>
  </si>
  <si>
    <t>NL 01 L 5796/PAWAN TPT</t>
  </si>
  <si>
    <t>MH 43 Y 5547/PAWAN TPT</t>
  </si>
  <si>
    <t>MH 04 FP 7786/PAWAN TPT</t>
  </si>
  <si>
    <t>MH 04 EL 5707/SRI VIGNESH</t>
  </si>
  <si>
    <t>TN 36 AD 2599/SRI VIGNESH</t>
  </si>
  <si>
    <t>GJ12BT2825/OM TPT.</t>
  </si>
  <si>
    <t>16-17/59</t>
  </si>
  <si>
    <t>GJ12AY8891/ OM TPT.</t>
  </si>
  <si>
    <t>16-17/53</t>
  </si>
  <si>
    <t>GJ12AZ3847/ OM TPT.</t>
  </si>
  <si>
    <t>16-17/51</t>
  </si>
  <si>
    <t>GJ12AY8855/ OM TPT.</t>
  </si>
  <si>
    <t>16-17/57</t>
  </si>
  <si>
    <t>GJ12BT8826/ OM TPT.</t>
  </si>
  <si>
    <t>16-17/61</t>
  </si>
  <si>
    <t>GJ 12 BT 8866/OM TPT</t>
  </si>
  <si>
    <t>GJ 12 AZ 8844/ OM TPT</t>
  </si>
  <si>
    <t>GJ 12 AZ 8816/OM TPT</t>
  </si>
  <si>
    <t>NL 01 L 3417/RAJLAXMI ROA</t>
  </si>
  <si>
    <t>16-17/80</t>
  </si>
  <si>
    <t>GJ 12 AY 8866/OM TPT</t>
  </si>
  <si>
    <t>GJ 12 AY 8877/OM TPT</t>
  </si>
  <si>
    <t>16-17/82</t>
  </si>
  <si>
    <t>GJ12BT2825/ OM TPT.</t>
  </si>
  <si>
    <t>16-17/84</t>
  </si>
  <si>
    <t>GJ 12 AZ 8807/OM TPT</t>
  </si>
  <si>
    <t>GJ12AY8801/ OM TPT.</t>
  </si>
  <si>
    <t>16-17/86</t>
  </si>
  <si>
    <t>16-17/81</t>
  </si>
  <si>
    <t>GJ12AU8855/ OM TPT.</t>
  </si>
  <si>
    <t>16-17/85</t>
  </si>
  <si>
    <t>GJ 12 AZ 8820/OM TPT</t>
  </si>
  <si>
    <t>GJ12BT8832/ OM TPT.</t>
  </si>
  <si>
    <t>16-17/87</t>
  </si>
  <si>
    <t>SuruchI Refinery Pvt Ltd</t>
  </si>
  <si>
    <t>MH 04 FD 2987/A R ROAD WA</t>
  </si>
  <si>
    <t>MH 43 Y 5616/SRI VIGNESH</t>
  </si>
  <si>
    <t>014/21.04.2016</t>
  </si>
  <si>
    <t>16-17/88</t>
  </si>
  <si>
    <t>TN 33 AS 1319/SRI VIGNESH</t>
  </si>
  <si>
    <t>MH 04 GC 6286/AR ROAD WAY</t>
  </si>
  <si>
    <t>GJ 12 AY 8802/OM TRANS</t>
  </si>
  <si>
    <t>GDM/EX/059/16-17</t>
  </si>
  <si>
    <t>GDM/EX/065/16-17</t>
  </si>
  <si>
    <t>GJ 12 AZ 8814/OM TPT</t>
  </si>
  <si>
    <t>GDM/EX/060/16-17</t>
  </si>
  <si>
    <t>16-17/89</t>
  </si>
  <si>
    <t>GJ 12 BT 8834 OM TRANS</t>
  </si>
  <si>
    <t>90/16-17</t>
  </si>
  <si>
    <t>GJ 12 BT 8840/OM TPT</t>
  </si>
  <si>
    <t>16-17/91</t>
  </si>
  <si>
    <t>16-17/95</t>
  </si>
  <si>
    <t>GJ 12 AZ 8816/OM TRANS</t>
  </si>
  <si>
    <t>104/16-17</t>
  </si>
  <si>
    <t>16-17/92</t>
  </si>
  <si>
    <t>16-17/93</t>
  </si>
  <si>
    <t>GJ 12 AW 1988/OM TRANS</t>
  </si>
  <si>
    <t>100/16-17</t>
  </si>
  <si>
    <t>GJ 12 AY 8803/OM TRANS</t>
  </si>
  <si>
    <t>99/16-17</t>
  </si>
  <si>
    <t>GJ 12 AU 8855/OM TRANS</t>
  </si>
  <si>
    <t>102/16-17</t>
  </si>
  <si>
    <t>NL 01 L 3938/RAJLAXMI roa</t>
  </si>
  <si>
    <t>106/16-17</t>
  </si>
  <si>
    <t>GJ 12 AY  8866/OM TRANS</t>
  </si>
  <si>
    <t>103/16-17</t>
  </si>
  <si>
    <t>16-17/101</t>
  </si>
  <si>
    <t>GJ 12 BT 8826/OM TRANS</t>
  </si>
  <si>
    <t>98/16-17</t>
  </si>
  <si>
    <t>GJ 12 AY 8855/OM TRANS</t>
  </si>
  <si>
    <t>97/16-17</t>
  </si>
  <si>
    <t xml:space="preserve"> GJ 12 BT 8832/OM TRANS</t>
  </si>
  <si>
    <t>96/16-17</t>
  </si>
  <si>
    <t>GJ 12 AZ 8820/OM TRANS</t>
  </si>
  <si>
    <t>105/16-17</t>
  </si>
  <si>
    <t>GJ 12 AY 0888/OM TRANS</t>
  </si>
  <si>
    <t>94/16-117</t>
  </si>
  <si>
    <t>16-17/104</t>
  </si>
  <si>
    <t>16-17/107</t>
  </si>
  <si>
    <t>GJ 12 AZ 8806 OM TRANS</t>
  </si>
  <si>
    <t>111/16-17</t>
  </si>
  <si>
    <t>GJ12BT8826/OM TPT.</t>
  </si>
  <si>
    <t>16-17/109</t>
  </si>
  <si>
    <t>GJ12AY8855/OM TPT.</t>
  </si>
  <si>
    <t>16-17/108</t>
  </si>
  <si>
    <t>GJ12AY0888/OM TPT.</t>
  </si>
  <si>
    <t>Vaishnodevi Refoils &amp; Solvex</t>
  </si>
  <si>
    <t>NL 01 L 2904/SHREERAMBULK</t>
  </si>
  <si>
    <t>R/0132</t>
  </si>
  <si>
    <t>MH 04 EL 2195/SHREERAMBUL</t>
  </si>
  <si>
    <t>R/0123</t>
  </si>
  <si>
    <t>16-17/113</t>
  </si>
  <si>
    <t>MH 04 HD 2244/PAWAN TRANS</t>
  </si>
  <si>
    <t>R/0115</t>
  </si>
  <si>
    <t>R/0116</t>
  </si>
  <si>
    <t>MH 43 Y 4456/PAWAN TPT</t>
  </si>
  <si>
    <t>R/0125</t>
  </si>
  <si>
    <t>MH 04 GC 0977/PAWAN TPT</t>
  </si>
  <si>
    <t>R/0117</t>
  </si>
  <si>
    <t>MH 04 DS 4595/SHREERAMBUL</t>
  </si>
  <si>
    <t>R/0124</t>
  </si>
  <si>
    <t>16-17/112</t>
  </si>
  <si>
    <t>MH 04 FD 435/SHREE RAM BU</t>
  </si>
  <si>
    <t>R/0133</t>
  </si>
  <si>
    <t>MH 04 FJ 841/PAWAN TPT</t>
  </si>
  <si>
    <t>R/0149</t>
  </si>
  <si>
    <t>GJ 12 BT 8838/OM TPT</t>
  </si>
  <si>
    <t>16-17/114</t>
  </si>
  <si>
    <t>16-17/115</t>
  </si>
  <si>
    <t>16-17/117</t>
  </si>
  <si>
    <t>16-17/116</t>
  </si>
  <si>
    <t>MH 43 Y 9844/PAWAN TPT</t>
  </si>
  <si>
    <t>R/0152</t>
  </si>
  <si>
    <t>R/0148</t>
  </si>
  <si>
    <t>MH 04 GF 2983/PAWAN TPT</t>
  </si>
  <si>
    <t>R/0145</t>
  </si>
  <si>
    <t>NL 01 L 5811/PAWAN TPT</t>
  </si>
  <si>
    <t>R/0139</t>
  </si>
  <si>
    <t>MH 43 U 1953/MOSAM BULK</t>
  </si>
  <si>
    <t>R/0160</t>
  </si>
  <si>
    <t>Godrej Industries Ltd</t>
  </si>
  <si>
    <t>MH 46 AF 0036/H S ROADLIN</t>
  </si>
  <si>
    <t>MH 46 AF 1766/H S ROAD</t>
  </si>
  <si>
    <t>VLA/1067</t>
  </si>
  <si>
    <t>MH 46 F 0905/H S ROADLINE</t>
  </si>
  <si>
    <t>GJ 12 AZ 8816 OM TPT</t>
  </si>
  <si>
    <t>MH 46 AF 4226/H.S.ROADLIN</t>
  </si>
  <si>
    <t>1178/16/17</t>
  </si>
  <si>
    <t>MH 46 F 4174/H S ROADLINE</t>
  </si>
  <si>
    <t>MH 46 F 4274/H S ROADLINE</t>
  </si>
  <si>
    <t>MH 06 AQ 7908/H S ROAD</t>
  </si>
  <si>
    <t>VLA/1211</t>
  </si>
  <si>
    <t>MH 46 AF 1831/H S ROAD</t>
  </si>
  <si>
    <t>VLA/1183</t>
  </si>
  <si>
    <t>MH 46 AF 4760 H.S ROAD</t>
  </si>
  <si>
    <t>1264/16-17</t>
  </si>
  <si>
    <t>MH 04 CG 1692 PRADEEP</t>
  </si>
  <si>
    <t>1212/16-17</t>
  </si>
  <si>
    <t>MH 46 AF 1831/H S ROADLIN</t>
  </si>
  <si>
    <t>MH 04 BU 6920 PRADEEP ROA</t>
  </si>
  <si>
    <t>1294/16-17</t>
  </si>
  <si>
    <t>023/19.05.2016</t>
  </si>
  <si>
    <t>MH 46 F 5191/HS ROADLINES</t>
  </si>
  <si>
    <t>MH 46 F 4174/HS ROADLINES</t>
  </si>
  <si>
    <t>TN 36 AD 2599 SRI VIGNESH</t>
  </si>
  <si>
    <t>MH 43 Y 7509 CITY TRANS</t>
  </si>
  <si>
    <t>MH 43 Y 4809/CITY TRANSPO</t>
  </si>
  <si>
    <t>MH 04 CG 4064 CITY TPT</t>
  </si>
  <si>
    <t>MH 46 F 5509/CITY TPT</t>
  </si>
  <si>
    <t>Sri Jayasakthi Rice &amp; Oil Mills</t>
  </si>
  <si>
    <t>MH 43 Y 3683/AR ROADWAYS</t>
  </si>
  <si>
    <t>MH 04 CG 1692/PARDEEP ROD</t>
  </si>
  <si>
    <t>GJ 12 AY 2715/CITY TPT</t>
  </si>
  <si>
    <t>MH 46 F 5190 H.S ROADLINE</t>
  </si>
  <si>
    <t>VLA/1418/16-17</t>
  </si>
  <si>
    <t>MH 46 F 4274 H.S. ROADLIN</t>
  </si>
  <si>
    <t>VLA/1429/16-17</t>
  </si>
  <si>
    <t>MH 43 Y 7505/CITY TPT</t>
  </si>
  <si>
    <t>MH 12 LT 3395/CITY TPT</t>
  </si>
  <si>
    <t>MH 04 GC 1847/CITY TPT</t>
  </si>
  <si>
    <t>MH 46 F 5209/CITY TPT</t>
  </si>
  <si>
    <t>Puduvai Impex</t>
  </si>
  <si>
    <t>MH 04 GR 6474/ABI TPT</t>
  </si>
  <si>
    <t>MH 43 U 6861/CITY TPT</t>
  </si>
  <si>
    <t>MH 04 GR 7969/ABI TPT</t>
  </si>
  <si>
    <t>TN 28 BA 9447/SRI VIGNESH</t>
  </si>
  <si>
    <t>TN 42 M 5099/SRI V TPT</t>
  </si>
  <si>
    <t>MH 46 F 2674/AR ROADWAYS</t>
  </si>
  <si>
    <t>MH 43 Y 3755/AR ROADWAYS</t>
  </si>
  <si>
    <t>MH 43 Y 6477/CITY TPT</t>
  </si>
  <si>
    <t>MH 43 Y 8147 SRI VIGNESH</t>
  </si>
  <si>
    <t>MH 43 Y 5109/CITY TPT</t>
  </si>
  <si>
    <t>MH 04 EL 4007/CITY TPT</t>
  </si>
  <si>
    <t>MH 43 Y 3509/CITY TPT</t>
  </si>
  <si>
    <t>TN 28 AM 3803/CITY TPT</t>
  </si>
  <si>
    <t>TN 28 AM 0142/CITY TPT</t>
  </si>
  <si>
    <t>VLA/1583/16-17</t>
  </si>
  <si>
    <t>MH 46 AF 7992/H.S.ROADLIN</t>
  </si>
  <si>
    <t>VLA/1581/16-17</t>
  </si>
  <si>
    <t>MH 12 DT 5538 ABI TPT</t>
  </si>
  <si>
    <t>MH 43 Y 2796 CITY TPT</t>
  </si>
  <si>
    <t>MH 12 LT 8935/CITY TPT</t>
  </si>
  <si>
    <t>MH 04 EL 5507/SREE TPT</t>
  </si>
  <si>
    <t>MH 46 AR 1321/SRI VIGNESH</t>
  </si>
  <si>
    <t>MH 04 CG 5092 A.R ROADWAY</t>
  </si>
  <si>
    <t>MH 46 AF 7336/H S ROADLI</t>
  </si>
  <si>
    <t>MH 46 AF 7458/HS ROADLINE</t>
  </si>
  <si>
    <t>VLA/1653/16-17</t>
  </si>
  <si>
    <t>MH 04 BU 6920/PRADEEP ROA</t>
  </si>
  <si>
    <t>MH 43 U 9873/CITY TPT</t>
  </si>
  <si>
    <t>GJ 12 BT 4476 AR ROADWAYS</t>
  </si>
  <si>
    <t>MH 04 EB 6319/A.R.ROADWAY</t>
  </si>
  <si>
    <t>MH 04 F 6272/HS ROADLINES</t>
  </si>
  <si>
    <t>GJ 06 AV 8343/CITY TPT</t>
  </si>
  <si>
    <t>MH 43 Y 7248/A.R.ROAD WAY</t>
  </si>
  <si>
    <t>MH 04 DD 6266/CITY TPT</t>
  </si>
  <si>
    <t>MH 04 GR 6171/CITY TPT</t>
  </si>
  <si>
    <t>MH 43 U 3413 CITY TRANS</t>
  </si>
  <si>
    <t>MH 04 FJ 3716/SREE TPT</t>
  </si>
  <si>
    <t>GJ 19 U 3312/ABI TPT</t>
  </si>
  <si>
    <t>MH 43 Y 0463/CITY TPT</t>
  </si>
  <si>
    <t>MH 46 AF 0407/H.S.ROADLIN</t>
  </si>
  <si>
    <t>1850/16-17</t>
  </si>
  <si>
    <t>MH 46 AF 7336/H S ROADLIN</t>
  </si>
  <si>
    <t>MH 46 AF 4226/H S ROADLIN</t>
  </si>
  <si>
    <t>MH 04 EB 0317/CITY TPT</t>
  </si>
  <si>
    <t>GJ 12 AT 7671/AR ROADWAYS</t>
  </si>
  <si>
    <t>GJ 12 BT 9612/CITY TPT</t>
  </si>
  <si>
    <t>Adani Wilmar Limited</t>
  </si>
  <si>
    <t>MH 43 Y 6109/SUPREME CARR</t>
  </si>
  <si>
    <t>GJ 12 AZ 8809/OM TRANSPOR</t>
  </si>
  <si>
    <t>MH 06 AC 2792/H.S.ROADLIN</t>
  </si>
  <si>
    <t>VLA/1913/16-17</t>
  </si>
  <si>
    <t>VLA/1912/16-17</t>
  </si>
  <si>
    <t>MH 43 Y 2709/ABI TPT</t>
  </si>
  <si>
    <t>MH 04 GR 6170/CITY TPT</t>
  </si>
  <si>
    <t>E-11/R-1/4644</t>
  </si>
  <si>
    <t>E11/R-1/4656</t>
  </si>
  <si>
    <t>E-11/4655</t>
  </si>
  <si>
    <t>MH 46 F 1505/SUPREME CARR</t>
  </si>
  <si>
    <t>MH 46 F 5876/H.S.ROADLINE</t>
  </si>
  <si>
    <t>VLA/1917/16-17</t>
  </si>
  <si>
    <t>MH 46 AF 0176/H.S.ROADLIN</t>
  </si>
  <si>
    <t>Pavithra Oil Mill</t>
  </si>
  <si>
    <t>MH 04 FP 3389/CITY TPT</t>
  </si>
  <si>
    <t>MH 46 AF 3939/AR ROADWAYS</t>
  </si>
  <si>
    <t>TN 28 AQ 2219/CITY TPT</t>
  </si>
  <si>
    <t>GJ12 BT 3309/AR ROAD</t>
  </si>
  <si>
    <t>Ruchi Soya Industries Ltd</t>
  </si>
  <si>
    <t>MH 04 FD 7336 ANNA BULK</t>
  </si>
  <si>
    <t>GJ 12 AY 8855 OM TPT</t>
  </si>
  <si>
    <t>MH 46 AR 0826 HS ROAD</t>
  </si>
  <si>
    <t>MH 46 F 5191 HS ROAD</t>
  </si>
  <si>
    <t>GJ 12 AZ 8800 OM TPT</t>
  </si>
  <si>
    <t>MH 43 Y 2346 ABI TPT</t>
  </si>
  <si>
    <t>N M Coconut Oil Mercchants</t>
  </si>
  <si>
    <t>MH 43 Y 5325/CITY TPT</t>
  </si>
  <si>
    <t>MH 04 DS 1705 CITY TPT</t>
  </si>
  <si>
    <t>Gujarat Ambuja Exports Ltd</t>
  </si>
  <si>
    <t>GJ 12 AY 8804 OM TRANS</t>
  </si>
  <si>
    <t>GJ 12 AY 0888 OM TPT</t>
  </si>
  <si>
    <t>MH 04 FD 1798 YMH ENTER</t>
  </si>
  <si>
    <t>MH 04 GC 1354/SUPREME CAR</t>
  </si>
  <si>
    <t>MH 04 EY 8173/MISTRY TPT</t>
  </si>
  <si>
    <t>MH 04 EY 8175/MISTRY TPT</t>
  </si>
  <si>
    <t>MH 04 CG 8886/MISTRY TPT</t>
  </si>
  <si>
    <t>MH 04 EL 3743/MISTRY TPT</t>
  </si>
  <si>
    <t>MH 46 AF 5873 HS ROAD</t>
  </si>
  <si>
    <t>MH 46 F 4274 HS ROAD</t>
  </si>
  <si>
    <t>GJ 12 AY 8877 0M TPT</t>
  </si>
  <si>
    <t>MH 04 EY 5135/CITY TPT</t>
  </si>
  <si>
    <t>MH 43 Y 6974/A.R ROADWAYS</t>
  </si>
  <si>
    <t>MH 43 Y 3743 CIYY TPT</t>
  </si>
  <si>
    <t>MH 04 FJ 5274/CITY TPT</t>
  </si>
  <si>
    <t>MH 43 U 8405/SUPREMECARRI</t>
  </si>
  <si>
    <t>MH 46 F 5267/ABDULLA TPT</t>
  </si>
  <si>
    <t>MH 04 CU 3018/MISTRY TPT</t>
  </si>
  <si>
    <t>MH 06 AQ 1693/ANNABULK CA</t>
  </si>
  <si>
    <t>MH 43 U 9705/SUPREMR CARR</t>
  </si>
  <si>
    <t>MH 43 Y 8688 PAWAN TPT</t>
  </si>
  <si>
    <t>MH 46 AF 4174 HS ROAD</t>
  </si>
  <si>
    <t>MH 46 AF 4760/HS ROADLINE</t>
  </si>
  <si>
    <t>VVF LIMITED</t>
  </si>
  <si>
    <t>MH 43 Y 2796/CITY TPT</t>
  </si>
  <si>
    <t>TN 40 L 2214/SRI VIGNESH</t>
  </si>
  <si>
    <t>TN 52 A 8877/SRI VIGNESH</t>
  </si>
  <si>
    <t>GJ 06 TT 7513/GLOBE TPT</t>
  </si>
  <si>
    <t>MH 43 Y 6005/ALL IS WELL</t>
  </si>
  <si>
    <t>MH 43 Y 8109/SUPEREME CAR</t>
  </si>
  <si>
    <t>MH 04 CA 7/SANDHU TPT</t>
  </si>
  <si>
    <t>MH 43 Y 8009 SUPREME CARR</t>
  </si>
  <si>
    <t>MH 46 F 0093/SANDHU TPT</t>
  </si>
  <si>
    <t>GJ 12 BT 8826 OM TPT</t>
  </si>
  <si>
    <t>740007/2</t>
  </si>
  <si>
    <t>GJ 12 BT 8824 OM TPT</t>
  </si>
  <si>
    <t>740008/3</t>
  </si>
  <si>
    <t>GJ 12 BT 8860 0M TPT</t>
  </si>
  <si>
    <t>740007/4</t>
  </si>
  <si>
    <t>GJ 12 AY 8803 OM TPT</t>
  </si>
  <si>
    <t>740007/3</t>
  </si>
  <si>
    <t>740007/1</t>
  </si>
  <si>
    <t>GJ 12 BT 8862 OM TPT</t>
  </si>
  <si>
    <t>740008/2</t>
  </si>
  <si>
    <t>GJ 12 BT 8832 OM TPT</t>
  </si>
  <si>
    <t>740008/1</t>
  </si>
  <si>
    <t>740007/5</t>
  </si>
  <si>
    <t>MH 46 AF 4226/HS ROADLINE</t>
  </si>
  <si>
    <t>MH 46 AF 4479/HS ROADLINE</t>
  </si>
  <si>
    <t>MH 46 AF 0407 HS ROADLINE</t>
  </si>
  <si>
    <t>MH 46 F 5537/A R ROADLINE</t>
  </si>
  <si>
    <t>Kumaran Oil Mill</t>
  </si>
  <si>
    <t>GJ 12 BT 3591/NAVEEN TPT</t>
  </si>
  <si>
    <t>MH 04 GC 6835/CITY TPT</t>
  </si>
  <si>
    <t>Shree Vel Industries</t>
  </si>
  <si>
    <t>MH 43 Y 7734/CITY TPT</t>
  </si>
  <si>
    <t>Shree Kumaravel Oil Mill</t>
  </si>
  <si>
    <t>MH 12 FC 7131/CITY TPT</t>
  </si>
  <si>
    <t>MH 46 F 4837/NAVEEN TPT</t>
  </si>
  <si>
    <t>Sivam Traders</t>
  </si>
  <si>
    <t>GJ 12 AZ 5026/ALLISWELLLO</t>
  </si>
  <si>
    <t>MH 04 FP 1377/MISTRY TPT</t>
  </si>
  <si>
    <t>MH 04 FU 5214/YL ROAD LIN</t>
  </si>
  <si>
    <t>MH 04 HD 2133/PAWAN TPT</t>
  </si>
  <si>
    <t>MH 04 FP 5229/PAWAN TPT</t>
  </si>
  <si>
    <t>MH 04 FU 6833/PAWAN TPT</t>
  </si>
  <si>
    <t>MH 04 FJ 2254/PAWAN TPT</t>
  </si>
  <si>
    <t>MH 46 F 5361/GUJRAT RAJAS</t>
  </si>
  <si>
    <t>MH 04 FU 6056/PAWAN TPT</t>
  </si>
  <si>
    <t>MH 46 AF 9803/HS ROADLINE</t>
  </si>
  <si>
    <t>NL 01 L 5214/SREE TPT</t>
  </si>
  <si>
    <t>V. P. M. Rice &amp; Oil Mill</t>
  </si>
  <si>
    <t>MH 46 F 5890/CITY TPT</t>
  </si>
  <si>
    <t>Srie Bhagawati Oil Industries</t>
  </si>
  <si>
    <t>MH 04 GC 5276/CITY TPT</t>
  </si>
  <si>
    <t>Kumaran Oil Products</t>
  </si>
  <si>
    <t>NL 01 L 7406/SREE TPT</t>
  </si>
  <si>
    <t>NL 01 L 4841/RAJLAXMI ROD</t>
  </si>
  <si>
    <t>MH 43 Y 8147/ALLISWELL LO</t>
  </si>
  <si>
    <t>E11/R-I/5254</t>
  </si>
  <si>
    <t>MH 04 EL 3865/MISTRY TPT</t>
  </si>
  <si>
    <t>E11/R-I/5253</t>
  </si>
  <si>
    <t>MH 46 AF 7336/HS ROADLINE</t>
  </si>
  <si>
    <t>Pavithra Oil Industries</t>
  </si>
  <si>
    <t>MH 43 Y 7204/CITY TPT</t>
  </si>
  <si>
    <t>MH 04 HD 4016/CITY TPT</t>
  </si>
  <si>
    <t>MH 46 AF 0820/H S ROADLIN</t>
  </si>
  <si>
    <t>MH 43 U 7225/AR ROADWAYS</t>
  </si>
  <si>
    <t>Sri Lingeswarar Traders</t>
  </si>
  <si>
    <t>MH 43 Y 5153/ALL.WELL LOG</t>
  </si>
  <si>
    <t>MH 04 FP 718/ALLIS WELLLO</t>
  </si>
  <si>
    <t>MH 04 DS 1438/CITY TPT</t>
  </si>
  <si>
    <t>KA 16 B 6848/CITY TPT</t>
  </si>
  <si>
    <t>MH 04 CG 4956/CITY TPT</t>
  </si>
  <si>
    <t>TN 52 A 9200/SRI VIGNESH</t>
  </si>
  <si>
    <t>MH 46 F 3539/H.S.ROADLINE</t>
  </si>
  <si>
    <t>VLA/2288/16-17</t>
  </si>
  <si>
    <t>TN 88 B 1942/CITY TPT</t>
  </si>
  <si>
    <t>MH 04 FP 3389/AR ROADWAYS</t>
  </si>
  <si>
    <t>TN 28 AM 0142/CITY TRANSP</t>
  </si>
  <si>
    <t>268/17.06.2016</t>
  </si>
  <si>
    <t>MH 04 GR 2716/CITY TPT</t>
  </si>
  <si>
    <t>P.K.B Oil Mills</t>
  </si>
  <si>
    <t>MP 09 HH 2777/CITY TPT</t>
  </si>
  <si>
    <t>16-17/146</t>
  </si>
  <si>
    <t>16-17/147</t>
  </si>
  <si>
    <t>16-17/141</t>
  </si>
  <si>
    <t>MH 43 U 4788/SANDHU TPT</t>
  </si>
  <si>
    <t>GJ 12 BT 8862/OM TPT</t>
  </si>
  <si>
    <t>16-17/148</t>
  </si>
  <si>
    <t>16-17/144</t>
  </si>
  <si>
    <t>16-17/149</t>
  </si>
  <si>
    <t>MH 46 AF 5872/HS ROAD LIN</t>
  </si>
  <si>
    <t>VLA/2391/16-17</t>
  </si>
  <si>
    <t>MP 09 HH 2677/ALL IS WELL</t>
  </si>
  <si>
    <t>MH 43 U 6584/AR ROADWAYS</t>
  </si>
  <si>
    <t>GJ 12 AY 2656/CITY TPT</t>
  </si>
  <si>
    <t>MH 43 Y 2709/CITY TPT</t>
  </si>
  <si>
    <t>MH 43 Y 1323/ALL IS WELL</t>
  </si>
  <si>
    <t>GJ 12 BT 5708/ALL IS WELL</t>
  </si>
  <si>
    <t>MH 04 FP 1004/MISTRY TPT</t>
  </si>
  <si>
    <t>MH 04 FP 997/MISTRY TPT</t>
  </si>
  <si>
    <t>MH 04 CU 3019/MISTRY TPT</t>
  </si>
  <si>
    <t>MH 04 DS 6190/YMH ENTER</t>
  </si>
  <si>
    <t>GJ 12 AZ8816/OM TPT</t>
  </si>
  <si>
    <t>Tulsi Dye Chem Pvt Ltd</t>
  </si>
  <si>
    <t>MH 43 E 8017/K R CARRIERS</t>
  </si>
  <si>
    <t>MH 04 DD 9646/LUCKY ROADL</t>
  </si>
  <si>
    <t>MH 46 H 0135/K R CARRIERS</t>
  </si>
  <si>
    <t>MH 04 DK 1425/LUCKY ROADL</t>
  </si>
  <si>
    <t>MH 06 AQ 6063/KR C</t>
  </si>
  <si>
    <t>MH 04 BU 9647/LUCKY ROADL</t>
  </si>
  <si>
    <t>MH 43 E 3812/KR C</t>
  </si>
  <si>
    <t>MH 04 CU 2267/KR CARRIERS</t>
  </si>
  <si>
    <t>MH 46 AF 4955/KRISHNA ROA</t>
  </si>
  <si>
    <t>MH 46 AF 4958/KRISHNA ROA</t>
  </si>
  <si>
    <t>MH 46 H 6279/KRISHNA ROAD</t>
  </si>
  <si>
    <t>MH 43 U 3511/KRISHNA ROAD</t>
  </si>
  <si>
    <t>MH 04 CP 8455/LUCKY ROADL</t>
  </si>
  <si>
    <t>MH 06 AQ 5482/K R CARRIER</t>
  </si>
  <si>
    <t>MH 04 BU 9678/LUCKY</t>
  </si>
  <si>
    <t>MH 43 E 5251/KR C</t>
  </si>
  <si>
    <t>MH46AF1893/KRISHNA ROADLI</t>
  </si>
  <si>
    <t>MH 46 AF 4760/H S ROADLIN</t>
  </si>
  <si>
    <t>MH 06 AQ 6063/K R CARRIER</t>
  </si>
  <si>
    <t>MH 46 H 3711/K R CARRIERS</t>
  </si>
  <si>
    <t>MH 43 Y 5328/ALL IS WELL</t>
  </si>
  <si>
    <t>MH 43 Y 5765/ALL IS WELL</t>
  </si>
  <si>
    <t>TN 28 AM 2045/ ALL IS WEL</t>
  </si>
  <si>
    <t>Viswa Traders</t>
  </si>
  <si>
    <t>MH 43 Y 3743/ABI TPT</t>
  </si>
  <si>
    <t>MH 43 Y 7206/CITY TPT</t>
  </si>
  <si>
    <t>MH 06 AQ 1693 ANNA BULK</t>
  </si>
  <si>
    <t>16-17/128</t>
  </si>
  <si>
    <t>740009/7</t>
  </si>
  <si>
    <t>740010/5</t>
  </si>
  <si>
    <t>740010/2</t>
  </si>
  <si>
    <t>16-17/129</t>
  </si>
  <si>
    <t>740009/6</t>
  </si>
  <si>
    <t>16-17/130</t>
  </si>
  <si>
    <t>740009/5</t>
  </si>
  <si>
    <t>16-17/131</t>
  </si>
  <si>
    <t>740009/4</t>
  </si>
  <si>
    <t>16-17/137</t>
  </si>
  <si>
    <t>740011/1</t>
  </si>
  <si>
    <t>16-17/140</t>
  </si>
  <si>
    <t>GJ 2 VV 6072/GUJARAT RAJE</t>
  </si>
  <si>
    <t>740013/1</t>
  </si>
  <si>
    <t>16-17/127</t>
  </si>
  <si>
    <t>740009/8</t>
  </si>
  <si>
    <t>16-17/133</t>
  </si>
  <si>
    <t>740009/2</t>
  </si>
  <si>
    <t>740010/7</t>
  </si>
  <si>
    <t>740010/6</t>
  </si>
  <si>
    <t>740010/4</t>
  </si>
  <si>
    <t>740010/3</t>
  </si>
  <si>
    <t>MH 18 AA 9689/GUJRAT RAJ</t>
  </si>
  <si>
    <t>740010/1</t>
  </si>
  <si>
    <t>GJ 02 VV 3303 GUJARAT RAJ</t>
  </si>
  <si>
    <t>PB 13 AR 9395/PAWAN TPT</t>
  </si>
  <si>
    <t>16-17/132</t>
  </si>
  <si>
    <t>740009/3</t>
  </si>
  <si>
    <t>16-17/139</t>
  </si>
  <si>
    <t>740011/3</t>
  </si>
  <si>
    <t>740009/1</t>
  </si>
  <si>
    <t>16-17/138</t>
  </si>
  <si>
    <t>740011/2</t>
  </si>
  <si>
    <t xml:space="preserve"> GJ 12 AZ 8844 OM TPT</t>
  </si>
  <si>
    <t>GJ 12 BT 6803/CITY TPT</t>
  </si>
  <si>
    <t>MH 43 Y 2795/ABI TPT</t>
  </si>
  <si>
    <t>MH 04 FU 5855/A.R.ROAD WA</t>
  </si>
  <si>
    <t>GJ 12 AZ 5034/CITY TPT</t>
  </si>
  <si>
    <t>MH 04 EB 9544/ALL IS WELL</t>
  </si>
  <si>
    <t>159/16-17</t>
  </si>
  <si>
    <t>160/16-17</t>
  </si>
  <si>
    <t>MH 46 AF 7458/H S ROADLIN</t>
  </si>
  <si>
    <t>MH 46 AF 1912/H S ROADLIN</t>
  </si>
  <si>
    <t>Cargill India Pvt Ltd</t>
  </si>
  <si>
    <t>MH 46 F 5190/H S ROADLINE</t>
  </si>
  <si>
    <t>GJ 12 BT 5081/CITY TPT</t>
  </si>
  <si>
    <t>TN 88 A 8356/CITY TPT</t>
  </si>
  <si>
    <t>24/23.06.2016</t>
  </si>
  <si>
    <t>GJ 12 AZ 7232/CITY TPT</t>
  </si>
  <si>
    <t>MH 43 Y 8147/ABI TPT</t>
  </si>
  <si>
    <t>MH 43 Y 1918/ALL IS WELL</t>
  </si>
  <si>
    <t>Prema Oil Mill</t>
  </si>
  <si>
    <t>MH 43 Y 2796/SILVER TPT</t>
  </si>
  <si>
    <t>MH 12 LT 3393/ALL IS WELL</t>
  </si>
  <si>
    <t>MH 43 Y 6715/ABI TPT</t>
  </si>
  <si>
    <t>16-17/166</t>
  </si>
  <si>
    <t>16-17/167</t>
  </si>
  <si>
    <t>GJ 12 AZ 8844/OM TRANSPOR</t>
  </si>
  <si>
    <t>MH 04 GF 3522/SREE TPT</t>
  </si>
  <si>
    <t>G S Oil Industries</t>
  </si>
  <si>
    <t>MH 05 AM 2583/ROHIT TPT</t>
  </si>
  <si>
    <t>Murali Oil Mills</t>
  </si>
  <si>
    <t>MH 04 FP 5067/SREE TPT</t>
  </si>
  <si>
    <t>GJ 12 AY 0888/OM TPT</t>
  </si>
  <si>
    <t>MH 04 FP 2846/PAWAN TPT</t>
  </si>
  <si>
    <t>740014/2</t>
  </si>
  <si>
    <t>RJ 01 GB 7677/GOKUL TANKE</t>
  </si>
  <si>
    <t>740014/3</t>
  </si>
  <si>
    <t>MH 43 Y 2907/GUJRAT RAJAS</t>
  </si>
  <si>
    <t>740014/1</t>
  </si>
  <si>
    <t>740014/6</t>
  </si>
  <si>
    <t>RJ 01 GB 5370/GOKUL TANKA</t>
  </si>
  <si>
    <t>740014/4</t>
  </si>
  <si>
    <t>MP 06 HC 4847/GOKUL TANKE</t>
  </si>
  <si>
    <t>740014/5</t>
  </si>
  <si>
    <t>MH 04 FP 6522/GUJRAT RAJE</t>
  </si>
  <si>
    <t>740014/7</t>
  </si>
  <si>
    <t>SOLVENT  COCONUT OIL</t>
  </si>
  <si>
    <t>MH 43 Y 3741/SRI VIGNEH</t>
  </si>
  <si>
    <t>MH 46 AF 0407/HS ROAD LIN</t>
  </si>
  <si>
    <t>VLA/2681/16-17</t>
  </si>
  <si>
    <t>MH 46 AF 1831/HS ROAD LIN</t>
  </si>
  <si>
    <t>VLA/2682/16-17</t>
  </si>
  <si>
    <t>MH 04 CG 8964/CITY TPT</t>
  </si>
  <si>
    <t>MH 12 LT 3391/CITY TPT</t>
  </si>
  <si>
    <t>MH 43 Y 5506/CITY TPT</t>
  </si>
  <si>
    <t>MH 04 GC 8313/CITY TPT</t>
  </si>
  <si>
    <t>MH 43 U 6626/AR ROADWAYS</t>
  </si>
  <si>
    <t>MH 43 U 4572/CITY TPT</t>
  </si>
  <si>
    <t>MH 43 Y 7204/ALL IS WELL</t>
  </si>
  <si>
    <t>MH 43 Y 5725/CITY TPT</t>
  </si>
  <si>
    <t>MH 04 HD 4273/CITY TPT</t>
  </si>
  <si>
    <t>MH 04 GR 6728/ALL IS WELL</t>
  </si>
  <si>
    <t>MH 04 GR 6760/CITY TPT</t>
  </si>
  <si>
    <t>MH 43 Y 5189/ANURADHA TPT</t>
  </si>
  <si>
    <t>MH 04 CG 9910/CITY TPT</t>
  </si>
  <si>
    <t>MH 04 GC 2337/CITY TPT</t>
  </si>
  <si>
    <t>MH 43 U 6856/CITY TPT</t>
  </si>
  <si>
    <t>MH 43 Y 4696/CITY TPT</t>
  </si>
  <si>
    <t>MH 04 GR 6948/CITY TPT</t>
  </si>
  <si>
    <t>Namratha Oil Refineries Pvt Ltd</t>
  </si>
  <si>
    <t>MH 04 GR 5809/OM SHRI G T</t>
  </si>
  <si>
    <t>MH 43 Y 7505/SUPREME CARR</t>
  </si>
  <si>
    <t>RBD PALM STEARIN (LOCAL)</t>
  </si>
  <si>
    <t>MH 06 AQ 1693/ABC</t>
  </si>
  <si>
    <t>MH 04 EB 9767/MISTRY TPT</t>
  </si>
  <si>
    <t>MH 04 FP 1388/MISTRY TPT</t>
  </si>
  <si>
    <t>MH 04 CU 3018/MISTRY</t>
  </si>
  <si>
    <t>MH 06 AQ 2534/ABC</t>
  </si>
  <si>
    <t>MH 04 FD 7336/ABC</t>
  </si>
  <si>
    <t>MH 46 F 5549/GUJARAT,RAJ</t>
  </si>
  <si>
    <t>740015/2</t>
  </si>
  <si>
    <t>MH 46 F 5360/GUJARAT RAJA</t>
  </si>
  <si>
    <t>740015/1</t>
  </si>
  <si>
    <t>MH 04 FD 0414/CITY TPT</t>
  </si>
  <si>
    <t>Godrej Industries Limited</t>
  </si>
  <si>
    <t>MH 04 GC 6139/MAMATA TPT</t>
  </si>
  <si>
    <t>MH 46 F 4174/HS ROAD LINE</t>
  </si>
  <si>
    <t>MH 46 AF 5872/H S ROADLIN</t>
  </si>
  <si>
    <t>MH 46 F 1008/HS ROAD LINE</t>
  </si>
  <si>
    <t>MH 46 AF 5789/H S ROADLIN</t>
  </si>
  <si>
    <t>2740/16-17</t>
  </si>
  <si>
    <t>MH 04 GC 6828/MAMTA TPT</t>
  </si>
  <si>
    <t>2190/16-17</t>
  </si>
  <si>
    <t>MH 43 Y 5545/AR ROADWAYS</t>
  </si>
  <si>
    <t>MH 43 Y 2481/PRANAYA LOGI</t>
  </si>
  <si>
    <t>MH 43 Y 4381/PRANAY LOGIS</t>
  </si>
  <si>
    <t>TN 28 AM 1887/ALL IS W LO</t>
  </si>
  <si>
    <t>MH 04 GC 7944/A.R ROADWAY</t>
  </si>
  <si>
    <t>GJ 12 BT 8481/CITY TPT</t>
  </si>
  <si>
    <t>MH 04 HD3690/ROHIT TPT</t>
  </si>
  <si>
    <t>MH 04 CP 9141/AR ROADWAY</t>
  </si>
  <si>
    <t>MH 04 EY 9269/SREE TPT</t>
  </si>
  <si>
    <t>MH 04 CG 4956/SREE TPT</t>
  </si>
  <si>
    <t>MH 04 FD 7297/CITY TPT</t>
  </si>
  <si>
    <t>MH 04 FP 1004 MISTRY TPT</t>
  </si>
  <si>
    <t>MH 43 Y 4481/PRANAY LOGIS</t>
  </si>
  <si>
    <t>MH 46 AR 8889/HARJEET B C</t>
  </si>
  <si>
    <t>MH 04 GC 6139/MAMTA TPT</t>
  </si>
  <si>
    <t>MH 46 F 5876/HS ROAD LINE</t>
  </si>
  <si>
    <t>VLA/2848</t>
  </si>
  <si>
    <t>GJ 19 U 3662/ABI TPT</t>
  </si>
  <si>
    <t>GJ 12 X 3217/AR ROADWAYS</t>
  </si>
  <si>
    <t>MH 04 EB 9783/MISTRY TPT</t>
  </si>
  <si>
    <t>MH 46 AF 5789/HARJEET BUL</t>
  </si>
  <si>
    <t>GJ 12 AY 4384/MR SHAH LOG</t>
  </si>
  <si>
    <t>VLA/2851</t>
  </si>
  <si>
    <t>MH 04 GC 4282/CITY TPT</t>
  </si>
  <si>
    <t>MH 43 Y 6339/AVADH BULK C</t>
  </si>
  <si>
    <t>MH 04 HD 2111/ALL IS WELL</t>
  </si>
  <si>
    <t>Sri Gangai Oil Mill</t>
  </si>
  <si>
    <t>TN 52 A 8877/CITY TPT</t>
  </si>
  <si>
    <t>MH 43 Y 8740/ALL IS WELLL</t>
  </si>
  <si>
    <t>MH 43 Y 4805/ALL IS WELL</t>
  </si>
  <si>
    <t>MH 04 GR 9194/SREE TPT</t>
  </si>
  <si>
    <t>MH 18 AP 3048/HARMEET ROA</t>
  </si>
  <si>
    <t>MH 43 U 9259/AR ROADWAYS</t>
  </si>
  <si>
    <t>MH 04 EB 8761//IESA ROAD</t>
  </si>
  <si>
    <t>MH 04 EL 3632/MISTRY TPT</t>
  </si>
  <si>
    <t>MH 04 F 0905/HS ROADLINE</t>
  </si>
  <si>
    <t>VLA/2900</t>
  </si>
  <si>
    <t>MH 43 Y 7205/ABI TPT</t>
  </si>
  <si>
    <t>MH 43 Y 6775/ABI TPT</t>
  </si>
  <si>
    <t>GJ 06 AX 9297/CITY TPT</t>
  </si>
  <si>
    <t>MH 43 Y 7181/CITY TPT</t>
  </si>
  <si>
    <t>MH 43 U 9705/CITY TPT</t>
  </si>
  <si>
    <t>MH 43 Y 4381/PRANAY LOG</t>
  </si>
  <si>
    <t>MH 46 AR 8889/HARJEET BUL</t>
  </si>
  <si>
    <t>MH 43 Y 2481/PRANAY LOGI</t>
  </si>
  <si>
    <t>GJ 12 BT 8826/OM T6PT</t>
  </si>
  <si>
    <t xml:space="preserve"> MH 46 F 5190 HS ROADLINE</t>
  </si>
  <si>
    <t>VLA/2940</t>
  </si>
  <si>
    <t>MH 46 H 7499/KRISHNA ROAD</t>
  </si>
  <si>
    <t>TN 52 A 9922/SRI VIGNESH</t>
  </si>
  <si>
    <t>GJ 12 BT 9381/CITY TPT</t>
  </si>
  <si>
    <t>MH 46 AR 2185/CITY TPT</t>
  </si>
  <si>
    <t>NL 01 K 9346/ALL IS WELL</t>
  </si>
  <si>
    <t>MH 04 GC 5092/CITY TPT</t>
  </si>
  <si>
    <t>TN 40 L 2261/ABI TPT</t>
  </si>
  <si>
    <t>TN 40 L 1963/SRI VIGNESH</t>
  </si>
  <si>
    <t>MH 43 Y 2109/ALL IS WELL</t>
  </si>
  <si>
    <t>MH 04 GC 4053/CITY TPT</t>
  </si>
  <si>
    <t>MH 43 U 7094/SREE TPT</t>
  </si>
  <si>
    <t>GJ 06 AX 5525/CITY TPT</t>
  </si>
  <si>
    <t>MH 43 Y 2346/CITY TPT</t>
  </si>
  <si>
    <t>MH 04 GR 7637/A.R.ROAD WA</t>
  </si>
  <si>
    <t>GJ 12 X 1736/ALL IS WELL</t>
  </si>
  <si>
    <t>Devish Oil Industries Pvt Ltd</t>
  </si>
  <si>
    <t>MH 43 U 8977/ SHRI VAIBHA</t>
  </si>
  <si>
    <t>MH 43 Y 2708/ALL IS WELL</t>
  </si>
  <si>
    <t>MH 46 AF 5789/HARJEETBULK</t>
  </si>
  <si>
    <t>MH 04 FP 998/MISTRY TPT</t>
  </si>
  <si>
    <t>MH 18 BA 265/AMIT BULK</t>
  </si>
  <si>
    <t>16-17/171</t>
  </si>
  <si>
    <t>16-17/170</t>
  </si>
  <si>
    <t>VLA/2980</t>
  </si>
  <si>
    <t>VLA/2938</t>
  </si>
  <si>
    <t>VLA/2939</t>
  </si>
  <si>
    <t>MH 46 AF 1775/H S ROAD</t>
  </si>
  <si>
    <t>VLA/2982</t>
  </si>
  <si>
    <t>MH 04 BU 9678/LUCKY ROAD</t>
  </si>
  <si>
    <t>2983/16-17</t>
  </si>
  <si>
    <t>MH 46 H 7028/KR CARRIERS</t>
  </si>
  <si>
    <t>MH 46 H 3711/KR CARRIERS</t>
  </si>
  <si>
    <t>MH 04 EB 1299/SREE TPT</t>
  </si>
  <si>
    <t>MH 43 U 8021/CITY TPT</t>
  </si>
  <si>
    <t>MH 04 DS 7517/SREE TPT</t>
  </si>
  <si>
    <t>TN 40 L 2191/ABI TPT</t>
  </si>
  <si>
    <t>MH 43 Y 6004/AR ROADLINES</t>
  </si>
  <si>
    <t>Sri Amman Oil  Mill</t>
  </si>
  <si>
    <t>MH 43 U 4595/CITY TPT</t>
  </si>
  <si>
    <t>MH 43 U 3413/CITY TPT</t>
  </si>
  <si>
    <t>MH 04 EB 8761/IESA ROAD</t>
  </si>
  <si>
    <t>174/16-17</t>
  </si>
  <si>
    <t>GJ 12 AY 8899/OM TPT</t>
  </si>
  <si>
    <t>TN 52 A 8866/NAVEEN TPT</t>
  </si>
  <si>
    <t>PB 08 CX 8860/CITY TPT</t>
  </si>
  <si>
    <t>GJ 12 BT 2783/A.R ROADWAY</t>
  </si>
  <si>
    <t>TN 52 A 9992/NAVEEN TPT</t>
  </si>
  <si>
    <t>MH 04 GF 7917/A.R.ROAD WA</t>
  </si>
  <si>
    <t>Kumaran Oil Industries</t>
  </si>
  <si>
    <t>MH 04 CP 6206/CITY TPT</t>
  </si>
  <si>
    <t>MH 46 AF 6969/A.R.ROAD WA</t>
  </si>
  <si>
    <t>MH 04 GR 4452/SREE TPT</t>
  </si>
  <si>
    <t>GJ 12 BT 6618/CITY TPT</t>
  </si>
  <si>
    <t>MH 43 Y 4381/PRANAY LOGST</t>
  </si>
  <si>
    <t>GJ 12 AW 8873/OM TPT</t>
  </si>
  <si>
    <t>MH 46 F 2574/HS ROADLINES</t>
  </si>
  <si>
    <t>MH 46 AF 0820/HS ROADLINE</t>
  </si>
  <si>
    <t>VLA/3051</t>
  </si>
  <si>
    <t>GJ 12 AU 8837/OM TPT</t>
  </si>
  <si>
    <t>MH 04 FP 1095/A.R.ROAD WA</t>
  </si>
  <si>
    <t>MH 04 FP 2061/CITY TPT</t>
  </si>
  <si>
    <t>GJ 15 YY 8919/AR.ROADWAYS</t>
  </si>
  <si>
    <t>GJ 06 AV 9291/ABI TPT</t>
  </si>
  <si>
    <t>MH 18 AA 9889/AR.ROADWAYS</t>
  </si>
  <si>
    <t>MH 04 GR 2512/CITY TPT</t>
  </si>
  <si>
    <t>GJ 12 AZ 9612/CITY TPT</t>
  </si>
  <si>
    <t>MH 04 GC 2679/CITY TPT</t>
  </si>
  <si>
    <t>MH 43 Y 7204/ABI TPT</t>
  </si>
  <si>
    <t>TN 28 AQ 2784/ALL IS WEEL</t>
  </si>
  <si>
    <t>MH 04 FU 5214/CITY TPT</t>
  </si>
  <si>
    <t>MH 46 F 5509/ALL IS WELL</t>
  </si>
  <si>
    <t>MH 04 GC 1354/CITY TPT</t>
  </si>
  <si>
    <t>MH 46 F 7212/CITY TPT</t>
  </si>
  <si>
    <t>Gokul Agro Resources Ltd</t>
  </si>
  <si>
    <t>16-17/184</t>
  </si>
  <si>
    <t>16-17/190</t>
  </si>
  <si>
    <t>16-17/189</t>
  </si>
  <si>
    <t>16-17/187</t>
  </si>
  <si>
    <t>GJ 12 AY 8891/OM TPT</t>
  </si>
  <si>
    <t>16-17/186</t>
  </si>
  <si>
    <t>16-17/188</t>
  </si>
  <si>
    <t>16-17/185</t>
  </si>
  <si>
    <t>16-17/192</t>
  </si>
  <si>
    <t>16-17/191</t>
  </si>
  <si>
    <t>MH 46 F 4274/H.S.ROADLINE</t>
  </si>
  <si>
    <t>VLA/3147/16-17</t>
  </si>
  <si>
    <t>VLA/3149/16-17</t>
  </si>
  <si>
    <t>MH 43 U 5862/CITY TPT</t>
  </si>
  <si>
    <t>Murugan Refineries P Ltd</t>
  </si>
  <si>
    <t>NL 01 L 5611/AR.ROADWAYS</t>
  </si>
  <si>
    <t>MH 46 F 2459/CITY TPT</t>
  </si>
  <si>
    <t>16-17/196</t>
  </si>
  <si>
    <t>16-17/194</t>
  </si>
  <si>
    <t>16-17/193</t>
  </si>
  <si>
    <t>MH 46 F 5190/HS RD LINE</t>
  </si>
  <si>
    <t>3253/16-17</t>
  </si>
  <si>
    <t>MH 46 F 5285/H S ROAD LIN</t>
  </si>
  <si>
    <t>3207/16-17</t>
  </si>
  <si>
    <t>MH 04 GR 9761/CITY TPT</t>
  </si>
  <si>
    <t>GJ 15 AT 0549/AR ROADWAYS</t>
  </si>
  <si>
    <t>MH 46 F 1525/CITY TPT</t>
  </si>
  <si>
    <t>MH 12 LT 3534/CITY TPT</t>
  </si>
  <si>
    <t>TN 40 L 1995/ABI TPT</t>
  </si>
  <si>
    <t>MH 04 GC 5809/AR ROADWAYS</t>
  </si>
  <si>
    <t>MH 43 Y 5765/ALL W LOGIST</t>
  </si>
  <si>
    <t>Star Mukesh Trading Company</t>
  </si>
  <si>
    <t>MH 43 U 1729/SREE TPT</t>
  </si>
  <si>
    <t>TN 28 AQ  2775/CITY TPT</t>
  </si>
  <si>
    <t>MH 43 Y 3409/CITY TPT</t>
  </si>
  <si>
    <t>TN 52 J 7711/SANKARI ROAD</t>
  </si>
  <si>
    <t>MH 04 GC 4210/AR ROADWAYS</t>
  </si>
  <si>
    <t>MH 04 FD 8847/AR ROADWAYS</t>
  </si>
  <si>
    <t>TN 28 BA 9438/SRI VIGNESH</t>
  </si>
  <si>
    <t>MH 04 DS 1438/ABI TPT</t>
  </si>
  <si>
    <t>MH 04 GR 7437/SREE TPT</t>
  </si>
  <si>
    <t>MH 43 Y 8009/CITY TPT</t>
  </si>
  <si>
    <t>MH 46 F 5360/AR ROADWAYS</t>
  </si>
  <si>
    <t>TN 28 AM 5527/CITY TPT</t>
  </si>
  <si>
    <t>WB 23 C 0134/CITY TPT</t>
  </si>
  <si>
    <t>MH 43 Y 7009/ALL IS WELL</t>
  </si>
  <si>
    <t>WB 23 C 0415/CITY TPT</t>
  </si>
  <si>
    <t>MH 43 Y 5725/ABI TPT</t>
  </si>
  <si>
    <t>MH 43 Y 7009/ALL WELL LOG</t>
  </si>
  <si>
    <t>GJ12BT8862/OM TPT.</t>
  </si>
  <si>
    <t>MH 04 GR 2645//CITY TPT</t>
  </si>
  <si>
    <t>GJ 15 AT 5299/AR ROADWAYS</t>
  </si>
  <si>
    <t>GJ 06 AX 0278/AR ROADWAYS</t>
  </si>
  <si>
    <t>Balaji Industries  Prop. Balaji</t>
  </si>
  <si>
    <t>MH 19 Z 4131/RATHI L CARR</t>
  </si>
  <si>
    <t>Srrikcc Oil Mills</t>
  </si>
  <si>
    <t>MH 43 Y 2509/CITY TPT</t>
  </si>
  <si>
    <t>MH 04 F 8872/CITY TPT</t>
  </si>
  <si>
    <t>MH 04 EB 4089/SREE TPT</t>
  </si>
  <si>
    <t>MH04EL5717/SREE TPT.</t>
  </si>
  <si>
    <t>MH 04 EL 5707/SREE TPT</t>
  </si>
  <si>
    <t>Winner Copra Products</t>
  </si>
  <si>
    <t>MH 43 Y 8740/CITY TPT</t>
  </si>
  <si>
    <t>MH 43 Y 6109/CITY TPT</t>
  </si>
  <si>
    <t>MH 04 GR 1785/SREE TPT</t>
  </si>
  <si>
    <t>MH 43 U 4747/ALL IS WELL</t>
  </si>
  <si>
    <t>MH 43 Y 8109/CITY TPT</t>
  </si>
  <si>
    <t>MH 43 U 6861/AR ROADWAYS</t>
  </si>
  <si>
    <t>MH 43 U 7225/CITY TPT</t>
  </si>
  <si>
    <t>MH 43 U 8405/CITY TPT</t>
  </si>
  <si>
    <t>MH 43 U 3339/AR ROADWAYS</t>
  </si>
  <si>
    <t>MH 04 EY 5136/CITY TPT</t>
  </si>
  <si>
    <t>MH 04 EL 6002/ALL IS WELL</t>
  </si>
  <si>
    <t>MH 04 FP 6675/A.R ROADWAY</t>
  </si>
  <si>
    <t>GJ 12 AY 8801/OM TP</t>
  </si>
  <si>
    <t>16-17/208</t>
  </si>
  <si>
    <t>16-17/209</t>
  </si>
  <si>
    <t>16-17/210</t>
  </si>
  <si>
    <t>16-17/212</t>
  </si>
  <si>
    <t>16-17/211</t>
  </si>
  <si>
    <t>MH 04 GR 4973/MAHAA TPT</t>
  </si>
  <si>
    <t>MH 04 DS 3697/CITY TPT</t>
  </si>
  <si>
    <t>MH 43 Y 4809/CITY TPT</t>
  </si>
  <si>
    <t>MH 04 GC 3244/AR ROADWAYS</t>
  </si>
  <si>
    <t>MH 05 AM 8218/AR ROADWAYS</t>
  </si>
  <si>
    <t>16-17/216</t>
  </si>
  <si>
    <t>GJ 12 AZ 8812/OM TPT</t>
  </si>
  <si>
    <t>16-17/218</t>
  </si>
  <si>
    <t>16-17/217</t>
  </si>
  <si>
    <t>MH 43 Y 2109/CITY</t>
  </si>
  <si>
    <t>MH 46 AF 4518/A R ROADWAY</t>
  </si>
  <si>
    <t>MH 04 FU 0297/CITY TPT</t>
  </si>
  <si>
    <t>MH 46 F 6009/CITY TPT</t>
  </si>
  <si>
    <t>MH 43 Y 7175/CITY TPT</t>
  </si>
  <si>
    <t>MH 19 Z 4131/RATHI LIQUID</t>
  </si>
  <si>
    <t>MH 04 DS 1705/CITY TPT</t>
  </si>
  <si>
    <t>MH 46 AR 2185/ALL IS WELL</t>
  </si>
  <si>
    <t>GJ12AY8899/OM TRANSPORT</t>
  </si>
  <si>
    <t>16-17/220</t>
  </si>
  <si>
    <t>MH 46 AF 1127/CITY TPT</t>
  </si>
  <si>
    <t>mh 04 fd 1962/AR ROADWAYS</t>
  </si>
  <si>
    <t>MH 04 HD 4678/ABI TPT</t>
  </si>
  <si>
    <t>MH 43 Y 5189/ROHIT TPT</t>
  </si>
  <si>
    <t>MH 04 EY 9892/SREE TPT</t>
  </si>
  <si>
    <t>MH 43 Y 3741/CITY TPT</t>
  </si>
  <si>
    <t>AP 31 TA 4242/CITY TPT</t>
  </si>
  <si>
    <t>MH 04 FP 0767/SREE TPT</t>
  </si>
  <si>
    <t>GJ 15 AT 1119/CITY TPT</t>
  </si>
  <si>
    <t>MH 04 FU 6486/AR ROADWAYS</t>
  </si>
  <si>
    <t>MH 04 CP 9143/AR ROADWAYS</t>
  </si>
  <si>
    <t>GJ12AZ3847/OM TRANSPORT</t>
  </si>
  <si>
    <t>16-17/221</t>
  </si>
  <si>
    <t>16-17/222</t>
  </si>
  <si>
    <t>TN 52 A 8811/SANKARI ROAD</t>
  </si>
  <si>
    <t>GJ 06 AV 8513/AR ROADWAYS</t>
  </si>
  <si>
    <t>MH 43 Y 2924/CITY TPT</t>
  </si>
  <si>
    <t>MH 04 GR 4335/SHRI VAIBHA</t>
  </si>
  <si>
    <t>MH04EL7715/OM TPT.</t>
  </si>
  <si>
    <t>GJ 12 BT 5630/AR ROADWAYS</t>
  </si>
  <si>
    <t>MH 43U 4146/HARMEET ROADL</t>
  </si>
  <si>
    <t>MH 43 Y 7366/AR ROADWAYS</t>
  </si>
  <si>
    <t>MH 04 HD 2655/AR ROADWAYS</t>
  </si>
  <si>
    <t>MH 19 Z 6018/SHRIVAIBHAV</t>
  </si>
  <si>
    <t>TN 52 D 4272/SANKARI ROAD</t>
  </si>
  <si>
    <t>MH 43 Y 8266/AR ROADWAYS</t>
  </si>
  <si>
    <t>MH 43 U 4572/AR ROADWAYS</t>
  </si>
  <si>
    <t>MH 04 DD 0357/CITY TPT</t>
  </si>
  <si>
    <t>MH 04 HD 0673/CITY TPT</t>
  </si>
  <si>
    <t>Uma Agro Products</t>
  </si>
  <si>
    <t>NL 01 L 5611/CITY TPT</t>
  </si>
  <si>
    <t>KA16B6848/CITY TPT</t>
  </si>
  <si>
    <t>43/18.07.2016</t>
  </si>
  <si>
    <t>GJ 06 AX 1100/CITY TPT</t>
  </si>
  <si>
    <t>GJ 06 AU 8900/CITY TPT</t>
  </si>
  <si>
    <t>MH 43 U 0967/CITY TPT</t>
  </si>
  <si>
    <t>MH 43 U 9872/CITY TPT</t>
  </si>
  <si>
    <t>MH 04 EB 1684/CITY TPT</t>
  </si>
  <si>
    <t>GJ 12 AU 8350/AR ROADWAYS</t>
  </si>
  <si>
    <t>MH 43 U 7458/ALL IS WELL</t>
  </si>
  <si>
    <t>GJ 12 AZ 5018/ALL IS WELL</t>
  </si>
  <si>
    <t>MH 04 GC 1377/ AR ROAD</t>
  </si>
  <si>
    <t>GJ 12 AZ 7417/CITY TPT</t>
  </si>
  <si>
    <t>PB 06 M 2826/ALL IS WELL</t>
  </si>
  <si>
    <t>MH 48 J 0785/CITY TPT</t>
  </si>
  <si>
    <t>HR 38 K 9473/ALL IS WELL</t>
  </si>
  <si>
    <t>MH 43 Y 9217/SREE TPT</t>
  </si>
  <si>
    <t>HR 58 6037/ALL IS WELLLOG</t>
  </si>
  <si>
    <t>MH 43 U 7840/AR ROAD</t>
  </si>
  <si>
    <t>GJ 15 AT 1699/AR ROAD</t>
  </si>
  <si>
    <t>MH 43 U 0628/A.R.ROAD WAY</t>
  </si>
  <si>
    <t>TN 52 A 9292/SANKARI ROAD</t>
  </si>
  <si>
    <t>MH 43 Y 7009/CITY TPT</t>
  </si>
  <si>
    <t>GJ 15 AT 0675/AR ROADWAYS</t>
  </si>
  <si>
    <t>GJ 06 AV 0825/CITY TPT</t>
  </si>
  <si>
    <t>TN 52 J 7711/CITY TPT</t>
  </si>
  <si>
    <t>TN 52 E 5522/CITY TPT</t>
  </si>
  <si>
    <t>MH 46 F 1505/ALL WELL LOG</t>
  </si>
  <si>
    <t>NL 01 N 9126/SREE TPT</t>
  </si>
  <si>
    <t>MH 43 U 6584/ABI TPT</t>
  </si>
  <si>
    <t>MH 04 FU 2012/ABI TPT</t>
  </si>
  <si>
    <t>NL 01 N 7537/A.R ROADWAYS</t>
  </si>
  <si>
    <t>MH 43 Y 5286/CITY TPT</t>
  </si>
  <si>
    <t>MH 46 F 5209/ALL IS WELL</t>
  </si>
  <si>
    <t>MH 43 Y 7214/CITY TPT</t>
  </si>
  <si>
    <t>GJ 12 AZ 8425/AR ROADWAYS</t>
  </si>
  <si>
    <t>GJ 12 BT 8977/AR ROADWAYS</t>
  </si>
  <si>
    <t>WB 23 C 9903/NAVEEN TPT</t>
  </si>
  <si>
    <t>MH 04 CG 9910/ALL W LOGIS</t>
  </si>
  <si>
    <t>MH 43 Y 7734/ALL WELL LOG</t>
  </si>
  <si>
    <t>GJ 12 AY 8489/AR ROAD</t>
  </si>
  <si>
    <t>MH 43 Y 5119/CITY TPT</t>
  </si>
  <si>
    <t>TN 52 A 9911/SANKARI RW</t>
  </si>
  <si>
    <t>TN52A9922/SRI VIGNESH/TPT</t>
  </si>
  <si>
    <t>MH 43 Y 5616/CITY TPT</t>
  </si>
  <si>
    <t>MH 04 GR 6372/SREE TPT</t>
  </si>
  <si>
    <t>MH 43Y 5616/CITY TPT</t>
  </si>
  <si>
    <t>MH 43 Y 219/AR ROADWAYS</t>
  </si>
  <si>
    <t>MH 04 GR 2530/CITY TPT</t>
  </si>
  <si>
    <t>MH 04 FJ 3105/ALL IS WELL</t>
  </si>
  <si>
    <t>MH 43 Y 2509/ALL IS WELL</t>
  </si>
  <si>
    <t>MH 04 GC 0977/A.R.ROADWAY</t>
  </si>
  <si>
    <t>MH 46 F 5649/AR ROADWAYS</t>
  </si>
  <si>
    <t>MH 43 Y 8109 CITY TPT</t>
  </si>
  <si>
    <t>MH 04 HD 1013/ROHIT TPT</t>
  </si>
  <si>
    <t>MH 43 Y 5169/A.R.ROADWAYS</t>
  </si>
  <si>
    <t>GJ 12 BT 0035/CITY TPT</t>
  </si>
  <si>
    <t>MH 04 GC 4241/SREE TPT</t>
  </si>
  <si>
    <t>MH 46 AF 9138/CITY TPT</t>
  </si>
  <si>
    <t>MH 04 DD 1619/ALL IS WELL</t>
  </si>
  <si>
    <t>MH 43 U 8125/AR ROADWAYS</t>
  </si>
  <si>
    <t>MH 43 U 6690/A.R.ROADWAYS</t>
  </si>
  <si>
    <t>TN 28 AM 0137/CITY TPT</t>
  </si>
  <si>
    <t>GJ 06 AY 0405/CITY TPT</t>
  </si>
  <si>
    <t>GJ 06 AX 0405/CITY TPT</t>
  </si>
  <si>
    <t>Shakti International Pvt Ltd</t>
  </si>
  <si>
    <t>MH 04 FD 7336/ANNABULK C</t>
  </si>
  <si>
    <t>MH 04 FD 7297/AR ROADWAYS</t>
  </si>
  <si>
    <t>MH 04 CG 7178/ALL IS WELL</t>
  </si>
  <si>
    <t>MH 06 AQ 2534/ANNABULK C</t>
  </si>
  <si>
    <t>MH 46 AR 8889/HARJEETBULK</t>
  </si>
  <si>
    <t>MH 06 AQ 1693/ANNABULK C</t>
  </si>
  <si>
    <t>MH 04 GR 2645/AR ROADWAYS</t>
  </si>
  <si>
    <t>TN 52 T 9797/ALL IS WELL</t>
  </si>
  <si>
    <t>MH 04 GR 6523/AR ROADWAYS</t>
  </si>
  <si>
    <t>MH 04 GF 7514/Y L ROAD LI</t>
  </si>
  <si>
    <t>MH 46 AF 5789/HARJEET B C</t>
  </si>
  <si>
    <t>MH 04 FD 7336/ANNA BULK C</t>
  </si>
  <si>
    <t>MH 06 AQ 2534/ANNA BULK C</t>
  </si>
  <si>
    <t>MH 46 AR 8999/HARJEET B C</t>
  </si>
  <si>
    <t>MH 46 AF 3915/SREE TPT</t>
  </si>
  <si>
    <t>MH 43 Y 4861/AR ROADWAYS</t>
  </si>
  <si>
    <t>MH 43 U 7225/AR ROAD</t>
  </si>
  <si>
    <t>MH 19 Z 6018/SHRI VAIBHAV</t>
  </si>
  <si>
    <t>MH 04 EL 9975/AR.ROADWAYS</t>
  </si>
  <si>
    <t>MH 46 AF 4082/SREE TPT</t>
  </si>
  <si>
    <t>MH 04 EL 5717/SREE TPT</t>
  </si>
  <si>
    <t>MH 43 Y 0709/CITY TPT</t>
  </si>
  <si>
    <t>MH 04 EB 4854/A R ROADWAY</t>
  </si>
  <si>
    <t>MH 04 EB 8876/CITY TPT</t>
  </si>
  <si>
    <t>MH 43 Y 2346/ABI TPT</t>
  </si>
  <si>
    <t>MH 46 AF 4518/AR ROADWAYS</t>
  </si>
  <si>
    <t xml:space="preserve"> MH 04 FD 1962/AR ROADWAY</t>
  </si>
  <si>
    <t>MH 43 Y 0510/AR ROADWAYS</t>
  </si>
  <si>
    <t>MH 46 AF 5489/HARJEET BUL</t>
  </si>
  <si>
    <t>MH 04 DS 370/IESA TPT</t>
  </si>
  <si>
    <t>MH 04 EY 8172/MISTRY TPT</t>
  </si>
  <si>
    <t>MH 43 Y 2681/PRANAY LOGI</t>
  </si>
  <si>
    <t>MH 46 F 2881/PRANAY LOGIS</t>
  </si>
  <si>
    <t>MH 04 GC 4207/CITY TPT</t>
  </si>
  <si>
    <t>MH 04 FU 7341/AR ROADWAYS</t>
  </si>
  <si>
    <t>MH 46 F 5647/AR ROADWAYS</t>
  </si>
  <si>
    <t>GJ 12 BT 2939/AR ROADWAYS</t>
  </si>
  <si>
    <t>MH 04 GR 1776/SRI JAGADAM</t>
  </si>
  <si>
    <t>MH 46 F 4274/SRI JAGADAMB</t>
  </si>
  <si>
    <t>MH 04 GR 1776/SRI J ROADL</t>
  </si>
  <si>
    <t>MH 43 Y 2481/PRANAY LOGIS</t>
  </si>
  <si>
    <t>MH 04 FD 1798/YMH ENTER</t>
  </si>
  <si>
    <t>MH 43 Y 2681/PRANAY LOGIS</t>
  </si>
  <si>
    <t>MH 46 F 2881/PARNAY LOGIS</t>
  </si>
  <si>
    <t>GJ 12 X 1736/CITY TPT</t>
  </si>
  <si>
    <t>MH43U3819/SREE TRANSPORT</t>
  </si>
  <si>
    <t>49/31.07.2016</t>
  </si>
  <si>
    <t>MH 04 DS 7934/CITY TPT</t>
  </si>
  <si>
    <t>MH 04 HD 6119/AVADH BULK</t>
  </si>
  <si>
    <t>MH 43 Y 2481/PRANAY/LOGIS</t>
  </si>
  <si>
    <t>MH 06 AQ 1693/A.B.CARRIER</t>
  </si>
  <si>
    <t>MH 04 FU 0298/MAHESH BULK</t>
  </si>
  <si>
    <t>TN 52 U 3731/CITY TPT</t>
  </si>
  <si>
    <t>MH 04 DD 1619/CITY T0T</t>
  </si>
  <si>
    <t>MH 04 FP 5067/IESA ROADLI</t>
  </si>
  <si>
    <t>MH 04GR 9053/SRI JAGADAME</t>
  </si>
  <si>
    <t>MH 04 CP 9141/CITY TPT</t>
  </si>
  <si>
    <t>MH 04 FD 2997/SREE TRANS</t>
  </si>
  <si>
    <t>MH 46 AR 0766/AR ROADWAYS</t>
  </si>
  <si>
    <t>MH 04 FP 5067/IESA ROAD</t>
  </si>
  <si>
    <t>MH 43 Y 0419/A R ROADWAYS</t>
  </si>
  <si>
    <t>MH 04 FU 5214/Y L ROADLIN</t>
  </si>
  <si>
    <t>MH 04 FP 0716/ABDULLA TPT</t>
  </si>
  <si>
    <t>MH 04 FP 5067/IESA RD LIN</t>
  </si>
  <si>
    <t>MH 43 Y 4281/PRANAY LOGIS</t>
  </si>
  <si>
    <t>MH 43 Y 5763/CITY TPT</t>
  </si>
  <si>
    <t>MH 04FD 0857/A R ROADWAYS</t>
  </si>
  <si>
    <t>MH 04 FP 0716/ABDULLA</t>
  </si>
  <si>
    <t>MH 04 FP 5067/IESAROADLIN</t>
  </si>
  <si>
    <t>16-17/239</t>
  </si>
  <si>
    <t>16-17/240</t>
  </si>
  <si>
    <t>MH 43 Y 5969/SHREEJAGDAMA</t>
  </si>
  <si>
    <t>MH 43 Y 4281/PRANAYLOGIST</t>
  </si>
  <si>
    <t>MH 43 Y 2581/PRANAYLOGIST</t>
  </si>
  <si>
    <t>MH 43 Y 2681/PRANAYLOGIST</t>
  </si>
  <si>
    <t>MH 43 Y 2481/PRANAYLOGIST</t>
  </si>
  <si>
    <t>GJ 12 BV 8872/OM TPT</t>
  </si>
  <si>
    <t>16-17/237</t>
  </si>
  <si>
    <t>16-17/238</t>
  </si>
  <si>
    <t>MH 04 DS 1709/SHRI VAIBHA</t>
  </si>
  <si>
    <t>MH 04 GR 9336/A.R.ROADWAY</t>
  </si>
  <si>
    <t>MH 46 AF 5789/HARJEET</t>
  </si>
  <si>
    <t>MH 04 CA 9903/HARMEETROAD</t>
  </si>
  <si>
    <t>MH 18 AN 3048/HARMEETROAD</t>
  </si>
  <si>
    <t>MH04FP5067/IESA ROADLINE</t>
  </si>
  <si>
    <t>11675/21.08.2016</t>
  </si>
  <si>
    <t>MH 04 FU 0298/MAHESHBULK</t>
  </si>
  <si>
    <t>MH 43 Y 2481/PRANAY</t>
  </si>
  <si>
    <t>MH 43 Y 2581/PRANAY</t>
  </si>
  <si>
    <t>MH 43 Y 4281/PRANAY</t>
  </si>
  <si>
    <t>MH 43 Y 2681/PRANAY</t>
  </si>
  <si>
    <t>GJ12AY8804/OM TPT</t>
  </si>
  <si>
    <t>245/19.08.2016</t>
  </si>
  <si>
    <t>GJ12AY0888/OM TPT</t>
  </si>
  <si>
    <t>242/19.08.2016</t>
  </si>
  <si>
    <t>GJ12BT8862/OM TPT</t>
  </si>
  <si>
    <t>243/19.08.2016</t>
  </si>
  <si>
    <t>MH 43 U 8977/SHRI VAIBHAV</t>
  </si>
  <si>
    <t>MH 04 DS 7339/CITY TPT</t>
  </si>
  <si>
    <t>MH 04 EB 3909/CITY TPT</t>
  </si>
  <si>
    <t>MH 04 FU 6833/AR ROADWAYS</t>
  </si>
  <si>
    <t>MH 43 U 6808/city transpo</t>
  </si>
  <si>
    <t>MH 04 DK 9552/CITY TPT</t>
  </si>
  <si>
    <t>MH 04 EL 4601/CITY TPT</t>
  </si>
  <si>
    <t>MH 43 Y 5675/CITY TPT</t>
  </si>
  <si>
    <t>MH 04 GR 2072/SUPREME</t>
  </si>
  <si>
    <t>MH 43 Y 7509/SUPREME CARR</t>
  </si>
  <si>
    <t>MH 43 Y 2109/SUPRIM CARRI</t>
  </si>
  <si>
    <t>MH 04 GF 7514/Y L ROADLIN</t>
  </si>
  <si>
    <t>MH 43 U 3595/LATIF GANI &amp;</t>
  </si>
  <si>
    <t>MH 46 F 5509/SUPEREME CAR</t>
  </si>
  <si>
    <t>MH 43 Y 5545/A.R.ROADWAYS</t>
  </si>
  <si>
    <t>MH 46 AF 1775/H S ROADLIN</t>
  </si>
  <si>
    <t>MH 04 HD 7711/SUPREME</t>
  </si>
  <si>
    <t>MH 43 Y 8005/SUPREME CARR</t>
  </si>
  <si>
    <t>MH 04 DS 8785/HS ROADLINE</t>
  </si>
  <si>
    <t>MH 04 GR  7527/CITY TPT</t>
  </si>
  <si>
    <t>TN 40 L 2214/SRI KADESWAR</t>
  </si>
  <si>
    <t>MH 04 DD 6450/ALL IS WELL</t>
  </si>
  <si>
    <t>MH 04 FJ 3105/CITY TPT</t>
  </si>
  <si>
    <t>GA 05 T 2966/Y.L.ROADLINE</t>
  </si>
  <si>
    <t>MH 04 FD 0857/AR ROADWAYS</t>
  </si>
  <si>
    <t>MH 04 EB 759/ALL IS WELL</t>
  </si>
  <si>
    <t>MH 04 EB 4854/A.R ROADWAY</t>
  </si>
  <si>
    <t>MH 04 DK 2187/KUNJAL TPT</t>
  </si>
  <si>
    <t>MH 43 Y 3409/SUPREMECARRI</t>
  </si>
  <si>
    <t>MH 46 AR 8999/HARJEET</t>
  </si>
  <si>
    <t>MH 46 AF 6797/HS ROAD</t>
  </si>
  <si>
    <t>MH 04 EY 8172/MISTRY</t>
  </si>
  <si>
    <t>MH 04 GF 0014/KUNJAL TPT</t>
  </si>
  <si>
    <t>MH 06 AQ 8440/H S ROADLIN</t>
  </si>
  <si>
    <t>MH 46 F 4174/HS ROADLINE</t>
  </si>
  <si>
    <t xml:space="preserve"> MH 46 F 4274/HS ROADLINE</t>
  </si>
  <si>
    <t>MH 04 FP 1377/MISTRY</t>
  </si>
  <si>
    <t>MH 04 GF 2711/CITY TPT</t>
  </si>
  <si>
    <t>MH 04 GR 8117/CIYU TPT</t>
  </si>
  <si>
    <t>GJ 06 AX 1042/CITY TPT</t>
  </si>
  <si>
    <t>TN 52 E 5785/CITY TPT</t>
  </si>
  <si>
    <t xml:space="preserve"> MH 04 EB 2655/AR ROADWAY</t>
  </si>
  <si>
    <t>GJ 06 AX 1838/ALL IS WELL</t>
  </si>
  <si>
    <t>MH 46 AF 1775/HS ROADLINE</t>
  </si>
  <si>
    <t>MH 43 Y 9129/SUPREMECARRI</t>
  </si>
  <si>
    <t>MH 04 FU 6205/ALL IS WELL</t>
  </si>
  <si>
    <t>MH 04 FP 6955/AR ROAD</t>
  </si>
  <si>
    <t>MH 04 DS 6636/CITY TPT</t>
  </si>
  <si>
    <t>MH 04 EL 4007/SREE TPT</t>
  </si>
  <si>
    <t>MH04HD6913/CITY TRANSPORT</t>
  </si>
  <si>
    <t>41/04.09.2016</t>
  </si>
  <si>
    <t>MH04FU2047/ALL IS WELL LO</t>
  </si>
  <si>
    <t>154/05.09.2016</t>
  </si>
  <si>
    <t>MH04GC4197/A.R.ROADWAYS</t>
  </si>
  <si>
    <t>598/05.09.2016</t>
  </si>
  <si>
    <t>MH 04 DK 2427/KUNJAL TPT</t>
  </si>
  <si>
    <t>GJ 12 X 3260/ALL IS WELL</t>
  </si>
  <si>
    <t>MH 43 U 8021/ALL IS WELL</t>
  </si>
  <si>
    <t>MH43Y7705/SREE TRANSPORT</t>
  </si>
  <si>
    <t>167/06.09.2016</t>
  </si>
  <si>
    <t>MH 04 EL 5727/SREE TRAANS</t>
  </si>
  <si>
    <t>NL 01 L 5894/A.R.ROADWAYS</t>
  </si>
  <si>
    <t>TN 52 D 5692/SREE TRANS</t>
  </si>
  <si>
    <t>MH 43 Y 7206/ABI TPT</t>
  </si>
  <si>
    <t>MH 43 Y 2509/SUPREMECARRI</t>
  </si>
  <si>
    <t>MH 43 Y 7507/A R ROADWAYS</t>
  </si>
  <si>
    <t>MH 04 HD 2111/CITY TPT</t>
  </si>
  <si>
    <t>MH 04 EY 6299/CITY TPT</t>
  </si>
  <si>
    <t>TN 52 A 9949/SANKARI ROAD</t>
  </si>
  <si>
    <t>TN 33 AR 8107/SREE TPT</t>
  </si>
  <si>
    <t>MH 43 Y 7175/ABI TPT</t>
  </si>
  <si>
    <t>MH 43 Y 4281/CITY TPT</t>
  </si>
  <si>
    <t>MH 43 U 5874/AR ROADWAYS</t>
  </si>
  <si>
    <t>MH 43 Y 1913/CITY TPT</t>
  </si>
  <si>
    <t>TN 28 AE 5904/ALL IS WELL</t>
  </si>
  <si>
    <t>TN 56 H 7199/SREE TRANS</t>
  </si>
  <si>
    <t>MH 43 U 9269/AR ROADWAYS</t>
  </si>
  <si>
    <t>KA16B6848/SRI VIGNESH TPT</t>
  </si>
  <si>
    <t>GJ 12 AZ 8060/SREE MAHASH</t>
  </si>
  <si>
    <t>GJ 12 BV 8872/OM TRANS</t>
  </si>
  <si>
    <t>16-17/267</t>
  </si>
  <si>
    <t>GJ 12 BT 8836/O M TPT</t>
  </si>
  <si>
    <t>16-17/264</t>
  </si>
  <si>
    <t>16-17/263</t>
  </si>
  <si>
    <t>16-17/269</t>
  </si>
  <si>
    <t>GJ 12 BT 8816/OM TPT</t>
  </si>
  <si>
    <t>16-17/268</t>
  </si>
  <si>
    <t>GJ 12 BT 8830/OM TRANS</t>
  </si>
  <si>
    <t>MH 04 DS 6636/ALL IS WELL</t>
  </si>
  <si>
    <t>GJ12AY8803/OM TPT.</t>
  </si>
  <si>
    <t>GJ12AZ8811/OM TPT.</t>
  </si>
  <si>
    <t>MH 43 Y 3509/SUPREME</t>
  </si>
  <si>
    <t>GJ 12 BT 6683/CITY TPT</t>
  </si>
  <si>
    <t>MH 04 EL 6001/CITY TPT</t>
  </si>
  <si>
    <t>GJ 12 BT 2783/CITY TRANS</t>
  </si>
  <si>
    <t>MH 43 Y 8147/SRI VIGNESH</t>
  </si>
  <si>
    <t>MH 43 Y 5286/ALL IS WELL</t>
  </si>
  <si>
    <t>GJ12AY8805/OM TPT.</t>
  </si>
  <si>
    <t>GJ12AW8873/OM TPT.</t>
  </si>
  <si>
    <t>16-17/281</t>
  </si>
  <si>
    <t>MH 04 HD 5682/CITY TRANS</t>
  </si>
  <si>
    <t>MH 04 FP 4993/CITY TPT</t>
  </si>
  <si>
    <t>MH 05 AM 1796/CITY TRANS</t>
  </si>
  <si>
    <t>GJ 12 AZ 7388/CITY TRANS</t>
  </si>
  <si>
    <t>MH 43 Y 9307/SREE TRANS</t>
  </si>
  <si>
    <t>MH 46 F 2588/AR ROADWAYS</t>
  </si>
  <si>
    <t>MH 04 GR 3661/CITY TPT</t>
  </si>
  <si>
    <t>NL 01 N 5922/CITY TRANS</t>
  </si>
  <si>
    <t>MH 43 Y 2666/CITY TRANS</t>
  </si>
  <si>
    <t>GJ 12 AZ 5344/OM TPT</t>
  </si>
  <si>
    <t>MH 04 GR 2645/CITY TPT</t>
  </si>
  <si>
    <t>MH 43 Y 6717/CITY TPT</t>
  </si>
  <si>
    <t xml:space="preserve"> MH 04 FP 5067/SREE TRANS</t>
  </si>
  <si>
    <t>MH 04 HD 1475/SREE TRANS</t>
  </si>
  <si>
    <t>MH 04 FD 2997/SREE TPT</t>
  </si>
  <si>
    <t>TN 28 AQ 2794/CITY TPT</t>
  </si>
  <si>
    <t>MH43Y9281/CITY TPT</t>
  </si>
  <si>
    <t>192/23.09.2016</t>
  </si>
  <si>
    <t>MH 04 FJ 7076/CITY TPT</t>
  </si>
  <si>
    <t>MH 43 Y 7513/SREE TRANS</t>
  </si>
  <si>
    <t>MH 43 Y 9217/SREE TRANS</t>
  </si>
  <si>
    <t>Edelweiss Agri value Chain Lim</t>
  </si>
  <si>
    <t>MH 46 AR 7572/A R ROADWAY</t>
  </si>
  <si>
    <t>GJ 15 AT 3765/A R ROADWAY</t>
  </si>
  <si>
    <t>MH 43 U 912/ABI TPT</t>
  </si>
  <si>
    <t>GJ 06 AX 7575/ABI TPT</t>
  </si>
  <si>
    <t>MH 04GF 2983/ABI TPT</t>
  </si>
  <si>
    <t>MH 04 HD 1625/ABI TPT</t>
  </si>
  <si>
    <t>MH04HD5444/CITY TPT.</t>
  </si>
  <si>
    <t>TN 52 A 9922/SANKARI ROAD</t>
  </si>
  <si>
    <t>MH 06 AQ 413/SHRI VAIBHAV</t>
  </si>
  <si>
    <t>MH 46 F 7840/A R ROADWAYS</t>
  </si>
  <si>
    <t>MH04HD5754/CITY TPT.</t>
  </si>
  <si>
    <t>MH 04 GF 2981/ABI TPT</t>
  </si>
  <si>
    <t>MH 04 GC 5276/A R ROADWAY</t>
  </si>
  <si>
    <t>MH 04 GR 7447/A R ROADWAY</t>
  </si>
  <si>
    <t>GJ 06 AV 6866/CITY TPT</t>
  </si>
  <si>
    <t>TN 52 E 5888/CITY TPT</t>
  </si>
  <si>
    <t>TN 52 E 6161/CITY TPT</t>
  </si>
  <si>
    <t>GJ12BT0742/CITY TPT.</t>
  </si>
  <si>
    <t>MH 04 EL 5717/CITY TPT</t>
  </si>
  <si>
    <t>MH 46 F 3949/CITY TPT</t>
  </si>
  <si>
    <t>MH04EB317/ CITY TPT.</t>
  </si>
  <si>
    <t>GJ 06 AT 5515/CITY TPT</t>
  </si>
  <si>
    <t>MH 43 Y 8617/SRI VIGNESH</t>
  </si>
  <si>
    <t>MH 04 GC 3243/ABI TPT</t>
  </si>
  <si>
    <t>RIF 1600488</t>
  </si>
  <si>
    <t>RIF1600488</t>
  </si>
  <si>
    <t>MH 04 GR 9336/A R ROADWAY</t>
  </si>
  <si>
    <t>DN 09 L 9839/ABI TPT</t>
  </si>
  <si>
    <t>RIF 1600489</t>
  </si>
  <si>
    <t>RIF1600489</t>
  </si>
  <si>
    <t>GJ06AV9125/CITY TPT.</t>
  </si>
  <si>
    <t>MH 46 AR 8999/HARJEET BUL</t>
  </si>
  <si>
    <t>MH 43 U 5156/CITY TPT</t>
  </si>
  <si>
    <t>MH 04 GR 9336/AR ROADWAYS</t>
  </si>
  <si>
    <t>MH 04 EB 3367/BHAVIN TPT</t>
  </si>
  <si>
    <t>MH 43 U 7650/HS ROADLINES</t>
  </si>
  <si>
    <t>MH 43 U 7650/H S ROADLINE</t>
  </si>
  <si>
    <t>MH 04 HD 6967/SREE TPT</t>
  </si>
  <si>
    <t>MH 04 EB 2655/AR ROAD</t>
  </si>
  <si>
    <t>MH 04 FD 0857/A R ROADWAY</t>
  </si>
  <si>
    <t>MH 04 FP 1004/MISTRY TRA</t>
  </si>
  <si>
    <t>MH 04 GF 3523/IESA ROADLI</t>
  </si>
  <si>
    <t>MH 46 F 2574/H S ROADLINE</t>
  </si>
  <si>
    <t>MH 04 FP 5065/IESA ROADLI</t>
  </si>
  <si>
    <t>MH 43 Y 2796/SREE TPT</t>
  </si>
  <si>
    <t>MH 06 AQ 1693/ANNABULKCAR</t>
  </si>
  <si>
    <t>MH 04 FP 5065/IESAROADLIN</t>
  </si>
  <si>
    <t>MH 46 AF 0820/H.S.ROADLIN</t>
  </si>
  <si>
    <t>MH 46 F 2574/H.S.ROADLINE</t>
  </si>
  <si>
    <t>MH 06 AQ 2534/ANNABULKCAR</t>
  </si>
  <si>
    <t>MH 04 GR 6372/CITY TPT</t>
  </si>
  <si>
    <t>MH 04 FD 3836/CITY TPT</t>
  </si>
  <si>
    <t>MH 46 F 3800/CITY TPT</t>
  </si>
  <si>
    <t>MH 04 DS 2592/YMH ENTERPI</t>
  </si>
  <si>
    <t>MH 12 HD 6098/YMH ENTERPR</t>
  </si>
  <si>
    <t>MH 04 GC 2717/SAI DAESHAN</t>
  </si>
  <si>
    <t>MH 12 FZ 7348/YMH ENTERPR</t>
  </si>
  <si>
    <t>MH 04 DS 2745/YMH ENTERPR</t>
  </si>
  <si>
    <t>MH 04 DD 5323/IESA ROADLI</t>
  </si>
  <si>
    <t>MH 04 DK 7034/IESA ROADLI</t>
  </si>
  <si>
    <t>MH 04 GC 2573/SAI DARSHA</t>
  </si>
  <si>
    <t>MH 43 U 9216/YMH ENTER</t>
  </si>
  <si>
    <t>MH 12 EQ 2219/YMH ENTER</t>
  </si>
  <si>
    <t>MH 04 EL 7107/SHRI VAIBHA</t>
  </si>
  <si>
    <t>MH04DK5463/SHRI VAIBHAV</t>
  </si>
  <si>
    <t>MH 06 AQ 7857/ROHIT TPT</t>
  </si>
  <si>
    <t>MH 04 GR 2011/CITY TPT</t>
  </si>
  <si>
    <t>MH 04 FD 0600/YMH ENTERPR</t>
  </si>
  <si>
    <t>MH 43 U 9216/Y.M.H TPT</t>
  </si>
  <si>
    <t>MH 04 DS 2745/Y M H ENTER</t>
  </si>
  <si>
    <t>MH 04 EL 8154/YMH ENTERPR</t>
  </si>
  <si>
    <t>MH 04 DS 2592/Y M H TPT20</t>
  </si>
  <si>
    <t>MH 04 CG 2573/SAI DARSANT</t>
  </si>
  <si>
    <t>MH 04 DK 7034/IESA TPT</t>
  </si>
  <si>
    <t>MH 04 CA 9903/HARMEET ROA</t>
  </si>
  <si>
    <t>MH 43 U 7350/YNH ENTERPRI</t>
  </si>
  <si>
    <t>MH 12 EQ 2219/Y.M H TPT</t>
  </si>
  <si>
    <t>MH 12 FZ 7348/YMH  ENTERP</t>
  </si>
  <si>
    <t>MH 43 Y 6595/ANURADHA TPT</t>
  </si>
  <si>
    <t>MH 06 AQ 2534/A.B.C.CARRI</t>
  </si>
  <si>
    <t>MH 04 FP 6955/AR ROADWAYS</t>
  </si>
  <si>
    <t>MH 04 DD 5323/IESA ROAD L</t>
  </si>
  <si>
    <t>MH 04 GC 2717/SAI DARSHAN</t>
  </si>
  <si>
    <t>MH 04 DS 2592/Y M H TPT</t>
  </si>
  <si>
    <t>MH 04 DK 7034/IESA ROAD</t>
  </si>
  <si>
    <t>GJ 12 AZ 5034/CITY TRANS</t>
  </si>
  <si>
    <t>MH 46 F 1505/CITY TRANS</t>
  </si>
  <si>
    <t>MH 04 GC 4197/CITY TRANS</t>
  </si>
  <si>
    <t>MH 04 GC 4435/A R ROAD WA</t>
  </si>
  <si>
    <t>MH 43 Y 3994/OM SHRI GANE</t>
  </si>
  <si>
    <t>MH 43 Y 508/CITY TPT</t>
  </si>
  <si>
    <t>MH 48 AG 2480/ROHIT TPT</t>
  </si>
  <si>
    <t>MH 04 EY 9015/SHRI VAIBHA</t>
  </si>
  <si>
    <t>MH46F2237/SRI JAGADAMBA</t>
  </si>
  <si>
    <t>MH 04 DK 5463/SHRI VAIBHA</t>
  </si>
  <si>
    <t xml:space="preserve"> MH 04 DK 7034/IESA ROAD</t>
  </si>
  <si>
    <t>MH 04 EB 2655/CITY TRANS</t>
  </si>
  <si>
    <t>MH 04 DD 0357/CITY TRANS</t>
  </si>
  <si>
    <t>MH 43 U 6861/CITY TRANS</t>
  </si>
  <si>
    <t>MH 04 DK 4503/AR.ROADWAYS</t>
  </si>
  <si>
    <t>MH 04 GR 9305/CITY TRANS</t>
  </si>
  <si>
    <t>MH 04 EL 7714/SAIDARSHAN</t>
  </si>
  <si>
    <t>MH43Y6897/A.R.ROADWAYS</t>
  </si>
  <si>
    <t>MH04HD7214/Y.L.ROADLINE</t>
  </si>
  <si>
    <t>MH 04 DS 2592/YMHENTERPRI</t>
  </si>
  <si>
    <t>MH 04 HD 7711/CITY TPT</t>
  </si>
  <si>
    <t>MH 43 U 5680/AR ROADWAYS</t>
  </si>
  <si>
    <t>MH 04 EL 5886/YMHENTERPRI</t>
  </si>
  <si>
    <t>MH 04 EB 2835/YMHENTERPRI</t>
  </si>
  <si>
    <t>MH 43 U 7350/YMHENTERPRIS</t>
  </si>
  <si>
    <t>MH 18 AA 6300/YMHENTERPRI</t>
  </si>
  <si>
    <t>MH 04 EB 2826/YMHENTERPRI</t>
  </si>
  <si>
    <t>MH 04 FD 2997/AR ROADWAYS</t>
  </si>
  <si>
    <t>MH04EB2826/YMH ENTERPRISE</t>
  </si>
  <si>
    <t>MH 43 U 9216/YMHENTERPRIS</t>
  </si>
  <si>
    <t>MH 04 HD 7214/Y.L.ROADLIN</t>
  </si>
  <si>
    <t>MH 12 HD 6098/YMHENTERPRI</t>
  </si>
  <si>
    <t>MH 04 DK 7034/IESARODALIN</t>
  </si>
  <si>
    <t>MH04DK7034/IESA ROADLINES</t>
  </si>
  <si>
    <t>MH18AA6300/YMH ENTERPRISE</t>
  </si>
  <si>
    <t>MH04EL7714/SAI DARSHAN</t>
  </si>
  <si>
    <t>MH43U9216/YMH ENTERPRISES</t>
  </si>
  <si>
    <t>MH 04 DS 6190/YMHENTERPRI</t>
  </si>
  <si>
    <t>MH43Y3409/CITY TRANSPORT</t>
  </si>
  <si>
    <t>MH 43 Y 5765/ALL.WELL LOG</t>
  </si>
  <si>
    <t>MH06AQ2534/ANNA BULK TPT.</t>
  </si>
  <si>
    <t>MH 43 Y 9581/PRANAV LOGIS</t>
  </si>
  <si>
    <t>MH 46 F 2881/PRANAVLOGIST</t>
  </si>
  <si>
    <t>MH 06 AQ 3058/IDEAL MOVER</t>
  </si>
  <si>
    <t>MH 43 U 3595/IDEAL MOVERS</t>
  </si>
  <si>
    <t>MH 43 Y 4281/PRANAY LOG</t>
  </si>
  <si>
    <t>MH04FP5067/IESA ROADLINES</t>
  </si>
  <si>
    <t>MH 04 FU 0298/YL ROADLINE</t>
  </si>
  <si>
    <t>MH 46 F 1643/IDEAL MOVERS</t>
  </si>
  <si>
    <t>MH04FD1798/YMH ENTERPRISE</t>
  </si>
  <si>
    <t>MH 46 F 1729/IDEAL MOVERS</t>
  </si>
  <si>
    <t>MH43Y9681/PRANAY LOGISTIC</t>
  </si>
  <si>
    <t>MH 46 F 0934/IDEAL MOVERS</t>
  </si>
  <si>
    <t>MH04CU3018/MISTRY TPT.</t>
  </si>
  <si>
    <t>MH04EY8172/MISTRY TPT.</t>
  </si>
  <si>
    <t>MH04EB9767/MISTRY TPT.</t>
  </si>
  <si>
    <t>MH04FP1377/MISTRY TPT.</t>
  </si>
  <si>
    <t>MH 43 U 7350/YMHROADLINE</t>
  </si>
  <si>
    <t>MH 43 U 8709/IDEAL MOVERS</t>
  </si>
  <si>
    <t>MH 04 GR 5809/OM SHRI GAN</t>
  </si>
  <si>
    <t>MH 43 U 4761/CITY TPT</t>
  </si>
  <si>
    <t>MH 04 FD 6320/A R ROAD WA</t>
  </si>
  <si>
    <t>MH 04 GR 4336/SHRI VAIBHA</t>
  </si>
  <si>
    <t>GJ 12 BT 5708/A R ROAD WA</t>
  </si>
  <si>
    <t>MH 05 AM 2887/CITY TPT</t>
  </si>
  <si>
    <t>MH 06 BD 1257/CITY TPT</t>
  </si>
  <si>
    <t>MH 04 FD 0857/SREE TPT</t>
  </si>
  <si>
    <t>MH 04 GR 6311/A.R.ROADWAY</t>
  </si>
  <si>
    <t>MH04DK8955/CITY TPT.</t>
  </si>
  <si>
    <t>MH04EY9015/SHRI VAIBHAV</t>
  </si>
  <si>
    <t>South India Krishna Oil &amp; Fats</t>
  </si>
  <si>
    <t>MH 04 GF 3520/ABDULLA TPT</t>
  </si>
  <si>
    <t>NEL-16/10003599</t>
  </si>
  <si>
    <t>NEL-16/10003597</t>
  </si>
  <si>
    <t>TN 52 E 5785/SANKARI RD W</t>
  </si>
  <si>
    <t>NEL-16/10003620</t>
  </si>
  <si>
    <t>MH43Y7505/SUPREME CARRIER</t>
  </si>
  <si>
    <t>NEL-16/10003639</t>
  </si>
  <si>
    <t>MH 05 AM 7699/CITY TPT</t>
  </si>
  <si>
    <t>MH 04 EL 3743/MISTRY TRA</t>
  </si>
  <si>
    <t>MH 43 Y 4681/PRANAY LOG</t>
  </si>
  <si>
    <t>MH 04 FP 1388/MISTRY TRA</t>
  </si>
  <si>
    <t>MH 04 FP 998/MISTRY TRANS</t>
  </si>
  <si>
    <t>MH 06 AQ 2534 ANNA BLK</t>
  </si>
  <si>
    <t>MH 43 Y 4781/PRANAY LOG</t>
  </si>
  <si>
    <t>MH 04 EB 9783/MISTRY TRAN</t>
  </si>
  <si>
    <t>MH 43 Y 9381/PRANAY LOGIS</t>
  </si>
  <si>
    <t>MH 04 GC 1758/IESA ROADLI</t>
  </si>
  <si>
    <t>NEL-16/10003673</t>
  </si>
  <si>
    <t>MH 43 Y 4681/PRANAY LOGIS</t>
  </si>
  <si>
    <t>MH 04 GR 7804/SHRI VAIBH</t>
  </si>
  <si>
    <t>MH 04 FD 1136/SHRI VAIBH</t>
  </si>
  <si>
    <t>MH 04 FP 998/MISTRY</t>
  </si>
  <si>
    <t>MH 04 EL 6001/CITY TRANS</t>
  </si>
  <si>
    <t>MH 43 U 8612/IDEAL MOVERS</t>
  </si>
  <si>
    <t>MH 43 Y 4781/PRANAY LOGIS</t>
  </si>
  <si>
    <t>MH 04 GR 3661/CITY TRANS</t>
  </si>
  <si>
    <t>R-I/19507</t>
  </si>
  <si>
    <t>MH 04 EY 5134/SUPREME</t>
  </si>
  <si>
    <t>R-1/19461</t>
  </si>
  <si>
    <t>MH 46 F 5209/SUPREME CRRR</t>
  </si>
  <si>
    <t>MH 05 AM 2888/CITY TRANS</t>
  </si>
  <si>
    <t>MH 43 Y 9209/SUPREME CARR</t>
  </si>
  <si>
    <t>MH 43 Y 8009/SUPREME CARR</t>
  </si>
  <si>
    <t>MH 04 FJ 5274/SREE TPT</t>
  </si>
  <si>
    <t>MH 04 FP 8803/SREE TPT</t>
  </si>
  <si>
    <t>MH 46 AF 5789/SHRI VAIBH</t>
  </si>
  <si>
    <t>MH 04 DS 9467/SHRI VAIBHA</t>
  </si>
  <si>
    <t>MH 43 U 4856/ABI TRANSPO</t>
  </si>
  <si>
    <t>MH43Y2481/PRANAY LOGISTIC</t>
  </si>
  <si>
    <t>MH04FD7336/ANNA BULK TPT.</t>
  </si>
  <si>
    <t>MH43Y4681/PRANAY LOGISTIC</t>
  </si>
  <si>
    <t>MH04DD5323/IESA ROADLINE</t>
  </si>
  <si>
    <t>MH43Y6981/PRANAY LOGISTIC</t>
  </si>
  <si>
    <t>MH43Y4881/PRANAY LOGISTIC</t>
  </si>
  <si>
    <t>MH43Y5581/PRANAY LOGISTIC</t>
  </si>
  <si>
    <t>MH06AC8817/YMH ENTERPRISE</t>
  </si>
  <si>
    <t>MH43Y4781/PRANAY LOGISTIC</t>
  </si>
  <si>
    <t>MH43U8612/IDEAL MOVERS</t>
  </si>
  <si>
    <t>MH 04 FD 7336/ANNABULKCAR</t>
  </si>
  <si>
    <t>MH 04 DK 7034/IESAROADLIN</t>
  </si>
  <si>
    <t>MH43U8709/IDEAL MOVERS</t>
  </si>
  <si>
    <t>MH43U9216/YMH ENTERPRISE</t>
  </si>
  <si>
    <t>MH04DK7034/IESA ROADLINE</t>
  </si>
  <si>
    <t>MH 04 DS 2592/YMH ENTERPR</t>
  </si>
  <si>
    <t>MH04DS2592/YMH ENTERPRISE</t>
  </si>
  <si>
    <t>MH 43 Y 2581/PRANAY LOGIS</t>
  </si>
  <si>
    <t>MH 43 Y 5581/PRANAYLOGIST</t>
  </si>
  <si>
    <t>TN52A9100/SRI VIGNESH TPT</t>
  </si>
  <si>
    <t>MH 43 Y 4781/PRANAYLOGIST</t>
  </si>
  <si>
    <t>MH 43 Y 6981/PRANAY LOGIS</t>
  </si>
  <si>
    <t>MH 43 Y 4881/PRANAY LOGIS</t>
  </si>
  <si>
    <t>MH 06 AC 8817/YMHENTERPRI</t>
  </si>
  <si>
    <t>TN 42 T 3508/SRI VIGNESH</t>
  </si>
  <si>
    <t>MH 04 EB 9544/CITY TRANS</t>
  </si>
  <si>
    <t>MH 43 Y 9581/PRANAY LOGIS</t>
  </si>
  <si>
    <t>NEL-16/10003845</t>
  </si>
  <si>
    <t>MH 43 Y  8109/SUPREME</t>
  </si>
  <si>
    <t>NEL-16/10003840</t>
  </si>
  <si>
    <t>MH 04 EY 5137/SUPREME</t>
  </si>
  <si>
    <t>NEL-16/10003844</t>
  </si>
  <si>
    <t>MH 43 Y 4805/SUPREME</t>
  </si>
  <si>
    <t>NEL-16/10003884</t>
  </si>
  <si>
    <t>MH 43 Y 5616/SUPREME</t>
  </si>
  <si>
    <t>NEL-16/10003871</t>
  </si>
  <si>
    <t>MH 04 GR 9877/SUPREME</t>
  </si>
  <si>
    <t>NEL-16/10003883</t>
  </si>
  <si>
    <t>MH 43 Y 7248/SREE TPT</t>
  </si>
  <si>
    <t>MH 04 GF 7917/CITY TPT</t>
  </si>
  <si>
    <t>MH 04 GR 0366/CITY TPT</t>
  </si>
  <si>
    <t>MH 04 GR 2715/CITY TPT</t>
  </si>
  <si>
    <t>TN52A9949/NAVEEN TPT.</t>
  </si>
  <si>
    <t>MH04HD3288/CITY TRANSPORT</t>
  </si>
  <si>
    <t>NL 01 L 5215/ROHIT TPT</t>
  </si>
  <si>
    <t>TN 52 E 5888/SRI VIGNESH</t>
  </si>
  <si>
    <t>TN 88 B 9273/CITY TPT</t>
  </si>
  <si>
    <t>MH 43 Y 9205/CITY TPT</t>
  </si>
  <si>
    <t>MH 43 Y 8147/SRI V TPT</t>
  </si>
  <si>
    <t>MH 06 AQ 2534/A.B.CARRIER</t>
  </si>
  <si>
    <t>MH 43 Y 2181/PRYNAY TPT</t>
  </si>
  <si>
    <t>MH 43 Y 8188/SHRI VAIBHAV</t>
  </si>
  <si>
    <t>MH19Z4131/RATHI LIQUID C.</t>
  </si>
  <si>
    <t>MH 04 DS 8344/AR ROADWAYS</t>
  </si>
  <si>
    <t>MH 43 Y 3681/PRANAY TPT</t>
  </si>
  <si>
    <t>MH43U4146/HARMEET ROAD</t>
  </si>
  <si>
    <t>MH 04 GF 0627/ROHIT TPT</t>
  </si>
  <si>
    <t>MH 43 U 4571/HARMEET ROAD</t>
  </si>
  <si>
    <t>PB 06 V 8426/CITY TPT</t>
  </si>
  <si>
    <t>MH43U4595/NAVEEN TPT.</t>
  </si>
  <si>
    <t>MH 18 AS 265/SHRI V L T S</t>
  </si>
  <si>
    <t>MH 43Y 3509 SUPREME CARRI</t>
  </si>
  <si>
    <t>MH 06 AQ 2534/Anna</t>
  </si>
  <si>
    <t>MH 43 Y 2181/PRANAY LOG</t>
  </si>
  <si>
    <t>MH 46 AR 0826/HS ROADLINE</t>
  </si>
  <si>
    <t>MH 43 Y 2681/Pranay</t>
  </si>
  <si>
    <t>MH43Y5109/SUPREME CARRIER</t>
  </si>
  <si>
    <t>10003992/01.12</t>
  </si>
  <si>
    <t>MH43U9705/SUPREME CARRIER</t>
  </si>
  <si>
    <t>10003995/01.12</t>
  </si>
  <si>
    <t>MH 46 F0934/IDEAL MOVERS</t>
  </si>
  <si>
    <t>MH 04 FD 1798//YMH ENTER</t>
  </si>
  <si>
    <t>MH 43 U 4620/IDEAL MOVERS</t>
  </si>
  <si>
    <t>MH 46 F 1643/IDEAL MOVER</t>
  </si>
  <si>
    <t>MH 43 Y 4581/PRANAY LOGIS</t>
  </si>
  <si>
    <t>MH 46 AF 1115/NARESH RDS</t>
  </si>
  <si>
    <t>MH 43 U 7610/IDEAL MOVERS</t>
  </si>
  <si>
    <t>MH 43 Y 4581/PRANAY LOGI</t>
  </si>
  <si>
    <t>MH 46 F 4581/PRANAY LOG</t>
  </si>
  <si>
    <t>MH 04 HD 7214/Y.L ROADLIN</t>
  </si>
  <si>
    <t>MH 46 AR 3420/NARESH ROAD</t>
  </si>
  <si>
    <t>MH 46 F 5891/NARESH ROAD</t>
  </si>
  <si>
    <t>PB 08 CH 2135/H S ROADLIN</t>
  </si>
  <si>
    <t>NEL-16/10004035</t>
  </si>
  <si>
    <t>MH 43 Y 6477/SUPREME CARR</t>
  </si>
  <si>
    <t>MH 43 Y 8802/SREE TRANS</t>
  </si>
  <si>
    <t>MH04GF8018/CITY TPT</t>
  </si>
  <si>
    <t>MH04FP6575/SRI VIGNESH</t>
  </si>
  <si>
    <t>MH43Y6975/CITY TPT.</t>
  </si>
  <si>
    <t>MH46 AF 8678/CITY TPT</t>
  </si>
  <si>
    <t>MH 04 DS 1573/CITY TPT</t>
  </si>
  <si>
    <t>MH 43 Y 4746/CITY TPT</t>
  </si>
  <si>
    <t>MH04DS6636/CITY TRANSPORT</t>
  </si>
  <si>
    <t>MH43Y6005/CITY TPT.</t>
  </si>
  <si>
    <t>TN 52 A 9749/NAVEEN TPT</t>
  </si>
  <si>
    <t>MH 04 EL 4087/SREE TPT</t>
  </si>
  <si>
    <t>MH 43 Y 1918/CITY TRANS</t>
  </si>
  <si>
    <t>MH 06 AQ 2534/A.B.Carrier</t>
  </si>
  <si>
    <t>MH 43 Y 2344/CITY TRANS0</t>
  </si>
  <si>
    <t>MH 04 EB 2826/Y.M.H ENT</t>
  </si>
  <si>
    <t>MH 46 F 7417/CITY TRANS</t>
  </si>
  <si>
    <t>MH 43 Y 5154/CITY TRANS</t>
  </si>
  <si>
    <t>MH 43 Y 7914/CITY TPT</t>
  </si>
  <si>
    <t>MH 43 Y 510/CITY TPT</t>
  </si>
  <si>
    <t>MH 04 GC 7791/AR ROADWAYS</t>
  </si>
  <si>
    <t>MH 04 DD 3461/CITY TPT</t>
  </si>
  <si>
    <t>MH 43 U 7350/Y.M.H.ENT</t>
  </si>
  <si>
    <t>MH 43 Y 5681/PRANAY LOG</t>
  </si>
  <si>
    <t>PB 08 CH  8745/CITY TRANS</t>
  </si>
  <si>
    <t>MH 05 AM 1154/SREE TPT</t>
  </si>
  <si>
    <t>MH 43 Y 9035/AR ROADWAYS</t>
  </si>
  <si>
    <t>MH 04 GF 1893/AR ROADWAYS</t>
  </si>
  <si>
    <t>MH 04 HD 5486/NAVEEN TRAN</t>
  </si>
  <si>
    <t>MH 43 U 7350/YMH ENTER</t>
  </si>
  <si>
    <t>MH 04 GC 3468/CITY TPT</t>
  </si>
  <si>
    <t>MH 04 EB 3780/CITY TPT</t>
  </si>
  <si>
    <t>MH 04 FP 1388/MISTRY</t>
  </si>
  <si>
    <t>MH 12 HD 1717/YMH ENTER</t>
  </si>
  <si>
    <t>MH 04 FU 5214/YL ROADLINE</t>
  </si>
  <si>
    <t>MH 04 CU 3019/MISTRY</t>
  </si>
  <si>
    <t>MH 04 EB 2826/YMH ENTER</t>
  </si>
  <si>
    <t>MH 04 FU 5214/YL ROAD</t>
  </si>
  <si>
    <t>MH 04 EY 5137/NAVEEN TPT</t>
  </si>
  <si>
    <t>GJ 12 AY 8489/CITY TPT</t>
  </si>
  <si>
    <t>MH 04 FP 6056/CITY TPT</t>
  </si>
  <si>
    <t>MH 04 EB 8761/IESA ROADLI</t>
  </si>
  <si>
    <t>MH 04 GF 3525/ABDULLA TPT</t>
  </si>
  <si>
    <t>GJ 12 Z 3507/OM TPT</t>
  </si>
  <si>
    <t>GJ 12 AT 8819/OM TPT</t>
  </si>
  <si>
    <t>GJ 12 AT 8882/OM TPT</t>
  </si>
  <si>
    <t>GJ 12 BT 8858/OM TPT</t>
  </si>
  <si>
    <t>16-17/303</t>
  </si>
  <si>
    <t>MH 18 AS 265/SHRI VAIBHAV</t>
  </si>
  <si>
    <t>MH 04 GR 2716/AR ROADWAYS</t>
  </si>
  <si>
    <t>GJ12BT8838/OM TRANSPORT</t>
  </si>
  <si>
    <t>16-17/306</t>
  </si>
  <si>
    <t>GJ12AU8855/OM TRANSPORT</t>
  </si>
  <si>
    <t>16-17/305</t>
  </si>
  <si>
    <t>GJ12BT8832/OM TRANSPORT</t>
  </si>
  <si>
    <t>16-17/308</t>
  </si>
  <si>
    <t>GJ12BT8826/OM TRANSPORT</t>
  </si>
  <si>
    <t>16-17/307</t>
  </si>
  <si>
    <t>MH 46 F 6009/CITY TRANS</t>
  </si>
  <si>
    <t>MH 43 Y 5286/CITY TRANS</t>
  </si>
  <si>
    <t>MH 04 EB 5474/CITY TPT</t>
  </si>
  <si>
    <t>MH 09 CU 7791/CITY TPT</t>
  </si>
  <si>
    <t>GJ 06 AX 5495/NAVEEN TRAN</t>
  </si>
  <si>
    <t>MH 43 Y 4218/CITY TRANS</t>
  </si>
  <si>
    <t>MH 09 CW 4959/CITY TPT</t>
  </si>
  <si>
    <t>MH 43 Y 9205/CITY TRANS</t>
  </si>
  <si>
    <t>MH 43 Y 3946/SHRI V L TS</t>
  </si>
  <si>
    <t>MH 20 CT 2005/SHRI V L T</t>
  </si>
  <si>
    <t>MH 43 Y 7888/CITY TRANS</t>
  </si>
  <si>
    <t>MH 04 FD 2987/SRI V TPT</t>
  </si>
  <si>
    <t>MH 04 FD 2997/SRI VIGNESH</t>
  </si>
  <si>
    <t>DN 09 M 9641/CITY TRANS</t>
  </si>
  <si>
    <t>GJ12BV8870/OM TRANSPORT</t>
  </si>
  <si>
    <t>16-17/314</t>
  </si>
  <si>
    <t>GJ12AZ8809/OM TRANSPORT</t>
  </si>
  <si>
    <t>16-17/315</t>
  </si>
  <si>
    <t>GJ12BT8862/OM TRANSPORT</t>
  </si>
  <si>
    <t>16-17/313</t>
  </si>
  <si>
    <t>GJ 12 AZ8811/OM TPT</t>
  </si>
  <si>
    <t>GJ 12 AW  8873/OM TRANS</t>
  </si>
  <si>
    <t>MH 43 Y 7009/CITY TRANS</t>
  </si>
  <si>
    <t>MH 46 F 1505/CITY TPT</t>
  </si>
  <si>
    <t>MH 46 F 0398/CITY TPT</t>
  </si>
  <si>
    <t>MH 43 Y 4805/CITY TPT</t>
  </si>
  <si>
    <t>mh 04 eb 2655/city tpt</t>
  </si>
  <si>
    <t>MH 04 FJ 9015/CITY TPT</t>
  </si>
  <si>
    <t>PB 08 DG 4456/CITY TPT</t>
  </si>
  <si>
    <t>GJ 12 BT 2825/OMTPT</t>
  </si>
  <si>
    <t>GJ 12 BT 8858/OM TRANSPOR</t>
  </si>
  <si>
    <t>GJ12BT8858/OM TRANSPORT</t>
  </si>
  <si>
    <t>MH 04 FD 0857/A.R.ROAD WA</t>
  </si>
  <si>
    <t>MH 04 GR 7447/SREE TPT</t>
  </si>
  <si>
    <t>MH 04 GR 7533/A.R. ROAD W</t>
  </si>
  <si>
    <t>MH 43 E 4988/CITY TRANS</t>
  </si>
  <si>
    <t>MH 04 FU 7342/CITY TRANS</t>
  </si>
  <si>
    <t>GJ 12 AY 8804/OM TRANSPO</t>
  </si>
  <si>
    <t>16-17/327</t>
  </si>
  <si>
    <t>16-17/323</t>
  </si>
  <si>
    <t>16-17/326</t>
  </si>
  <si>
    <t>16-17/324</t>
  </si>
  <si>
    <t>GJ12BT8836/OM TRANSPORT</t>
  </si>
  <si>
    <t>16-17/325</t>
  </si>
  <si>
    <t>GJ06AV9219/CITY TRANSPORT</t>
  </si>
  <si>
    <t>MH04HD1013/ROHIT TPT.</t>
  </si>
  <si>
    <t>MH04GF7917/CITY TRANSPORT</t>
  </si>
  <si>
    <t>MH04FU9019/ROHIT TPT.</t>
  </si>
  <si>
    <t>MH04DS6971/SHREE RAVIRAJ</t>
  </si>
  <si>
    <t>MH 43 Y 5081/PRANAY LOGIS</t>
  </si>
  <si>
    <t>MH 06 AQ 2534/ANNA BLK</t>
  </si>
  <si>
    <t>16-17/334</t>
  </si>
  <si>
    <t>16-17/332</t>
  </si>
  <si>
    <t>GJ 12 BV 8870/OM TPT</t>
  </si>
  <si>
    <t>16-17/335</t>
  </si>
  <si>
    <t>16-17/336</t>
  </si>
  <si>
    <t>16-17/333</t>
  </si>
  <si>
    <t>16-17/331</t>
  </si>
  <si>
    <t>MH 04 EB 9061/SREE TPT</t>
  </si>
  <si>
    <t>GJ 12 AZ 8060/CITY TPT</t>
  </si>
  <si>
    <t>MH 04 CA 9903/HARMEET R L</t>
  </si>
  <si>
    <t>MH43Y7248/SREE TRANSPORT</t>
  </si>
  <si>
    <t>MH 43 Y 9681/CITY TPT</t>
  </si>
  <si>
    <t>MH04GC5276/CITY TRANSPORT</t>
  </si>
  <si>
    <t>MH43Y7181/CITY TPT</t>
  </si>
  <si>
    <t>MH04GF7917/CITY TPT</t>
  </si>
  <si>
    <t>MH43 Y 8802/SREE TPT</t>
  </si>
  <si>
    <t>MH04GR2715/CITY TPT</t>
  </si>
  <si>
    <t>MH 43 Y 8802/SREE TPT</t>
  </si>
  <si>
    <t>TN88B9273/CITY TPT</t>
  </si>
  <si>
    <t>TN52A8877/SRI VIGNESH TPT</t>
  </si>
  <si>
    <t>MH04HD3288/CITY TPT</t>
  </si>
  <si>
    <t>MH 43 Y 7081/PRANAY LOGIS</t>
  </si>
  <si>
    <t>MH 04 HD 7214/Y L ROADLIN</t>
  </si>
  <si>
    <t>MH 46 F 4581/PRANAY LOGIS</t>
  </si>
  <si>
    <t>MH 46 AR 4098/HS ROADLINE</t>
  </si>
  <si>
    <t>MH 43 Y 7381/PRANAY LOGIS</t>
  </si>
  <si>
    <t>MH 43 U 3539/IDEAL MOVERS</t>
  </si>
  <si>
    <t>MH 04 EL 5727/CITY TPT</t>
  </si>
  <si>
    <t>MH 04 GC 5755/CITY TPT</t>
  </si>
  <si>
    <t>MH 43 Y 7315/SHRI V L T S</t>
  </si>
  <si>
    <t>MH 04 EB 8761/IESA RL</t>
  </si>
  <si>
    <t>16-17/340</t>
  </si>
  <si>
    <t>16-17/339</t>
  </si>
  <si>
    <t>MH04EL8163/YMH ENTERPRISE</t>
  </si>
  <si>
    <t>MH43Y7381/PRANAY LOGISTIC</t>
  </si>
  <si>
    <t>GJ 12 BT 7089/CITY TPT</t>
  </si>
  <si>
    <t>MH12HD1717/YMH ENTERPRISE</t>
  </si>
  <si>
    <t>MH43Y4381/PRANAY LOGISTIC</t>
  </si>
  <si>
    <t>MH04EB8761/IESA ROADLINE</t>
  </si>
  <si>
    <t>MH46F1729/IDEAL MOVERS</t>
  </si>
  <si>
    <t>MH43U3595/IDEAL MOVERS</t>
  </si>
  <si>
    <t>GJ 12 BT 8838/OM TRANS</t>
  </si>
  <si>
    <t>MH 04 FD 1136/SHRI VAIBHA</t>
  </si>
  <si>
    <t>MH 04 DS 2592/Y M H ENTER</t>
  </si>
  <si>
    <t>MH 12 HD 1717/Y M H</t>
  </si>
  <si>
    <t>MH 04 DD 5323/IESA RD LIN</t>
  </si>
  <si>
    <t>GJ 12 AZ 5026/AR ROADWAYS</t>
  </si>
  <si>
    <t>MH 04 EL 8163/Y M H</t>
  </si>
  <si>
    <t>MH 04 EL 3632/MISTRY</t>
  </si>
  <si>
    <t>MH 18 AA 6300/Y M H</t>
  </si>
  <si>
    <t>GJ 12 AZ 7388/AR  ROADWAY</t>
  </si>
  <si>
    <t>MH 20 CT 2005/SHRI VAIBHA</t>
  </si>
  <si>
    <t>GJ 12 AY 8681/AR RD WAYS</t>
  </si>
  <si>
    <t>MH 04 EL 3865/MISTRY</t>
  </si>
  <si>
    <t>MH 04 EB 8761/IESA RD LIN</t>
  </si>
  <si>
    <t>344/16-17</t>
  </si>
  <si>
    <t>MH 46 F 7281/PRANAY LOG</t>
  </si>
  <si>
    <t>GJ 12 BT 8832/OM TRANS</t>
  </si>
  <si>
    <t>MH 46 F 7281/PRANAY LOGIS</t>
  </si>
  <si>
    <t>MH 04 HD 4278/AR ROADWAYS</t>
  </si>
  <si>
    <t>GJ 12 AW 8873/OM TRANS</t>
  </si>
  <si>
    <t>MH 04 FJ 8147/CITY TPT</t>
  </si>
  <si>
    <t>MH 06 BD 1256/CITY TPT</t>
  </si>
  <si>
    <t>MH 43 Y 3587/CITY TPT</t>
  </si>
  <si>
    <t>MH 43 Y 0510/A R ROADWAYS</t>
  </si>
  <si>
    <t>MH 43 Y 3681/CITY TPT</t>
  </si>
  <si>
    <t>MH 46 F 5191/A R ROADLINE</t>
  </si>
  <si>
    <t>GJ 12 AY 8804/OM TRANS</t>
  </si>
  <si>
    <t>GJ 12 BT 8858/OM TRANS</t>
  </si>
  <si>
    <t>GJ 15 AT 1399/A.R ROADLIN</t>
  </si>
  <si>
    <t>MH 04 HD 6915/CITY TPT</t>
  </si>
  <si>
    <t>MH 46 AF 9138/CITY TRANS</t>
  </si>
  <si>
    <t>MH 04 GR 2716/A.R.ROADLIN</t>
  </si>
  <si>
    <t>TN 52 C 1535/SREE TRANSPO</t>
  </si>
  <si>
    <t>MH 43 U 9612/CITY TPT</t>
  </si>
  <si>
    <t>MH 04 GF 0865/OM TPT CO.</t>
  </si>
  <si>
    <t>MH 43 Y 5317/KAJAL ROAD</t>
  </si>
  <si>
    <t>MH 04 GC 7791/A.R.ROAD WA</t>
  </si>
  <si>
    <t>MH 04 EB 8761/IESAROADLIE</t>
  </si>
  <si>
    <t>MH 04 GR 7447/SREE TRANS</t>
  </si>
  <si>
    <t>MH 43 Y 4697/SAMEER TRANS</t>
  </si>
  <si>
    <t>MH 04 EY 8172/MISTRY TRA</t>
  </si>
  <si>
    <t>MH 43 Y 2381/PRANAY LOGIS</t>
  </si>
  <si>
    <t>MH04 CP 9744/MISTRY TPT</t>
  </si>
  <si>
    <t>MH 43 Y 3681/PRANAY LOGIS</t>
  </si>
  <si>
    <t>MH 04 GC 0159/JAI AMBIKA</t>
  </si>
  <si>
    <t>MH 04 DD 5201/SONY TRANS</t>
  </si>
  <si>
    <t>GJ 06 AX 1475/SREE TRANS</t>
  </si>
  <si>
    <t>MH 46 F 7060/JAI BAJRANG</t>
  </si>
  <si>
    <t>MH 04 GR 5643/OM SHRI TPT</t>
  </si>
  <si>
    <t>MH 46 F 6101/JAI BAJRANG</t>
  </si>
  <si>
    <t>MH 04 EL 5727/CITY TRANS</t>
  </si>
  <si>
    <t>MH 04 DD 5975/PRACHI TRAN</t>
  </si>
  <si>
    <t>MH 05 AM 2734/AR ROADWAYS</t>
  </si>
  <si>
    <t>MH 04 EL/6365/HARMEET ROA</t>
  </si>
  <si>
    <t>MH 04 DS 2592/YMH ENTER</t>
  </si>
  <si>
    <t>MH 04 EB 2835/YMH ENTER</t>
  </si>
  <si>
    <t>MH 04 GR 2144/CITY TPT</t>
  </si>
  <si>
    <t>MH 04 GR 5603/OM SHRI TPT</t>
  </si>
  <si>
    <t>MH 04 DD 5661/SONY TRANS</t>
  </si>
  <si>
    <t>MH04FJ7247/ROHIT TPT.</t>
  </si>
  <si>
    <t>MH 04 FD 0500/YMH ENTER</t>
  </si>
  <si>
    <t>MH 05 AM 764/SAMEER TRANS</t>
  </si>
  <si>
    <t>MH04EY5137/CITY TRANSPORT</t>
  </si>
  <si>
    <t>MH 43 Y 7535/AR ROAD WAYS</t>
  </si>
  <si>
    <t>MH 04 GC 7955/KETAN G C S</t>
  </si>
  <si>
    <t>MH 04 DD 5201/SONY TPT S</t>
  </si>
  <si>
    <t>MH 43 Y 4746/CITY/TPT</t>
  </si>
  <si>
    <t>MH 04 HD 2133/KETAN G C S</t>
  </si>
  <si>
    <t>MH 04 HD 2155/KETAN G C S</t>
  </si>
  <si>
    <t>MH 12 HD 1717/YMH ENTERPR</t>
  </si>
  <si>
    <t>GJ 06 AV 4175/SREE TPT</t>
  </si>
  <si>
    <t>MH 04 HD 2144/KETAN GULAB</t>
  </si>
  <si>
    <t>MH 43 U 3595/IDEALMOVERS</t>
  </si>
  <si>
    <t>MH 04 GR 5532/BHAVIN TPT</t>
  </si>
  <si>
    <t>MH 04 FJ 2418/BHAVIN TPT</t>
  </si>
  <si>
    <t>GJ12BT8830/OM TRANSPORT</t>
  </si>
  <si>
    <t>MH 43 Y 7737/AR ROADWAYS</t>
  </si>
  <si>
    <t>GJ 12 AU 8837/OM TRANS</t>
  </si>
  <si>
    <t>GJ 12 AZ 8807/OM TRANSPOR</t>
  </si>
  <si>
    <t>MH43Y8109/CITY TRANSPORT</t>
  </si>
  <si>
    <t>MH04GR7527/CITY TRANSPORT</t>
  </si>
  <si>
    <t>MH 43 Y 2795/SREETRANSPOR</t>
  </si>
  <si>
    <t>MH46F5746/CITY TRANSPORT</t>
  </si>
  <si>
    <t>MH43Y2109/CITY TRANSPORT</t>
  </si>
  <si>
    <t>MH 04 F 6788/SANDHU TPT</t>
  </si>
  <si>
    <t>MH04FP6955/CITY TRANSPORT</t>
  </si>
  <si>
    <t>MH43Y9205/CITY TRANSPORT</t>
  </si>
  <si>
    <t>MH 04 HD 6449/CITY TPT</t>
  </si>
  <si>
    <t>MH 43 Y 5328/ABI TRANSPO</t>
  </si>
  <si>
    <t>MH 04 EL 9261/SHRIVAIBHAV</t>
  </si>
  <si>
    <t>16-17/375</t>
  </si>
  <si>
    <t>GJ 12 AY 8891/OM TRAN</t>
  </si>
  <si>
    <t>16-17/376</t>
  </si>
  <si>
    <t>GJ12BT2825/OM TRANSPORT</t>
  </si>
  <si>
    <t>16-17/374</t>
  </si>
  <si>
    <t>GJ12BT8834/OM TRANSPORT</t>
  </si>
  <si>
    <t>16-17/377</t>
  </si>
  <si>
    <t>MH 43 U 4012/HARMEET ROAD</t>
  </si>
  <si>
    <t>MH 04 EB 9543/CITY TPT</t>
  </si>
  <si>
    <t>MH 04 EB 2826/YMH ENTERPR</t>
  </si>
  <si>
    <t>MH 04 EL 5895/YMH ENTERPR</t>
  </si>
  <si>
    <t>MH 12 HD 6095/YMH ENTERPR</t>
  </si>
  <si>
    <t>MH 04 FJ 7186/CITY TPT</t>
  </si>
  <si>
    <t>MH 04 CP 9744/MISTRY TPT</t>
  </si>
  <si>
    <t>MH 43 U 9216/YMH ENTERPRI</t>
  </si>
  <si>
    <t>MH 12 EQ 2219/YMH ENTERPR</t>
  </si>
  <si>
    <t>MH 06 AC 8817/YMH ENTERPR</t>
  </si>
  <si>
    <t>MH 19 Z4131/RATHI LIQUID</t>
  </si>
  <si>
    <t>MH 43 U 7350/YMH ENTERPRI</t>
  </si>
  <si>
    <t>MH 04 CG 8886/MISTRY</t>
  </si>
  <si>
    <t>GJ 06 AV 8175/SREE TPT</t>
  </si>
  <si>
    <t>GJ 06 AX 2875/SREE TPT</t>
  </si>
  <si>
    <t>MH 46 F 4711/SREE TPT</t>
  </si>
  <si>
    <t>MH 04 GC 6835/SREE TPT</t>
  </si>
  <si>
    <t>MH 46 F 5360/A.R.ROAD WAY</t>
  </si>
  <si>
    <t>MH 43 Y 5765/ABI TPT</t>
  </si>
  <si>
    <t>MH 43 U 747/SREE TPT</t>
  </si>
  <si>
    <t>MH 46 F 1729/IDEALMOVERS</t>
  </si>
  <si>
    <t>MH 43 Y 2281/PRANAY LOGIS</t>
  </si>
  <si>
    <t>MH 43 U 8709/IDEALMOVERS</t>
  </si>
  <si>
    <t>MH 46 F 1643/IDEALMOVERS</t>
  </si>
  <si>
    <t>MH 43 Y 9004/CITY TPT</t>
  </si>
  <si>
    <t>MH 04 DS 1705/SREE TPT</t>
  </si>
  <si>
    <t>MH 04 FU 7215/AR ROADWAYS</t>
  </si>
  <si>
    <t>MH 04 F 8872/SREE TPT</t>
  </si>
  <si>
    <t>MH 43 U 2047/CITY TPT</t>
  </si>
  <si>
    <t>MH 04 FU 6056/A.R.ROAD WA</t>
  </si>
  <si>
    <t>NL 01 L 1581/ISLL LTD TP</t>
  </si>
  <si>
    <t>MH 04 FP 3788/SHRI V L TP</t>
  </si>
  <si>
    <t>MH 43 U 6584/CITY TPT</t>
  </si>
  <si>
    <t>MH 04 GC 0159/ROHIT TPT</t>
  </si>
  <si>
    <t>MH 04 CP 7902/SREE TRANS</t>
  </si>
  <si>
    <t>MH 43 Y 3741/ABI TRANSPOR</t>
  </si>
  <si>
    <t>MH 43 Y 8621/ROHIT TPT</t>
  </si>
  <si>
    <t>Deep Chand Arya Industries</t>
  </si>
  <si>
    <t>EX-188</t>
  </si>
  <si>
    <t>MH 43 Y 6005/SUPREME CARR</t>
  </si>
  <si>
    <t>EX-189</t>
  </si>
  <si>
    <t>EX-190</t>
  </si>
  <si>
    <t>MH 04 EL 8600/ANURADHA</t>
  </si>
  <si>
    <t>MH 04 EY 1303/HARMEET ROA</t>
  </si>
  <si>
    <t>MH 04 GC 3665/ROYAL TRANS</t>
  </si>
  <si>
    <t>MH 04 GC 2679/SUPREME CAR</t>
  </si>
  <si>
    <t>EX-191</t>
  </si>
  <si>
    <t>MH 04 HD 5754/CITY TRANS</t>
  </si>
  <si>
    <t>MH 04 GR 3385/AR ROADWAYS</t>
  </si>
  <si>
    <t>Olivia Impex Pvt Ltd</t>
  </si>
  <si>
    <t>MH 43 BG 0966/GLOBE TPT</t>
  </si>
  <si>
    <t>DO335</t>
  </si>
  <si>
    <t>MH 04 HD 0673/CITY TRANS</t>
  </si>
  <si>
    <t>MH 04 GR 8440/CITY TRANSP</t>
  </si>
  <si>
    <t>MH 04 CP 8807/CITY TPT</t>
  </si>
  <si>
    <t>MH 04 EB 2655/CITY TPT</t>
  </si>
  <si>
    <t>MH 04 GC 4282/CITY TRANS</t>
  </si>
  <si>
    <t>TN 52 A 7711/S.M.TRANSPOR</t>
  </si>
  <si>
    <t>MH 04 FU 5214/RAJPAL LIQU</t>
  </si>
  <si>
    <t>DO336</t>
  </si>
  <si>
    <t>MH 46 AF 5872/RAJPAL LIQU</t>
  </si>
  <si>
    <t>DO338</t>
  </si>
  <si>
    <t>MH 04 HD 6973/MAA DURGA T</t>
  </si>
  <si>
    <t>MH 04 FJ 869/CITY TPT</t>
  </si>
  <si>
    <t>MH 43 Y 8523/CITY TPT</t>
  </si>
  <si>
    <t>MH 04 EB 1209/CITY TPT</t>
  </si>
  <si>
    <t>MH 43 Y 1165/SAMEER TRANS</t>
  </si>
  <si>
    <t>MH 43 Y 8005/CITY TPT</t>
  </si>
  <si>
    <t>MH 43 Y 8288/SREE TRANS</t>
  </si>
  <si>
    <t>MH 04 GF 3520/RAJLAXMI</t>
  </si>
  <si>
    <t>MH 46 F 5267/RAJPAL LIQUI</t>
  </si>
  <si>
    <t>DO337</t>
  </si>
  <si>
    <t>MH 43 U 3595/IDEAL MOVE</t>
  </si>
  <si>
    <t>ARAVINDH OIL MILLS</t>
  </si>
  <si>
    <t>MH 43 Y 9209/CITY TPT</t>
  </si>
  <si>
    <t>MH 04 EY 5134 RAJPAL LIQU</t>
  </si>
  <si>
    <t>DO340</t>
  </si>
  <si>
    <t>MH 43 Y 8565/RAJPAL LIQUI</t>
  </si>
  <si>
    <t>DO344</t>
  </si>
  <si>
    <t>MH 04 EY 5135/RAJPAL LIQU</t>
  </si>
  <si>
    <t>MH 04 HD 2010/CITY TPT</t>
  </si>
  <si>
    <t>MH 04 HD 6807/CITY TPT</t>
  </si>
  <si>
    <t>MH 46 F 5746/CITY TRANS</t>
  </si>
  <si>
    <t>MH 04 GC 6828/SREE TPT</t>
  </si>
  <si>
    <t>MH 43 Y 5207/CITY TPT</t>
  </si>
  <si>
    <t>NL 01 L 5898/CITY TRANS</t>
  </si>
  <si>
    <t>MH 43 U 8405/CITY TRANS</t>
  </si>
  <si>
    <t>MH 04 GR 6728/CITY TPT</t>
  </si>
  <si>
    <t>GJ 12 BV 0862/SREE TRANS</t>
  </si>
  <si>
    <t>MH 43 Y 8109/SUPREME C</t>
  </si>
  <si>
    <t>MH 04 GC 6139/MAA DURGA</t>
  </si>
  <si>
    <t>BALAJI AGRO PRODUCTS</t>
  </si>
  <si>
    <t>MH 43 Y 7535/AR ROADWAYS</t>
  </si>
  <si>
    <t>GJ 12 BT 6803/AR ROADWAY</t>
  </si>
  <si>
    <t>MH 04 HD 1662/RAJPALLIQUI</t>
  </si>
  <si>
    <t>MH 43 Y 6109/SUPREMECARRI</t>
  </si>
  <si>
    <t>EX-202</t>
  </si>
  <si>
    <t>MH 43 Y 7505/SUPREME</t>
  </si>
  <si>
    <t>EX-203</t>
  </si>
  <si>
    <t>MH 43 Y  8009/SUPREME CAR</t>
  </si>
  <si>
    <t>EX-205</t>
  </si>
  <si>
    <t>MH 04 EL 6002/RAJPALLIQUI</t>
  </si>
  <si>
    <t>MH 04 FP 5065/GLOBE TRANS</t>
  </si>
  <si>
    <t>MH 04 GF 0014/BHAVIN TPT</t>
  </si>
  <si>
    <t>MH 46 AR 7789/HARJEETBULK</t>
  </si>
  <si>
    <t>MH 43 U8612/IDEAL MOVERS</t>
  </si>
  <si>
    <t>MH 04 GF 0514/BHAVIN TPT</t>
  </si>
  <si>
    <t>TN 52 A 8998/CITY TRANS</t>
  </si>
  <si>
    <t>MH 04 GC 1758/GLOBE TRANS</t>
  </si>
  <si>
    <t>MH46AR2185/SUPREME CARRIE</t>
  </si>
  <si>
    <t>204/29.01.2017</t>
  </si>
  <si>
    <t>ADANI WILMAR LTD</t>
  </si>
  <si>
    <t>MH43BG0399/GLOBE TPT</t>
  </si>
  <si>
    <t>1622102313/28.01</t>
  </si>
  <si>
    <t>24849/31.01.2017</t>
  </si>
  <si>
    <t>MH46F1643/IDEAL MOVERS</t>
  </si>
  <si>
    <t>24851/31.01.2017</t>
  </si>
  <si>
    <t>MH04DS6190/YMH ENTERPRISE</t>
  </si>
  <si>
    <t>24854/31.01.2017</t>
  </si>
  <si>
    <t>MH 43 Y 2708/CITY TPT</t>
  </si>
  <si>
    <t>MH43Y2796/SREE TRANSPORT</t>
  </si>
  <si>
    <t>MH19Z4131/RATHI LIQUID</t>
  </si>
  <si>
    <t>MH43Y2344/ABI TRANSPORT</t>
  </si>
  <si>
    <t>MH20CT2005/SHRI VAIBHAV</t>
  </si>
  <si>
    <t>MH 43 Y 9281/GLOBE TPT</t>
  </si>
  <si>
    <t>TN 52 A 8822/MAA DURGA TP</t>
  </si>
  <si>
    <t>RIFI600803</t>
  </si>
  <si>
    <t>MH 04 GR 8070/A.R.ROAD WA</t>
  </si>
  <si>
    <t>MH 06 AQ 4576/AR ROADWAYS</t>
  </si>
  <si>
    <t>MH 43 Y 9681/PRANAY LOGIS</t>
  </si>
  <si>
    <t>MH 04 GF 3521/MAADURGA TP</t>
  </si>
  <si>
    <t>MH 43 Y 4235/SREE TPT</t>
  </si>
  <si>
    <t>MH 04 CG 4898/SREE TRANSP</t>
  </si>
  <si>
    <t>MH 43 Y 5681/PRANAYLOGIST</t>
  </si>
  <si>
    <t>MH 43 Y 5781/PRANAYLOGIST</t>
  </si>
  <si>
    <t>MH 43 Y 2181/PRANAYLOGIST</t>
  </si>
  <si>
    <t>GJ 12 BT 8868/OM TRANS</t>
  </si>
  <si>
    <t>16-17/380/02.02.</t>
  </si>
  <si>
    <t>16-17/384</t>
  </si>
  <si>
    <t>16-17/383</t>
  </si>
  <si>
    <t>16-17/387</t>
  </si>
  <si>
    <t>16-17/381</t>
  </si>
  <si>
    <t>16-17/382</t>
  </si>
  <si>
    <t>/382</t>
  </si>
  <si>
    <t>MH04EY1049/SHREE TPT.</t>
  </si>
  <si>
    <t>MH 04 GR 6761/SREE TPT</t>
  </si>
  <si>
    <t>Srimadhi Agro Industries priva</t>
  </si>
  <si>
    <t>MH43Y3509/SUPREME CARRIER</t>
  </si>
  <si>
    <t>MH04GR6949/GLOBE TPT.</t>
  </si>
  <si>
    <t>EX-211</t>
  </si>
  <si>
    <t>GJ 12 AZ 8807/OM TRANS</t>
  </si>
  <si>
    <t>MH 04 GC 5275/CITY TPT</t>
  </si>
  <si>
    <t>MH 04 CP 7811/CITY TRANS</t>
  </si>
  <si>
    <t>MH 04 EY 5136/SUPREME CAR</t>
  </si>
  <si>
    <t>MH 04 EY 5135/SUPREME CAR</t>
  </si>
  <si>
    <t>MH 04 FP 0787/SHREE TPT</t>
  </si>
  <si>
    <t>MH 43 Y 9035/A R ROADWAYS</t>
  </si>
  <si>
    <t>MH 04 HD 5844/ABI TPT</t>
  </si>
  <si>
    <t>GJ 06 AX 2875/MAA DURGA</t>
  </si>
  <si>
    <t>MH 04 GR 7447/SHREE TPT</t>
  </si>
  <si>
    <t>TN 52 E 5785/SRI VIGNESH</t>
  </si>
  <si>
    <t>MH 43 Y 5881/PRANAY LOGIS</t>
  </si>
  <si>
    <t>MH 43 Y 2281/PRANAY LOG</t>
  </si>
  <si>
    <t>MH 43 Y 9681/PRANAY LOG</t>
  </si>
  <si>
    <t>MH 43 BG 0966/GLOBE TRANS</t>
  </si>
  <si>
    <t>EX 219</t>
  </si>
  <si>
    <t>MH 04 CP 9744/MISTRY TRA</t>
  </si>
  <si>
    <t>MH 04 EY 1303/HARMEET RL</t>
  </si>
  <si>
    <t>MH 43 Y 8635/CITY TPT</t>
  </si>
  <si>
    <t>MH 18 BA 265/S V LAXMI TS</t>
  </si>
  <si>
    <t>Shri Sendhur Oil Mill</t>
  </si>
  <si>
    <t>GJ 12 X 1735/SREE TPT</t>
  </si>
  <si>
    <t>MH 04 GR 6467/CITY TPT</t>
  </si>
  <si>
    <t>MH 04 FD 817/PRANAY LOGIS</t>
  </si>
  <si>
    <t>MH 46 F 1548/SHRI VAIBHAV</t>
  </si>
  <si>
    <t>MH 04 EL 4007/SREE TRANS</t>
  </si>
  <si>
    <t>MH 46 F 3198/CITY TPT</t>
  </si>
  <si>
    <t>MH 05 AM 2332/AR ROADWAYS</t>
  </si>
  <si>
    <t>MH 43 Y 2709/NAVEEN TRANS</t>
  </si>
  <si>
    <t>MH 43 Y 7206/NAVEEN TRANS</t>
  </si>
  <si>
    <t>MH 04 GC 1352/CITY TPT</t>
  </si>
  <si>
    <t>MH 04 FP 6955/CITY TPT</t>
  </si>
  <si>
    <t>MH 43 U 3595/IDEAL MOVER</t>
  </si>
  <si>
    <t>GJ 12 BT 8852/OM TRANS</t>
  </si>
  <si>
    <t>GJ 12 AZ 8809/OM TRANS</t>
  </si>
  <si>
    <t>MH 43 Y 5207/CITY TRANS</t>
  </si>
  <si>
    <t>MH 04 HD 6973/AR roadways</t>
  </si>
  <si>
    <t>MH 43 Y 5616/CITY TRANS</t>
  </si>
  <si>
    <t>MH 04 GR 4336/ROHIT TPT</t>
  </si>
  <si>
    <t>MH 04 GR 1736/CITY TRANS</t>
  </si>
  <si>
    <t xml:space="preserve"> MH 43 Y 5956/CITY TRANS</t>
  </si>
  <si>
    <t>GJ 12 BY  8870/OM TRANS</t>
  </si>
  <si>
    <t>GJ 12 BT 8822/OM TRANS</t>
  </si>
  <si>
    <t>MH 46 F 5746/CITY TRNS</t>
  </si>
  <si>
    <t>MH 04 HD 5444/CITY TPT</t>
  </si>
  <si>
    <t>MH 43 U 4146/HARMEET ROAD</t>
  </si>
  <si>
    <t>MH 43 Y 7914/CITYTRANS</t>
  </si>
  <si>
    <t>MH 04 EB 9061/SREE TRANS</t>
  </si>
  <si>
    <t>MH 43 Y 6005/CITY TRANS</t>
  </si>
  <si>
    <t>MH 04 HD 2655/CITY TRANS</t>
  </si>
  <si>
    <t>MH 04 HD 6611/CITY TRANS</t>
  </si>
  <si>
    <t>MH 04 DD 1619/CITY TRANS</t>
  </si>
  <si>
    <t>Harkaran Dass Vedpal</t>
  </si>
  <si>
    <t>MH46AF 7336/RAJPAL L C M</t>
  </si>
  <si>
    <t>GJ12 AY 8804/OM TRANSG</t>
  </si>
  <si>
    <t>16-17/401</t>
  </si>
  <si>
    <t>GJ12AZ8816/OM TRANSPORT</t>
  </si>
  <si>
    <t>16-17/407</t>
  </si>
  <si>
    <t>GJ 12 BT 8824/OM TRANS</t>
  </si>
  <si>
    <t>GJ12BT8860/OM TRANSPORT</t>
  </si>
  <si>
    <t>16-17/405</t>
  </si>
  <si>
    <t>16-17/406</t>
  </si>
  <si>
    <t>MH 43 Y 2795/SREE TRANS</t>
  </si>
  <si>
    <t>MH 04 HS 0955/CITY TPT</t>
  </si>
  <si>
    <t>MH 04 FD 6219/SHRIVAIBHAV</t>
  </si>
  <si>
    <t>MH 18 AS 265/SHRIVAIBHAVL</t>
  </si>
  <si>
    <t>MH46 AF 9803/RAJPAL L C M</t>
  </si>
  <si>
    <t>16-17/417</t>
  </si>
  <si>
    <t>16-17/416</t>
  </si>
  <si>
    <t>16-17/414</t>
  </si>
  <si>
    <t>GJ12BT8852/OM TRANSPORT</t>
  </si>
  <si>
    <t>16-17/408</t>
  </si>
  <si>
    <t>GJ12BT8822/OM TRANSPORT</t>
  </si>
  <si>
    <t>16-17/415</t>
  </si>
  <si>
    <t>GJ 12 BT 8834/OM TRANS</t>
  </si>
  <si>
    <t>16-17/409</t>
  </si>
  <si>
    <t>MH 48 Y 8009/CITY TPT</t>
  </si>
  <si>
    <t>MH 04 EY 9015/SHRI V L T</t>
  </si>
  <si>
    <t>MH 43 Y 9507/GLOBE TPT</t>
  </si>
  <si>
    <t>EX-232</t>
  </si>
  <si>
    <t>MH 04 EY 5137/GLOBE TPT</t>
  </si>
  <si>
    <t>EX-231</t>
  </si>
  <si>
    <t>GJ 06 AV 4375/SREE TPT</t>
  </si>
  <si>
    <t>MH 04 DS 5303/HARMEET ROD</t>
  </si>
  <si>
    <t>MH 43 Y 5451/ROHIT TPT</t>
  </si>
  <si>
    <t>TN 72 AK 0499/GLOBE TRANS</t>
  </si>
  <si>
    <t>EX-235</t>
  </si>
  <si>
    <t>MH 46 AF 9937/MAA DURGA</t>
  </si>
  <si>
    <t>TN 59 AW 3970/GLOBE TRANS</t>
  </si>
  <si>
    <t>EX 240</t>
  </si>
  <si>
    <t>EX-239</t>
  </si>
  <si>
    <t>MH 04 HD 2010/CITY TRANS</t>
  </si>
  <si>
    <t>MH 43 Y 8217/AR ROADWAYS</t>
  </si>
  <si>
    <t>MH 43 Y 7248/AR ROADWAYS</t>
  </si>
  <si>
    <t>MH 43 Y 3594/CITY TPT</t>
  </si>
  <si>
    <t>MH 43 Y 1972/ROHIT TRANS</t>
  </si>
  <si>
    <t>MH 46 AF 0802/RAJPAL LIQU</t>
  </si>
  <si>
    <t>MH 43 Y 8802/HARMEET ROAD</t>
  </si>
  <si>
    <t>MH 46 AF 7979/AR ROADWAY</t>
  </si>
  <si>
    <t>MH 04 EY 9015/SRI VAIBHAV</t>
  </si>
  <si>
    <t>EX 233</t>
  </si>
  <si>
    <t>MH 46 AF 5789/NTC SUPPLY</t>
  </si>
  <si>
    <t>EX 234</t>
  </si>
  <si>
    <t>MH 46 AF 5489/NTC SUPPLY</t>
  </si>
  <si>
    <t>MH 46 AR 7789/NTC SUPPLY</t>
  </si>
  <si>
    <t xml:space="preserve"> GJ 12 AZ 8800/OM TRANS</t>
  </si>
  <si>
    <t>NL 01 N 0026/NTC SUPPLY</t>
  </si>
  <si>
    <t>NL 01 N 0023/NTC SUPPLY</t>
  </si>
  <si>
    <t>NL 01 L 9317/NTC SUPPLY</t>
  </si>
  <si>
    <t>MH 04 HD 8789/RAJPAL LIQU</t>
  </si>
  <si>
    <t>MH 12 HD 6098/YMH ENTER</t>
  </si>
  <si>
    <t>MH 04 FJ 2418/KUNJAL TPT</t>
  </si>
  <si>
    <t>MH 04 EB 3347/KUNJAL TPT</t>
  </si>
  <si>
    <t>MH 04 GR 9761/YL ROADLINE</t>
  </si>
  <si>
    <t>MH 46 AF 6437/RAJPAL L C</t>
  </si>
  <si>
    <t>MH04 FP 0716/RAJPAL L C M</t>
  </si>
  <si>
    <t>GJ 12 AY 8866/OM TRANS</t>
  </si>
  <si>
    <t>GJ 12 BV 8882/OM TPT</t>
  </si>
  <si>
    <t>GJ 12 BV 8874/OM TRANS</t>
  </si>
  <si>
    <t>MH 46 F 2881/PRANAY LOG</t>
  </si>
  <si>
    <t>MH 04 FJ 2419/KUNJAL TPT</t>
  </si>
  <si>
    <t>MH 04 FD 7336/ANNABULK</t>
  </si>
  <si>
    <t xml:space="preserve"> GJ 12 BV 8870/OM TRANS</t>
  </si>
  <si>
    <t>MH 43 Y 2909/PAWAN TRANSP</t>
  </si>
  <si>
    <t>NL 01 L 5767/PAWAN TPT</t>
  </si>
  <si>
    <t>GJ 12 BV 8880/OM TPT</t>
  </si>
  <si>
    <t>MH 43 Y 9244/PAWAN TPT</t>
  </si>
  <si>
    <t>MH 04 GF 6585/PAWAN TPT</t>
  </si>
  <si>
    <t>MH 04 GR 9761/Y.L.ROADLIN</t>
  </si>
  <si>
    <t>GJ 12 BV 8878/OM TPT</t>
  </si>
  <si>
    <t>MH 43 Y 5853/SHREERAM B C</t>
  </si>
  <si>
    <t>NL 01 L 6366/PAWAN TPT</t>
  </si>
  <si>
    <t>NL 01 L 4851/PAWAN TPT</t>
  </si>
  <si>
    <t>UP 62 AT 2016/PAWAN TPT</t>
  </si>
  <si>
    <t>MH 46 F 5209/SUPREME CARR</t>
  </si>
  <si>
    <t>MH46AF5502/HARMEET ROAD</t>
  </si>
  <si>
    <t>GJ 12 BV 8874/OM TPT</t>
  </si>
  <si>
    <t>MH 04 HD 4273/SHREE RAM</t>
  </si>
  <si>
    <t>MH 04 GC1775/PAWAN TPT</t>
  </si>
  <si>
    <t>NL 01 L 6340/PAWAN TPT</t>
  </si>
  <si>
    <t>NL 01 N 6075/PAWAN TPT</t>
  </si>
  <si>
    <t>MH 43 Y 4697/SHREE RAM BU</t>
  </si>
  <si>
    <t>MH 43 Y 5260/IESA ROAD</t>
  </si>
  <si>
    <t>MH 43 Y 4581/GLOBE TRANSP</t>
  </si>
  <si>
    <t>EX-247</t>
  </si>
  <si>
    <t>MH 46 AR 2185/SUPREME</t>
  </si>
  <si>
    <t>EX-248</t>
  </si>
  <si>
    <t>GJ 12 BT 6900/NTC SUPPLY</t>
  </si>
  <si>
    <t>GJ 12 AZ 2315/ROYAL TPT</t>
  </si>
  <si>
    <t>MH 43 Y 8009/SUPREME</t>
  </si>
  <si>
    <t>MH 43 Y 8109/SUPREME CARR</t>
  </si>
  <si>
    <t>NL 01 L 6365/PAWAN TPT</t>
  </si>
  <si>
    <t>MH 04 FU 6450/PAWAN TPT</t>
  </si>
  <si>
    <t>MH 04 HD 3881/PAWAN TPT</t>
  </si>
  <si>
    <t>MH 43 Y 3681/GLOBE TPT</t>
  </si>
  <si>
    <t>EX-249</t>
  </si>
  <si>
    <t>MH 46 AF 6969/GUJRAT RAJE</t>
  </si>
  <si>
    <t>Netaji Oil Depot Pvt Ltd</t>
  </si>
  <si>
    <t>NL01L5917/PAWAN TRANSPORT</t>
  </si>
  <si>
    <t>MH43Y7214/G.R.ROADLINES</t>
  </si>
  <si>
    <t>NL 01 L 9870/ROYAL TPT</t>
  </si>
  <si>
    <t>166/06.03.2017</t>
  </si>
  <si>
    <t>GJ 12 AZ 8810/O M TPT</t>
  </si>
  <si>
    <t>MH04FP5065/GLOBE TPT.</t>
  </si>
  <si>
    <t>EX-253</t>
  </si>
  <si>
    <t>MH46AF3539/G.R. ROADLINES</t>
  </si>
  <si>
    <t>MH04EL2175/SHREE RAM BULK</t>
  </si>
  <si>
    <t>MH 43 Y 5268/AR ROADWAYS</t>
  </si>
  <si>
    <t>NL01 L 7630/ROYAL TPT</t>
  </si>
  <si>
    <t>MH04EB9783/MISTRY TPT.</t>
  </si>
  <si>
    <t>MH04EY8175/MISTRY TPT.</t>
  </si>
  <si>
    <t>MH 12 HD 6098/Y.M.H. ENT</t>
  </si>
  <si>
    <t>MH04EL5727/SREE TRANSPORT</t>
  </si>
  <si>
    <t>MH 43 U 8612/IDEAL TPT</t>
  </si>
  <si>
    <t>MH 46 F 1729/IDEAL TPT</t>
  </si>
  <si>
    <t>MH 46 F 0934/IDEAL TPT</t>
  </si>
  <si>
    <t>MH04HD4938/ASSOCIATES 56</t>
  </si>
  <si>
    <t>EX/005/2016-17</t>
  </si>
  <si>
    <t>GJ12AY8891/OM TRANSPORT</t>
  </si>
  <si>
    <t>GJ12AZ8800/OM TRANSPORT</t>
  </si>
  <si>
    <t>NL01L8711/VISEN LOGISTIC</t>
  </si>
  <si>
    <t>Adani Wilmar Ltd</t>
  </si>
  <si>
    <t>MH 04 EL 7715/OM TPT</t>
  </si>
  <si>
    <t>MH12HD6098/YMH ENTERPRISE</t>
  </si>
  <si>
    <t>MH 04 EB 9767/MISTRY</t>
  </si>
  <si>
    <t>MH 04 GR 4985/YL ROADLI</t>
  </si>
  <si>
    <t>MH 46 F 1729/IDEAL</t>
  </si>
  <si>
    <t>GJ12BV8882/OM TRANSPORT</t>
  </si>
  <si>
    <t>GJ12AY8804/OM TRANSPORT</t>
  </si>
  <si>
    <t>16-17/461</t>
  </si>
  <si>
    <t>GJ12BT8830/OM TPT.</t>
  </si>
  <si>
    <t>16-17/464</t>
  </si>
  <si>
    <t>GJ12AZ8809/OM TPT.</t>
  </si>
  <si>
    <t>16-17/467</t>
  </si>
  <si>
    <t>GJ 12 BT 8824/OM TPT.</t>
  </si>
  <si>
    <t>16-17/460</t>
  </si>
  <si>
    <t>16-17/459</t>
  </si>
  <si>
    <t>16-17/458</t>
  </si>
  <si>
    <t>GJ12AZ8844/OM TPT.</t>
  </si>
  <si>
    <t>MH 04 FU 0298/YL ROAD LI</t>
  </si>
  <si>
    <t>GJ12BT7700/NTC SUPPLY</t>
  </si>
  <si>
    <t>EX/009/2016-2017</t>
  </si>
  <si>
    <t>MH 04 HD 5177/ASSOCIATES</t>
  </si>
  <si>
    <t>MH 04  FP 1377/MISTRY TRA</t>
  </si>
  <si>
    <t>MH 46 F 0934/IDEAL movers</t>
  </si>
  <si>
    <t>GJ12BT1100/NTC SUPPLY</t>
  </si>
  <si>
    <t>EX/008/2016-2017</t>
  </si>
  <si>
    <t>MH 04 FP 4854/ASSOCIATES</t>
  </si>
  <si>
    <t>EX/006/2016-17</t>
  </si>
  <si>
    <t>MH 04 GC 3646/ASS0CIATES</t>
  </si>
  <si>
    <t>EX/007/2016-17</t>
  </si>
  <si>
    <t>MH 04 EY 8619/ASSOCIATES</t>
  </si>
  <si>
    <t>GJ12AY8899/OM TPT.</t>
  </si>
  <si>
    <t>16-17/473</t>
  </si>
  <si>
    <t>GJ12BV8878/OM TPT.</t>
  </si>
  <si>
    <t>16-17/471</t>
  </si>
  <si>
    <t>16-17/472</t>
  </si>
  <si>
    <t>GJ12BT8852/OM TPT.</t>
  </si>
  <si>
    <t>16-17/462</t>
  </si>
  <si>
    <t>GJ12AY8891/OM TPT.</t>
  </si>
  <si>
    <t>16-17/475</t>
  </si>
  <si>
    <t>GJ12AU8855/OM TPT.</t>
  </si>
  <si>
    <t>16-17/470</t>
  </si>
  <si>
    <t>MH 46 F 1643/IDEAL</t>
  </si>
  <si>
    <t>MH 43 U 7610/IDEAL</t>
  </si>
  <si>
    <t>NH 46 F 0934/IDEAL</t>
  </si>
  <si>
    <t>MH 04 DS 6190/Y M H</t>
  </si>
  <si>
    <t>MH 12 HD 6098/Y M H ENTER</t>
  </si>
  <si>
    <t>GJ 12 BV 8890/OM TPT</t>
  </si>
  <si>
    <t>EMAMI AGROTECH LIMITED</t>
  </si>
  <si>
    <t>MH 46 AR 3728/H S ROADLIN</t>
  </si>
  <si>
    <t>GJ 12 BT 9300/NTC SUPPLY</t>
  </si>
  <si>
    <t>MH 46 AR 0826/H S ROADLIN</t>
  </si>
  <si>
    <t>MH 04 HD 0426/IESA ROAD</t>
  </si>
  <si>
    <t>MH 43 Y 7505/SUPREEMCARRI</t>
  </si>
  <si>
    <t>MH 43 Y 4805/SUPREME CARR</t>
  </si>
  <si>
    <t>MH 46 F1729/IDEAL MOVERS</t>
  </si>
  <si>
    <t>MH 43 Y 8009/SUPREM CARRI</t>
  </si>
  <si>
    <t>WB 23 C 9903/RAJPAL LIQU</t>
  </si>
  <si>
    <t>16-17/480</t>
  </si>
  <si>
    <t>16-17/484</t>
  </si>
  <si>
    <t>16-17/482</t>
  </si>
  <si>
    <t>16-17/483</t>
  </si>
  <si>
    <t>16-17/481</t>
  </si>
  <si>
    <t>Total</t>
  </si>
  <si>
    <t>Amount in LC Means</t>
  </si>
  <si>
    <t>For Local (Ruchi, liberty, Allana)</t>
  </si>
  <si>
    <t>basic rate*qty+frt</t>
  </si>
  <si>
    <t>New PO No.</t>
  </si>
  <si>
    <t>PO Dt.</t>
  </si>
  <si>
    <t>Shipment from</t>
  </si>
  <si>
    <t>Last Dt. of Shipment</t>
  </si>
  <si>
    <t>PO Quanity</t>
  </si>
  <si>
    <t>Rate</t>
  </si>
  <si>
    <t>02.02.17</t>
  </si>
  <si>
    <t>15.01.17</t>
  </si>
  <si>
    <t>15.02.17</t>
  </si>
  <si>
    <t>12.01.17</t>
  </si>
  <si>
    <t xml:space="preserve">10.01.17 </t>
  </si>
  <si>
    <t>13.01.17</t>
  </si>
  <si>
    <t>10.01.17</t>
  </si>
  <si>
    <t>05.02.17</t>
  </si>
  <si>
    <t>19.01.17</t>
  </si>
  <si>
    <t>18.01.17</t>
  </si>
  <si>
    <t>28.02.17</t>
  </si>
  <si>
    <t>15.03.17</t>
  </si>
  <si>
    <t>20.01.17</t>
  </si>
  <si>
    <t>23.01.17</t>
  </si>
  <si>
    <t>31.01.17</t>
  </si>
  <si>
    <t>06.02.17</t>
  </si>
  <si>
    <t>01.03.17</t>
  </si>
  <si>
    <t>31.03.17</t>
  </si>
  <si>
    <t>07.02.17</t>
  </si>
  <si>
    <t>16.02.17</t>
  </si>
  <si>
    <t>05.03.17</t>
  </si>
  <si>
    <t>13.02.17</t>
  </si>
  <si>
    <t>09.02.17</t>
  </si>
  <si>
    <t>23.02.17</t>
  </si>
  <si>
    <t>18.02.17</t>
  </si>
  <si>
    <t>06.03.17</t>
  </si>
  <si>
    <t>22.02.17</t>
  </si>
  <si>
    <t>20.03.17</t>
  </si>
  <si>
    <t>27.02.17</t>
  </si>
  <si>
    <t>10.03.17</t>
  </si>
  <si>
    <t>23.03.17</t>
  </si>
  <si>
    <t>01.04.17</t>
  </si>
  <si>
    <t>30.04.17</t>
  </si>
  <si>
    <t>01.05.17</t>
  </si>
  <si>
    <t>31.05.17</t>
  </si>
  <si>
    <t>Year</t>
  </si>
  <si>
    <t>Date</t>
  </si>
  <si>
    <t>PS Kan</t>
  </si>
  <si>
    <t>PS Mum</t>
  </si>
  <si>
    <t>PFAD Kan</t>
  </si>
  <si>
    <t>PFAD Mum</t>
  </si>
  <si>
    <t>PFAD</t>
  </si>
  <si>
    <t>MEO Rate</t>
  </si>
  <si>
    <t>RMO Dlvd</t>
  </si>
  <si>
    <t>PS (40K:60M)</t>
  </si>
  <si>
    <t>PFAD (40K:60M)</t>
  </si>
  <si>
    <t>RBDPS</t>
  </si>
  <si>
    <t>Mustard</t>
  </si>
  <si>
    <t xml:space="preserve"> Qty in Recvd</t>
  </si>
  <si>
    <t>Row Labels</t>
  </si>
  <si>
    <t>(blank)</t>
  </si>
  <si>
    <t>Grand Total</t>
  </si>
  <si>
    <t>Sum of  Qty in Recvd</t>
  </si>
  <si>
    <t>Sum of   Amount in LC</t>
  </si>
  <si>
    <t>Average of Price</t>
  </si>
  <si>
    <t>0.5% / 15KG</t>
  </si>
  <si>
    <t>1% / 15KG</t>
  </si>
  <si>
    <t>2% / 15Kg</t>
  </si>
  <si>
    <t>2%/Kg</t>
  </si>
  <si>
    <t>Tax</t>
  </si>
  <si>
    <t>Comm</t>
  </si>
  <si>
    <t>Ins+Shrtg</t>
  </si>
  <si>
    <t>Freight</t>
  </si>
  <si>
    <t>Margin</t>
  </si>
  <si>
    <t>W.C.</t>
  </si>
  <si>
    <t>Total Exp</t>
  </si>
  <si>
    <t>Per kg all paid</t>
  </si>
  <si>
    <t>Coconut</t>
  </si>
  <si>
    <t>Week Num</t>
  </si>
  <si>
    <t>CNO PMT All Paid</t>
  </si>
  <si>
    <t>Average of PS (40K:60M)</t>
  </si>
  <si>
    <t>Average of PFAD (40K:60M)</t>
  </si>
  <si>
    <t>Average of RMO Dlvd</t>
  </si>
  <si>
    <t>Average of CNO PMT All Paid</t>
  </si>
  <si>
    <t>Volume</t>
  </si>
  <si>
    <t>Purchase Weighted Avg.</t>
  </si>
  <si>
    <t>Sum:</t>
  </si>
  <si>
    <t>Value</t>
  </si>
  <si>
    <t>Mkt Avg. Rate</t>
  </si>
  <si>
    <t>VA Amt</t>
  </si>
  <si>
    <t>VA PMT</t>
  </si>
  <si>
    <t>Product</t>
  </si>
  <si>
    <t>Total Purchase Value</t>
  </si>
  <si>
    <t>VA in %tage</t>
  </si>
  <si>
    <t>Actual VA Value</t>
  </si>
  <si>
    <t>Actual VA%</t>
  </si>
  <si>
    <t>CNO</t>
  </si>
  <si>
    <t>RMO</t>
  </si>
  <si>
    <t xml:space="preserve">PFAD </t>
  </si>
  <si>
    <t>VA / PMT</t>
  </si>
  <si>
    <t>VA In Value</t>
  </si>
  <si>
    <t>+Funding Impact (Shakti+Edelweiss)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</si>
</sst>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4" formatCode="0.000"/>
    <numFmt numFmtId="165" formatCode="#,##0.000"/>
    <numFmt numFmtId="166" formatCode="_ * #,##0_ ;_ * \-#,##0_ ;_ * &quot;-&quot;??_ ;_ @_ "/>
    <numFmt numFmtId="167" formatCode="dd\-mmm\-yy"/>
    <numFmt numFmtId="168" formatCode="_(* #,##0.00_);_(* \(#,##0.00\);_(* &quot;-&quot;??_);_(@_)"/>
    <numFmt numFmtId="169" formatCode="_(* #,##0_);_(* \(#,##0\);_(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Cambria"/>
      <family val="1"/>
      <scheme val="major"/>
    </font>
    <font>
      <b/>
      <sz val="9"/>
      <name val="Arial"/>
      <family val="2"/>
    </font>
    <font>
      <sz val="11"/>
      <color theme="6" tint="-0.499984740745262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indexed="8"/>
      <name val="Calibri"/>
      <family val="2"/>
    </font>
    <font>
      <sz val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2" fillId="0" borderId="0" applyNumberFormat="0" applyBorder="0" applyAlignment="0"/>
    <xf numFmtId="43" fontId="22" fillId="0" borderId="0" applyFont="0" applyFill="0" applyBorder="0" applyAlignment="0" applyProtection="0"/>
    <xf numFmtId="168" fontId="26" fillId="0" borderId="0" applyFont="0" applyFill="0" applyBorder="0" applyAlignment="0" applyProtection="0"/>
  </cellStyleXfs>
  <cellXfs count="94">
    <xf numFmtId="0" fontId="0" fillId="0" borderId="0" xfId="0"/>
    <xf numFmtId="166" fontId="19" fillId="0" borderId="10" xfId="1" applyNumberFormat="1" applyFont="1" applyBorder="1" applyAlignment="1">
      <alignment vertical="center"/>
    </xf>
    <xf numFmtId="14" fontId="19" fillId="0" borderId="10" xfId="0" applyNumberFormat="1" applyFont="1" applyBorder="1" applyAlignment="1">
      <alignment vertical="center"/>
    </xf>
    <xf numFmtId="14" fontId="19" fillId="33" borderId="10" xfId="0" applyNumberFormat="1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15" fontId="19" fillId="0" borderId="10" xfId="0" applyNumberFormat="1" applyFont="1" applyFill="1" applyBorder="1" applyAlignment="1">
      <alignment vertical="center"/>
    </xf>
    <xf numFmtId="0" fontId="19" fillId="0" borderId="10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33" borderId="0" xfId="0" applyFill="1"/>
    <xf numFmtId="15" fontId="19" fillId="0" borderId="10" xfId="0" applyNumberFormat="1" applyFont="1" applyBorder="1" applyAlignment="1">
      <alignment vertical="center"/>
    </xf>
    <xf numFmtId="0" fontId="19" fillId="0" borderId="10" xfId="0" applyFont="1" applyFill="1" applyBorder="1" applyAlignment="1">
      <alignment vertical="center"/>
    </xf>
    <xf numFmtId="166" fontId="19" fillId="0" borderId="10" xfId="1" applyNumberFormat="1" applyFont="1" applyFill="1" applyBorder="1" applyAlignment="1">
      <alignment vertical="center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19" fillId="0" borderId="10" xfId="0" applyNumberFormat="1" applyFont="1" applyFill="1" applyBorder="1" applyAlignment="1">
      <alignment vertical="center"/>
    </xf>
    <xf numFmtId="0" fontId="0" fillId="0" borderId="0" xfId="0"/>
    <xf numFmtId="0" fontId="0" fillId="0" borderId="10" xfId="0" applyBorder="1"/>
    <xf numFmtId="4" fontId="0" fillId="0" borderId="10" xfId="0" applyNumberFormat="1" applyBorder="1"/>
    <xf numFmtId="0" fontId="16" fillId="0" borderId="10" xfId="0" applyFont="1" applyBorder="1"/>
    <xf numFmtId="0" fontId="16" fillId="0" borderId="0" xfId="0" applyFont="1"/>
    <xf numFmtId="0" fontId="16" fillId="0" borderId="10" xfId="0" applyFont="1" applyBorder="1" applyAlignment="1">
      <alignment horizontal="left"/>
    </xf>
    <xf numFmtId="4" fontId="16" fillId="0" borderId="10" xfId="0" applyNumberFormat="1" applyFont="1" applyBorder="1"/>
    <xf numFmtId="0" fontId="0" fillId="0" borderId="10" xfId="0" applyFont="1" applyBorder="1"/>
    <xf numFmtId="165" fontId="16" fillId="0" borderId="10" xfId="0" applyNumberFormat="1" applyFont="1" applyBorder="1"/>
    <xf numFmtId="164" fontId="0" fillId="0" borderId="10" xfId="0" applyNumberFormat="1" applyFont="1" applyBorder="1" applyAlignment="1">
      <alignment horizontal="left"/>
    </xf>
    <xf numFmtId="164" fontId="0" fillId="0" borderId="10" xfId="0" applyNumberFormat="1" applyFont="1" applyBorder="1"/>
    <xf numFmtId="164" fontId="0" fillId="0" borderId="10" xfId="0" applyNumberFormat="1" applyBorder="1"/>
    <xf numFmtId="164" fontId="0" fillId="33" borderId="10" xfId="0" applyNumberFormat="1" applyFill="1" applyBorder="1"/>
    <xf numFmtId="0" fontId="16" fillId="0" borderId="0" xfId="0" applyFont="1" applyBorder="1"/>
    <xf numFmtId="4" fontId="0" fillId="0" borderId="0" xfId="0" applyNumberFormat="1" applyFont="1" applyBorder="1"/>
    <xf numFmtId="4" fontId="16" fillId="0" borderId="0" xfId="0" applyNumberFormat="1" applyFont="1" applyBorder="1"/>
    <xf numFmtId="0" fontId="16" fillId="0" borderId="10" xfId="0" applyFont="1" applyBorder="1" applyAlignment="1">
      <alignment horizontal="right"/>
    </xf>
    <xf numFmtId="0" fontId="0" fillId="0" borderId="10" xfId="0" applyFont="1" applyBorder="1" applyAlignment="1">
      <alignment horizontal="right"/>
    </xf>
    <xf numFmtId="0" fontId="0" fillId="0" borderId="10" xfId="0" applyBorder="1" applyAlignment="1">
      <alignment horizontal="right"/>
    </xf>
    <xf numFmtId="14" fontId="0" fillId="0" borderId="10" xfId="0" applyNumberFormat="1" applyFont="1" applyBorder="1"/>
    <xf numFmtId="14" fontId="0" fillId="0" borderId="10" xfId="0" applyNumberFormat="1" applyBorder="1"/>
    <xf numFmtId="43" fontId="0" fillId="0" borderId="10" xfId="1" applyFont="1" applyBorder="1"/>
    <xf numFmtId="166" fontId="0" fillId="0" borderId="10" xfId="1" applyNumberFormat="1" applyFont="1" applyBorder="1"/>
    <xf numFmtId="1" fontId="20" fillId="34" borderId="10" xfId="0" applyNumberFormat="1" applyFont="1" applyFill="1" applyBorder="1" applyAlignment="1">
      <alignment horizontal="left" wrapText="1"/>
    </xf>
    <xf numFmtId="167" fontId="20" fillId="34" borderId="10" xfId="0" applyNumberFormat="1" applyFont="1" applyFill="1" applyBorder="1" applyAlignment="1">
      <alignment horizontal="left" wrapText="1"/>
    </xf>
    <xf numFmtId="167" fontId="20" fillId="34" borderId="10" xfId="0" applyNumberFormat="1" applyFont="1" applyFill="1" applyBorder="1" applyAlignment="1">
      <alignment horizontal="center" wrapText="1"/>
    </xf>
    <xf numFmtId="43" fontId="20" fillId="34" borderId="10" xfId="1" applyFont="1" applyFill="1" applyBorder="1" applyAlignment="1">
      <alignment horizontal="center" wrapText="1"/>
    </xf>
    <xf numFmtId="1" fontId="20" fillId="34" borderId="10" xfId="0" applyNumberFormat="1" applyFont="1" applyFill="1" applyBorder="1" applyAlignment="1">
      <alignment horizontal="center"/>
    </xf>
    <xf numFmtId="0" fontId="21" fillId="0" borderId="10" xfId="0" applyFont="1" applyBorder="1"/>
    <xf numFmtId="43" fontId="21" fillId="0" borderId="10" xfId="1" applyFont="1" applyBorder="1"/>
    <xf numFmtId="43" fontId="19" fillId="0" borderId="10" xfId="1" applyFont="1" applyFill="1" applyBorder="1" applyAlignment="1">
      <alignment vertical="center"/>
    </xf>
    <xf numFmtId="0" fontId="0" fillId="0" borderId="0" xfId="0"/>
    <xf numFmtId="0" fontId="0" fillId="0" borderId="10" xfId="0" applyBorder="1"/>
    <xf numFmtId="0" fontId="0" fillId="0" borderId="0" xfId="0" pivotButton="1"/>
    <xf numFmtId="166" fontId="0" fillId="0" borderId="10" xfId="1" applyNumberFormat="1" applyFont="1" applyBorder="1"/>
    <xf numFmtId="0" fontId="19" fillId="0" borderId="0" xfId="0" applyFont="1" applyFill="1" applyBorder="1" applyAlignment="1">
      <alignment vertical="center"/>
    </xf>
    <xf numFmtId="43" fontId="0" fillId="0" borderId="0" xfId="0" applyNumberFormat="1"/>
    <xf numFmtId="166" fontId="0" fillId="0" borderId="0" xfId="0" applyNumberFormat="1"/>
    <xf numFmtId="166" fontId="22" fillId="0" borderId="10" xfId="46" applyNumberFormat="1" applyFont="1" applyFill="1" applyBorder="1" applyProtection="1"/>
    <xf numFmtId="43" fontId="22" fillId="0" borderId="10" xfId="45" applyNumberFormat="1" applyFill="1" applyBorder="1" applyProtection="1"/>
    <xf numFmtId="43" fontId="22" fillId="0" borderId="10" xfId="46" applyFont="1" applyFill="1" applyBorder="1" applyProtection="1"/>
    <xf numFmtId="15" fontId="23" fillId="0" borderId="10" xfId="45" applyNumberFormat="1" applyFont="1" applyBorder="1"/>
    <xf numFmtId="0" fontId="0" fillId="0" borderId="10" xfId="0" applyBorder="1" applyAlignment="1">
      <alignment horizontal="center"/>
    </xf>
    <xf numFmtId="0" fontId="22" fillId="33" borderId="10" xfId="45" applyFill="1" applyBorder="1" applyAlignment="1" applyProtection="1">
      <alignment horizontal="center"/>
    </xf>
    <xf numFmtId="15" fontId="19" fillId="33" borderId="10" xfId="0" applyNumberFormat="1" applyFont="1" applyFill="1" applyBorder="1" applyAlignment="1">
      <alignment horizontal="center" vertical="center"/>
    </xf>
    <xf numFmtId="0" fontId="0" fillId="33" borderId="0" xfId="0" applyFill="1" applyAlignment="1">
      <alignment horizontal="center"/>
    </xf>
    <xf numFmtId="2" fontId="23" fillId="0" borderId="10" xfId="45" applyNumberFormat="1" applyFont="1" applyBorder="1"/>
    <xf numFmtId="2" fontId="0" fillId="0" borderId="0" xfId="0" applyNumberFormat="1" applyAlignment="1">
      <alignment horizontal="left"/>
    </xf>
    <xf numFmtId="166" fontId="0" fillId="0" borderId="0" xfId="1" applyNumberFormat="1" applyFont="1"/>
    <xf numFmtId="166" fontId="0" fillId="0" borderId="10" xfId="0" applyNumberFormat="1" applyBorder="1"/>
    <xf numFmtId="0" fontId="0" fillId="33" borderId="0" xfId="0" applyFill="1" applyAlignment="1">
      <alignment horizontal="left"/>
    </xf>
    <xf numFmtId="0" fontId="0" fillId="33" borderId="10" xfId="0" applyFill="1" applyBorder="1"/>
    <xf numFmtId="166" fontId="0" fillId="33" borderId="10" xfId="0" applyNumberFormat="1" applyFill="1" applyBorder="1"/>
    <xf numFmtId="166" fontId="0" fillId="33" borderId="10" xfId="1" applyNumberFormat="1" applyFont="1" applyFill="1" applyBorder="1"/>
    <xf numFmtId="10" fontId="0" fillId="33" borderId="0" xfId="2" applyNumberFormat="1" applyFont="1" applyFill="1"/>
    <xf numFmtId="0" fontId="0" fillId="33" borderId="10" xfId="0" applyFill="1" applyBorder="1" applyAlignment="1">
      <alignment horizontal="center"/>
    </xf>
    <xf numFmtId="166" fontId="0" fillId="33" borderId="0" xfId="0" applyNumberFormat="1" applyFill="1"/>
    <xf numFmtId="10" fontId="0" fillId="33" borderId="10" xfId="2" applyNumberFormat="1" applyFont="1" applyFill="1" applyBorder="1"/>
    <xf numFmtId="43" fontId="0" fillId="33" borderId="0" xfId="0" applyNumberFormat="1" applyFill="1"/>
    <xf numFmtId="43" fontId="0" fillId="33" borderId="10" xfId="0" applyNumberFormat="1" applyFill="1" applyBorder="1"/>
    <xf numFmtId="0" fontId="24" fillId="33" borderId="10" xfId="0" applyFont="1" applyFill="1" applyBorder="1" applyAlignment="1">
      <alignment horizontal="center"/>
    </xf>
    <xf numFmtId="0" fontId="24" fillId="0" borderId="10" xfId="0" applyFont="1" applyBorder="1"/>
    <xf numFmtId="166" fontId="24" fillId="0" borderId="10" xfId="1" applyNumberFormat="1" applyFont="1" applyBorder="1"/>
    <xf numFmtId="10" fontId="24" fillId="0" borderId="10" xfId="2" applyNumberFormat="1" applyFont="1" applyBorder="1"/>
    <xf numFmtId="0" fontId="25" fillId="35" borderId="10" xfId="0" applyFont="1" applyFill="1" applyBorder="1"/>
    <xf numFmtId="166" fontId="25" fillId="35" borderId="10" xfId="0" applyNumberFormat="1" applyFont="1" applyFill="1" applyBorder="1"/>
    <xf numFmtId="166" fontId="25" fillId="35" borderId="10" xfId="1" applyNumberFormat="1" applyFont="1" applyFill="1" applyBorder="1"/>
    <xf numFmtId="10" fontId="25" fillId="35" borderId="10" xfId="2" applyNumberFormat="1" applyFont="1" applyFill="1" applyBorder="1"/>
    <xf numFmtId="0" fontId="0" fillId="0" borderId="0" xfId="0" applyFill="1"/>
    <xf numFmtId="166" fontId="0" fillId="0" borderId="0" xfId="1" applyNumberFormat="1" applyFont="1" applyFill="1"/>
    <xf numFmtId="169" fontId="27" fillId="0" borderId="0" xfId="47" applyNumberFormat="1" applyFont="1" applyFill="1" applyBorder="1"/>
    <xf numFmtId="166" fontId="0" fillId="0" borderId="0" xfId="0" applyNumberFormat="1" applyFill="1"/>
    <xf numFmtId="43" fontId="0" fillId="0" borderId="0" xfId="0" applyNumberFormat="1" applyFill="1"/>
    <xf numFmtId="0" fontId="24" fillId="33" borderId="10" xfId="0" quotePrefix="1" applyFont="1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5" borderId="11" xfId="0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35" borderId="13" xfId="0" applyFill="1" applyBorder="1" applyAlignment="1">
      <alignment horizontal="center"/>
    </xf>
  </cellXfs>
  <cellStyles count="48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omma 2" xfId="46"/>
    <cellStyle name="Comma 2 3 2" xfId="47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44"/>
    <cellStyle name="Normal 3" xfId="45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8">
    <dxf>
      <numFmt numFmtId="166" formatCode="_ * #,##0_ ;_ * \-#,##0_ ;_ * &quot;-&quot;??_ ;_ @_ "/>
    </dxf>
    <dxf>
      <numFmt numFmtId="166" formatCode="_ * #,##0_ ;_ * \-#,##0_ ;_ * &quot;-&quot;??_ ;_ @_ "/>
    </dxf>
    <dxf>
      <numFmt numFmtId="35" formatCode="_ * #,##0.00_ ;_ * \-#,##0.00_ ;_ * &quot;-&quot;??_ ;_ @_ 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6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khil Shrivastava" refreshedDate="42848.906134837962" createdVersion="4" refreshedVersion="4" minRefreshableVersion="3" recordCount="2881">
  <cacheSource type="worksheet">
    <worksheetSource ref="A1:O2882" sheet="Inward RM Data"/>
  </cacheSource>
  <cacheFields count="15">
    <cacheField name="Pstng Date" numFmtId="0">
      <sharedItems containsDate="1" containsMixedTypes="1" minDate="2016-04-02T00:00:00" maxDate="2017-04-01T00:00:00"/>
    </cacheField>
    <cacheField name="Month" numFmtId="0">
      <sharedItems containsString="0" containsBlank="1" containsNumber="1" containsInteger="1" minValue="1" maxValue="12"/>
    </cacheField>
    <cacheField name="Week" numFmtId="0">
      <sharedItems containsString="0" containsBlank="1" containsNumber="1" containsInteger="1" minValue="1" maxValue="53" count="54"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1"/>
        <n v="2"/>
        <n v="3"/>
        <n v="4"/>
        <n v="5"/>
        <n v="6"/>
        <n v="7"/>
        <n v="8"/>
        <n v="9"/>
        <n v="10"/>
        <n v="11"/>
        <n v="12"/>
        <n v="13"/>
        <m/>
      </sharedItems>
    </cacheField>
    <cacheField name="PO No." numFmtId="0">
      <sharedItems containsString="0" containsBlank="1" containsNumber="1" containsInteger="1" minValue="3000025761" maxValue="3100000699"/>
    </cacheField>
    <cacheField name="Material" numFmtId="0">
      <sharedItems containsString="0" containsBlank="1" containsNumber="1" containsInteger="1" minValue="1100122" maxValue="5000289475"/>
    </cacheField>
    <cacheField name="Material Description" numFmtId="0">
      <sharedItems containsBlank="1" count="7">
        <s v="PFAD(LOCAL)"/>
        <s v="REFINED MUSTARD OIL"/>
        <s v="DISTILLED FATTY ACID C1618"/>
        <s v="COCONUT OIL (CRUDE) LOCAL"/>
        <s v="SOLVENT  COCONUT OIL"/>
        <s v="RBD PALM STEARIN (LOCAL)"/>
        <m/>
      </sharedItems>
    </cacheField>
    <cacheField name="Vendor" numFmtId="0">
      <sharedItems containsString="0" containsBlank="1" containsNumber="1" containsInteger="1" minValue="200055" maxValue="600005"/>
    </cacheField>
    <cacheField name="Vendor Description" numFmtId="0">
      <sharedItems containsBlank="1"/>
    </cacheField>
    <cacheField name="DN Qty" numFmtId="0">
      <sharedItems containsSemiMixedTypes="0" containsString="0" containsNumber="1" minValue="-10390" maxValue="56897.949999999917"/>
    </cacheField>
    <cacheField name=" Qty in Recvd" numFmtId="0">
      <sharedItems containsSemiMixedTypes="0" containsString="0" containsNumber="1" minValue="-33.06" maxValue="56824.82499999999"/>
    </cacheField>
    <cacheField name="Document Header Text" numFmtId="0">
      <sharedItems containsBlank="1"/>
    </cacheField>
    <cacheField name="Reference" numFmtId="0">
      <sharedItems containsBlank="1" containsMixedTypes="1" containsNumber="1" containsInteger="1" minValue="1" maxValue="9600529360"/>
    </cacheField>
    <cacheField name="GR/GI Slip" numFmtId="0">
      <sharedItems containsBlank="1" containsMixedTypes="1" containsNumber="1" containsInteger="1" minValue="1" maxValue="9499740239"/>
    </cacheField>
    <cacheField name="  Amount in LC" numFmtId="4">
      <sharedItems containsSemiMixedTypes="0" containsString="0" containsNumber="1" minValue="-2947398.18" maxValue="4349567309.992506"/>
    </cacheField>
    <cacheField name="Price" numFmtId="4">
      <sharedItems containsString="0" containsBlank="1" containsNumber="1" minValue="26839.999999999996" maxValue="142000.013806706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ikhil Shrivastava" refreshedDate="42848.971049189815" createdVersion="4" refreshedVersion="4" minRefreshableVersion="3" recordCount="244">
  <cacheSource type="worksheet">
    <worksheetSource ref="A2:J246" sheet="Mkt Base Data"/>
  </cacheSource>
  <cacheFields count="10">
    <cacheField name="Year" numFmtId="0">
      <sharedItems containsSemiMixedTypes="0" containsString="0" containsNumber="1" containsInteger="1" minValue="2016" maxValue="2017"/>
    </cacheField>
    <cacheField name="Month" numFmtId="0">
      <sharedItems containsSemiMixedTypes="0" containsString="0" containsNumber="1" containsInteger="1" minValue="1" maxValue="12"/>
    </cacheField>
    <cacheField name="Week" numFmtId="0">
      <sharedItems containsSemiMixedTypes="0" containsString="0" containsNumber="1" containsInteger="1" minValue="1" maxValue="53" count="53"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1"/>
        <n v="2"/>
        <n v="3"/>
        <n v="4"/>
        <n v="5"/>
        <n v="6"/>
        <n v="7"/>
        <n v="8"/>
        <n v="9"/>
      </sharedItems>
    </cacheField>
    <cacheField name="Date" numFmtId="15">
      <sharedItems containsSemiMixedTypes="0" containsNonDate="0" containsDate="1" containsString="0" minDate="2016-03-01T00:00:00" maxDate="2017-03-04T00:00:00"/>
    </cacheField>
    <cacheField name="PS Kan" numFmtId="0">
      <sharedItems containsSemiMixedTypes="0" containsString="0" containsNumber="1" containsInteger="1" minValue="375" maxValue="575"/>
    </cacheField>
    <cacheField name="PS Mum" numFmtId="0">
      <sharedItems containsSemiMixedTypes="0" containsString="0" containsNumber="1" containsInteger="1" minValue="395" maxValue="595"/>
    </cacheField>
    <cacheField name="PS (40K:60M)" numFmtId="43">
      <sharedItems containsSemiMixedTypes="0" containsString="0" containsNumber="1" minValue="402" maxValue="603.6"/>
    </cacheField>
    <cacheField name="PFAD Kan" numFmtId="0">
      <sharedItems containsSemiMixedTypes="0" containsString="0" containsNumber="1" containsInteger="1" minValue="380" maxValue="485"/>
    </cacheField>
    <cacheField name="PFAD Mum" numFmtId="0">
      <sharedItems containsSemiMixedTypes="0" containsString="0" containsNumber="1" containsInteger="1" minValue="400" maxValue="505"/>
    </cacheField>
    <cacheField name="PFAD (40K:60M)" numFmtId="43">
      <sharedItems containsSemiMixedTypes="0" containsString="0" containsNumber="1" minValue="407.04" maxValue="512.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Nikhil Shrivastava" refreshedDate="42848.972445370367" createdVersion="4" refreshedVersion="4" minRefreshableVersion="3" recordCount="285">
  <cacheSource type="worksheet">
    <worksheetSource ref="L2:O287" sheet="Mkt Base Data"/>
  </cacheSource>
  <cacheFields count="4">
    <cacheField name="Date" numFmtId="14">
      <sharedItems containsSemiMixedTypes="0" containsNonDate="0" containsDate="1" containsString="0" minDate="2016-02-29T00:00:00" maxDate="2017-03-05T00:00:00"/>
    </cacheField>
    <cacheField name="Week" numFmtId="2">
      <sharedItems containsSemiMixedTypes="0" containsString="0" containsNumber="1" containsInteger="1" minValue="1" maxValue="53" count="53"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1"/>
        <n v="2"/>
        <n v="3"/>
        <n v="4"/>
        <n v="5"/>
        <n v="6"/>
        <n v="7"/>
        <n v="8"/>
        <n v="9"/>
      </sharedItems>
    </cacheField>
    <cacheField name="MEO Rate" numFmtId="166">
      <sharedItems containsSemiMixedTypes="0" containsString="0" containsNumber="1" containsInteger="1" minValue="68000" maxValue="93531"/>
    </cacheField>
    <cacheField name="RMO Dlvd" numFmtId="166">
      <sharedItems containsSemiMixedTypes="0" containsString="0" containsNumber="1" minValue="75194.52" maxValue="101626.76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Nikhil Shrivastava" refreshedDate="42848.973858449077" createdVersion="4" refreshedVersion="4" minRefreshableVersion="3" recordCount="366">
  <cacheSource type="worksheet">
    <worksheetSource ref="Q2:AE368" sheet="Mkt Base Data"/>
  </cacheSource>
  <cacheFields count="15">
    <cacheField name="Date" numFmtId="15">
      <sharedItems containsSemiMixedTypes="0" containsNonDate="0" containsDate="1" containsString="0" minDate="2016-03-01T00:00:00" maxDate="2017-03-02T00:00:00"/>
    </cacheField>
    <cacheField name="Week Num" numFmtId="2">
      <sharedItems containsSemiMixedTypes="0" containsString="0" containsNumber="1" containsInteger="1" minValue="1" maxValue="53" count="53"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1"/>
        <n v="2"/>
        <n v="3"/>
        <n v="4"/>
        <n v="5"/>
        <n v="6"/>
        <n v="7"/>
        <n v="8"/>
        <n v="9"/>
      </sharedItems>
    </cacheField>
    <cacheField name="0.5% / 15KG" numFmtId="166">
      <sharedItems containsSemiMixedTypes="0" containsString="0" containsNumber="1" minValue="1035" maxValue="2059.9500000000003"/>
    </cacheField>
    <cacheField name="1% / 15KG" numFmtId="166">
      <sharedItems containsSemiMixedTypes="0" containsString="0" containsNumber="1" minValue="1020" maxValue="2044.9500000000003"/>
    </cacheField>
    <cacheField name="2% / 15Kg" numFmtId="166">
      <sharedItems containsSemiMixedTypes="0" containsString="0" containsNumber="1" minValue="1010" maxValue="2034.9500000000003"/>
    </cacheField>
    <cacheField name="2%/Kg" numFmtId="43">
      <sharedItems containsSemiMixedTypes="0" containsString="0" containsNumber="1" minValue="67.333333333333329" maxValue="135.66333333333336"/>
    </cacheField>
    <cacheField name="Tax" numFmtId="43">
      <sharedItems containsSemiMixedTypes="0" containsString="0" containsNumber="1" minValue="2.0199999999999996" maxValue="4.0699000000000005"/>
    </cacheField>
    <cacheField name="Comm" numFmtId="43">
      <sharedItems containsSemiMixedTypes="0" containsString="0" containsNumber="1" minValue="0.33666666666666667" maxValue="0.67831666666666679"/>
    </cacheField>
    <cacheField name="Ins+Shrtg" numFmtId="43">
      <sharedItems containsSemiMixedTypes="0" containsString="0" containsNumber="1" minValue="0.25586666666666663" maxValue="0.51552066666666674"/>
    </cacheField>
    <cacheField name="Freight" numFmtId="43">
      <sharedItems containsSemiMixedTypes="0" containsString="0" containsNumber="1" minValue="3.2" maxValue="3.2"/>
    </cacheField>
    <cacheField name="Margin" numFmtId="43">
      <sharedItems containsSemiMixedTypes="0" containsString="0" containsNumber="1" containsInteger="1" minValue="1" maxValue="1"/>
    </cacheField>
    <cacheField name="W.C." numFmtId="43">
      <sharedItems containsSemiMixedTypes="0" containsString="0" containsNumber="1" minValue="0.83013698630136989" maxValue="1.6725616438356168"/>
    </cacheField>
    <cacheField name="Total Exp" numFmtId="43">
      <sharedItems containsSemiMixedTypes="0" containsString="0" containsNumber="1" minValue="7.6426703196347026" maxValue="11.136298977168952"/>
    </cacheField>
    <cacheField name="Per kg all paid" numFmtId="43">
      <sharedItems containsSemiMixedTypes="0" containsString="0" containsNumber="1" minValue="74.976003652968032" maxValue="146.79963231050232"/>
    </cacheField>
    <cacheField name="CNO PMT All Paid" numFmtId="166">
      <sharedItems containsSemiMixedTypes="0" containsString="0" containsNumber="1" minValue="74976.003652968036" maxValue="146799.632310502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81">
  <r>
    <d v="2016-04-02T00:00:00"/>
    <n v="4"/>
    <x v="0"/>
    <n v="3000025761"/>
    <n v="1100365"/>
    <x v="0"/>
    <n v="201888"/>
    <s v="Frigorifico Allana Private Limited"/>
    <n v="19.600000000000001"/>
    <n v="19.54"/>
    <s v="MH 04 DS 6190/YMH ENTERPR"/>
    <n v="29059"/>
    <n v="29059"/>
    <n v="524453.6"/>
    <n v="26840"/>
  </r>
  <r>
    <d v="2016-04-02T00:00:00"/>
    <n v="4"/>
    <x v="0"/>
    <n v="3000026028"/>
    <n v="1100365"/>
    <x v="0"/>
    <n v="200222"/>
    <s v="Liberty Oil Mills Ltd"/>
    <n v="12.19"/>
    <n v="12.19"/>
    <s v="MH 04 FD 1798/YMH ENTERPR"/>
    <n v="31034"/>
    <n v="31034"/>
    <n v="329946.73"/>
    <n v="27067"/>
  </r>
  <r>
    <d v="2016-04-02T00:00:00"/>
    <n v="4"/>
    <x v="0"/>
    <n v="3000025761"/>
    <n v="1100365"/>
    <x v="0"/>
    <n v="201888"/>
    <s v="Frigorifico Allana Private Limited"/>
    <n v="25.82"/>
    <n v="25.77"/>
    <s v="MH 06 AQ 2534/A B C"/>
    <n v="29115"/>
    <n v="29115"/>
    <n v="691666.8"/>
    <n v="26840.000000000004"/>
  </r>
  <r>
    <d v="2016-04-02T00:00:00"/>
    <n v="4"/>
    <x v="0"/>
    <n v="3000025761"/>
    <n v="1100365"/>
    <x v="0"/>
    <n v="201888"/>
    <s v="Frigorifico Allana Private Limited"/>
    <n v="22.33"/>
    <n v="22.28"/>
    <s v="MH 06 AQ 1693/A B C"/>
    <n v="29122"/>
    <n v="29122"/>
    <n v="597995.19999999995"/>
    <n v="26839.999999999996"/>
  </r>
  <r>
    <d v="2016-04-02T00:00:00"/>
    <n v="4"/>
    <x v="0"/>
    <n v="3000025761"/>
    <n v="1100365"/>
    <x v="0"/>
    <n v="201888"/>
    <s v="Frigorifico Allana Private Limited"/>
    <n v="24.55"/>
    <n v="24.5"/>
    <s v="MH 04 FD 7336/A B C"/>
    <n v="29116"/>
    <n v="29116"/>
    <n v="657580"/>
    <n v="26840"/>
  </r>
  <r>
    <d v="2016-04-02T00:00:00"/>
    <n v="4"/>
    <x v="0"/>
    <n v="3000025761"/>
    <n v="1100365"/>
    <x v="0"/>
    <n v="201888"/>
    <s v="Frigorifico Allana Private Limited"/>
    <n v="19.97"/>
    <n v="19.920000000000002"/>
    <s v="MH 06 AQ 3058/SAI DARSHAN"/>
    <n v="3"/>
    <n v="3"/>
    <n v="534652.80000000005"/>
    <n v="26840"/>
  </r>
  <r>
    <d v="2016-04-02T00:00:00"/>
    <n v="4"/>
    <x v="0"/>
    <n v="3000029308"/>
    <n v="1100380"/>
    <x v="1"/>
    <n v="200282"/>
    <s v="Maheshwari Global Industries Pvt Ltd"/>
    <n v="26.95"/>
    <n v="26.87"/>
    <s v="GJ 12 BT 8830/OM TPT"/>
    <n v="535"/>
    <n v="535"/>
    <n v="2066596.42"/>
    <n v="76910.919985113505"/>
  </r>
  <r>
    <d v="2016-04-02T00:00:00"/>
    <n v="4"/>
    <x v="0"/>
    <n v="3000028728"/>
    <n v="1100380"/>
    <x v="1"/>
    <n v="202775"/>
    <s v="Gokul Agri International Limited"/>
    <n v="20.440000000000001"/>
    <n v="20.350000000000001"/>
    <s v="MH 43 Y 5493/PAWAN TPT"/>
    <n v="22008681"/>
    <n v="22008681"/>
    <n v="1587300.04"/>
    <n v="78000.001965601958"/>
  </r>
  <r>
    <d v="2016-04-02T00:00:00"/>
    <n v="4"/>
    <x v="0"/>
    <n v="3000028728"/>
    <n v="1100380"/>
    <x v="1"/>
    <n v="202775"/>
    <s v="Gokul Agri International Limited"/>
    <n v="19.82"/>
    <n v="19.7"/>
    <s v="NL 01 L 5917/PAWAN TPT"/>
    <n v="22008684"/>
    <n v="22008684"/>
    <n v="1536600.04"/>
    <n v="78000.002030456861"/>
  </r>
  <r>
    <d v="2016-04-02T00:00:00"/>
    <n v="4"/>
    <x v="0"/>
    <n v="3000028728"/>
    <n v="1100380"/>
    <x v="1"/>
    <n v="202775"/>
    <s v="Gokul Agri International Limited"/>
    <n v="19.78"/>
    <n v="19.670000000000002"/>
    <s v="MH 04 GR 3661/PAWAN TPT"/>
    <n v="22008682"/>
    <n v="22008682"/>
    <n v="1534260.04"/>
    <n v="78000.002033553625"/>
  </r>
  <r>
    <d v="2016-04-02T00:00:00"/>
    <n v="4"/>
    <x v="0"/>
    <n v="3000028728"/>
    <n v="1100380"/>
    <x v="1"/>
    <n v="202775"/>
    <s v="Gokul Agri International Limited"/>
    <n v="19.79"/>
    <n v="19.690000000000001"/>
    <s v="MH 04 GF 4130/PAWAN TPT"/>
    <n v="22008679"/>
    <n v="22008679"/>
    <n v="1535820.04"/>
    <n v="78000.002031488068"/>
  </r>
  <r>
    <d v="2016-04-02T00:00:00"/>
    <n v="4"/>
    <x v="0"/>
    <n v="3000028728"/>
    <n v="1100380"/>
    <x v="1"/>
    <n v="202775"/>
    <s v="Gokul Agri International Limited"/>
    <n v="20.059999999999999"/>
    <n v="19.96"/>
    <s v="MH 04 GC 1352/PAWAN TPT"/>
    <n v="22008678"/>
    <n v="22008678"/>
    <n v="1556880.04"/>
    <n v="78000.002004008013"/>
  </r>
  <r>
    <d v="2016-04-02T00:00:00"/>
    <n v="4"/>
    <x v="0"/>
    <n v="3000028728"/>
    <n v="1100380"/>
    <x v="1"/>
    <n v="202775"/>
    <s v="Gokul Agri International Limited"/>
    <n v="19.79"/>
    <n v="19.690000000000001"/>
    <s v="MH 43 Y 5628/PAWAN TPT"/>
    <n v="22008683"/>
    <n v="22008683"/>
    <n v="1535820.04"/>
    <n v="78000.002031488068"/>
  </r>
  <r>
    <d v="2016-04-02T00:00:00"/>
    <n v="4"/>
    <x v="0"/>
    <n v="3000029308"/>
    <n v="1100380"/>
    <x v="1"/>
    <n v="200282"/>
    <s v="Maheshwari Global Industries Pvt Ltd"/>
    <n v="26.66"/>
    <n v="26.59"/>
    <s v="GJ 12 BT 2825/OM TPT"/>
    <n v="537"/>
    <n v="537"/>
    <n v="2045061.36"/>
    <n v="76910.919894697261"/>
  </r>
  <r>
    <d v="2016-04-02T00:00:00"/>
    <n v="4"/>
    <x v="0"/>
    <n v="3000029308"/>
    <n v="1100380"/>
    <x v="1"/>
    <n v="200282"/>
    <s v="Maheshwari Global Industries Pvt Ltd"/>
    <n v="26.94"/>
    <n v="26.87"/>
    <s v="GJ 12 BT 8836/OM TPT"/>
    <n v="536"/>
    <n v="536"/>
    <n v="2066596.42"/>
    <n v="76910.919985113505"/>
  </r>
  <r>
    <d v="2016-04-02T00:00:00"/>
    <n v="4"/>
    <x v="0"/>
    <n v="3000029308"/>
    <n v="1100380"/>
    <x v="1"/>
    <n v="200282"/>
    <s v="Maheshwari Global Industries Pvt Ltd"/>
    <n v="27.23"/>
    <n v="27.16"/>
    <s v="GJ 12 AT 8738/OM TPT"/>
    <n v="530"/>
    <n v="530"/>
    <n v="2088900.5899999999"/>
    <n v="76910.92010309278"/>
  </r>
  <r>
    <d v="2016-04-02T00:00:00"/>
    <n v="4"/>
    <x v="0"/>
    <n v="3000028728"/>
    <n v="1100380"/>
    <x v="1"/>
    <n v="202775"/>
    <s v="Gokul Agri International Limited"/>
    <n v="24.14"/>
    <n v="24.03"/>
    <s v="GJ 12 BT 5655/MALARA LOGI"/>
    <n v="22008677"/>
    <n v="22008677"/>
    <n v="1874340.04"/>
    <n v="78000.001664585929"/>
  </r>
  <r>
    <d v="2016-04-02T00:00:00"/>
    <n v="4"/>
    <x v="0"/>
    <n v="3000029308"/>
    <n v="1100380"/>
    <x v="1"/>
    <n v="200282"/>
    <s v="Maheshwari Global Industries Pvt Ltd"/>
    <n v="27.01"/>
    <n v="26.98"/>
    <s v="GJ 12 BT 8832/OM TPT"/>
    <n v="533"/>
    <n v="533"/>
    <n v="2075056.6199999999"/>
    <n v="76910.919940696811"/>
  </r>
  <r>
    <d v="2016-04-02T00:00:00"/>
    <n v="4"/>
    <x v="0"/>
    <n v="3000029308"/>
    <n v="1100380"/>
    <x v="1"/>
    <n v="200282"/>
    <s v="Maheshwari Global Industries Pvt Ltd"/>
    <n v="26.04"/>
    <n v="25.97"/>
    <s v="GJ 12 AW 1988/OM TPT"/>
    <n v="534"/>
    <n v="534"/>
    <n v="1997376.5900000003"/>
    <n v="76910.919907585689"/>
  </r>
  <r>
    <d v="2016-04-02T00:00:00"/>
    <n v="4"/>
    <x v="0"/>
    <n v="3000029308"/>
    <n v="1100380"/>
    <x v="1"/>
    <n v="200282"/>
    <s v="Maheshwari Global Industries Pvt Ltd"/>
    <n v="27.01"/>
    <n v="26.93"/>
    <s v="GJ 12 AY 8805/OM TPT"/>
    <n v="532"/>
    <n v="532"/>
    <n v="2071211.08"/>
    <n v="76910.92016338656"/>
  </r>
  <r>
    <d v="2016-04-02T00:00:00"/>
    <n v="4"/>
    <x v="0"/>
    <n v="3000027412"/>
    <n v="1100784"/>
    <x v="2"/>
    <n v="202898"/>
    <s v="Krishna Oleo Chemical India Ltd"/>
    <n v="26.32"/>
    <n v="26.28"/>
    <s v="GJ 12 AZ 8810/OM TPT"/>
    <n v="71"/>
    <n v="71"/>
    <n v="1180563.3"/>
    <n v="44922.5"/>
  </r>
  <r>
    <d v="2016-04-03T00:00:00"/>
    <n v="4"/>
    <x v="1"/>
    <n v="3000025761"/>
    <n v="1100365"/>
    <x v="0"/>
    <n v="201888"/>
    <s v="Frigorifico Allana Private Limited"/>
    <n v="6.51"/>
    <n v="6.4969999999999999"/>
    <s v="MH 04 FD 7336/ANNA BULK"/>
    <n v="71"/>
    <n v="71"/>
    <n v="174379.48"/>
    <n v="26840.000000000004"/>
  </r>
  <r>
    <d v="2016-04-03T00:00:00"/>
    <n v="4"/>
    <x v="1"/>
    <n v="3000025761"/>
    <n v="1100365"/>
    <x v="0"/>
    <n v="201888"/>
    <s v="Frigorifico Allana Private Limited"/>
    <n v="19.89"/>
    <n v="19.89"/>
    <s v="MH 04 GF 3522/IESA ROAD L"/>
    <n v="19"/>
    <n v="19"/>
    <n v="533847.6"/>
    <n v="26839.999999999996"/>
  </r>
  <r>
    <d v="2016-04-03T00:00:00"/>
    <n v="4"/>
    <x v="1"/>
    <n v="3000025761"/>
    <n v="1100365"/>
    <x v="0"/>
    <n v="201888"/>
    <s v="Frigorifico Allana Private Limited"/>
    <n v="19.690000000000001"/>
    <n v="19.670000000000002"/>
    <s v="MH 43 Y 5260/IESA ROADLIN"/>
    <n v="29134"/>
    <n v="29134"/>
    <n v="527942.80000000005"/>
    <n v="26840"/>
  </r>
  <r>
    <d v="2016-04-03T00:00:00"/>
    <n v="4"/>
    <x v="1"/>
    <n v="3000025761"/>
    <n v="1100365"/>
    <x v="0"/>
    <n v="201888"/>
    <s v="Frigorifico Allana Private Limited"/>
    <n v="18"/>
    <n v="17.963000000000001"/>
    <s v="MH 04 FD 7336/ANNA BULK"/>
    <n v="72"/>
    <n v="72"/>
    <n v="482126.92"/>
    <n v="26839.999999999996"/>
  </r>
  <r>
    <d v="2016-04-03T00:00:00"/>
    <n v="4"/>
    <x v="1"/>
    <n v="3000025761"/>
    <n v="1100365"/>
    <x v="0"/>
    <n v="201888"/>
    <s v="Frigorifico Allana Private Limited"/>
    <n v="22.29"/>
    <n v="22.24"/>
    <s v="MH 06 AQ 1693/ANNA BULK C"/>
    <n v="75"/>
    <n v="75"/>
    <n v="596921.59999999998"/>
    <n v="26840"/>
  </r>
  <r>
    <d v="2016-04-03T00:00:00"/>
    <n v="4"/>
    <x v="1"/>
    <n v="3000025761"/>
    <n v="1100365"/>
    <x v="0"/>
    <n v="201888"/>
    <s v="Frigorifico Allana Private Limited"/>
    <n v="21.75"/>
    <n v="21.74"/>
    <s v="MH 04 GF 3524/ABDULLA TPT"/>
    <n v="20"/>
    <n v="20"/>
    <n v="583501.6"/>
    <n v="26840"/>
  </r>
  <r>
    <d v="2016-04-03T00:00:00"/>
    <n v="4"/>
    <x v="1"/>
    <n v="3000029308"/>
    <n v="1100380"/>
    <x v="1"/>
    <n v="200282"/>
    <s v="Maheshwari Global Industries Pvt Ltd"/>
    <n v="27.18"/>
    <n v="27.12"/>
    <s v="GJ 12 AU 8846/OM TPT"/>
    <s v="15-16/541"/>
    <n v="541"/>
    <n v="2085824.15"/>
    <n v="76910.91998525073"/>
  </r>
  <r>
    <d v="2016-04-03T00:00:00"/>
    <n v="4"/>
    <x v="1"/>
    <n v="3000029308"/>
    <n v="1100380"/>
    <x v="1"/>
    <n v="200282"/>
    <s v="Maheshwari Global Industries Pvt Ltd"/>
    <n v="32.56"/>
    <n v="32.5"/>
    <s v="GJ 12 BT 8860/OM TPT"/>
    <s v="15-16/538"/>
    <n v="538"/>
    <n v="2499604.9"/>
    <n v="76910.92"/>
  </r>
  <r>
    <d v="2016-04-03T00:00:00"/>
    <n v="4"/>
    <x v="1"/>
    <n v="3000029308"/>
    <n v="1100380"/>
    <x v="1"/>
    <n v="200282"/>
    <s v="Maheshwari Global Industries Pvt Ltd"/>
    <n v="27.14"/>
    <n v="27.12"/>
    <s v="GJ 12 BT 8834/OM TPT"/>
    <s v="15-16/539"/>
    <n v="539"/>
    <n v="2085824.15"/>
    <n v="76910.91998525073"/>
  </r>
  <r>
    <d v="2016-04-03T00:00:00"/>
    <n v="4"/>
    <x v="1"/>
    <n v="3000029308"/>
    <n v="1100380"/>
    <x v="1"/>
    <n v="200282"/>
    <s v="Maheshwari Global Industries Pvt Ltd"/>
    <n v="26.83"/>
    <n v="26.81"/>
    <s v="GJ 12 AY 8804/OM TPT"/>
    <s v="15-16/543"/>
    <n v="543"/>
    <n v="2061981.7700000003"/>
    <n v="76910.920179037683"/>
  </r>
  <r>
    <d v="2016-04-03T00:00:00"/>
    <n v="4"/>
    <x v="1"/>
    <n v="3000029308"/>
    <n v="1100380"/>
    <x v="1"/>
    <n v="200282"/>
    <s v="Maheshwari Global Industries Pvt Ltd"/>
    <n v="26.72"/>
    <n v="26.67"/>
    <s v="GJ 12 AY 8855/OM TPT"/>
    <s v="15-16/542"/>
    <n v="542"/>
    <n v="2051214.2400000002"/>
    <n v="76910.920134983127"/>
  </r>
  <r>
    <d v="2016-04-04T00:00:00"/>
    <n v="4"/>
    <x v="1"/>
    <n v="3000029484"/>
    <n v="1100122"/>
    <x v="3"/>
    <n v="202981"/>
    <s v="Parisons Foods Pvt Ltd"/>
    <n v="19.89"/>
    <n v="19.829999999999998"/>
    <s v="MH 46 AF 5080/SUN TPT"/>
    <n v="11091"/>
    <n v="11091"/>
    <n v="1586399.9999999998"/>
    <n v="80000"/>
  </r>
  <r>
    <d v="2016-04-04T00:00:00"/>
    <n v="4"/>
    <x v="1"/>
    <n v="3000029482"/>
    <n v="1100122"/>
    <x v="3"/>
    <n v="202981"/>
    <s v="Parisons Foods Pvt Ltd"/>
    <n v="16.7"/>
    <n v="16.66"/>
    <s v="MH 06 AQ 7611/SUN TPT"/>
    <n v="11151"/>
    <n v="11151"/>
    <n v="1324470"/>
    <n v="79500"/>
  </r>
  <r>
    <d v="2016-04-04T00:00:00"/>
    <n v="4"/>
    <x v="1"/>
    <n v="3000029484"/>
    <n v="1100122"/>
    <x v="3"/>
    <n v="202981"/>
    <s v="Parisons Foods Pvt Ltd"/>
    <n v="-19.89"/>
    <n v="-19.829999999999998"/>
    <s v="MH 46 AF 5080/SUN TPT"/>
    <n v="11091"/>
    <n v="11091"/>
    <n v="-1586399.9999999998"/>
    <n v="80000"/>
  </r>
  <r>
    <d v="2016-04-04T00:00:00"/>
    <n v="4"/>
    <x v="1"/>
    <n v="3000029482"/>
    <n v="1100122"/>
    <x v="3"/>
    <n v="202981"/>
    <s v="Parisons Foods Pvt Ltd"/>
    <n v="19.38"/>
    <n v="19.350000000000001"/>
    <s v="MH 04 GC 1188/SUN TPT"/>
    <n v="11094"/>
    <n v="11094"/>
    <n v="1538325"/>
    <n v="79500"/>
  </r>
  <r>
    <d v="2016-04-04T00:00:00"/>
    <n v="4"/>
    <x v="1"/>
    <n v="3000027834"/>
    <n v="1100365"/>
    <x v="0"/>
    <n v="202717"/>
    <s v="Noble Natural Resources India Pvt Ltd"/>
    <n v="11.63"/>
    <n v="11.62"/>
    <s v="GJ 12 Z 0207/OM TPT"/>
    <s v="BHM/DOM/15005"/>
    <n v="15005"/>
    <n v="353282.86"/>
    <n v="30403"/>
  </r>
  <r>
    <d v="2016-04-04T00:00:00"/>
    <n v="4"/>
    <x v="1"/>
    <n v="3000025762"/>
    <n v="1100365"/>
    <x v="0"/>
    <n v="201888"/>
    <s v="Frigorifico Allana Private Limited"/>
    <n v="19.86"/>
    <n v="19.829999999999998"/>
    <s v="MH 43 Y 5260/IESAROADLINE"/>
    <n v="127"/>
    <n v="127"/>
    <n v="532237.19999999995"/>
    <n v="26840"/>
  </r>
  <r>
    <d v="2016-04-04T00:00:00"/>
    <n v="4"/>
    <x v="1"/>
    <n v="3000025762"/>
    <n v="1100365"/>
    <x v="0"/>
    <n v="201888"/>
    <s v="Frigorifico Allana Private Limited"/>
    <n v="19.39"/>
    <n v="19.34"/>
    <s v="MH 04 FD 1798/YMH ENTERPR"/>
    <n v="131"/>
    <n v="131"/>
    <n v="519085.6"/>
    <n v="26840"/>
  </r>
  <r>
    <d v="2016-04-04T00:00:00"/>
    <n v="4"/>
    <x v="1"/>
    <n v="3000025762"/>
    <n v="1100365"/>
    <x v="0"/>
    <n v="201888"/>
    <s v="Frigorifico Allana Private Limited"/>
    <n v="19.649999999999999"/>
    <n v="19.63"/>
    <s v="MH 04 DS 6190/Y M H ENTER"/>
    <n v="129"/>
    <n v="129"/>
    <n v="526869.19999999995"/>
    <n v="26840"/>
  </r>
  <r>
    <d v="2016-04-04T00:00:00"/>
    <n v="4"/>
    <x v="1"/>
    <n v="3000029308"/>
    <n v="1100380"/>
    <x v="1"/>
    <n v="200282"/>
    <s v="Maheshwari Global Industries Pvt Ltd"/>
    <n v="27.25"/>
    <n v="27.17"/>
    <s v="GJ 12 BT 8826/OM TPT"/>
    <n v="540"/>
    <n v="540"/>
    <n v="2089669.7"/>
    <n v="76910.920132499072"/>
  </r>
  <r>
    <d v="2016-04-04T00:00:00"/>
    <n v="4"/>
    <x v="1"/>
    <n v="3000029308"/>
    <n v="1100380"/>
    <x v="1"/>
    <n v="200282"/>
    <s v="Maheshwari Global Industries Pvt Ltd"/>
    <n v="26.68"/>
    <n v="26.61"/>
    <s v="GJ 12 AY 8801/OM TPT"/>
    <s v="16-17/01"/>
    <n v="1"/>
    <n v="2046599.5800000003"/>
    <n v="76910.91995490418"/>
  </r>
  <r>
    <d v="2016-04-04T00:00:00"/>
    <n v="4"/>
    <x v="1"/>
    <n v="3000029308"/>
    <n v="1100380"/>
    <x v="1"/>
    <n v="200282"/>
    <s v="Maheshwari Global Industries Pvt Ltd"/>
    <n v="25.71"/>
    <n v="25.65"/>
    <s v="GJ 12 AZ 8558/OM TPT"/>
    <s v="16-17/02"/>
    <n v="2"/>
    <n v="1972765.0999999999"/>
    <n v="76910.920077972711"/>
  </r>
  <r>
    <d v="2016-04-04T00:00:00"/>
    <n v="4"/>
    <x v="1"/>
    <n v="3000029308"/>
    <n v="1100380"/>
    <x v="1"/>
    <n v="200282"/>
    <s v="Maheshwari Global Industries Pvt Ltd"/>
    <n v="26.24"/>
    <n v="26.18"/>
    <s v="GJ 12 AZ 8806/OM TPT"/>
    <n v="547"/>
    <n v="547"/>
    <n v="2013527.89"/>
    <n v="76910.920168067227"/>
  </r>
  <r>
    <d v="2016-04-04T00:00:00"/>
    <n v="4"/>
    <x v="1"/>
    <n v="3000029308"/>
    <n v="1100380"/>
    <x v="1"/>
    <n v="200282"/>
    <s v="Maheshwari Global Industries Pvt Ltd"/>
    <n v="26.73"/>
    <n v="26.67"/>
    <s v="GJ 12 AU 8855/OM TPT"/>
    <n v="544"/>
    <n v="544"/>
    <n v="2051214.2400000002"/>
    <n v="76910.920134983127"/>
  </r>
  <r>
    <d v="2016-04-04T00:00:00"/>
    <n v="4"/>
    <x v="1"/>
    <n v="3000029308"/>
    <n v="1100380"/>
    <x v="1"/>
    <n v="200282"/>
    <s v="Maheshwari Global Industries Pvt Ltd"/>
    <n v="25.27"/>
    <n v="25.22"/>
    <s v="GJ 12 AY 8833/OM TPT"/>
    <n v="546"/>
    <n v="546"/>
    <n v="1939693.4"/>
    <n v="76910.919904837428"/>
  </r>
  <r>
    <d v="2016-04-04T00:00:00"/>
    <n v="4"/>
    <x v="1"/>
    <n v="3000029308"/>
    <n v="1100380"/>
    <x v="1"/>
    <n v="200282"/>
    <s v="Maheshwari Global Industries Pvt Ltd"/>
    <n v="32.979999999999997"/>
    <n v="32.869999999999997"/>
    <s v="GJ 12 BT 8822/OM TPT"/>
    <s v="16-17/04"/>
    <n v="4"/>
    <n v="2528061.94"/>
    <n v="76910.919987830857"/>
  </r>
  <r>
    <d v="2016-04-04T00:00:00"/>
    <n v="4"/>
    <x v="1"/>
    <n v="3000029308"/>
    <n v="1100380"/>
    <x v="1"/>
    <n v="200282"/>
    <s v="Maheshwari Global Industries Pvt Ltd"/>
    <n v="26.79"/>
    <n v="26.75"/>
    <s v="GJ 12 AY 8803/OM TPT"/>
    <s v="16-17/03"/>
    <n v="3"/>
    <n v="2057367.1099999999"/>
    <n v="76910.92"/>
  </r>
  <r>
    <d v="2016-04-04T00:00:00"/>
    <n v="4"/>
    <x v="1"/>
    <n v="3000029308"/>
    <n v="1100380"/>
    <x v="1"/>
    <n v="200282"/>
    <s v="Maheshwari Global Industries Pvt Ltd"/>
    <n v="26.98"/>
    <n v="26.95"/>
    <s v="GJ 12 AU 8886/OM TPT"/>
    <n v="545"/>
    <n v="545"/>
    <n v="2072749.29"/>
    <n v="76910.919851576997"/>
  </r>
  <r>
    <d v="2016-04-04T00:00:00"/>
    <n v="4"/>
    <x v="1"/>
    <n v="3000028728"/>
    <n v="1100380"/>
    <x v="1"/>
    <n v="202775"/>
    <s v="Gokul Agri International Limited"/>
    <n v="20.47"/>
    <n v="20.37"/>
    <s v="MH 04 GR 3996/PAWAN TPT"/>
    <n v="22008703"/>
    <n v="22008703"/>
    <n v="1588860.04"/>
    <n v="78000.001963672068"/>
  </r>
  <r>
    <d v="2016-04-04T00:00:00"/>
    <n v="4"/>
    <x v="1"/>
    <n v="3000027412"/>
    <n v="1100784"/>
    <x v="2"/>
    <n v="202898"/>
    <s v="Krishna Oleo Chemical India Ltd"/>
    <n v="26.7"/>
    <n v="26.65"/>
    <s v="GJ 12 BT 8824/OM TPT"/>
    <n v="72"/>
    <n v="72"/>
    <n v="1197184.6200000001"/>
    <n v="44922.499812382746"/>
  </r>
  <r>
    <d v="2016-04-05T00:00:00"/>
    <n v="4"/>
    <x v="1"/>
    <n v="3000029482"/>
    <n v="1100122"/>
    <x v="3"/>
    <n v="202981"/>
    <s v="Parisons Foods Pvt Ltd"/>
    <n v="16.635000000000002"/>
    <n v="16.57"/>
    <s v="MH 06 AC 8705/SUNTRANSPOR"/>
    <n v="11122"/>
    <n v="11122"/>
    <n v="1317315"/>
    <n v="79500"/>
  </r>
  <r>
    <d v="2016-04-05T00:00:00"/>
    <n v="4"/>
    <x v="1"/>
    <n v="3000029421"/>
    <n v="1100122"/>
    <x v="3"/>
    <n v="200290"/>
    <s v="Blasant Agro Exim Pvt Ltd"/>
    <n v="19.670000000000002"/>
    <n v="19.55"/>
    <s v="MH 43Y 3743/SRI VIGNESH T"/>
    <n v="220"/>
    <n v="220"/>
    <n v="1544450"/>
    <n v="79000"/>
  </r>
  <r>
    <d v="2016-04-05T00:00:00"/>
    <n v="4"/>
    <x v="1"/>
    <n v="3000029421"/>
    <n v="1100122"/>
    <x v="3"/>
    <n v="200290"/>
    <s v="Blasant Agro Exim Pvt Ltd"/>
    <n v="20.64"/>
    <n v="20.48"/>
    <s v="MH 43 U 4856/SRI VIGNESH"/>
    <n v="222"/>
    <n v="222"/>
    <n v="1617920"/>
    <n v="79000"/>
  </r>
  <r>
    <d v="2016-04-05T00:00:00"/>
    <n v="4"/>
    <x v="1"/>
    <n v="3000029482"/>
    <n v="1100122"/>
    <x v="3"/>
    <n v="202981"/>
    <s v="Parisons Foods Pvt Ltd"/>
    <n v="19.89"/>
    <n v="19.829999999999998"/>
    <s v="MH 46 AF 5080/SUNTRANSPOR"/>
    <n v="11091"/>
    <n v="11091"/>
    <n v="1576484.9999999998"/>
    <n v="79500"/>
  </r>
  <r>
    <d v="2016-04-05T00:00:00"/>
    <n v="4"/>
    <x v="1"/>
    <n v="3000025762"/>
    <n v="1100365"/>
    <x v="0"/>
    <n v="201888"/>
    <s v="Frigorifico Allana Private Limited"/>
    <n v="22.48"/>
    <n v="22.44"/>
    <s v="MH06AQ1693/ANNA BULK TPT."/>
    <n v="174"/>
    <n v="174"/>
    <n v="602289.6"/>
    <n v="26839.999999999996"/>
  </r>
  <r>
    <d v="2016-04-05T00:00:00"/>
    <n v="4"/>
    <x v="1"/>
    <n v="3000025762"/>
    <n v="1100365"/>
    <x v="0"/>
    <n v="201888"/>
    <s v="Frigorifico Allana Private Limited"/>
    <n v="19.600000000000001"/>
    <n v="19.59"/>
    <s v="MH04DS6190/YMH TPT."/>
    <n v="182"/>
    <n v="182"/>
    <n v="525795.6"/>
    <n v="26840"/>
  </r>
  <r>
    <d v="2016-04-05T00:00:00"/>
    <n v="4"/>
    <x v="1"/>
    <n v="3000025762"/>
    <n v="1100365"/>
    <x v="0"/>
    <n v="201888"/>
    <s v="Frigorifico Allana Private Limited"/>
    <n v="22.02"/>
    <n v="21.96"/>
    <s v="MH04GF3524/ABDULLA TPT."/>
    <n v="172"/>
    <n v="172"/>
    <n v="589406.4"/>
    <n v="26840"/>
  </r>
  <r>
    <d v="2016-04-05T00:00:00"/>
    <n v="4"/>
    <x v="1"/>
    <n v="3000025762"/>
    <n v="1100365"/>
    <x v="0"/>
    <n v="201888"/>
    <s v="Frigorifico Allana Private Limited"/>
    <n v="18.850000000000001"/>
    <n v="18.850000000000001"/>
    <s v="MH06AQ3058/SAI DARSHAN"/>
    <n v="196"/>
    <n v="196"/>
    <n v="505933.99999999994"/>
    <n v="26839.999999999996"/>
  </r>
  <r>
    <d v="2016-04-05T00:00:00"/>
    <n v="4"/>
    <x v="1"/>
    <n v="3000025762"/>
    <n v="1100365"/>
    <x v="0"/>
    <n v="201888"/>
    <s v="Frigorifico Allana Private Limited"/>
    <n v="15.87"/>
    <n v="15.81"/>
    <s v="MH 06 AQ 2534/ABC.CARRIER"/>
    <n v="102"/>
    <n v="102"/>
    <n v="424340.4"/>
    <n v="26840"/>
  </r>
  <r>
    <d v="2016-04-05T00:00:00"/>
    <n v="4"/>
    <x v="1"/>
    <n v="3000025761"/>
    <n v="1100365"/>
    <x v="0"/>
    <n v="201888"/>
    <s v="Frigorifico Allana Private Limited"/>
    <n v="9.68"/>
    <n v="9.68"/>
    <s v="MH 06 AQ 2534/ABC.CARRIER"/>
    <n v="102"/>
    <n v="102"/>
    <n v="259811.20000000004"/>
    <n v="26840.000000000004"/>
  </r>
  <r>
    <d v="2016-04-05T00:00:00"/>
    <n v="4"/>
    <x v="1"/>
    <n v="3000029308"/>
    <n v="1100380"/>
    <x v="1"/>
    <n v="200282"/>
    <s v="Maheshwari Global Industries Pvt Ltd"/>
    <n v="27.78"/>
    <n v="27.72"/>
    <s v="GJ12AZ3847/OM TPT."/>
    <s v="16-17/08"/>
    <n v="8"/>
    <n v="2131970.7000000002"/>
    <n v="76910.91991341993"/>
  </r>
  <r>
    <d v="2016-04-05T00:00:00"/>
    <n v="4"/>
    <x v="1"/>
    <n v="3000029308"/>
    <n v="1100380"/>
    <x v="1"/>
    <n v="200282"/>
    <s v="Maheshwari Global Industries Pvt Ltd"/>
    <n v="25.6"/>
    <n v="25.57"/>
    <s v="GJ12AY8866/OM TPT."/>
    <s v="16-17/07"/>
    <n v="7"/>
    <n v="1966612.2199999997"/>
    <n v="76910.919827923339"/>
  </r>
  <r>
    <d v="2016-04-05T00:00:00"/>
    <n v="4"/>
    <x v="1"/>
    <n v="3000029308"/>
    <n v="1100380"/>
    <x v="1"/>
    <n v="200282"/>
    <s v="Maheshwari Global Industries Pvt Ltd"/>
    <n v="25.75"/>
    <n v="25.7"/>
    <s v="GJ 12 AZ 8811/OM TPT"/>
    <s v="16-17/05"/>
    <n v="5"/>
    <n v="1976610.6400000001"/>
    <n v="76910.919844357981"/>
  </r>
  <r>
    <d v="2016-04-05T00:00:00"/>
    <n v="4"/>
    <x v="1"/>
    <n v="3000029308"/>
    <n v="1100380"/>
    <x v="1"/>
    <n v="200282"/>
    <s v="Maheshwari Global Industries Pvt Ltd"/>
    <n v="25.52"/>
    <n v="25.49"/>
    <s v="GJ 12 AZ 8844/OM TPT"/>
    <s v="16-17/06"/>
    <n v="6"/>
    <n v="1960459.35"/>
    <n v="76910.919968615155"/>
  </r>
  <r>
    <d v="2016-04-06T00:00:00"/>
    <n v="4"/>
    <x v="1"/>
    <n v="3000028902"/>
    <n v="1100380"/>
    <x v="1"/>
    <n v="202775"/>
    <s v="Gokul Agri International Limited"/>
    <n v="19.87"/>
    <n v="19.809999999999999"/>
    <s v="MH12LT1649/PAWAN TPT."/>
    <n v="22008718"/>
    <n v="22008718"/>
    <n v="1570931.0199999998"/>
    <n v="79299.900050479555"/>
  </r>
  <r>
    <d v="2016-04-06T00:00:00"/>
    <n v="4"/>
    <x v="1"/>
    <n v="3000028728"/>
    <n v="1100380"/>
    <x v="1"/>
    <n v="202775"/>
    <s v="Gokul Agri International Limited"/>
    <n v="20.329999999999998"/>
    <n v="20.28"/>
    <s v="NL 01 L 7000/PAWAN TPT"/>
    <n v="21668431"/>
    <n v="22008702"/>
    <n v="1581840.04"/>
    <n v="78000.001972386584"/>
  </r>
  <r>
    <d v="2016-04-06T00:00:00"/>
    <n v="4"/>
    <x v="1"/>
    <n v="3000028902"/>
    <n v="1100380"/>
    <x v="1"/>
    <n v="202775"/>
    <s v="Gokul Agri International Limited"/>
    <n v="23.72"/>
    <n v="23.63"/>
    <s v="MH 43 Y 7944/PAWAN TPT"/>
    <n v="22008719"/>
    <n v="22008719"/>
    <n v="1873856.6400000001"/>
    <n v="79299.900126957262"/>
  </r>
  <r>
    <d v="2016-04-06T00:00:00"/>
    <n v="4"/>
    <x v="1"/>
    <n v="3000028902"/>
    <n v="1100380"/>
    <x v="1"/>
    <n v="202775"/>
    <s v="Gokul Agri International Limited"/>
    <n v="21.36"/>
    <n v="21.29"/>
    <s v="MH 04 FD 7909/PAWAN TPT"/>
    <n v="22008717"/>
    <n v="22008717"/>
    <n v="1688294.87"/>
    <n v="79299.899953029599"/>
  </r>
  <r>
    <d v="2016-04-06T00:00:00"/>
    <n v="4"/>
    <x v="1"/>
    <n v="3000028902"/>
    <n v="1100380"/>
    <x v="1"/>
    <n v="202775"/>
    <s v="Gokul Agri International Limited"/>
    <n v="20.39"/>
    <n v="20.32"/>
    <s v="MH12LT2545/PAWAN TPT."/>
    <n v="22008714"/>
    <n v="22008714"/>
    <n v="1611373.97"/>
    <n v="79299.900098425191"/>
  </r>
  <r>
    <d v="2016-04-06T00:00:00"/>
    <n v="4"/>
    <x v="1"/>
    <n v="3000028728"/>
    <n v="1100380"/>
    <x v="1"/>
    <n v="202775"/>
    <s v="Gokul Agri International Limited"/>
    <n v="21.29"/>
    <n v="21.24"/>
    <s v="MH 04 GF 2982/PAWAN TPT"/>
    <n v="21668435"/>
    <n v="22008705"/>
    <n v="1656720.04"/>
    <n v="78000.00188323918"/>
  </r>
  <r>
    <d v="2016-04-06T00:00:00"/>
    <n v="4"/>
    <x v="1"/>
    <n v="3000028728"/>
    <n v="1100380"/>
    <x v="1"/>
    <n v="202775"/>
    <s v="Gokul Agri International Limited"/>
    <n v="20.16"/>
    <n v="20.12"/>
    <s v="MH 04 GC 3671/PAWAN TPT"/>
    <n v="22008701"/>
    <n v="22008701"/>
    <n v="1569360.04"/>
    <n v="78000.00198807157"/>
  </r>
  <r>
    <d v="2016-04-06T00:00:00"/>
    <n v="4"/>
    <x v="1"/>
    <n v="3000028728"/>
    <n v="1100380"/>
    <x v="1"/>
    <n v="202775"/>
    <s v="Gokul Agri International Limited"/>
    <n v="20.239999999999998"/>
    <n v="20.170000000000002"/>
    <s v="PB 10 DM 5391/PAWAN TPT"/>
    <n v="21668434"/>
    <n v="22008704"/>
    <n v="1573260.04"/>
    <n v="78000.001983143273"/>
  </r>
  <r>
    <d v="2016-04-06T00:00:00"/>
    <n v="4"/>
    <x v="1"/>
    <n v="3000028902"/>
    <n v="1100380"/>
    <x v="1"/>
    <n v="202775"/>
    <s v="Gokul Agri International Limited"/>
    <n v="19.45"/>
    <n v="19.34"/>
    <s v="MH 04 HD 2844/PAWAN TPT"/>
    <n v="22008713"/>
    <n v="22008713"/>
    <n v="1533660.0699999998"/>
    <n v="79299.90020682523"/>
  </r>
  <r>
    <d v="2016-04-06T00:00:00"/>
    <n v="4"/>
    <x v="1"/>
    <n v="3000029308"/>
    <n v="1100380"/>
    <x v="1"/>
    <n v="200282"/>
    <s v="Maheshwari Global Industries Pvt Ltd"/>
    <n v="27.18"/>
    <n v="27.08"/>
    <s v="GJ 12 AZ 9944/OM TPT"/>
    <n v="13"/>
    <n v="13"/>
    <n v="2082747.7100000002"/>
    <n v="76910.919867060569"/>
  </r>
  <r>
    <d v="2016-04-06T00:00:00"/>
    <n v="4"/>
    <x v="1"/>
    <n v="3000029308"/>
    <n v="1100380"/>
    <x v="1"/>
    <n v="200282"/>
    <s v="Maheshwari Global Industries Pvt Ltd"/>
    <n v="27.67"/>
    <n v="27.63"/>
    <s v="GJ 12 AZ 2596/OM TPT"/>
    <n v="11"/>
    <n v="11"/>
    <n v="2125048.7200000002"/>
    <n v="76910.920014477029"/>
  </r>
  <r>
    <d v="2016-04-08T00:00:00"/>
    <n v="4"/>
    <x v="1"/>
    <n v="3000025762"/>
    <n v="1100365"/>
    <x v="0"/>
    <n v="201888"/>
    <s v="Frigorifico Allana Private Limited"/>
    <n v="5.3"/>
    <n v="5.2969999999999997"/>
    <s v="MH 06 AQ 1693/ANNA BULK"/>
    <n v="429"/>
    <n v="443"/>
    <n v="142171.48000000001"/>
    <n v="26840.000000000004"/>
  </r>
  <r>
    <d v="2016-04-08T00:00:00"/>
    <n v="4"/>
    <x v="1"/>
    <n v="3000025762"/>
    <n v="1100365"/>
    <x v="0"/>
    <n v="201888"/>
    <s v="Frigorifico Allana Private Limited"/>
    <n v="19.97"/>
    <n v="19.97"/>
    <s v="MH 06 AQ 2534/ANNA BULK"/>
    <n v="450"/>
    <n v="462"/>
    <n v="535994.80000000005"/>
    <n v="26840.000000000004"/>
  </r>
  <r>
    <d v="2016-04-08T00:00:00"/>
    <n v="4"/>
    <x v="1"/>
    <n v="3000025762"/>
    <n v="1100365"/>
    <x v="0"/>
    <n v="201888"/>
    <s v="Frigorifico Allana Private Limited"/>
    <n v="13.47"/>
    <n v="13.462999999999999"/>
    <s v="MH 06 AQ 1693/ANNA BULK"/>
    <n v="430"/>
    <n v="442"/>
    <n v="361346.92"/>
    <n v="26840"/>
  </r>
  <r>
    <d v="2016-04-08T00:00:00"/>
    <n v="4"/>
    <x v="1"/>
    <n v="3000025762"/>
    <n v="1100365"/>
    <x v="0"/>
    <n v="201888"/>
    <s v="Frigorifico Allana Private Limited"/>
    <n v="20.3"/>
    <n v="20.274999999999999"/>
    <s v="MH 04 FD 7336/A.B.CARRIER"/>
    <n v="361"/>
    <n v="375"/>
    <n v="544181"/>
    <n v="26840.000000000004"/>
  </r>
  <r>
    <d v="2016-04-08T00:00:00"/>
    <n v="4"/>
    <x v="1"/>
    <n v="3000025762"/>
    <n v="1100365"/>
    <x v="0"/>
    <n v="201888"/>
    <s v="Frigorifico Allana Private Limited"/>
    <n v="4.22"/>
    <n v="4.2149999999999999"/>
    <s v="MH 04 FD 7336/A.B.CARRIER"/>
    <n v="362"/>
    <n v="374"/>
    <n v="113130.6"/>
    <n v="26840.000000000004"/>
  </r>
  <r>
    <d v="2016-04-08T00:00:00"/>
    <n v="4"/>
    <x v="1"/>
    <n v="3000025762"/>
    <n v="1100365"/>
    <x v="0"/>
    <n v="201888"/>
    <s v="Frigorifico Allana Private Limited"/>
    <n v="19.91"/>
    <n v="19.91"/>
    <s v="MH 04 FD 7336/ANNA BULK"/>
    <n v="448"/>
    <n v="460"/>
    <n v="534384.4"/>
    <n v="26840"/>
  </r>
  <r>
    <d v="2016-04-08T00:00:00"/>
    <n v="4"/>
    <x v="1"/>
    <n v="3000025762"/>
    <n v="1100365"/>
    <x v="0"/>
    <n v="201888"/>
    <s v="Frigorifico Allana Private Limited"/>
    <n v="19.84"/>
    <n v="19.84"/>
    <s v="MH 06 AQ 3058/SAI D TPT"/>
    <n v="364"/>
    <n v="377"/>
    <n v="532505.59999999998"/>
    <n v="26840"/>
  </r>
  <r>
    <d v="2016-04-08T00:00:00"/>
    <n v="4"/>
    <x v="1"/>
    <n v="3000025762"/>
    <n v="1100365"/>
    <x v="0"/>
    <n v="201888"/>
    <s v="Frigorifico Allana Private Limited"/>
    <n v="19.829999999999998"/>
    <n v="19.8"/>
    <s v="MH 04 DK 7034/IESA RDS"/>
    <n v="353"/>
    <n v="373"/>
    <n v="531432"/>
    <n v="26840"/>
  </r>
  <r>
    <d v="2016-04-08T00:00:00"/>
    <n v="4"/>
    <x v="1"/>
    <n v="3000025762"/>
    <n v="1100365"/>
    <x v="0"/>
    <n v="201888"/>
    <s v="Frigorifico Allana Private Limited"/>
    <n v="19.510000000000002"/>
    <n v="19.510000000000002"/>
    <s v="MH 04 FD 1798/Y.M.H ENT"/>
    <n v="363"/>
    <n v="376"/>
    <n v="523648.4"/>
    <n v="26840"/>
  </r>
  <r>
    <d v="2016-04-08T00:00:00"/>
    <n v="4"/>
    <x v="1"/>
    <n v="3000029308"/>
    <n v="1100380"/>
    <x v="1"/>
    <n v="200282"/>
    <s v="Maheshwari Global Industries Pvt Ltd"/>
    <n v="26.38"/>
    <n v="26.34"/>
    <s v="GJ 12 AZ 8809/OM TPT"/>
    <s v="16-17/10"/>
    <n v="10"/>
    <n v="2025833.63"/>
    <n v="76910.919893697792"/>
  </r>
  <r>
    <d v="2016-04-08T00:00:00"/>
    <n v="4"/>
    <x v="1"/>
    <n v="3000028902"/>
    <n v="1100380"/>
    <x v="1"/>
    <n v="202775"/>
    <s v="Gokul Agri International Limited"/>
    <n v="20.5"/>
    <n v="20.399999999999999"/>
    <s v="MH 43 Y 7241/PAWAN TPT"/>
    <n v="22008725"/>
    <n v="22008725"/>
    <n v="1617717.96"/>
    <n v="79299.900000000009"/>
  </r>
  <r>
    <d v="2016-04-08T00:00:00"/>
    <n v="4"/>
    <x v="1"/>
    <n v="3000029491"/>
    <n v="1100380"/>
    <x v="1"/>
    <n v="200282"/>
    <s v="Maheshwari Global Industries Pvt Ltd"/>
    <n v="24.75"/>
    <n v="24.71"/>
    <s v="GJ 12 BT 4082/VALSE ROAD"/>
    <n v="21"/>
    <n v="21"/>
    <n v="1911533.4799999997"/>
    <n v="77358.700121408328"/>
  </r>
  <r>
    <d v="2016-04-08T00:00:00"/>
    <n v="4"/>
    <x v="1"/>
    <n v="3000029308"/>
    <n v="1100380"/>
    <x v="1"/>
    <n v="200282"/>
    <s v="Maheshwari Global Industries Pvt Ltd"/>
    <n v="26.56"/>
    <n v="26.49"/>
    <s v="GJ 12 AY 8855/OM TPT"/>
    <s v="16-17/15"/>
    <n v="15"/>
    <n v="2037370.27"/>
    <n v="76910.919969799928"/>
  </r>
  <r>
    <d v="2016-04-08T00:00:00"/>
    <n v="4"/>
    <x v="1"/>
    <n v="3000029308"/>
    <n v="1100380"/>
    <x v="1"/>
    <n v="200282"/>
    <s v="Maheshwari Global Industries Pvt Ltd"/>
    <n v="27.07"/>
    <n v="27.03"/>
    <s v="GJ 12 BT 8832/OM TPT"/>
    <s v="16-17/14"/>
    <n v="14"/>
    <n v="2078902.17"/>
    <n v="76910.920088790226"/>
  </r>
  <r>
    <d v="2016-04-08T00:00:00"/>
    <n v="4"/>
    <x v="1"/>
    <n v="3000029308"/>
    <n v="1100380"/>
    <x v="1"/>
    <n v="200282"/>
    <s v="Maheshwari Global Industries Pvt Ltd"/>
    <n v="25.93"/>
    <n v="25.89"/>
    <s v=" GJ 12 AZ 8800/OM TPT"/>
    <s v="16-17/09"/>
    <n v="9"/>
    <n v="1991223.72"/>
    <n v="76910.920046349944"/>
  </r>
  <r>
    <d v="2016-04-08T00:00:00"/>
    <n v="4"/>
    <x v="1"/>
    <n v="3000029308"/>
    <n v="1100380"/>
    <x v="1"/>
    <n v="200282"/>
    <s v="Maheshwari Global Industries Pvt Ltd"/>
    <n v="27.08"/>
    <n v="27.02"/>
    <s v="GJ 12 BT 2825/OM TPT"/>
    <s v="16-17/12"/>
    <n v="12"/>
    <n v="2078133.0599999998"/>
    <n v="76910.920059215394"/>
  </r>
  <r>
    <d v="2016-04-09T00:00:00"/>
    <n v="4"/>
    <x v="1"/>
    <n v="3000029491"/>
    <n v="1100380"/>
    <x v="1"/>
    <n v="200282"/>
    <s v="Maheshwari Global Industries Pvt Ltd"/>
    <n v="26.58"/>
    <n v="26.48"/>
    <s v="GJ 12 AY 8801/OM TPT"/>
    <n v="25"/>
    <n v="25"/>
    <n v="2048458.3799999997"/>
    <n v="77358.70015105739"/>
  </r>
  <r>
    <d v="2016-04-09T00:00:00"/>
    <n v="4"/>
    <x v="1"/>
    <n v="3000029491"/>
    <n v="1100380"/>
    <x v="1"/>
    <n v="200282"/>
    <s v="Maheshwari Global Industries Pvt Ltd"/>
    <n v="26.87"/>
    <n v="26.84"/>
    <s v="GJ 12 AY 8805/OM TPT"/>
    <n v="20"/>
    <n v="20"/>
    <n v="2076307.5100000002"/>
    <n v="77358.700074515655"/>
  </r>
  <r>
    <d v="2016-04-09T00:00:00"/>
    <n v="4"/>
    <x v="1"/>
    <n v="3000029491"/>
    <n v="1100380"/>
    <x v="1"/>
    <n v="200282"/>
    <s v="Maheshwari Global Industries Pvt Ltd"/>
    <n v="27.05"/>
    <n v="27"/>
    <s v="GJ 12 BT 8834/OM TPT"/>
    <n v="19"/>
    <n v="19"/>
    <n v="2088684.9"/>
    <n v="77358.7"/>
  </r>
  <r>
    <d v="2016-04-09T00:00:00"/>
    <n v="4"/>
    <x v="1"/>
    <n v="3000029491"/>
    <n v="1100380"/>
    <x v="1"/>
    <n v="200282"/>
    <s v="Maheshwari Global Industries Pvt Ltd"/>
    <n v="19.934999999999999"/>
    <n v="19.911999999999999"/>
    <s v="GJ 12 AW 1988/OM TPT"/>
    <n v="18"/>
    <n v="18"/>
    <n v="1540366.43"/>
    <n v="77358.699779027724"/>
  </r>
  <r>
    <d v="2016-04-09T00:00:00"/>
    <n v="4"/>
    <x v="1"/>
    <n v="3000029308"/>
    <n v="1100380"/>
    <x v="1"/>
    <n v="200282"/>
    <s v="Maheshwari Global Industries Pvt Ltd"/>
    <n v="27.3"/>
    <n v="27.24"/>
    <s v="GJ 12 BT 8826/OM TPT"/>
    <n v="16"/>
    <n v="16"/>
    <n v="2095053.46"/>
    <n v="76910.919970631425"/>
  </r>
  <r>
    <d v="2016-04-09T00:00:00"/>
    <n v="4"/>
    <x v="1"/>
    <n v="3000028902"/>
    <n v="1100380"/>
    <x v="1"/>
    <n v="202775"/>
    <s v="Gokul Agri International Limited"/>
    <n v="19.850000000000001"/>
    <n v="19.77"/>
    <s v="MH 04 FU 4795/PAWAN TPT"/>
    <n v="22008729"/>
    <n v="22008729"/>
    <n v="1567759.02"/>
    <n v="79299.899848254936"/>
  </r>
  <r>
    <d v="2016-04-09T00:00:00"/>
    <n v="4"/>
    <x v="1"/>
    <n v="3000029441"/>
    <n v="1100380"/>
    <x v="1"/>
    <n v="202775"/>
    <s v="Gokul Agri International Limited"/>
    <n v="19.850000000000001"/>
    <n v="19.79"/>
    <s v="MH 43 Y 4550/PAWAN TPT"/>
    <n v="22008732"/>
    <n v="22008732"/>
    <n v="1610905.97"/>
    <n v="81399.998484082869"/>
  </r>
  <r>
    <d v="2016-04-09T00:00:00"/>
    <n v="4"/>
    <x v="1"/>
    <n v="3000029308"/>
    <n v="1100380"/>
    <x v="1"/>
    <n v="200282"/>
    <s v="Maheshwari Global Industries Pvt Ltd"/>
    <n v="6.1550000000000002"/>
    <n v="6.1479999999999997"/>
    <s v="GJ 12 AW 1988/OM TPT"/>
    <n v="17"/>
    <n v="17"/>
    <n v="472848.34"/>
    <n v="76910.920624593375"/>
  </r>
  <r>
    <d v="2016-04-09T00:00:00"/>
    <n v="4"/>
    <x v="1"/>
    <n v="3000029441"/>
    <n v="1100380"/>
    <x v="1"/>
    <n v="202775"/>
    <s v="Gokul Agri International Limited"/>
    <n v="19.600000000000001"/>
    <n v="19.52"/>
    <s v="MH 43 Y 6941/PAWAN TPT"/>
    <n v="22008730"/>
    <n v="22008730"/>
    <n v="1588927.97"/>
    <n v="81399.998463114753"/>
  </r>
  <r>
    <d v="2016-04-10T00:00:00"/>
    <n v="4"/>
    <x v="2"/>
    <n v="3000029570"/>
    <n v="1100122"/>
    <x v="3"/>
    <n v="202963"/>
    <s v="Raha Oils Pvt Ltd"/>
    <n v="19.89"/>
    <n v="19.88"/>
    <s v="MH 04 GR 7527/CITY TPT"/>
    <n v="8"/>
    <n v="8"/>
    <n v="1560579.96"/>
    <n v="78499.997987927563"/>
  </r>
  <r>
    <d v="2016-04-10T00:00:00"/>
    <n v="4"/>
    <x v="2"/>
    <n v="3000029570"/>
    <n v="1100122"/>
    <x v="3"/>
    <n v="202963"/>
    <s v="Raha Oils Pvt Ltd"/>
    <n v="24.68"/>
    <n v="24.64"/>
    <s v="MH 04 GR 6474/CITY TPT"/>
    <n v="7"/>
    <n v="7"/>
    <n v="1934239.9500000002"/>
    <n v="78499.997970779223"/>
  </r>
  <r>
    <d v="2016-04-10T00:00:00"/>
    <n v="4"/>
    <x v="2"/>
    <n v="3000029441"/>
    <n v="1100380"/>
    <x v="1"/>
    <n v="202775"/>
    <s v="Gokul Agri International Limited"/>
    <n v="20.47"/>
    <n v="20.420000000000002"/>
    <s v="MH 04 GC 2715/PAWAN TPT"/>
    <n v="22008742"/>
    <n v="22008742"/>
    <n v="1662187.97"/>
    <n v="81399.998530852099"/>
  </r>
  <r>
    <d v="2016-04-10T00:00:00"/>
    <n v="4"/>
    <x v="2"/>
    <n v="3000029441"/>
    <n v="1100380"/>
    <x v="1"/>
    <n v="202775"/>
    <s v="Gokul Agri International Limited"/>
    <n v="20.260000000000002"/>
    <n v="20.2"/>
    <s v="MH 04 FJ 8399/PAWAN TPT"/>
    <n v="22008745"/>
    <n v="22008745"/>
    <n v="1644279.97"/>
    <n v="81399.998514851482"/>
  </r>
  <r>
    <d v="2016-04-10T00:00:00"/>
    <n v="4"/>
    <x v="2"/>
    <n v="3000029491"/>
    <n v="1100380"/>
    <x v="1"/>
    <n v="200282"/>
    <s v="Maheshwari Global Industries Pvt Ltd"/>
    <n v="32.11"/>
    <n v="32.020000000000003"/>
    <s v="GJ 12 BT 8860/OM TPT"/>
    <n v="22"/>
    <n v="22"/>
    <n v="2477025.5699999998"/>
    <n v="77358.699875078062"/>
  </r>
  <r>
    <d v="2016-04-10T00:00:00"/>
    <n v="4"/>
    <x v="2"/>
    <n v="3000029491"/>
    <n v="1100380"/>
    <x v="1"/>
    <n v="200282"/>
    <s v="Maheshwari Global Industries Pvt Ltd"/>
    <n v="26.95"/>
    <n v="26.91"/>
    <s v="GJ 12 AY 8804/OM TPT"/>
    <n v="23"/>
    <n v="23"/>
    <n v="2081722.6200000003"/>
    <n v="77358.700111482729"/>
  </r>
  <r>
    <d v="2016-04-10T00:00:00"/>
    <n v="4"/>
    <x v="2"/>
    <n v="3000029441"/>
    <n v="1100380"/>
    <x v="1"/>
    <n v="202775"/>
    <s v="Gokul Agri International Limited"/>
    <n v="19.96"/>
    <n v="19.899999999999999"/>
    <s v="MH 04 GF 4295/PAWAN TPT"/>
    <n v="22008744"/>
    <n v="22008744"/>
    <n v="1619859.97"/>
    <n v="81399.998492462313"/>
  </r>
  <r>
    <d v="2016-04-10T00:00:00"/>
    <n v="4"/>
    <x v="2"/>
    <n v="3000029491"/>
    <n v="1100380"/>
    <x v="1"/>
    <n v="200282"/>
    <s v="Maheshwari Global Industries Pvt Ltd"/>
    <n v="27.17"/>
    <n v="27.12"/>
    <s v="GJ 12 AU 8846/OM TPT"/>
    <n v="24"/>
    <n v="24"/>
    <n v="2097967.94"/>
    <n v="77358.699852507372"/>
  </r>
  <r>
    <d v="2016-04-11T00:00:00"/>
    <n v="4"/>
    <x v="2"/>
    <n v="3000029484"/>
    <n v="1100122"/>
    <x v="3"/>
    <n v="202981"/>
    <s v="Parisons Foods Pvt Ltd"/>
    <n v="15.925000000000001"/>
    <n v="15.87"/>
    <s v="MH 46 F 3530/SUN TPT"/>
    <n v="190"/>
    <n v="190"/>
    <n v="1269600"/>
    <n v="80000"/>
  </r>
  <r>
    <d v="2016-04-11T00:00:00"/>
    <n v="4"/>
    <x v="2"/>
    <n v="3000029482"/>
    <n v="1100122"/>
    <x v="3"/>
    <n v="202981"/>
    <s v="Parisons Foods Pvt Ltd"/>
    <n v="10.875"/>
    <n v="10.845000000000001"/>
    <s v="MH 46 F 3531/SUN TPT"/>
    <n v="188"/>
    <n v="188"/>
    <n v="862177.5"/>
    <n v="79500"/>
  </r>
  <r>
    <d v="2016-04-11T00:00:00"/>
    <n v="4"/>
    <x v="2"/>
    <n v="3000029421"/>
    <n v="1100122"/>
    <x v="3"/>
    <n v="200290"/>
    <s v="Blasant Agro Exim Pvt Ltd"/>
    <n v="20.09"/>
    <n v="20.059999999999999"/>
    <s v="MH 04 FP 2752/SRI VIGNESH"/>
    <n v="3"/>
    <n v="3"/>
    <n v="1584740"/>
    <n v="79000"/>
  </r>
  <r>
    <d v="2016-04-11T00:00:00"/>
    <n v="4"/>
    <x v="2"/>
    <n v="3000029484"/>
    <n v="1100122"/>
    <x v="3"/>
    <n v="202981"/>
    <s v="Parisons Foods Pvt Ltd"/>
    <n v="5.2"/>
    <n v="5.1849999999999996"/>
    <s v="MH 46 F 3531/SUN TPT"/>
    <n v="189"/>
    <n v="189"/>
    <n v="414799.99999999994"/>
    <n v="80000"/>
  </r>
  <r>
    <d v="2016-04-11T00:00:00"/>
    <n v="4"/>
    <x v="2"/>
    <n v="3000028972"/>
    <n v="1100365"/>
    <x v="0"/>
    <n v="202967"/>
    <s v="NETAJI OIL DEPOT UF MRS REALTY PVT"/>
    <n v="26.09"/>
    <n v="26.02"/>
    <s v="GJ 12 BT 8830/OM TPT"/>
    <s v="GDM/EX/010"/>
    <s v="GDM/EX/010"/>
    <n v="1016497.325"/>
    <n v="39066.000192159874"/>
  </r>
  <r>
    <d v="2016-04-11T00:00:00"/>
    <n v="4"/>
    <x v="2"/>
    <n v="3000028972"/>
    <n v="1100365"/>
    <x v="0"/>
    <n v="202967"/>
    <s v="NETAJI OIL DEPOT UF MRS REALTY PVT"/>
    <n v="25.98"/>
    <n v="25.92"/>
    <s v="GJ 12 AT 8788/OM TPT"/>
    <s v="GDM/EX/011"/>
    <s v="GDM/EX/011"/>
    <n v="1012590.7200000001"/>
    <n v="39066"/>
  </r>
  <r>
    <d v="2016-04-11T00:00:00"/>
    <n v="4"/>
    <x v="2"/>
    <n v="3000028972"/>
    <n v="1100365"/>
    <x v="0"/>
    <n v="202967"/>
    <s v="NETAJI OIL DEPOT UF MRS REALTY PVT"/>
    <n v="-25.98"/>
    <n v="-25.92"/>
    <s v="GJ 12 AT 8788/OM TPT"/>
    <s v="GDM/EX/011"/>
    <s v="GDM/EX/011"/>
    <n v="-1012590.7200000001"/>
    <n v="39066"/>
  </r>
  <r>
    <d v="2016-04-11T00:00:00"/>
    <n v="4"/>
    <x v="2"/>
    <n v="3000028972"/>
    <n v="1100365"/>
    <x v="0"/>
    <n v="202967"/>
    <s v="NETAJI OIL DEPOT UF MRS REALTY PVT"/>
    <n v="26.73"/>
    <n v="26.65"/>
    <s v="GJ 12 BT 8836/OM TPT"/>
    <s v="GDM/EX/012"/>
    <s v="GDM/EX/012"/>
    <n v="1041108.9025"/>
    <n v="39066.00009380863"/>
  </r>
  <r>
    <d v="2016-04-11T00:00:00"/>
    <n v="4"/>
    <x v="2"/>
    <n v="3000028972"/>
    <n v="1100365"/>
    <x v="0"/>
    <n v="202967"/>
    <s v="NETAJI OIL DEPOT UF MRS REALTY PVT"/>
    <n v="25.98"/>
    <n v="25.92"/>
    <s v="GJ 12 AT 8788/OM TPT"/>
    <s v="GDM/EX/011"/>
    <s v="GDM/EX/011"/>
    <n v="1012590.7200000001"/>
    <n v="39066"/>
  </r>
  <r>
    <d v="2016-04-11T00:00:00"/>
    <n v="4"/>
    <x v="2"/>
    <n v="3000029491"/>
    <n v="1100380"/>
    <x v="1"/>
    <n v="200282"/>
    <s v="Maheshwari Global Industries Pvt Ltd"/>
    <n v="26.82"/>
    <n v="26.81"/>
    <s v="GJ 12 AY 8803/OM TPT"/>
    <n v="29"/>
    <n v="29"/>
    <n v="2073986.75"/>
    <n v="77358.70011189855"/>
  </r>
  <r>
    <d v="2016-04-11T00:00:00"/>
    <n v="4"/>
    <x v="2"/>
    <n v="3000029491"/>
    <n v="1100380"/>
    <x v="1"/>
    <n v="200282"/>
    <s v="Maheshwari Global Industries Pvt Ltd"/>
    <n v="26.95"/>
    <n v="26.88"/>
    <s v="GJ 12 AU 8855/OM TPT"/>
    <n v="27"/>
    <n v="27"/>
    <n v="2079401.86"/>
    <n v="77358.700148809527"/>
  </r>
  <r>
    <d v="2016-04-11T00:00:00"/>
    <n v="4"/>
    <x v="2"/>
    <n v="3000029491"/>
    <n v="1100380"/>
    <x v="1"/>
    <n v="200282"/>
    <s v="Maheshwari Global Industries Pvt Ltd"/>
    <n v="28.32"/>
    <n v="28.27"/>
    <s v="GJ 12 AZ 3847/OM TPT"/>
    <n v="33"/>
    <n v="33"/>
    <n v="2186930.4500000002"/>
    <n v="77358.7000353732"/>
  </r>
  <r>
    <d v="2016-04-11T00:00:00"/>
    <n v="4"/>
    <x v="2"/>
    <n v="3000029491"/>
    <n v="1100380"/>
    <x v="1"/>
    <n v="200282"/>
    <s v="Maheshwari Global Industries Pvt Ltd"/>
    <n v="27.23"/>
    <n v="27.2"/>
    <s v="GJ 12 AT 8738/OM TPT"/>
    <n v="28"/>
    <n v="28"/>
    <n v="2104156.64"/>
    <n v="77358.700000000012"/>
  </r>
  <r>
    <d v="2016-04-11T00:00:00"/>
    <n v="4"/>
    <x v="2"/>
    <n v="3000029491"/>
    <n v="1100380"/>
    <x v="1"/>
    <n v="200282"/>
    <s v="Maheshwari Global Industries Pvt Ltd"/>
    <n v="27.05"/>
    <n v="27.01"/>
    <s v="GJ 12 AU 8886/OM TPT"/>
    <n v="26"/>
    <n v="26"/>
    <n v="2089458.4899999998"/>
    <n v="77358.700111069964"/>
  </r>
  <r>
    <d v="2016-04-11T00:00:00"/>
    <n v="4"/>
    <x v="2"/>
    <n v="3000029491"/>
    <n v="1100380"/>
    <x v="1"/>
    <n v="200282"/>
    <s v="Maheshwari Global Industries Pvt Ltd"/>
    <n v="31.75"/>
    <n v="31.71"/>
    <s v="GJ 12 BT 8852/OM TPT"/>
    <n v="32"/>
    <n v="32"/>
    <n v="2453044.38"/>
    <n v="77358.700094607368"/>
  </r>
  <r>
    <d v="2016-04-11T00:00:00"/>
    <n v="4"/>
    <x v="2"/>
    <n v="3000029491"/>
    <n v="1100380"/>
    <x v="1"/>
    <n v="200282"/>
    <s v="Maheshwari Global Industries Pvt Ltd"/>
    <n v="25.64"/>
    <n v="25.59"/>
    <s v="GJ 12 AZ 8558/OM TPT"/>
    <n v="31"/>
    <n v="31"/>
    <n v="1979609.13"/>
    <n v="77358.699882766698"/>
  </r>
  <r>
    <d v="2016-04-11T00:00:00"/>
    <n v="4"/>
    <x v="2"/>
    <n v="3000029491"/>
    <n v="1100380"/>
    <x v="1"/>
    <n v="200282"/>
    <s v="Maheshwari Global Industries Pvt Ltd"/>
    <n v="25.98"/>
    <n v="25.95"/>
    <s v="GJ 12 AZ 8806/OM TPT"/>
    <n v="30"/>
    <n v="30"/>
    <n v="2007458.2699999998"/>
    <n v="77358.700192678225"/>
  </r>
  <r>
    <d v="2016-04-12T00:00:00"/>
    <n v="4"/>
    <x v="2"/>
    <n v="3000029482"/>
    <n v="1100122"/>
    <x v="3"/>
    <n v="202981"/>
    <s v="Parisons Foods Pvt Ltd"/>
    <n v="16.52"/>
    <n v="16.489999999999998"/>
    <s v="MH 06 AQ 6257/SUN TPT"/>
    <n v="187"/>
    <n v="187"/>
    <n v="1310955"/>
    <n v="79500.000000000015"/>
  </r>
  <r>
    <d v="2016-04-12T00:00:00"/>
    <n v="4"/>
    <x v="2"/>
    <n v="3000029484"/>
    <n v="1100122"/>
    <x v="3"/>
    <n v="202981"/>
    <s v="Parisons Foods Pvt Ltd"/>
    <n v="16.684999999999999"/>
    <n v="16.66"/>
    <s v="MH 04 HD 0094/SUN TPT"/>
    <n v="235"/>
    <n v="235"/>
    <n v="1332800"/>
    <n v="80000"/>
  </r>
  <r>
    <d v="2016-04-12T00:00:00"/>
    <n v="4"/>
    <x v="2"/>
    <n v="3000028972"/>
    <n v="1100365"/>
    <x v="0"/>
    <n v="202967"/>
    <s v="NETAJI OIL DEPOT UF MRS REALTY PVT"/>
    <n v="19.27"/>
    <n v="19.260000000000002"/>
    <s v="GJ 12 Z 3654/OM TPT"/>
    <n v="25"/>
    <n v="25"/>
    <n v="752411.15500000003"/>
    <n v="39065.999740394596"/>
  </r>
  <r>
    <d v="2016-04-12T00:00:00"/>
    <n v="4"/>
    <x v="2"/>
    <n v="3000029491"/>
    <n v="1100380"/>
    <x v="1"/>
    <n v="200282"/>
    <s v="Maheshwari Global Industries Pvt Ltd"/>
    <n v="26.7"/>
    <n v="26.67"/>
    <s v="GJ 12 AY 8855/OM TPT"/>
    <s v="37/16-17"/>
    <n v="37"/>
    <n v="2063156.53"/>
    <n v="77358.700037495306"/>
  </r>
  <r>
    <d v="2016-04-13T00:00:00"/>
    <n v="4"/>
    <x v="2"/>
    <n v="3000029484"/>
    <n v="1100122"/>
    <x v="3"/>
    <n v="202981"/>
    <s v="Parisons Foods Pvt Ltd"/>
    <n v="17.265000000000001"/>
    <n v="17.21"/>
    <s v="MH 46 AF 5080/SUN TPT"/>
    <n v="252"/>
    <n v="252"/>
    <n v="1376800"/>
    <n v="80000"/>
  </r>
  <r>
    <d v="2016-04-13T00:00:00"/>
    <n v="4"/>
    <x v="2"/>
    <n v="3000029491"/>
    <n v="1100380"/>
    <x v="1"/>
    <n v="200282"/>
    <s v="Maheshwari Global Industries Pvt Ltd"/>
    <n v="27.02"/>
    <n v="27"/>
    <s v="GJ 12 BT 8832/OM TPT"/>
    <s v="36/16-17"/>
    <n v="36"/>
    <n v="2088684.9"/>
    <n v="77358.7"/>
  </r>
  <r>
    <d v="2016-04-14T00:00:00"/>
    <n v="4"/>
    <x v="2"/>
    <n v="3000028971"/>
    <n v="1100365"/>
    <x v="0"/>
    <n v="202967"/>
    <s v="NETAJI OIL DEPOT UF MRS REALTY PVT"/>
    <n v="32.840000000000003"/>
    <n v="32.700000000000003"/>
    <s v="GJ 12 BT 8868/OM TPT"/>
    <n v="28"/>
    <n v="28"/>
    <n v="1277458.1950000001"/>
    <n v="39065.999847094798"/>
  </r>
  <r>
    <d v="2016-04-14T00:00:00"/>
    <n v="4"/>
    <x v="2"/>
    <n v="3000028971"/>
    <n v="1100365"/>
    <x v="0"/>
    <n v="202967"/>
    <s v="NETAJI OIL DEPOT UF MRS REALTY PVT"/>
    <n v="27.63"/>
    <n v="27.54"/>
    <s v="GJ 12 AY 8802/OM TPT"/>
    <n v="29"/>
    <n v="29"/>
    <n v="1075877.6450000003"/>
    <n v="39066.000181554111"/>
  </r>
  <r>
    <d v="2016-04-14T00:00:00"/>
    <n v="4"/>
    <x v="2"/>
    <n v="3000028971"/>
    <n v="1100365"/>
    <x v="0"/>
    <n v="202967"/>
    <s v="NETAJI OIL DEPOT UF MRS REALTY PVT"/>
    <n v="32.840000000000003"/>
    <n v="32.700000000000003"/>
    <s v="GJ 12 BT 8868/OM TPT"/>
    <n v="28"/>
    <n v="28"/>
    <n v="1277458.1950000001"/>
    <n v="39065.999847094798"/>
  </r>
  <r>
    <d v="2016-04-14T00:00:00"/>
    <n v="4"/>
    <x v="2"/>
    <n v="3000028971"/>
    <n v="1100365"/>
    <x v="0"/>
    <n v="202967"/>
    <s v="NETAJI OIL DEPOT UF MRS REALTY PVT"/>
    <n v="-32.840000000000003"/>
    <n v="-32.700000000000003"/>
    <s v="GJ 12 BT 8868/OM TPT"/>
    <n v="28"/>
    <n v="28"/>
    <n v="-1277458.1950000001"/>
    <n v="39065.999847094798"/>
  </r>
  <r>
    <d v="2016-04-14T00:00:00"/>
    <n v="4"/>
    <x v="2"/>
    <n v="3000029491"/>
    <n v="1100380"/>
    <x v="1"/>
    <n v="200282"/>
    <s v="Maheshwari Global Industries Pvt Ltd"/>
    <n v="25.47"/>
    <n v="25.47"/>
    <s v="GJ 12 AZ 8811/OM TPT"/>
    <n v="34"/>
    <n v="34"/>
    <n v="1970326.09"/>
    <n v="77358.700039261879"/>
  </r>
  <r>
    <d v="2016-04-14T00:00:00"/>
    <n v="4"/>
    <x v="2"/>
    <n v="3000029491"/>
    <n v="1100380"/>
    <x v="1"/>
    <n v="200282"/>
    <s v="Maheshwari Global Industries Pvt Ltd"/>
    <n v="27.44"/>
    <n v="27.41"/>
    <s v="GJ 12 BT 2825/OM TPT"/>
    <s v="35/16-17"/>
    <n v="35"/>
    <n v="2120401.9700000002"/>
    <n v="77358.700109449113"/>
  </r>
  <r>
    <d v="2016-04-15T00:00:00"/>
    <n v="4"/>
    <x v="2"/>
    <n v="3000029586"/>
    <n v="1100122"/>
    <x v="3"/>
    <n v="202963"/>
    <s v="Raha Oils Pvt Ltd"/>
    <n v="20.29"/>
    <n v="20.23"/>
    <s v="MH 43 Y 3074/CITY TPT"/>
    <n v="25"/>
    <n v="25"/>
    <n v="1598170.04"/>
    <n v="79000.001977261491"/>
  </r>
  <r>
    <d v="2016-04-15T00:00:00"/>
    <n v="4"/>
    <x v="2"/>
    <n v="3000029491"/>
    <n v="1100380"/>
    <x v="1"/>
    <n v="200282"/>
    <s v="Maheshwari Global Industries Pvt Ltd"/>
    <n v="26.9"/>
    <n v="26.9"/>
    <s v="GJ 12 AY 8801/OM TPT"/>
    <n v="40"/>
    <n v="40"/>
    <n v="2080949.0300000003"/>
    <n v="77358.700000000012"/>
  </r>
  <r>
    <d v="2016-04-15T00:00:00"/>
    <n v="4"/>
    <x v="2"/>
    <n v="3000029491"/>
    <n v="1100380"/>
    <x v="1"/>
    <n v="200282"/>
    <s v="Maheshwari Global Industries Pvt Ltd"/>
    <n v="26.05"/>
    <n v="26.02"/>
    <s v="GJ 12 AZ 8800/OM TPT"/>
    <n v="38"/>
    <n v="38"/>
    <n v="2012873.3700000003"/>
    <n v="77358.699846272109"/>
  </r>
  <r>
    <d v="2016-04-15T00:00:00"/>
    <n v="4"/>
    <x v="2"/>
    <n v="3000029491"/>
    <n v="1100380"/>
    <x v="1"/>
    <n v="200282"/>
    <s v="Maheshwari Global Industries Pvt Ltd"/>
    <n v="27.13"/>
    <n v="27.13"/>
    <s v="GJ 12 BT 8834/OM TPT"/>
    <n v="41"/>
    <n v="41"/>
    <n v="2098741.5299999998"/>
    <n v="77358.699963140432"/>
  </r>
  <r>
    <d v="2016-04-15T00:00:00"/>
    <n v="4"/>
    <x v="2"/>
    <n v="3000029491"/>
    <n v="1100380"/>
    <x v="1"/>
    <n v="200282"/>
    <s v="Maheshwari Global Industries Pvt Ltd"/>
    <n v="26.52"/>
    <n v="26.52"/>
    <s v="GJ 12 AZ 8809/OM TPT"/>
    <n v="39"/>
    <n v="39"/>
    <n v="2051552.7200000002"/>
    <n v="77358.699849170443"/>
  </r>
  <r>
    <d v="2016-04-15T00:00:00"/>
    <n v="4"/>
    <x v="2"/>
    <n v="3000029491"/>
    <n v="1100380"/>
    <x v="1"/>
    <n v="200282"/>
    <s v="Maheshwari Global Industries Pvt Ltd"/>
    <n v="18.16"/>
    <n v="18.16"/>
    <s v="GJ 12 BT 8826/OM TPT"/>
    <n v="42"/>
    <n v="42"/>
    <n v="1404833.99"/>
    <n v="77358.699889867843"/>
  </r>
  <r>
    <d v="2016-04-15T00:00:00"/>
    <n v="4"/>
    <x v="2"/>
    <n v="3000029762"/>
    <n v="1100380"/>
    <x v="1"/>
    <n v="200282"/>
    <s v="Maheshwari Global Industries Pvt Ltd"/>
    <n v="9.18"/>
    <n v="9.18"/>
    <s v="GJ 12 BT 8826/OM TPT"/>
    <n v="43"/>
    <n v="43"/>
    <n v="708092.87"/>
    <n v="77134.299564270157"/>
  </r>
  <r>
    <d v="2016-04-15T00:00:00"/>
    <n v="4"/>
    <x v="2"/>
    <n v="3000029762"/>
    <n v="1100380"/>
    <x v="1"/>
    <n v="200282"/>
    <s v="Maheshwari Global Industries Pvt Ltd"/>
    <n v="25.9"/>
    <n v="25.9"/>
    <s v="GJ 12 AW 1988/OM TPT"/>
    <n v="45"/>
    <n v="45"/>
    <n v="1997778.3699999999"/>
    <n v="77134.3"/>
  </r>
  <r>
    <d v="2016-04-15T00:00:00"/>
    <n v="4"/>
    <x v="2"/>
    <n v="3000029762"/>
    <n v="1100380"/>
    <x v="1"/>
    <n v="200282"/>
    <s v="Maheshwari Global Industries Pvt Ltd"/>
    <n v="26.71"/>
    <n v="26.7"/>
    <s v="GJ 12 AY 8805/OM TPT"/>
    <n v="44"/>
    <n v="44"/>
    <n v="2059485.81"/>
    <n v="77134.3"/>
  </r>
  <r>
    <d v="2016-04-15T00:00:00"/>
    <n v="4"/>
    <x v="2"/>
    <n v="3000029762"/>
    <n v="1100380"/>
    <x v="1"/>
    <n v="200282"/>
    <s v="Maheshwari Global Industries Pvt Ltd"/>
    <n v="31.82"/>
    <n v="31.78"/>
    <s v="GJ 12 BT 8852/OM TPT"/>
    <n v="50"/>
    <n v="50"/>
    <n v="2451328.0499999998"/>
    <n v="77134.299874134667"/>
  </r>
  <r>
    <d v="2016-04-16T00:00:00"/>
    <n v="4"/>
    <x v="2"/>
    <n v="3000029421"/>
    <n v="1100122"/>
    <x v="3"/>
    <n v="200290"/>
    <s v="Blasant Agro Exim Pvt Ltd"/>
    <n v="20.11"/>
    <n v="19.989999999999998"/>
    <s v="TN 20 CW 2426/SRI V TPT"/>
    <n v="6"/>
    <n v="6"/>
    <n v="1579209.9999999998"/>
    <n v="79000"/>
  </r>
  <r>
    <d v="2016-04-16T00:00:00"/>
    <n v="4"/>
    <x v="2"/>
    <n v="3000029762"/>
    <n v="1100380"/>
    <x v="1"/>
    <n v="200282"/>
    <s v="Maheshwari Global Industries Pvt Ltd"/>
    <n v="32.57"/>
    <n v="32.54"/>
    <s v="GJ 12 BT 8860/OM TPT"/>
    <n v="47"/>
    <n v="47"/>
    <n v="2509950.12"/>
    <n v="77134.299938537195"/>
  </r>
  <r>
    <d v="2016-04-16T00:00:00"/>
    <n v="4"/>
    <x v="2"/>
    <n v="3000029441"/>
    <n v="1100380"/>
    <x v="1"/>
    <n v="202775"/>
    <s v="Gokul Agri International Limited"/>
    <n v="20.99"/>
    <n v="20.98"/>
    <s v="MH 04 EY 6982/PAWAN TPT"/>
    <n v="22008782"/>
    <n v="22008782"/>
    <n v="1707771.97"/>
    <n v="81399.998570066731"/>
  </r>
  <r>
    <d v="2016-04-16T00:00:00"/>
    <n v="4"/>
    <x v="2"/>
    <n v="3000029762"/>
    <n v="1100380"/>
    <x v="1"/>
    <n v="200282"/>
    <s v="Maheshwari Global Industries Pvt Ltd"/>
    <n v="26.81"/>
    <n v="26.8"/>
    <s v="GJ 12 AY 8804/OM TPT"/>
    <n v="49"/>
    <n v="49"/>
    <n v="2067199.2400000002"/>
    <n v="77134.3"/>
  </r>
  <r>
    <d v="2016-04-16T00:00:00"/>
    <n v="4"/>
    <x v="2"/>
    <n v="3000029762"/>
    <n v="1100380"/>
    <x v="1"/>
    <n v="200282"/>
    <s v="Maheshwari Global Industries Pvt Ltd"/>
    <n v="27.25"/>
    <n v="27.24"/>
    <s v="GJ 12 AU 8846/OM TPT"/>
    <n v="46"/>
    <n v="46"/>
    <n v="2101138.33"/>
    <n v="77134.299926578562"/>
  </r>
  <r>
    <d v="2016-04-16T00:00:00"/>
    <n v="4"/>
    <x v="2"/>
    <n v="3000029762"/>
    <n v="1100380"/>
    <x v="1"/>
    <n v="200282"/>
    <s v="Maheshwari Global Industries Pvt Ltd"/>
    <n v="32.96"/>
    <n v="32.96"/>
    <s v="GJ 12 BT 8822/OM TPT"/>
    <n v="48"/>
    <n v="48"/>
    <n v="2542346.5299999998"/>
    <n v="77134.300060679598"/>
  </r>
  <r>
    <d v="2016-04-16T00:00:00"/>
    <n v="4"/>
    <x v="2"/>
    <n v="3000029289"/>
    <n v="1100380"/>
    <x v="1"/>
    <n v="202775"/>
    <s v="Gokul Agri International Limited"/>
    <n v="21"/>
    <n v="20.95"/>
    <s v="MH 43 BB 4786/AMIT BULK"/>
    <n v="22008788"/>
    <n v="22008788"/>
    <n v="1692760.08"/>
    <n v="80800.003818615762"/>
  </r>
  <r>
    <d v="2016-04-16T00:00:00"/>
    <n v="4"/>
    <x v="2"/>
    <n v="3000029289"/>
    <n v="1100380"/>
    <x v="1"/>
    <n v="202775"/>
    <s v="Gokul Agri International Limited"/>
    <n v="34.06"/>
    <n v="33.909999999999997"/>
    <s v="RJ 06 GA 9277/GOKUL T S P"/>
    <n v="22008786"/>
    <n v="22008786"/>
    <n v="2739928.13"/>
    <n v="80800.003833677387"/>
  </r>
  <r>
    <d v="2016-04-17T00:00:00"/>
    <n v="4"/>
    <x v="3"/>
    <n v="3000029586"/>
    <n v="1100122"/>
    <x v="3"/>
    <n v="202963"/>
    <s v="Raha Oils Pvt Ltd"/>
    <n v="19.850000000000001"/>
    <n v="19.809999999999999"/>
    <s v="MH 43 Y 2795/CITY TPT"/>
    <n v="42"/>
    <n v="42"/>
    <n v="1564990.0499999998"/>
    <n v="79000.00252397779"/>
  </r>
  <r>
    <d v="2016-04-17T00:00:00"/>
    <n v="4"/>
    <x v="3"/>
    <n v="3000029289"/>
    <n v="1100380"/>
    <x v="1"/>
    <n v="202775"/>
    <s v="Gokul Agri International Limited"/>
    <n v="20.81"/>
    <n v="20.76"/>
    <s v="MH 43 Y 7555/AMIT BULK C"/>
    <n v="22008801"/>
    <n v="22008801"/>
    <n v="1677408.08"/>
    <n v="80800.003853564544"/>
  </r>
  <r>
    <d v="2016-04-17T00:00:00"/>
    <n v="4"/>
    <x v="3"/>
    <n v="3000029441"/>
    <n v="1100380"/>
    <x v="1"/>
    <n v="202775"/>
    <s v="Gokul Agri International Limited"/>
    <n v="20.329999999999998"/>
    <n v="20.23"/>
    <s v="MH 04 DS 9849/PAWAN TPT"/>
    <n v="22008771"/>
    <n v="22008771"/>
    <n v="1646721.9699999997"/>
    <n v="81399.998517053871"/>
  </r>
  <r>
    <d v="2016-04-17T00:00:00"/>
    <n v="4"/>
    <x v="3"/>
    <n v="3000029289"/>
    <n v="1100380"/>
    <x v="1"/>
    <n v="202775"/>
    <s v="Gokul Agri International Limited"/>
    <n v="20.87"/>
    <n v="20.8"/>
    <s v="MH 25 U 4727/AMIT BULK CA"/>
    <n v="22008794"/>
    <n v="22008794"/>
    <n v="1680640.08"/>
    <n v="80800.00384615385"/>
  </r>
  <r>
    <d v="2016-04-17T00:00:00"/>
    <n v="4"/>
    <x v="3"/>
    <n v="3000029441"/>
    <n v="1100380"/>
    <x v="1"/>
    <n v="202775"/>
    <s v="Gokul Agri International Limited"/>
    <n v="20.49"/>
    <n v="20.39"/>
    <s v="MH 04 GC 6474/PAWAN TPT"/>
    <n v="22008778"/>
    <n v="22008778"/>
    <n v="1659745.97"/>
    <n v="81399.998528690528"/>
  </r>
  <r>
    <d v="2016-04-17T00:00:00"/>
    <n v="4"/>
    <x v="3"/>
    <n v="3000029441"/>
    <n v="1100380"/>
    <x v="1"/>
    <n v="202775"/>
    <s v="Gokul Agri International Limited"/>
    <n v="20.29"/>
    <n v="20.2"/>
    <s v="MH 04 FP 3381/PAWAN TPT"/>
    <n v="22008772"/>
    <n v="22008772"/>
    <n v="1644279.97"/>
    <n v="81399.998514851482"/>
  </r>
  <r>
    <d v="2016-04-18T00:00:00"/>
    <n v="4"/>
    <x v="3"/>
    <n v="3000029570"/>
    <n v="1100122"/>
    <x v="3"/>
    <n v="202963"/>
    <s v="Raha Oils Pvt Ltd"/>
    <n v="16"/>
    <n v="15.96"/>
    <s v="MH 04 EB 316/CITY TPT"/>
    <n v="22"/>
    <n v="22"/>
    <n v="1252859.96"/>
    <n v="78499.997493734336"/>
  </r>
  <r>
    <d v="2016-04-18T00:00:00"/>
    <n v="4"/>
    <x v="3"/>
    <n v="3000029586"/>
    <n v="1100122"/>
    <x v="3"/>
    <n v="202963"/>
    <s v="Raha Oils Pvt Ltd"/>
    <n v="16.25"/>
    <n v="16.23"/>
    <s v="MH 43 E 8836/CITY TPT"/>
    <n v="24"/>
    <n v="24"/>
    <n v="1282170.03"/>
    <n v="79000.00184842883"/>
  </r>
  <r>
    <d v="2016-04-18T00:00:00"/>
    <n v="4"/>
    <x v="3"/>
    <n v="3000029289"/>
    <n v="1100380"/>
    <x v="1"/>
    <n v="202775"/>
    <s v="Gokul Agri International Limited"/>
    <n v="17.035"/>
    <n v="17.035"/>
    <s v="RJ 01 GB 5177/GOKUL TANKE"/>
    <n v="22008785"/>
    <n v="22008785"/>
    <n v="1376428.06"/>
    <n v="80800.003522160259"/>
  </r>
  <r>
    <d v="2016-04-18T00:00:00"/>
    <n v="4"/>
    <x v="3"/>
    <n v="3000029441"/>
    <n v="1100380"/>
    <x v="1"/>
    <n v="202775"/>
    <s v="Gokul Agri International Limited"/>
    <n v="16.925000000000001"/>
    <n v="16.925000000000001"/>
    <s v="RJ 01 GB 5177/GOKUL TANKE"/>
    <n v="22008785"/>
    <n v="22008785"/>
    <n v="1377694.97"/>
    <n v="81399.998227474149"/>
  </r>
  <r>
    <d v="2016-04-18T00:00:00"/>
    <n v="4"/>
    <x v="3"/>
    <n v="3000029289"/>
    <n v="1100380"/>
    <x v="1"/>
    <n v="202775"/>
    <s v="Gokul Agri International Limited"/>
    <n v="19.77"/>
    <n v="19.72"/>
    <s v="NL 01 L 7813/AMIT BULK CA"/>
    <n v="22008805"/>
    <n v="22008805"/>
    <n v="1593376.07"/>
    <n v="80800.003549695743"/>
  </r>
  <r>
    <d v="2016-04-18T00:00:00"/>
    <n v="4"/>
    <x v="3"/>
    <n v="3000029289"/>
    <n v="1100380"/>
    <x v="1"/>
    <n v="202775"/>
    <s v="Gokul Agri International Limited"/>
    <n v="20.61"/>
    <n v="20.58"/>
    <s v="MH 43 Y 7382/AMIT BULK"/>
    <n v="22008789"/>
    <n v="22008789"/>
    <n v="1662864.0800000003"/>
    <n v="80800.003887269209"/>
  </r>
  <r>
    <d v="2016-04-19T00:00:00"/>
    <n v="4"/>
    <x v="3"/>
    <n v="3000029289"/>
    <n v="1100380"/>
    <x v="1"/>
    <n v="202775"/>
    <s v="Gokul Agri International Limited"/>
    <n v="20.41"/>
    <n v="20.350000000000001"/>
    <s v="MH 04 GF 7215/PAWAN TPT"/>
    <n v="22008796"/>
    <n v="22008796"/>
    <n v="1644280.08"/>
    <n v="80800.00393120393"/>
  </r>
  <r>
    <d v="2016-04-19T00:00:00"/>
    <n v="4"/>
    <x v="3"/>
    <n v="3000029289"/>
    <n v="1100380"/>
    <x v="1"/>
    <n v="202775"/>
    <s v="Gokul Agri International Limited"/>
    <n v="20.22"/>
    <n v="20.18"/>
    <s v="NL 01 L 5796/PAWAN TPT"/>
    <n v="22008818"/>
    <n v="22008818"/>
    <n v="1630544.08"/>
    <n v="80800.00396432112"/>
  </r>
  <r>
    <d v="2016-04-19T00:00:00"/>
    <n v="4"/>
    <x v="3"/>
    <n v="3000029289"/>
    <n v="1100380"/>
    <x v="1"/>
    <n v="202775"/>
    <s v="Gokul Agri International Limited"/>
    <n v="20.18"/>
    <n v="20.11"/>
    <s v="MH 04 GC 3671/PAWAN TPT"/>
    <n v="22008810"/>
    <n v="22008810"/>
    <n v="1624888.0799999998"/>
    <n v="80800.003978120338"/>
  </r>
  <r>
    <d v="2016-04-19T00:00:00"/>
    <n v="4"/>
    <x v="3"/>
    <n v="3000029289"/>
    <n v="1100380"/>
    <x v="1"/>
    <n v="202775"/>
    <s v="Gokul Agri International Limited"/>
    <n v="20.63"/>
    <n v="20.57"/>
    <s v="MH 43 Y 5547/PAWAN TPT"/>
    <n v="22008795"/>
    <n v="22008795"/>
    <n v="1662056.0799999998"/>
    <n v="80800.003889158965"/>
  </r>
  <r>
    <d v="2016-04-19T00:00:00"/>
    <n v="4"/>
    <x v="3"/>
    <n v="3000029289"/>
    <n v="1100380"/>
    <x v="1"/>
    <n v="202775"/>
    <s v="Gokul Agri International Limited"/>
    <n v="19.78"/>
    <n v="19.73"/>
    <s v="MH 04 FP 7786/PAWAN TPT"/>
    <n v="22008826"/>
    <n v="22008826"/>
    <n v="1594184.07"/>
    <n v="80800.003547896602"/>
  </r>
  <r>
    <d v="2016-04-20T00:00:00"/>
    <n v="4"/>
    <x v="3"/>
    <n v="3000029421"/>
    <n v="1100122"/>
    <x v="3"/>
    <n v="200290"/>
    <s v="Blasant Agro Exim Pvt Ltd"/>
    <n v="20.28"/>
    <n v="20.23"/>
    <s v="MH 04 EL 5707/SRI VIGNESH"/>
    <n v="10"/>
    <n v="10"/>
    <n v="1598170"/>
    <n v="79000"/>
  </r>
  <r>
    <d v="2016-04-20T00:00:00"/>
    <n v="4"/>
    <x v="3"/>
    <n v="3000029421"/>
    <n v="1100122"/>
    <x v="3"/>
    <n v="200290"/>
    <s v="Blasant Agro Exim Pvt Ltd"/>
    <n v="19.52"/>
    <n v="19.47"/>
    <s v="TN 36 AD 2599/SRI VIGNESH"/>
    <n v="11"/>
    <n v="11"/>
    <n v="1538130"/>
    <n v="79000"/>
  </r>
  <r>
    <d v="2016-04-20T00:00:00"/>
    <n v="4"/>
    <x v="3"/>
    <n v="3000029289"/>
    <n v="1100380"/>
    <x v="1"/>
    <n v="202775"/>
    <s v="Gokul Agri International Limited"/>
    <n v="20.32"/>
    <n v="20.260000000000002"/>
    <s v="MH 04 GC 2715/PAWAN TPT"/>
    <n v="22008840"/>
    <n v="22008840"/>
    <n v="1637008.08"/>
    <n v="80800.003948667319"/>
  </r>
  <r>
    <d v="2016-04-20T00:00:00"/>
    <n v="4"/>
    <x v="3"/>
    <n v="3000029762"/>
    <n v="1100380"/>
    <x v="1"/>
    <n v="200282"/>
    <s v="Maheshwari Global Industries Pvt Ltd"/>
    <n v="27.41"/>
    <n v="27.35"/>
    <s v="GJ 12 AT 8738/OM TPT"/>
    <n v="52"/>
    <n v="52"/>
    <n v="2109623.11"/>
    <n v="77134.30018281535"/>
  </r>
  <r>
    <d v="2016-04-20T00:00:00"/>
    <n v="4"/>
    <x v="3"/>
    <n v="3000029762"/>
    <n v="1100380"/>
    <x v="1"/>
    <n v="200282"/>
    <s v="Maheshwari Global Industries Pvt Ltd"/>
    <n v="25.9"/>
    <n v="25.87"/>
    <s v="GJ 12 AZ 8811/OM TPT"/>
    <n v="62"/>
    <n v="62"/>
    <n v="1995464.3399999999"/>
    <n v="77134.299961345183"/>
  </r>
  <r>
    <d v="2016-04-20T00:00:00"/>
    <n v="4"/>
    <x v="3"/>
    <n v="3000029762"/>
    <n v="1100380"/>
    <x v="1"/>
    <n v="200282"/>
    <s v="Maheshwari Global Industries Pvt Ltd"/>
    <n v="27.05"/>
    <n v="26.97"/>
    <s v="GJ12BT2825/OM TPT."/>
    <s v="16-17/59"/>
    <n v="59"/>
    <n v="2080312.07"/>
    <n v="77134.299962921767"/>
  </r>
  <r>
    <d v="2016-04-20T00:00:00"/>
    <n v="4"/>
    <x v="3"/>
    <n v="3000029762"/>
    <n v="1100380"/>
    <x v="1"/>
    <n v="200282"/>
    <s v="Maheshwari Global Industries Pvt Ltd"/>
    <n v="27.36"/>
    <n v="27.33"/>
    <s v="GJ 12 AY 8803/OM TPT"/>
    <n v="54"/>
    <n v="54"/>
    <n v="2108080.42"/>
    <n v="77134.300036589833"/>
  </r>
  <r>
    <d v="2016-04-20T00:00:00"/>
    <n v="4"/>
    <x v="3"/>
    <n v="3000029762"/>
    <n v="1100380"/>
    <x v="1"/>
    <n v="200282"/>
    <s v="Maheshwari Global Industries Pvt Ltd"/>
    <n v="26.65"/>
    <n v="26.62"/>
    <s v="GJ 12 AY 8801/OM TPT"/>
    <n v="63"/>
    <n v="63"/>
    <n v="2053315.07"/>
    <n v="77134.300150262963"/>
  </r>
  <r>
    <d v="2016-04-20T00:00:00"/>
    <n v="4"/>
    <x v="3"/>
    <n v="3000029762"/>
    <n v="1100380"/>
    <x v="1"/>
    <n v="200282"/>
    <s v="Maheshwari Global Industries Pvt Ltd"/>
    <n v="27.33"/>
    <n v="27.29"/>
    <s v="GJ 12 AU 8886/OM TPT"/>
    <n v="55"/>
    <n v="55"/>
    <n v="2104995.0499999998"/>
    <n v="77134.30010993038"/>
  </r>
  <r>
    <d v="2016-04-20T00:00:00"/>
    <n v="4"/>
    <x v="3"/>
    <n v="3000029762"/>
    <n v="1100380"/>
    <x v="1"/>
    <n v="200282"/>
    <s v="Maheshwari Global Industries Pvt Ltd"/>
    <n v="26.9"/>
    <n v="26.86"/>
    <s v="GJ 12 AU 8855/OM TPT"/>
    <n v="56"/>
    <n v="56"/>
    <n v="2071827.3000000003"/>
    <n v="77134.300074460174"/>
  </r>
  <r>
    <d v="2016-04-20T00:00:00"/>
    <n v="4"/>
    <x v="3"/>
    <n v="3000029762"/>
    <n v="1100380"/>
    <x v="1"/>
    <n v="200282"/>
    <s v="Maheshwari Global Industries Pvt Ltd"/>
    <n v="25.95"/>
    <n v="25.9"/>
    <s v="GJ12AY8891/ OM TPT."/>
    <s v="16-17/53"/>
    <n v="53"/>
    <n v="1997778.3699999999"/>
    <n v="77134.3"/>
  </r>
  <r>
    <d v="2016-04-20T00:00:00"/>
    <n v="4"/>
    <x v="3"/>
    <n v="3000029762"/>
    <n v="1100380"/>
    <x v="1"/>
    <n v="200282"/>
    <s v="Maheshwari Global Industries Pvt Ltd"/>
    <n v="27.03"/>
    <n v="26.99"/>
    <s v="GJ 12 BT 8832/OM TPT"/>
    <n v="58"/>
    <n v="58"/>
    <n v="2081854.7600000002"/>
    <n v="77134.30011115229"/>
  </r>
  <r>
    <d v="2016-04-20T00:00:00"/>
    <n v="4"/>
    <x v="3"/>
    <n v="3000029762"/>
    <n v="1100380"/>
    <x v="1"/>
    <n v="200282"/>
    <s v="Maheshwari Global Industries Pvt Ltd"/>
    <n v="27.84"/>
    <n v="27.81"/>
    <s v="GJ12AZ3847/ OM TPT."/>
    <s v="16-17/51"/>
    <n v="51"/>
    <n v="2145104.88"/>
    <n v="77134.299892125127"/>
  </r>
  <r>
    <d v="2016-04-20T00:00:00"/>
    <n v="4"/>
    <x v="3"/>
    <n v="3000029762"/>
    <n v="1100380"/>
    <x v="1"/>
    <n v="200282"/>
    <s v="Maheshwari Global Industries Pvt Ltd"/>
    <n v="26.84"/>
    <n v="26.81"/>
    <s v="GJ12AY8855/ OM TPT."/>
    <s v="16-17/57"/>
    <n v="57"/>
    <n v="2067970.58"/>
    <n v="77134.299888101465"/>
  </r>
  <r>
    <d v="2016-04-20T00:00:00"/>
    <n v="4"/>
    <x v="3"/>
    <n v="3000029762"/>
    <n v="1100380"/>
    <x v="1"/>
    <n v="200282"/>
    <s v="Maheshwari Global Industries Pvt Ltd"/>
    <n v="27.34"/>
    <n v="27.3"/>
    <s v="GJ12BT8826/ OM TPT."/>
    <s v="16-17/61"/>
    <n v="61"/>
    <n v="2105766.39"/>
    <n v="77134.3"/>
  </r>
  <r>
    <d v="2016-04-20T00:00:00"/>
    <n v="4"/>
    <x v="3"/>
    <n v="3000029762"/>
    <n v="1100380"/>
    <x v="1"/>
    <n v="200282"/>
    <s v="Maheshwari Global Industries Pvt Ltd"/>
    <n v="26.08"/>
    <n v="26.04"/>
    <s v="GJ 12 AW 1988/OM TPT"/>
    <n v="64"/>
    <n v="64"/>
    <n v="2008577.17"/>
    <n v="77134.299923195082"/>
  </r>
  <r>
    <d v="2016-04-21T00:00:00"/>
    <n v="4"/>
    <x v="3"/>
    <n v="3000029762"/>
    <n v="1100380"/>
    <x v="1"/>
    <n v="200282"/>
    <s v="Maheshwari Global Industries Pvt Ltd"/>
    <n v="27.31"/>
    <n v="27.26"/>
    <s v="GJ 12 BT 8834/OM TPT"/>
    <n v="65"/>
    <n v="65"/>
    <n v="2102681.02"/>
    <n v="77134.300073367573"/>
  </r>
  <r>
    <d v="2016-04-22T00:00:00"/>
    <n v="4"/>
    <x v="3"/>
    <n v="3000029762"/>
    <n v="1100380"/>
    <x v="1"/>
    <n v="200282"/>
    <s v="Maheshwari Global Industries Pvt Ltd"/>
    <n v="-27.52"/>
    <n v="-27.452000000000002"/>
    <s v="GJ 12 BT 8866/OM TPT"/>
    <n v="70"/>
    <n v="70"/>
    <n v="-2117490.7999999998"/>
    <n v="77134.299868861999"/>
  </r>
  <r>
    <d v="2016-04-22T00:00:00"/>
    <n v="4"/>
    <x v="3"/>
    <n v="3000029762"/>
    <n v="1100380"/>
    <x v="1"/>
    <n v="200282"/>
    <s v="Maheshwari Global Industries Pvt Ltd"/>
    <n v="27.52"/>
    <n v="27.452000000000002"/>
    <s v="GJ 12 BT 8860/OM TPT"/>
    <n v="70"/>
    <n v="70"/>
    <n v="2117490.7999999998"/>
    <n v="77134.299868861999"/>
  </r>
  <r>
    <d v="2016-04-22T00:00:00"/>
    <n v="4"/>
    <x v="3"/>
    <n v="3000029944"/>
    <n v="1100380"/>
    <x v="1"/>
    <n v="200282"/>
    <s v="Maheshwari Global Industries Pvt Ltd"/>
    <n v="5.08"/>
    <n v="5.0679999999999996"/>
    <s v="GJ 12 BT 8860/OM TPT"/>
    <n v="71"/>
    <n v="71"/>
    <n v="409407.43"/>
    <n v="80782.839384372535"/>
  </r>
  <r>
    <d v="2016-04-22T00:00:00"/>
    <n v="4"/>
    <x v="3"/>
    <n v="3000029762"/>
    <n v="1100380"/>
    <x v="1"/>
    <n v="200282"/>
    <s v="Maheshwari Global Industries Pvt Ltd"/>
    <n v="26.17"/>
    <n v="26.12"/>
    <s v="GJ 12 AZ 8800/OM TPT"/>
    <n v="67"/>
    <n v="67"/>
    <n v="2014747.92"/>
    <n v="77134.300153139353"/>
  </r>
  <r>
    <d v="2016-04-22T00:00:00"/>
    <n v="4"/>
    <x v="3"/>
    <n v="3000029762"/>
    <n v="1100380"/>
    <x v="1"/>
    <n v="200282"/>
    <s v="Maheshwari Global Industries Pvt Ltd"/>
    <n v="27.34"/>
    <n v="27.29"/>
    <s v="GJ 12 AU 8846/OM TPT"/>
    <n v="69"/>
    <n v="69"/>
    <n v="2104995.0499999998"/>
    <n v="77134.30010993038"/>
  </r>
  <r>
    <d v="2016-04-22T00:00:00"/>
    <n v="4"/>
    <x v="3"/>
    <n v="3000029762"/>
    <n v="1100380"/>
    <x v="1"/>
    <n v="200282"/>
    <s v="Maheshwari Global Industries Pvt Ltd"/>
    <n v="26.92"/>
    <n v="26.87"/>
    <s v="GJ 12 AY 8804/OM TPT"/>
    <n v="68"/>
    <n v="68"/>
    <n v="2072598.64"/>
    <n v="77134.299962783771"/>
  </r>
  <r>
    <d v="2016-04-22T00:00:00"/>
    <n v="4"/>
    <x v="3"/>
    <n v="3000029762"/>
    <n v="1100380"/>
    <x v="1"/>
    <n v="200282"/>
    <s v="Maheshwari Global Industries Pvt Ltd"/>
    <n v="26.46"/>
    <n v="26.4"/>
    <s v="GJ 12 AZ 8809/OM TPT"/>
    <n v="66"/>
    <n v="66"/>
    <n v="2036345.52"/>
    <n v="77134.3"/>
  </r>
  <r>
    <d v="2016-04-22T00:00:00"/>
    <n v="4"/>
    <x v="3"/>
    <n v="3000029762"/>
    <n v="1100380"/>
    <x v="1"/>
    <n v="200282"/>
    <s v="Maheshwari Global Industries Pvt Ltd"/>
    <n v="27.52"/>
    <n v="27.452000000000002"/>
    <s v="GJ 12 BT 8866/OM TPT"/>
    <n v="70"/>
    <n v="70"/>
    <n v="2117490.7999999998"/>
    <n v="77134.299868861999"/>
  </r>
  <r>
    <d v="2016-04-23T00:00:00"/>
    <n v="4"/>
    <x v="3"/>
    <n v="3000029944"/>
    <n v="1100380"/>
    <x v="1"/>
    <n v="200282"/>
    <s v="Maheshwari Global Industries Pvt Ltd"/>
    <n v="25.58"/>
    <n v="25.55"/>
    <s v="GJ 12 AZ 8844/ OM TPT"/>
    <n v="75"/>
    <n v="75"/>
    <n v="2064001.56"/>
    <n v="80782.839921722116"/>
  </r>
  <r>
    <d v="2016-04-23T00:00:00"/>
    <n v="4"/>
    <x v="3"/>
    <n v="3000029944"/>
    <n v="1100380"/>
    <x v="1"/>
    <n v="200282"/>
    <s v="Maheshwari Global Industries Pvt Ltd"/>
    <n v="26.15"/>
    <n v="26.1"/>
    <s v="GJ 12 AZ 8816/OM TPT"/>
    <n v="73"/>
    <n v="73"/>
    <n v="2108432.12"/>
    <n v="80782.8398467433"/>
  </r>
  <r>
    <d v="2016-04-23T00:00:00"/>
    <n v="4"/>
    <x v="3"/>
    <n v="3000029944"/>
    <n v="1100380"/>
    <x v="1"/>
    <n v="200282"/>
    <s v="Maheshwari Global Industries Pvt Ltd"/>
    <n v="26.82"/>
    <n v="26.75"/>
    <s v="GJ 12 BT 8830/OM TPT"/>
    <n v="74"/>
    <n v="74"/>
    <n v="2160940.9700000002"/>
    <n v="80782.840000000011"/>
  </r>
  <r>
    <d v="2016-04-23T00:00:00"/>
    <n v="4"/>
    <x v="3"/>
    <n v="3000029944"/>
    <n v="1100380"/>
    <x v="1"/>
    <n v="200282"/>
    <s v="Maheshwari Global Industries Pvt Ltd"/>
    <n v="33.07"/>
    <n v="33.020000000000003"/>
    <s v="GJ 12 BT 8822/OM TPT"/>
    <n v="72"/>
    <n v="72"/>
    <n v="2667449.38"/>
    <n v="80782.84009691095"/>
  </r>
  <r>
    <d v="2016-04-23T00:00:00"/>
    <n v="4"/>
    <x v="3"/>
    <n v="3000029944"/>
    <n v="1100380"/>
    <x v="1"/>
    <n v="200282"/>
    <s v="Maheshwari Global Industries Pvt Ltd"/>
    <n v="13.61"/>
    <n v="13.6"/>
    <s v="NL 01 L 3417/RAJLAXMI ROA"/>
    <n v="76"/>
    <n v="76"/>
    <n v="1098646.6200000001"/>
    <n v="80782.839705882361"/>
  </r>
  <r>
    <d v="2016-04-24T00:00:00"/>
    <n v="4"/>
    <x v="4"/>
    <n v="3000029944"/>
    <n v="1100380"/>
    <x v="1"/>
    <n v="200282"/>
    <s v="Maheshwari Global Industries Pvt Ltd"/>
    <n v="26.89"/>
    <n v="26.86"/>
    <s v="GJ12AY8855/ OM TPT."/>
    <s v="16-17/80"/>
    <n v="80"/>
    <n v="2169827.08"/>
    <n v="80782.839910647803"/>
  </r>
  <r>
    <d v="2016-04-24T00:00:00"/>
    <n v="4"/>
    <x v="4"/>
    <n v="3000029944"/>
    <n v="1100380"/>
    <x v="1"/>
    <n v="200282"/>
    <s v="Maheshwari Global Industries Pvt Ltd"/>
    <n v="25.45"/>
    <n v="25.4"/>
    <s v="GJ 12 AY 8866/OM TPT"/>
    <n v="79"/>
    <n v="79"/>
    <n v="2051884.14"/>
    <n v="80782.840157480314"/>
  </r>
  <r>
    <d v="2016-04-24T00:00:00"/>
    <n v="4"/>
    <x v="4"/>
    <n v="3000029944"/>
    <n v="1100380"/>
    <x v="1"/>
    <n v="200282"/>
    <s v="Maheshwari Global Industries Pvt Ltd"/>
    <n v="26.05"/>
    <n v="26.04"/>
    <s v="GJ 12 AY 8877/OM TPT"/>
    <n v="83"/>
    <n v="83"/>
    <n v="2103585.15"/>
    <n v="80782.839861751156"/>
  </r>
  <r>
    <d v="2016-04-24T00:00:00"/>
    <n v="4"/>
    <x v="4"/>
    <n v="3000029944"/>
    <n v="1100380"/>
    <x v="1"/>
    <n v="200282"/>
    <s v="Maheshwari Global Industries Pvt Ltd"/>
    <n v="28.45"/>
    <n v="28.41"/>
    <s v="GJ12AZ3847/ OM TPT."/>
    <s v="16-17/82"/>
    <n v="82"/>
    <n v="2295040.48"/>
    <n v="80782.839845124952"/>
  </r>
  <r>
    <d v="2016-04-24T00:00:00"/>
    <n v="4"/>
    <x v="4"/>
    <n v="3000029944"/>
    <n v="1100380"/>
    <x v="1"/>
    <n v="200282"/>
    <s v="Maheshwari Global Industries Pvt Ltd"/>
    <n v="27.45"/>
    <n v="27.43"/>
    <s v="GJ12BT2825/ OM TPT."/>
    <s v="16-17/84"/>
    <n v="84"/>
    <n v="2215873.2999999998"/>
    <n v="80782.839956252268"/>
  </r>
  <r>
    <d v="2016-04-24T00:00:00"/>
    <n v="4"/>
    <x v="4"/>
    <n v="3000029944"/>
    <n v="1100380"/>
    <x v="1"/>
    <n v="200282"/>
    <s v="Maheshwari Global Industries Pvt Ltd"/>
    <n v="26.55"/>
    <n v="26.5"/>
    <s v="GJ 12 AZ 8807/OM TPT"/>
    <n v="78"/>
    <n v="78"/>
    <n v="2140745.2599999998"/>
    <n v="80782.84"/>
  </r>
  <r>
    <d v="2016-04-24T00:00:00"/>
    <n v="4"/>
    <x v="4"/>
    <n v="3000029944"/>
    <n v="1100380"/>
    <x v="1"/>
    <n v="200282"/>
    <s v="Maheshwari Global Industries Pvt Ltd"/>
    <n v="26.68"/>
    <n v="26.64"/>
    <s v="GJ12AY8801/ OM TPT."/>
    <s v="16-17/86"/>
    <n v="86"/>
    <n v="2152054.86"/>
    <n v="80782.840090090089"/>
  </r>
  <r>
    <d v="2016-04-24T00:00:00"/>
    <n v="4"/>
    <x v="4"/>
    <n v="3000029944"/>
    <n v="1100380"/>
    <x v="1"/>
    <n v="200282"/>
    <s v="Maheshwari Global Industries Pvt Ltd"/>
    <n v="27.44"/>
    <n v="27.41"/>
    <s v="GJ12BT8826/ OM TPT."/>
    <s v="16-17/81"/>
    <n v="81"/>
    <n v="2214257.64"/>
    <n v="80782.839839474647"/>
  </r>
  <r>
    <d v="2016-04-24T00:00:00"/>
    <n v="4"/>
    <x v="4"/>
    <n v="3000029944"/>
    <n v="1100380"/>
    <x v="1"/>
    <n v="200282"/>
    <s v="Maheshwari Global Industries Pvt Ltd"/>
    <n v="27.2"/>
    <n v="27.17"/>
    <s v="GJ12AU8855/ OM TPT."/>
    <s v="16-17/85"/>
    <n v="85"/>
    <n v="2194869.7599999998"/>
    <n v="80782.839896945152"/>
  </r>
  <r>
    <d v="2016-04-24T00:00:00"/>
    <n v="4"/>
    <x v="4"/>
    <n v="3000029944"/>
    <n v="1100380"/>
    <x v="1"/>
    <n v="200282"/>
    <s v="Maheshwari Global Industries Pvt Ltd"/>
    <n v="26.39"/>
    <n v="26.36"/>
    <s v="GJ 12 AZ 8820/OM TPT"/>
    <n v="77"/>
    <n v="77"/>
    <n v="2129435.66"/>
    <n v="80782.83990895297"/>
  </r>
  <r>
    <d v="2016-04-24T00:00:00"/>
    <n v="4"/>
    <x v="4"/>
    <n v="3000029944"/>
    <n v="1100380"/>
    <x v="1"/>
    <n v="200282"/>
    <s v="Maheshwari Global Industries Pvt Ltd"/>
    <n v="27.09"/>
    <n v="27.04"/>
    <s v="GJ12BT8832/ OM TPT."/>
    <s v="16-17/87"/>
    <n v="87"/>
    <n v="2184367.9900000002"/>
    <n v="80782.839866863913"/>
  </r>
  <r>
    <d v="2016-04-25T00:00:00"/>
    <n v="4"/>
    <x v="4"/>
    <n v="3000029940"/>
    <n v="1100122"/>
    <x v="3"/>
    <n v="202989"/>
    <s v="SuruchI Refinery Pvt Ltd"/>
    <n v="19.73"/>
    <n v="19.71"/>
    <s v="MH 04 FD 2987/A R ROAD WA"/>
    <n v="1052"/>
    <n v="1052"/>
    <n v="1709842.51"/>
    <n v="86750.000507356672"/>
  </r>
  <r>
    <d v="2016-04-26T00:00:00"/>
    <n v="4"/>
    <x v="4"/>
    <n v="3000029421"/>
    <n v="1100122"/>
    <x v="3"/>
    <n v="200290"/>
    <s v="Blasant Agro Exim Pvt Ltd"/>
    <n v="20.010000000000002"/>
    <n v="19.920000000000002"/>
    <s v="MH 43 Y 5616/SRI VIGNESH"/>
    <s v="014/21.04.2016"/>
    <n v="14"/>
    <n v="1573680.0000000002"/>
    <n v="79000"/>
  </r>
  <r>
    <d v="2016-04-26T00:00:00"/>
    <n v="4"/>
    <x v="4"/>
    <n v="3000029944"/>
    <n v="1100380"/>
    <x v="1"/>
    <n v="200282"/>
    <s v="Maheshwari Global Industries Pvt Ltd"/>
    <n v="26.81"/>
    <n v="26.74"/>
    <s v="GJ 12 AY 8803/OM TPT"/>
    <s v="16-17/88"/>
    <n v="88"/>
    <n v="2160133.14"/>
    <n v="80782.839940164558"/>
  </r>
  <r>
    <d v="2016-04-27T00:00:00"/>
    <n v="4"/>
    <x v="4"/>
    <n v="3000029484"/>
    <n v="1100122"/>
    <x v="3"/>
    <n v="202981"/>
    <s v="Parisons Foods Pvt Ltd"/>
    <n v="17.38"/>
    <n v="17.32"/>
    <s v="MH 06 AQ 7611/SUN TPT"/>
    <n v="521"/>
    <n v="521"/>
    <n v="1385600"/>
    <n v="80000"/>
  </r>
  <r>
    <d v="2016-04-27T00:00:00"/>
    <n v="4"/>
    <x v="4"/>
    <n v="3000029484"/>
    <n v="1100122"/>
    <x v="3"/>
    <n v="202981"/>
    <s v="Parisons Foods Pvt Ltd"/>
    <n v="19.73"/>
    <n v="19.68"/>
    <s v="MH 04 GC 1188/SUN TPT"/>
    <n v="498"/>
    <n v="498"/>
    <n v="1574400"/>
    <n v="80000"/>
  </r>
  <r>
    <d v="2016-04-27T00:00:00"/>
    <n v="4"/>
    <x v="4"/>
    <n v="3000029421"/>
    <n v="1100122"/>
    <x v="3"/>
    <n v="200290"/>
    <s v="Blasant Agro Exim Pvt Ltd"/>
    <n v="20.16"/>
    <n v="20.04"/>
    <s v="TN 33 AS 1319/SRI VIGNESH"/>
    <n v="15"/>
    <n v="15"/>
    <n v="1583160"/>
    <n v="79000"/>
  </r>
  <r>
    <d v="2016-04-27T00:00:00"/>
    <n v="4"/>
    <x v="4"/>
    <n v="3000029940"/>
    <n v="1100122"/>
    <x v="3"/>
    <n v="202989"/>
    <s v="SuruchI Refinery Pvt Ltd"/>
    <n v="19.79"/>
    <n v="19.73"/>
    <s v="MH 04 GC 6286/AR ROAD WAY"/>
    <n v="1053"/>
    <n v="1053"/>
    <n v="1711577.5099999998"/>
    <n v="86750.000506842363"/>
  </r>
  <r>
    <d v="2016-04-29T00:00:00"/>
    <n v="4"/>
    <x v="4"/>
    <n v="3000028971"/>
    <n v="1100365"/>
    <x v="0"/>
    <n v="202967"/>
    <s v="NETAJI OIL DEPOT UF MRS REALTY PVT"/>
    <n v="26.21"/>
    <n v="26.18"/>
    <s v="GJ 12 AY 8802/OM TRANS"/>
    <s v="GDM/EX/059/16-17"/>
    <n v="59"/>
    <n v="1022747.8850000001"/>
    <n v="39066.000190985491"/>
  </r>
  <r>
    <d v="2016-04-29T00:00:00"/>
    <n v="4"/>
    <x v="4"/>
    <n v="3000028971"/>
    <n v="1100365"/>
    <x v="0"/>
    <n v="202967"/>
    <s v="NETAJI OIL DEPOT UF MRS REALTY PVT"/>
    <n v="32.53"/>
    <n v="32.53"/>
    <s v="GJ 12 BT 8824/OM TPT"/>
    <s v="GDM/EX/065/16-17"/>
    <n v="65"/>
    <n v="1270816.9724999999"/>
    <n v="39065.999769443588"/>
  </r>
  <r>
    <d v="2016-04-29T00:00:00"/>
    <n v="4"/>
    <x v="4"/>
    <n v="3000028971"/>
    <n v="1100365"/>
    <x v="0"/>
    <n v="202967"/>
    <s v="NETAJI OIL DEPOT UF MRS REALTY PVT"/>
    <n v="26.85"/>
    <n v="26.77"/>
    <s v="GJ 12 AZ 8814/OM TPT"/>
    <s v="GDM/EX/060/16-17"/>
    <n v="60"/>
    <n v="1045796.8125"/>
    <n v="39065.999719835636"/>
  </r>
  <r>
    <d v="2016-04-30T00:00:00"/>
    <n v="4"/>
    <x v="4"/>
    <n v="3000029944"/>
    <n v="1100380"/>
    <x v="1"/>
    <n v="200282"/>
    <s v="Maheshwari Global Industries Pvt Ltd"/>
    <n v="26.96"/>
    <n v="26.94"/>
    <s v="GJ 12 BT 8830/OM TPT"/>
    <s v="16-17/89"/>
    <n v="89"/>
    <n v="2176289.71"/>
    <n v="80782.84001484781"/>
  </r>
  <r>
    <d v="2016-04-30T00:00:00"/>
    <n v="4"/>
    <x v="4"/>
    <n v="3000029944"/>
    <n v="1100380"/>
    <x v="1"/>
    <n v="200282"/>
    <s v="Maheshwari Global Industries Pvt Ltd"/>
    <n v="27.05"/>
    <n v="27.05"/>
    <s v="GJ 12 BT 8834 OM TRANS"/>
    <s v="90/16-17"/>
    <n v="90"/>
    <n v="2185175.8199999998"/>
    <n v="80782.839926062836"/>
  </r>
  <r>
    <d v="2016-04-30T00:00:00"/>
    <n v="4"/>
    <x v="4"/>
    <n v="3000029944"/>
    <n v="1100380"/>
    <x v="1"/>
    <n v="200282"/>
    <s v="Maheshwari Global Industries Pvt Ltd"/>
    <n v="27.05"/>
    <n v="27"/>
    <s v="GJ 12 BT 8840/OM TPT"/>
    <s v="16-17/91"/>
    <n v="91"/>
    <n v="2181136.6800000002"/>
    <n v="80782.840000000011"/>
  </r>
  <r>
    <d v="2016-05-01T00:00:00"/>
    <n v="5"/>
    <x v="5"/>
    <n v="3000030160"/>
    <n v="1100380"/>
    <x v="1"/>
    <n v="200282"/>
    <s v="Maheshwari Global Industries Pvt Ltd"/>
    <n v="28.2"/>
    <n v="28.17"/>
    <s v="GJ 12 AZ 3847/OM TPT"/>
    <s v="16-17/95"/>
    <n v="95"/>
    <n v="2299932.33"/>
    <n v="81644.740149094781"/>
  </r>
  <r>
    <d v="2016-05-03T00:00:00"/>
    <n v="5"/>
    <x v="5"/>
    <n v="3000030160"/>
    <n v="1100380"/>
    <x v="1"/>
    <n v="200282"/>
    <s v="Maheshwari Global Industries Pvt Ltd"/>
    <n v="-25.56"/>
    <n v="-25.52"/>
    <s v="GJ 12 AZ 8816/OM TRANS"/>
    <s v="104/16-17"/>
    <n v="104"/>
    <n v="-2083573.7599999998"/>
    <n v="81644.739811912223"/>
  </r>
  <r>
    <d v="2016-05-03T00:00:00"/>
    <n v="5"/>
    <x v="5"/>
    <n v="3000029944"/>
    <n v="1100380"/>
    <x v="1"/>
    <n v="200282"/>
    <s v="Maheshwari Global Industries Pvt Ltd"/>
    <n v="8.49"/>
    <n v="8.4770000000000003"/>
    <s v="GJ 12 AY 8801/OM TPT"/>
    <s v="16-17/92"/>
    <n v="92"/>
    <n v="684796.13"/>
    <n v="80782.839447917897"/>
  </r>
  <r>
    <d v="2016-05-03T00:00:00"/>
    <n v="5"/>
    <x v="5"/>
    <n v="3000030160"/>
    <n v="1100380"/>
    <x v="1"/>
    <n v="200282"/>
    <s v="Maheshwari Global Industries Pvt Ltd"/>
    <n v="18.3"/>
    <n v="18.273"/>
    <s v="GJ 12 AY 8801/OM TPT"/>
    <s v="16-17/93"/>
    <n v="93"/>
    <n v="1491894.33"/>
    <n v="81644.739780003292"/>
  </r>
  <r>
    <d v="2016-05-03T00:00:00"/>
    <n v="5"/>
    <x v="5"/>
    <n v="3000030160"/>
    <n v="1100380"/>
    <x v="1"/>
    <n v="200282"/>
    <s v="Maheshwari Global Industries Pvt Ltd"/>
    <n v="26.16"/>
    <n v="26.09"/>
    <s v="GJ 12 AW 1988/OM TRANS"/>
    <s v="100/16-17"/>
    <n v="100"/>
    <n v="2130111.27"/>
    <n v="81644.740130318125"/>
  </r>
  <r>
    <d v="2016-05-03T00:00:00"/>
    <n v="5"/>
    <x v="5"/>
    <n v="3000030160"/>
    <n v="1100380"/>
    <x v="1"/>
    <n v="200282"/>
    <s v="Maheshwari Global Industries Pvt Ltd"/>
    <n v="26.9"/>
    <n v="26.85"/>
    <s v="GJ 12 AY 8803/OM TRANS"/>
    <s v="99/16-17"/>
    <n v="99"/>
    <n v="2192161.27"/>
    <n v="81644.740037243944"/>
  </r>
  <r>
    <d v="2016-05-03T00:00:00"/>
    <n v="5"/>
    <x v="5"/>
    <n v="3000030160"/>
    <n v="1100380"/>
    <x v="1"/>
    <n v="200282"/>
    <s v="Maheshwari Global Industries Pvt Ltd"/>
    <n v="27.23"/>
    <n v="27.19"/>
    <s v="GJ 12 AU 8855/OM TRANS"/>
    <s v="102/16-17"/>
    <n v="102"/>
    <n v="2219920.48"/>
    <n v="81644.739977933059"/>
  </r>
  <r>
    <d v="2016-05-03T00:00:00"/>
    <n v="5"/>
    <x v="5"/>
    <n v="3000030160"/>
    <n v="1100380"/>
    <x v="1"/>
    <n v="200282"/>
    <s v="Maheshwari Global Industries Pvt Ltd"/>
    <n v="14.13"/>
    <n v="14.12"/>
    <s v="NL 01 L 3938/RAJLAXMI roa"/>
    <s v="106/16-17"/>
    <n v="106"/>
    <n v="1152823.73"/>
    <n v="81644.740084985839"/>
  </r>
  <r>
    <d v="2016-05-03T00:00:00"/>
    <n v="5"/>
    <x v="5"/>
    <n v="3000030160"/>
    <n v="1100380"/>
    <x v="1"/>
    <n v="200282"/>
    <s v="Maheshwari Global Industries Pvt Ltd"/>
    <n v="25.7"/>
    <n v="25.65"/>
    <s v="GJ 12 AY  8866/OM TRANS"/>
    <s v="103/16-17"/>
    <n v="103"/>
    <n v="2094187.58"/>
    <n v="81644.739961013649"/>
  </r>
  <r>
    <d v="2016-05-03T00:00:00"/>
    <n v="5"/>
    <x v="5"/>
    <n v="3000030160"/>
    <n v="1100380"/>
    <x v="1"/>
    <n v="200282"/>
    <s v="Maheshwari Global Industries Pvt Ltd"/>
    <n v="27.35"/>
    <n v="27.29"/>
    <s v="GJ 12 BT 2825/OM TPT"/>
    <s v="16-17/101"/>
    <n v="101"/>
    <n v="2228084.9500000002"/>
    <n v="81644.739831440093"/>
  </r>
  <r>
    <d v="2016-05-03T00:00:00"/>
    <n v="5"/>
    <x v="5"/>
    <n v="3000030160"/>
    <n v="1100380"/>
    <x v="1"/>
    <n v="200282"/>
    <s v="Maheshwari Global Industries Pvt Ltd"/>
    <n v="27.29"/>
    <n v="27.26"/>
    <s v="GJ 12 BT 8826/OM TRANS"/>
    <s v="98/16-17"/>
    <n v="98"/>
    <n v="2225635.61"/>
    <n v="81644.73991195891"/>
  </r>
  <r>
    <d v="2016-05-03T00:00:00"/>
    <n v="5"/>
    <x v="5"/>
    <n v="3000030160"/>
    <n v="1100380"/>
    <x v="1"/>
    <n v="200282"/>
    <s v="Maheshwari Global Industries Pvt Ltd"/>
    <n v="26.73"/>
    <n v="26.7"/>
    <s v="GJ 12 AY 8855/OM TRANS"/>
    <s v="97/16-17"/>
    <n v="97"/>
    <n v="2179914.56"/>
    <n v="81644.740074906367"/>
  </r>
  <r>
    <d v="2016-05-03T00:00:00"/>
    <n v="5"/>
    <x v="5"/>
    <n v="3000030160"/>
    <n v="1100380"/>
    <x v="1"/>
    <n v="200282"/>
    <s v="Maheshwari Global Industries Pvt Ltd"/>
    <n v="27.05"/>
    <n v="27.03"/>
    <s v=" GJ 12 BT 8832/OM TRANS"/>
    <s v="96/16-17"/>
    <n v="96"/>
    <n v="2206857.3199999998"/>
    <n v="81644.739918608946"/>
  </r>
  <r>
    <d v="2016-05-03T00:00:00"/>
    <n v="5"/>
    <x v="5"/>
    <n v="3000030160"/>
    <n v="1100380"/>
    <x v="1"/>
    <n v="200282"/>
    <s v="Maheshwari Global Industries Pvt Ltd"/>
    <n v="25.56"/>
    <n v="25.52"/>
    <s v="GJ 12 AZ 8816/OM TRANS"/>
    <s v="104/16-17"/>
    <n v="104"/>
    <n v="2083573.7599999998"/>
    <n v="81644.739811912223"/>
  </r>
  <r>
    <d v="2016-05-03T00:00:00"/>
    <n v="5"/>
    <x v="5"/>
    <n v="3000030160"/>
    <n v="1100380"/>
    <x v="1"/>
    <n v="200282"/>
    <s v="Maheshwari Global Industries Pvt Ltd"/>
    <n v="26.56"/>
    <n v="26.52"/>
    <s v="GJ 12 AZ 8820/OM TRANS"/>
    <s v="105/16-17"/>
    <n v="105"/>
    <n v="2165218.5"/>
    <n v="81644.739819004521"/>
  </r>
  <r>
    <d v="2016-05-03T00:00:00"/>
    <n v="5"/>
    <x v="5"/>
    <n v="3000030160"/>
    <n v="1100380"/>
    <x v="1"/>
    <n v="200282"/>
    <s v="Maheshwari Global Industries Pvt Ltd"/>
    <n v="26.74"/>
    <n v="26.7"/>
    <s v="GJ 12 AY 0888/OM TRANS"/>
    <s v="94/16-117"/>
    <n v="94"/>
    <n v="2179914.56"/>
    <n v="81644.740074906367"/>
  </r>
  <r>
    <d v="2016-05-04T00:00:00"/>
    <n v="5"/>
    <x v="5"/>
    <n v="3000030160"/>
    <n v="1100380"/>
    <x v="1"/>
    <n v="200282"/>
    <s v="Maheshwari Global Industries Pvt Ltd"/>
    <n v="26.56"/>
    <n v="26.52"/>
    <s v="GJ 12 AZ 8816/OM TPT"/>
    <s v="16-17/104"/>
    <n v="104"/>
    <n v="2165218.5"/>
    <n v="81644.739819004521"/>
  </r>
  <r>
    <d v="2016-05-06T00:00:00"/>
    <n v="5"/>
    <x v="5"/>
    <n v="3000030160"/>
    <n v="1100380"/>
    <x v="1"/>
    <n v="200282"/>
    <s v="Maheshwari Global Industries Pvt Ltd"/>
    <n v="28.45"/>
    <n v="28.4"/>
    <s v="GJ 12 AZ 3847/OM TPT"/>
    <s v="16-17/107"/>
    <n v="107"/>
    <n v="2318710.62"/>
    <n v="81644.740140845082"/>
  </r>
  <r>
    <d v="2016-05-07T00:00:00"/>
    <n v="5"/>
    <x v="5"/>
    <n v="3000030160"/>
    <n v="1100380"/>
    <x v="1"/>
    <n v="200282"/>
    <s v="Maheshwari Global Industries Pvt Ltd"/>
    <n v="26.41"/>
    <n v="26.36"/>
    <s v="GJ 12 AZ 8806 OM TRANS"/>
    <s v="111/16-17"/>
    <n v="111"/>
    <n v="2152155.35"/>
    <n v="81644.740136570574"/>
  </r>
  <r>
    <d v="2016-05-07T00:00:00"/>
    <n v="5"/>
    <x v="5"/>
    <n v="3000030160"/>
    <n v="1100380"/>
    <x v="1"/>
    <n v="200282"/>
    <s v="Maheshwari Global Industries Pvt Ltd"/>
    <n v="27.68"/>
    <n v="27.64"/>
    <s v="GJ12BT8826/OM TPT."/>
    <s v="16-17/109"/>
    <n v="109"/>
    <n v="2256660.61"/>
    <n v="81644.739869753976"/>
  </r>
  <r>
    <d v="2016-05-07T00:00:00"/>
    <n v="5"/>
    <x v="5"/>
    <n v="3000030160"/>
    <n v="1100380"/>
    <x v="1"/>
    <n v="200282"/>
    <s v="Maheshwari Global Industries Pvt Ltd"/>
    <n v="27.21"/>
    <n v="27.16"/>
    <s v="GJ12AY8855/OM TPT."/>
    <s v="16-17/108"/>
    <n v="108"/>
    <n v="2217471.14"/>
    <n v="81644.74005891016"/>
  </r>
  <r>
    <d v="2016-05-07T00:00:00"/>
    <n v="5"/>
    <x v="5"/>
    <n v="3000030160"/>
    <n v="1100380"/>
    <x v="1"/>
    <n v="200282"/>
    <s v="Maheshwari Global Industries Pvt Ltd"/>
    <n v="26.87"/>
    <n v="26.82"/>
    <s v="GJ12AY0888/OM TPT."/>
    <n v="110"/>
    <n v="110"/>
    <n v="2189711.9300000002"/>
    <n v="81644.740119313952"/>
  </r>
  <r>
    <d v="2016-05-09T00:00:00"/>
    <n v="5"/>
    <x v="6"/>
    <n v="3000030384"/>
    <n v="1100380"/>
    <x v="1"/>
    <n v="201504"/>
    <s v="Vaishnodevi Refoils &amp; Solvex"/>
    <n v="20.07"/>
    <n v="19.98"/>
    <s v="NL 01 L 2904/SHREERAMBULK"/>
    <s v="R/0132"/>
    <n v="132"/>
    <n v="1800197.93"/>
    <n v="90099.996496496489"/>
  </r>
  <r>
    <d v="2016-05-09T00:00:00"/>
    <n v="5"/>
    <x v="6"/>
    <n v="3000030384"/>
    <n v="1100380"/>
    <x v="1"/>
    <n v="201504"/>
    <s v="Vaishnodevi Refoils &amp; Solvex"/>
    <n v="20.66"/>
    <n v="20.57"/>
    <s v="MH 04 EL 2195/SHREERAMBUL"/>
    <s v="R/0123"/>
    <n v="123"/>
    <n v="1853356.9300000002"/>
    <n v="90099.996596985904"/>
  </r>
  <r>
    <d v="2016-05-09T00:00:00"/>
    <n v="5"/>
    <x v="6"/>
    <n v="3000030405"/>
    <n v="1100380"/>
    <x v="1"/>
    <n v="200282"/>
    <s v="Maheshwari Global Industries Pvt Ltd"/>
    <n v="4.28"/>
    <n v="4.2699999999999996"/>
    <s v="GJ 12 AY 8833/OM TPT"/>
    <s v="16-17/113"/>
    <n v="113"/>
    <n v="387233.66"/>
    <n v="90687.03981264637"/>
  </r>
  <r>
    <d v="2016-05-09T00:00:00"/>
    <n v="5"/>
    <x v="6"/>
    <n v="3000028903"/>
    <n v="1100380"/>
    <x v="1"/>
    <n v="201504"/>
    <s v="Vaishnodevi Refoils &amp; Solvex"/>
    <n v="8"/>
    <n v="7.9589999999999996"/>
    <s v="MH 04 HD 2244/PAWAN TRANS"/>
    <s v="R/0115"/>
    <n v="115"/>
    <n v="631147.9"/>
    <n v="79299.89948485991"/>
  </r>
  <r>
    <d v="2016-05-09T00:00:00"/>
    <n v="5"/>
    <x v="6"/>
    <n v="3000030384"/>
    <n v="1100380"/>
    <x v="1"/>
    <n v="201504"/>
    <s v="Vaishnodevi Refoils &amp; Solvex"/>
    <n v="13.3"/>
    <n v="13.231"/>
    <s v="MH 04 HD 2244/PAWAN TRANS"/>
    <s v="R/0116"/>
    <n v="116"/>
    <n v="1192113.06"/>
    <n v="90099.996976796916"/>
  </r>
  <r>
    <d v="2016-05-09T00:00:00"/>
    <n v="5"/>
    <x v="6"/>
    <n v="3000030384"/>
    <n v="1100380"/>
    <x v="1"/>
    <n v="201504"/>
    <s v="Vaishnodevi Refoils &amp; Solvex"/>
    <n v="19.559999999999999"/>
    <n v="19.5"/>
    <s v="MH 43 Y 4456/PAWAN TPT"/>
    <s v="R/0125"/>
    <n v="125"/>
    <n v="1756949.93"/>
    <n v="90099.996410256412"/>
  </r>
  <r>
    <d v="2016-05-09T00:00:00"/>
    <n v="5"/>
    <x v="6"/>
    <n v="3000030384"/>
    <n v="1100380"/>
    <x v="1"/>
    <n v="201504"/>
    <s v="Vaishnodevi Refoils &amp; Solvex"/>
    <n v="19.77"/>
    <n v="19.68"/>
    <s v="MH 04 GC 0977/PAWAN TPT"/>
    <s v="R/0117"/>
    <n v="117"/>
    <n v="1773167.93"/>
    <n v="90099.996443089432"/>
  </r>
  <r>
    <d v="2016-05-09T00:00:00"/>
    <n v="5"/>
    <x v="6"/>
    <n v="3000030384"/>
    <n v="1100380"/>
    <x v="1"/>
    <n v="201504"/>
    <s v="Vaishnodevi Refoils &amp; Solvex"/>
    <n v="20.53"/>
    <n v="20.46"/>
    <s v="MH 04 DS 4595/SHREERAMBUL"/>
    <s v="R/0124"/>
    <n v="124"/>
    <n v="1843445.93"/>
    <n v="90099.996578690116"/>
  </r>
  <r>
    <d v="2016-05-09T00:00:00"/>
    <n v="5"/>
    <x v="6"/>
    <n v="3000030160"/>
    <n v="1100380"/>
    <x v="1"/>
    <n v="200282"/>
    <s v="Maheshwari Global Industries Pvt Ltd"/>
    <n v="21.4"/>
    <n v="21.35"/>
    <s v="GJ 12 AY 8833/OM TPT"/>
    <s v="16-17/112"/>
    <n v="112"/>
    <n v="1743115.2"/>
    <n v="81644.7400468384"/>
  </r>
  <r>
    <d v="2016-05-10T00:00:00"/>
    <n v="5"/>
    <x v="6"/>
    <n v="3000030384"/>
    <n v="1100380"/>
    <x v="1"/>
    <n v="201504"/>
    <s v="Vaishnodevi Refoils &amp; Solvex"/>
    <n v="20.23"/>
    <n v="20.16"/>
    <s v="MH 04 FD 435/SHREE RAM BU"/>
    <s v="R/0133"/>
    <n v="133"/>
    <n v="1816415.9300000002"/>
    <n v="90099.996527777781"/>
  </r>
  <r>
    <d v="2016-05-10T00:00:00"/>
    <n v="5"/>
    <x v="6"/>
    <n v="3000030384"/>
    <n v="1100380"/>
    <x v="1"/>
    <n v="201504"/>
    <s v="Vaishnodevi Refoils &amp; Solvex"/>
    <n v="19.399999999999999"/>
    <n v="19.399999999999999"/>
    <s v="MH 04 FJ 841/PAWAN TPT"/>
    <s v="R/0149"/>
    <n v="149"/>
    <n v="1747939.93"/>
    <n v="90099.996391752575"/>
  </r>
  <r>
    <d v="2016-05-10T00:00:00"/>
    <n v="5"/>
    <x v="6"/>
    <n v="3000030405"/>
    <n v="1100380"/>
    <x v="1"/>
    <n v="200282"/>
    <s v="Maheshwari Global Industries Pvt Ltd"/>
    <n v="25.29"/>
    <n v="25.24"/>
    <s v="GJ 12 BT 8838/OM TPT"/>
    <s v="16-17/114"/>
    <n v="114"/>
    <n v="2288940.89"/>
    <n v="90687.040015847873"/>
  </r>
  <r>
    <d v="2016-05-10T00:00:00"/>
    <n v="5"/>
    <x v="6"/>
    <n v="3000030405"/>
    <n v="1100380"/>
    <x v="1"/>
    <n v="200282"/>
    <s v="Maheshwari Global Industries Pvt Ltd"/>
    <n v="25.63"/>
    <n v="25.58"/>
    <s v="GJ 12 AZ 8800/OM TPT"/>
    <s v="16-17/115"/>
    <n v="115"/>
    <n v="2319774.48"/>
    <n v="90687.039874902272"/>
  </r>
  <r>
    <d v="2016-05-10T00:00:00"/>
    <n v="5"/>
    <x v="6"/>
    <n v="3000030405"/>
    <n v="1100380"/>
    <x v="1"/>
    <n v="200282"/>
    <s v="Maheshwari Global Industries Pvt Ltd"/>
    <n v="25.35"/>
    <n v="25.3"/>
    <s v="GJ 12 AU 8846/OM TPT"/>
    <s v="16-17/117"/>
    <n v="117"/>
    <n v="2294382.11"/>
    <n v="90687.039920948606"/>
  </r>
  <r>
    <d v="2016-05-10T00:00:00"/>
    <n v="5"/>
    <x v="6"/>
    <n v="3000030405"/>
    <n v="1100380"/>
    <x v="1"/>
    <n v="200282"/>
    <s v="Maheshwari Global Industries Pvt Ltd"/>
    <n v="26.29"/>
    <n v="26.22"/>
    <s v="GJ 12 AY 8804/OM TPT"/>
    <s v="16-17/116"/>
    <n v="116"/>
    <n v="2377814.19"/>
    <n v="90687.040045766596"/>
  </r>
  <r>
    <d v="2016-05-10T00:00:00"/>
    <n v="5"/>
    <x v="6"/>
    <n v="3000030384"/>
    <n v="1100380"/>
    <x v="1"/>
    <n v="201504"/>
    <s v="Vaishnodevi Refoils &amp; Solvex"/>
    <n v="25.33"/>
    <n v="25.18"/>
    <s v="MH 43 Y 9844/PAWAN TPT"/>
    <s v="R/0152"/>
    <n v="152"/>
    <n v="2268717.91"/>
    <n v="90099.996425734716"/>
  </r>
  <r>
    <d v="2016-05-10T00:00:00"/>
    <n v="5"/>
    <x v="6"/>
    <n v="3000030384"/>
    <n v="1100380"/>
    <x v="1"/>
    <n v="201504"/>
    <s v="Vaishnodevi Refoils &amp; Solvex"/>
    <n v="20.010000000000002"/>
    <n v="19.920000000000002"/>
    <s v="MH 43 Y 7241/PAWAN TPT"/>
    <s v="R/0148"/>
    <n v="148"/>
    <n v="1794791.93"/>
    <n v="90099.99648594376"/>
  </r>
  <r>
    <d v="2016-05-10T00:00:00"/>
    <n v="5"/>
    <x v="6"/>
    <n v="3000030384"/>
    <n v="1100380"/>
    <x v="1"/>
    <n v="201504"/>
    <s v="Vaishnodevi Refoils &amp; Solvex"/>
    <n v="20.66"/>
    <n v="20.57"/>
    <s v="MH 04 GF 2983/PAWAN TPT"/>
    <s v="R/0145"/>
    <n v="145"/>
    <n v="1853356.9300000002"/>
    <n v="90099.996596985904"/>
  </r>
  <r>
    <d v="2016-05-10T00:00:00"/>
    <n v="5"/>
    <x v="6"/>
    <n v="3000030384"/>
    <n v="1100380"/>
    <x v="1"/>
    <n v="201504"/>
    <s v="Vaishnodevi Refoils &amp; Solvex"/>
    <n v="19.39"/>
    <n v="19.22"/>
    <s v="NL 01 L 5811/PAWAN TPT"/>
    <s v="R/0139"/>
    <n v="139"/>
    <n v="1731721.9300000002"/>
    <n v="90099.996357960466"/>
  </r>
  <r>
    <d v="2016-05-13T00:00:00"/>
    <n v="5"/>
    <x v="6"/>
    <n v="3000030384"/>
    <n v="1100380"/>
    <x v="1"/>
    <n v="201504"/>
    <s v="Vaishnodevi Refoils &amp; Solvex"/>
    <n v="13.43"/>
    <n v="13.33"/>
    <s v="MH 43 U 1953/MOSAM BULK"/>
    <s v="R/0160"/>
    <n v="160"/>
    <n v="1201032.95"/>
    <n v="90099.996249062257"/>
  </r>
  <r>
    <d v="2016-05-14T00:00:00"/>
    <n v="5"/>
    <x v="6"/>
    <n v="3000030560"/>
    <n v="1100784"/>
    <x v="2"/>
    <n v="200055"/>
    <s v="Godrej Industries Ltd"/>
    <n v="20.52"/>
    <n v="20.52"/>
    <s v="MH 46 AF 0036/H S ROADLIN"/>
    <n v="1070"/>
    <n v="1070"/>
    <n v="879552.87"/>
    <n v="42863.200292397662"/>
  </r>
  <r>
    <d v="2016-05-14T00:00:00"/>
    <n v="5"/>
    <x v="6"/>
    <n v="3000030560"/>
    <n v="1100784"/>
    <x v="2"/>
    <n v="200055"/>
    <s v="Godrej Industries Ltd"/>
    <n v="19.495000000000001"/>
    <n v="19.495000000000001"/>
    <s v="MH 46 AF 1766/H S ROAD"/>
    <s v="VLA/1067"/>
    <n v="1067"/>
    <n v="835618.09"/>
    <n v="42863.200307771222"/>
  </r>
  <r>
    <d v="2016-05-14T00:00:00"/>
    <n v="5"/>
    <x v="6"/>
    <n v="3000030560"/>
    <n v="1100784"/>
    <x v="2"/>
    <n v="200055"/>
    <s v="Godrej Industries Ltd"/>
    <n v="19.760000000000002"/>
    <n v="19.739999999999998"/>
    <s v="MH 46 F 0905/H S ROADLINE"/>
    <n v="1105"/>
    <n v="1105"/>
    <n v="846119.58"/>
    <n v="42863.200607902734"/>
  </r>
  <r>
    <d v="2016-05-14T00:00:00"/>
    <n v="5"/>
    <x v="6"/>
    <n v="3000030560"/>
    <n v="1100784"/>
    <x v="2"/>
    <n v="200055"/>
    <s v="Godrej Industries Ltd"/>
    <n v="25.78"/>
    <n v="25.78"/>
    <s v="GJ 12 AZ 8816 OM TPT"/>
    <n v="1066"/>
    <n v="1066"/>
    <n v="1105013.29"/>
    <n v="42863.199767261445"/>
  </r>
  <r>
    <d v="2016-05-16T00:00:00"/>
    <n v="5"/>
    <x v="7"/>
    <n v="3000030560"/>
    <n v="1100784"/>
    <x v="2"/>
    <n v="200055"/>
    <s v="Godrej Industries Ltd"/>
    <n v="20.43"/>
    <n v="20.43"/>
    <s v="MH 46 AF 4226/H.S.ROADLIN"/>
    <s v="1178/16/17"/>
    <n v="1178"/>
    <n v="875695.17"/>
    <n v="42863.199706314248"/>
  </r>
  <r>
    <d v="2016-05-16T00:00:00"/>
    <n v="5"/>
    <x v="7"/>
    <n v="3000030560"/>
    <n v="1100784"/>
    <x v="2"/>
    <n v="200055"/>
    <s v="Godrej Industries Ltd"/>
    <n v="19.93"/>
    <n v="19.899999999999999"/>
    <s v="MH 46 F 4174/H S ROADLINE"/>
    <n v="1176"/>
    <n v="1176"/>
    <n v="852977.68"/>
    <n v="42863.200000000004"/>
  </r>
  <r>
    <d v="2016-05-16T00:00:00"/>
    <n v="5"/>
    <x v="7"/>
    <n v="3000030560"/>
    <n v="1100784"/>
    <x v="2"/>
    <n v="200055"/>
    <s v="Godrej Industries Ltd"/>
    <n v="19.59"/>
    <n v="19.59"/>
    <s v="MH 46 F 4274/H S ROADLINE"/>
    <n v="1143"/>
    <n v="1143"/>
    <n v="839690.1"/>
    <n v="42863.200612557426"/>
  </r>
  <r>
    <d v="2016-05-18T00:00:00"/>
    <n v="5"/>
    <x v="7"/>
    <n v="3000030560"/>
    <n v="1100784"/>
    <x v="2"/>
    <n v="200055"/>
    <s v="Godrej Industries Ltd"/>
    <n v="20.065000000000001"/>
    <n v="20.059999999999999"/>
    <s v="MH 06 AQ 7908/H S ROAD"/>
    <s v="VLA/1211"/>
    <n v="1211"/>
    <n v="859835.78"/>
    <n v="42863.19940179462"/>
  </r>
  <r>
    <d v="2016-05-18T00:00:00"/>
    <n v="5"/>
    <x v="7"/>
    <n v="3000030560"/>
    <n v="1100784"/>
    <x v="2"/>
    <n v="200055"/>
    <s v="Godrej Industries Ltd"/>
    <n v="19.614999999999998"/>
    <n v="19.600000000000001"/>
    <s v="MH 46 AF 1831/H S ROAD"/>
    <s v="VLA/1183"/>
    <n v="1183"/>
    <n v="840118.72"/>
    <n v="42863.199999999997"/>
  </r>
  <r>
    <d v="2016-05-20T00:00:00"/>
    <n v="5"/>
    <x v="7"/>
    <n v="3000030560"/>
    <n v="1100784"/>
    <x v="2"/>
    <n v="200055"/>
    <s v="Godrej Industries Ltd"/>
    <n v="19.774999999999999"/>
    <n v="19.774999999999999"/>
    <s v="MH 46 AF 4760 H.S ROAD"/>
    <s v="1264/16-17"/>
    <n v="1264"/>
    <n v="847619.78"/>
    <n v="42863.200000000004"/>
  </r>
  <r>
    <d v="2016-05-21T00:00:00"/>
    <n v="5"/>
    <x v="7"/>
    <n v="3000030560"/>
    <n v="1100784"/>
    <x v="2"/>
    <n v="200055"/>
    <s v="Godrej Industries Ltd"/>
    <n v="22.945"/>
    <n v="22.945"/>
    <s v="MH 04 CG 1692 PRADEEP"/>
    <s v="1212/16-17"/>
    <n v="1212"/>
    <n v="983496.13"/>
    <n v="42863.20026149488"/>
  </r>
  <r>
    <d v="2016-05-21T00:00:00"/>
    <n v="5"/>
    <x v="7"/>
    <n v="3000030560"/>
    <n v="1100784"/>
    <x v="2"/>
    <n v="200055"/>
    <s v="Godrej Industries Ltd"/>
    <n v="20.02"/>
    <n v="20.02"/>
    <s v="MH 46 AF 1831/H S ROADLIN"/>
    <n v="1344"/>
    <n v="1344"/>
    <n v="858121.27"/>
    <n v="42863.2002997003"/>
  </r>
  <r>
    <d v="2016-05-21T00:00:00"/>
    <n v="5"/>
    <x v="7"/>
    <n v="3000030560"/>
    <n v="1100784"/>
    <x v="2"/>
    <n v="200055"/>
    <s v="Godrej Industries Ltd"/>
    <n v="22.73"/>
    <n v="22.73"/>
    <s v="MH 04 BU 6920 PRADEEP ROA"/>
    <s v="1294/16-17"/>
    <n v="1294"/>
    <n v="974280.53"/>
    <n v="42863.199736031675"/>
  </r>
  <r>
    <d v="2016-05-22T00:00:00"/>
    <n v="5"/>
    <x v="8"/>
    <n v="3000029676"/>
    <n v="1100122"/>
    <x v="3"/>
    <n v="200290"/>
    <s v="Blasant Agro Exim Pvt Ltd"/>
    <n v="-19.84"/>
    <n v="-19.79"/>
    <s v="TN 36 AD 2599/SRI VIGNESH"/>
    <s v="023/19.05.2016"/>
    <n v="23"/>
    <n v="-1701940"/>
    <n v="86000"/>
  </r>
  <r>
    <d v="2016-05-22T00:00:00"/>
    <n v="5"/>
    <x v="8"/>
    <n v="3000029676"/>
    <n v="1100122"/>
    <x v="3"/>
    <n v="200290"/>
    <s v="Blasant Agro Exim Pvt Ltd"/>
    <n v="19.84"/>
    <n v="19.79"/>
    <s v="TN 36 AD 2599/SRI VIGNESH"/>
    <s v="023/19.05.2016"/>
    <n v="23"/>
    <n v="1701940"/>
    <n v="86000"/>
  </r>
  <r>
    <d v="2016-05-22T00:00:00"/>
    <n v="5"/>
    <x v="8"/>
    <n v="3000030560"/>
    <n v="1100784"/>
    <x v="2"/>
    <n v="200055"/>
    <s v="Godrej Industries Ltd"/>
    <n v="19.75"/>
    <n v="19.739999999999998"/>
    <s v="MH 46 F 5191/HS ROADLINES"/>
    <n v="1375"/>
    <n v="1375"/>
    <n v="846119.58"/>
    <n v="42863.200607902734"/>
  </r>
  <r>
    <d v="2016-05-22T00:00:00"/>
    <n v="5"/>
    <x v="8"/>
    <n v="3000030560"/>
    <n v="1100784"/>
    <x v="2"/>
    <n v="200055"/>
    <s v="Godrej Industries Ltd"/>
    <n v="20.3"/>
    <n v="20.29"/>
    <s v="MH 46 F 4174/HS ROADLINES"/>
    <n v="1376"/>
    <n v="1376"/>
    <n v="869694.34"/>
    <n v="42863.200591424349"/>
  </r>
  <r>
    <d v="2016-05-23T00:00:00"/>
    <n v="5"/>
    <x v="8"/>
    <n v="3000029676"/>
    <n v="1100122"/>
    <x v="3"/>
    <n v="200290"/>
    <s v="Blasant Agro Exim Pvt Ltd"/>
    <n v="19.84"/>
    <n v="19.79"/>
    <s v="TN 36 AD 2599 SRI VIGNESH"/>
    <n v="23"/>
    <n v="23"/>
    <n v="1701940"/>
    <n v="86000"/>
  </r>
  <r>
    <d v="2016-05-23T00:00:00"/>
    <n v="5"/>
    <x v="8"/>
    <n v="3000030713"/>
    <n v="1100122"/>
    <x v="3"/>
    <n v="202963"/>
    <s v="Raha Oils Pvt Ltd"/>
    <n v="20.58"/>
    <n v="20.46"/>
    <s v="MH 43 Y 7509 CITY TRANS"/>
    <n v="147"/>
    <n v="147"/>
    <n v="1698180.02"/>
    <n v="83000.000977517106"/>
  </r>
  <r>
    <d v="2016-05-23T00:00:00"/>
    <n v="5"/>
    <x v="8"/>
    <n v="3000030713"/>
    <n v="1100122"/>
    <x v="3"/>
    <n v="202963"/>
    <s v="Raha Oils Pvt Ltd"/>
    <n v="20.440000000000001"/>
    <n v="20.36"/>
    <s v="MH 43 Y 4809/CITY TRANSPO"/>
    <n v="148"/>
    <n v="148"/>
    <n v="1689880.02"/>
    <n v="83000.000982318277"/>
  </r>
  <r>
    <d v="2016-05-24T00:00:00"/>
    <n v="5"/>
    <x v="8"/>
    <n v="3000030713"/>
    <n v="1100122"/>
    <x v="3"/>
    <n v="202963"/>
    <s v="Raha Oils Pvt Ltd"/>
    <n v="16.29"/>
    <n v="16.21"/>
    <s v="MH 04 CG 4064 CITY TPT"/>
    <n v="152"/>
    <n v="152"/>
    <n v="1345430.02"/>
    <n v="83000.001233806295"/>
  </r>
  <r>
    <d v="2016-05-24T00:00:00"/>
    <n v="5"/>
    <x v="8"/>
    <n v="3000030713"/>
    <n v="1100122"/>
    <x v="3"/>
    <n v="202963"/>
    <s v="Raha Oils Pvt Ltd"/>
    <n v="20.78"/>
    <n v="20.68"/>
    <s v="MH 46 F 5509/CITY TPT"/>
    <n v="153"/>
    <n v="153"/>
    <n v="1716440.02"/>
    <n v="83000.000967117987"/>
  </r>
  <r>
    <d v="2016-05-24T00:00:00"/>
    <n v="5"/>
    <x v="8"/>
    <n v="3000029640"/>
    <n v="1100122"/>
    <x v="3"/>
    <n v="202974"/>
    <s v="Sri Jayasakthi Rice &amp; Oil Mills"/>
    <n v="19.53"/>
    <n v="19.39"/>
    <s v="MH 43 Y 3683/AR ROADWAYS"/>
    <n v="307"/>
    <n v="307"/>
    <n v="1570590.39"/>
    <n v="81000.020113460545"/>
  </r>
  <r>
    <d v="2016-05-24T00:00:00"/>
    <n v="5"/>
    <x v="8"/>
    <n v="3000030560"/>
    <n v="1100784"/>
    <x v="2"/>
    <n v="200055"/>
    <s v="Godrej Industries Ltd"/>
    <n v="22.725000000000001"/>
    <n v="22.725000000000001"/>
    <s v="MH 04 CG 1692/PARDEEP ROD"/>
    <n v="1416"/>
    <n v="1416"/>
    <n v="974066.22"/>
    <n v="42863.199999999997"/>
  </r>
  <r>
    <d v="2016-05-25T00:00:00"/>
    <n v="5"/>
    <x v="8"/>
    <n v="3000030713"/>
    <n v="1100122"/>
    <x v="3"/>
    <n v="202963"/>
    <s v="Raha Oils Pvt Ltd"/>
    <n v="20.079999999999998"/>
    <n v="20.03"/>
    <s v="GJ 12 AY 2715/CITY TPT"/>
    <n v="149"/>
    <n v="149"/>
    <n v="1662490.02"/>
    <n v="83000.000998502248"/>
  </r>
  <r>
    <d v="2016-05-25T00:00:00"/>
    <n v="5"/>
    <x v="8"/>
    <n v="3000030560"/>
    <n v="1100784"/>
    <x v="2"/>
    <n v="200055"/>
    <s v="Godrej Industries Ltd"/>
    <n v="20.170000000000002"/>
    <n v="20.170000000000002"/>
    <s v="MH 46 F 5190 H.S ROADLINE"/>
    <s v="VLA/1418/16-17"/>
    <n v="1418"/>
    <n v="864550.74999999988"/>
    <n v="42863.200297471485"/>
  </r>
  <r>
    <d v="2016-05-25T00:00:00"/>
    <n v="5"/>
    <x v="8"/>
    <n v="3000030560"/>
    <n v="1100784"/>
    <x v="2"/>
    <n v="200055"/>
    <s v="Godrej Industries Ltd"/>
    <n v="20.329999999999998"/>
    <n v="20.329999999999998"/>
    <s v="MH 46 F 4274 H.S. ROADLIN"/>
    <s v="VLA/1429/16-17"/>
    <n v="1429"/>
    <n v="871408.84999999986"/>
    <n v="42863.19970486965"/>
  </r>
  <r>
    <d v="2016-05-26T00:00:00"/>
    <n v="5"/>
    <x v="8"/>
    <n v="3000030713"/>
    <n v="1100122"/>
    <x v="3"/>
    <n v="202963"/>
    <s v="Raha Oils Pvt Ltd"/>
    <n v="20.350000000000001"/>
    <n v="20.29"/>
    <s v="MH 43 Y 7505/CITY TPT"/>
    <n v="160"/>
    <n v="160"/>
    <n v="1684070.02"/>
    <n v="83000.000985707244"/>
  </r>
  <r>
    <d v="2016-05-26T00:00:00"/>
    <n v="5"/>
    <x v="8"/>
    <n v="3000030713"/>
    <n v="1100122"/>
    <x v="3"/>
    <n v="202963"/>
    <s v="Raha Oils Pvt Ltd"/>
    <n v="20.02"/>
    <n v="19.96"/>
    <s v="MH 12 LT 3395/CITY TPT"/>
    <n v="157"/>
    <n v="157"/>
    <n v="1656680.02"/>
    <n v="83000.001002004006"/>
  </r>
  <r>
    <d v="2016-05-26T00:00:00"/>
    <n v="5"/>
    <x v="8"/>
    <n v="3000029588"/>
    <n v="1100122"/>
    <x v="3"/>
    <n v="202963"/>
    <s v="Raha Oils Pvt Ltd"/>
    <n v="20.239999999999998"/>
    <n v="20.21"/>
    <s v="MH 04 GC 1847/CITY TPT"/>
    <n v="154"/>
    <n v="154"/>
    <n v="1657220.14"/>
    <n v="82000.006927263719"/>
  </r>
  <r>
    <d v="2016-05-26T00:00:00"/>
    <n v="5"/>
    <x v="8"/>
    <n v="3000030713"/>
    <n v="1100122"/>
    <x v="3"/>
    <n v="202963"/>
    <s v="Raha Oils Pvt Ltd"/>
    <n v="20.25"/>
    <n v="20.18"/>
    <s v="MH 46 F 5209/CITY TPT"/>
    <n v="166"/>
    <n v="166"/>
    <n v="1674940.02"/>
    <n v="83000.000991080276"/>
  </r>
  <r>
    <d v="2016-05-26T00:00:00"/>
    <n v="5"/>
    <x v="8"/>
    <n v="3000030936"/>
    <n v="1100122"/>
    <x v="3"/>
    <n v="203034"/>
    <s v="Puduvai Impex"/>
    <n v="19.885000000000002"/>
    <n v="19.86"/>
    <s v="MH 04 GR 6474/ABI TPT"/>
    <n v="13"/>
    <n v="13"/>
    <n v="1668239.98"/>
    <n v="83999.998992950656"/>
  </r>
  <r>
    <d v="2016-05-26T00:00:00"/>
    <n v="5"/>
    <x v="8"/>
    <n v="3000030713"/>
    <n v="1100122"/>
    <x v="3"/>
    <n v="202963"/>
    <s v="Raha Oils Pvt Ltd"/>
    <n v="16.12"/>
    <n v="16.09"/>
    <s v="MH 43 U 6861/CITY TPT"/>
    <n v="151"/>
    <n v="151"/>
    <n v="1335470.02"/>
    <n v="83000.001243008082"/>
  </r>
  <r>
    <d v="2016-05-27T00:00:00"/>
    <n v="5"/>
    <x v="8"/>
    <n v="3000030936"/>
    <n v="1100122"/>
    <x v="3"/>
    <n v="203034"/>
    <s v="Puduvai Impex"/>
    <n v="19.89"/>
    <n v="19.84"/>
    <s v="MH 04 GR 7969/ABI TPT"/>
    <n v="14"/>
    <n v="14"/>
    <n v="1666559.98"/>
    <n v="83999.998991935485"/>
  </r>
  <r>
    <d v="2016-05-27T00:00:00"/>
    <n v="5"/>
    <x v="8"/>
    <n v="3000030787"/>
    <n v="1100122"/>
    <x v="3"/>
    <n v="202989"/>
    <s v="SuruchI Refinery Pvt Ltd"/>
    <n v="20.07"/>
    <n v="20.03"/>
    <s v="TN 28 BA 9447/SRI VIGNESH"/>
    <n v="1092"/>
    <n v="1092"/>
    <n v="1692534.85"/>
    <n v="84499.992511233155"/>
  </r>
  <r>
    <d v="2016-05-27T00:00:00"/>
    <n v="5"/>
    <x v="8"/>
    <n v="3000029421"/>
    <n v="1100122"/>
    <x v="3"/>
    <n v="200290"/>
    <s v="Blasant Agro Exim Pvt Ltd"/>
    <n v="20.49"/>
    <n v="20.43"/>
    <s v="TN 42 M 5099/SRI V TPT"/>
    <n v="25"/>
    <n v="25"/>
    <n v="1613970"/>
    <n v="79000"/>
  </r>
  <r>
    <d v="2016-05-27T00:00:00"/>
    <n v="5"/>
    <x v="8"/>
    <n v="3000030787"/>
    <n v="1100122"/>
    <x v="3"/>
    <n v="202989"/>
    <s v="SuruchI Refinery Pvt Ltd"/>
    <n v="19.62"/>
    <n v="19.579999999999998"/>
    <s v="MH 46 F 2674/AR ROADWAYS"/>
    <n v="1090"/>
    <n v="1090"/>
    <n v="1654509.86"/>
    <n v="84499.992849846793"/>
  </r>
  <r>
    <d v="2016-05-28T00:00:00"/>
    <n v="5"/>
    <x v="8"/>
    <n v="3000029945"/>
    <n v="1100122"/>
    <x v="3"/>
    <n v="202974"/>
    <s v="Sri Jayasakthi Rice &amp; Oil Mills"/>
    <n v="20.16"/>
    <n v="20.02"/>
    <s v="MH 43 Y 3755/AR ROADWAYS"/>
    <n v="346"/>
    <n v="346"/>
    <n v="1690398.57"/>
    <n v="84435.493006993012"/>
  </r>
  <r>
    <d v="2016-05-28T00:00:00"/>
    <n v="5"/>
    <x v="8"/>
    <n v="3000030713"/>
    <n v="1100122"/>
    <x v="3"/>
    <n v="202963"/>
    <s v="Raha Oils Pvt Ltd"/>
    <n v="5"/>
    <n v="4.9850000000000003"/>
    <s v="MH 43 Y 6477/CITY TPT"/>
    <n v="170"/>
    <n v="170"/>
    <n v="413755"/>
    <n v="83000"/>
  </r>
  <r>
    <d v="2016-05-28T00:00:00"/>
    <n v="5"/>
    <x v="8"/>
    <n v="3000029421"/>
    <n v="1100122"/>
    <x v="3"/>
    <n v="200290"/>
    <s v="Blasant Agro Exim Pvt Ltd"/>
    <n v="19.850000000000001"/>
    <n v="19.809999999999999"/>
    <s v="MH 43 Y 8147 SRI VIGNESH"/>
    <n v="26"/>
    <n v="26"/>
    <n v="1564990"/>
    <n v="79000"/>
  </r>
  <r>
    <d v="2016-05-28T00:00:00"/>
    <n v="5"/>
    <x v="8"/>
    <n v="3000030713"/>
    <n v="1100122"/>
    <x v="3"/>
    <n v="202963"/>
    <s v="Raha Oils Pvt Ltd"/>
    <n v="-5"/>
    <n v="-4.9850000000000003"/>
    <s v="MH 43 Y 6477/CITY TPT"/>
    <n v="170"/>
    <n v="170"/>
    <n v="-413755"/>
    <n v="83000"/>
  </r>
  <r>
    <d v="2016-05-28T00:00:00"/>
    <n v="5"/>
    <x v="8"/>
    <n v="3000030713"/>
    <n v="1100122"/>
    <x v="3"/>
    <n v="202963"/>
    <s v="Raha Oils Pvt Ltd"/>
    <n v="5"/>
    <n v="4.9850000000000003"/>
    <s v="MH 43 Y 6477/CITY TPT"/>
    <n v="170"/>
    <n v="170"/>
    <n v="413755"/>
    <n v="83000"/>
  </r>
  <r>
    <d v="2016-05-28T00:00:00"/>
    <n v="5"/>
    <x v="8"/>
    <n v="3000030783"/>
    <n v="1100122"/>
    <x v="3"/>
    <n v="202963"/>
    <s v="Raha Oils Pvt Ltd"/>
    <n v="15.35"/>
    <n v="15.305"/>
    <s v="MH 43 Y 6477/CITY TPT"/>
    <n v="170"/>
    <n v="170"/>
    <n v="1285619.98"/>
    <n v="83999.998693237503"/>
  </r>
  <r>
    <d v="2016-05-28T00:00:00"/>
    <n v="5"/>
    <x v="8"/>
    <n v="3000030560"/>
    <n v="1100784"/>
    <x v="2"/>
    <n v="200055"/>
    <s v="Godrej Industries Ltd"/>
    <n v="26.33"/>
    <n v="26.33"/>
    <s v="GJ 12 AZ 8809/OM TPT"/>
    <n v="1537"/>
    <n v="1537"/>
    <n v="1128588.05"/>
    <n v="42863.199772123058"/>
  </r>
  <r>
    <d v="2016-05-28T00:00:00"/>
    <n v="5"/>
    <x v="8"/>
    <n v="3000030560"/>
    <n v="1100784"/>
    <x v="2"/>
    <n v="200055"/>
    <s v="Godrej Industries Ltd"/>
    <n v="26.68"/>
    <n v="26.65"/>
    <s v="GJ 12 AY 8877/OM TPT"/>
    <n v="1487"/>
    <n v="1487"/>
    <n v="1142304.28"/>
    <n v="42863.200000000004"/>
  </r>
  <r>
    <d v="2016-05-29T00:00:00"/>
    <n v="5"/>
    <x v="9"/>
    <n v="3000030783"/>
    <n v="1100122"/>
    <x v="3"/>
    <n v="202963"/>
    <s v="Raha Oils Pvt Ltd"/>
    <n v="20.25"/>
    <n v="20.18"/>
    <s v="MH 43 Y 5109/CITY TPT"/>
    <n v="178"/>
    <n v="178"/>
    <n v="1695119.98"/>
    <n v="83999.999008919724"/>
  </r>
  <r>
    <d v="2016-05-29T00:00:00"/>
    <n v="5"/>
    <x v="9"/>
    <n v="3000030787"/>
    <n v="1100122"/>
    <x v="3"/>
    <n v="202989"/>
    <s v="SuruchI Refinery Pvt Ltd"/>
    <n v="19.62"/>
    <n v="19.54"/>
    <s v="MH 04 EL 4007/CITY TPT"/>
    <n v="1095"/>
    <n v="1095"/>
    <n v="1651129.86"/>
    <n v="84499.992835209836"/>
  </r>
  <r>
    <d v="2016-05-29T00:00:00"/>
    <n v="5"/>
    <x v="9"/>
    <n v="3000030783"/>
    <n v="1100122"/>
    <x v="3"/>
    <n v="202963"/>
    <s v="Raha Oils Pvt Ltd"/>
    <n v="20.37"/>
    <n v="20.32"/>
    <s v="MH 43 Y 3509/CITY TPT"/>
    <n v="176"/>
    <n v="176"/>
    <n v="1706879.9800000002"/>
    <n v="83999.999015748035"/>
  </r>
  <r>
    <d v="2016-05-29T00:00:00"/>
    <n v="5"/>
    <x v="9"/>
    <n v="3000030783"/>
    <n v="1100122"/>
    <x v="3"/>
    <n v="202963"/>
    <s v="Raha Oils Pvt Ltd"/>
    <n v="20"/>
    <n v="19.95"/>
    <s v="TN 28 AM 3803/CITY TPT"/>
    <n v="173"/>
    <n v="173"/>
    <n v="1675799.98"/>
    <n v="83999.998997493734"/>
  </r>
  <r>
    <d v="2016-05-29T00:00:00"/>
    <n v="5"/>
    <x v="9"/>
    <n v="3000030713"/>
    <n v="1100122"/>
    <x v="3"/>
    <n v="202963"/>
    <s v="Raha Oils Pvt Ltd"/>
    <n v="20.12"/>
    <n v="20.059999999999999"/>
    <s v="TN 28 AM 0142/CITY TPT"/>
    <n v="161"/>
    <n v="161"/>
    <n v="1664980.02"/>
    <n v="83000.000997008974"/>
  </r>
  <r>
    <d v="2016-05-29T00:00:00"/>
    <n v="5"/>
    <x v="9"/>
    <n v="3000030560"/>
    <n v="1100784"/>
    <x v="2"/>
    <n v="200055"/>
    <s v="Godrej Industries Ltd"/>
    <n v="26.19"/>
    <n v="26.16"/>
    <s v="GJ 12 AZ 8816 OM TPT"/>
    <s v="VLA/1583/16-17"/>
    <n v="1583"/>
    <n v="1121301.3"/>
    <n v="42863.199541284404"/>
  </r>
  <r>
    <d v="2016-05-29T00:00:00"/>
    <n v="5"/>
    <x v="9"/>
    <n v="3000030560"/>
    <n v="1100784"/>
    <x v="2"/>
    <n v="200055"/>
    <s v="Godrej Industries Ltd"/>
    <n v="24.225000000000001"/>
    <n v="24.2"/>
    <s v="MH 46 AF 7992/H.S.ROADLIN"/>
    <s v="VLA/1581/16-17"/>
    <n v="1581"/>
    <n v="1037289.44"/>
    <n v="42863.199999999997"/>
  </r>
  <r>
    <d v="2016-05-31T00:00:00"/>
    <n v="5"/>
    <x v="9"/>
    <n v="3000030936"/>
    <n v="1100122"/>
    <x v="3"/>
    <n v="203034"/>
    <s v="Puduvai Impex"/>
    <n v="20.11"/>
    <n v="20.04"/>
    <s v="MH 12 DT 5538 ABI TPT"/>
    <n v="17"/>
    <n v="17"/>
    <n v="1683359.98"/>
    <n v="83999.99900199601"/>
  </r>
  <r>
    <d v="2016-05-31T00:00:00"/>
    <n v="5"/>
    <x v="9"/>
    <n v="3000030787"/>
    <n v="1100122"/>
    <x v="3"/>
    <n v="202989"/>
    <s v="SuruchI Refinery Pvt Ltd"/>
    <n v="19.93"/>
    <n v="19.920000000000002"/>
    <s v="MH 43 Y 2796 CITY TPT"/>
    <n v="1100"/>
    <n v="1100"/>
    <n v="1683239.8500000003"/>
    <n v="84499.992469879522"/>
  </r>
  <r>
    <d v="2016-05-31T00:00:00"/>
    <n v="5"/>
    <x v="9"/>
    <n v="3000030783"/>
    <n v="1100122"/>
    <x v="3"/>
    <n v="202963"/>
    <s v="Raha Oils Pvt Ltd"/>
    <n v="19.059999999999999"/>
    <n v="18.989999999999998"/>
    <s v="MH 12 LT 8935/CITY TPT"/>
    <n v="179"/>
    <n v="179"/>
    <n v="1595159.98"/>
    <n v="83999.998946814114"/>
  </r>
  <r>
    <d v="2016-05-31T00:00:00"/>
    <n v="5"/>
    <x v="9"/>
    <n v="3000029947"/>
    <n v="1100122"/>
    <x v="3"/>
    <n v="202974"/>
    <s v="Sri Jayasakthi Rice &amp; Oil Mills"/>
    <n v="20.149999999999999"/>
    <n v="20.02"/>
    <s v="MH 04 EL 5507/SREE TPT"/>
    <n v="369"/>
    <n v="369"/>
    <n v="1746745.09"/>
    <n v="87250.004495504501"/>
  </r>
  <r>
    <d v="2016-05-31T00:00:00"/>
    <n v="5"/>
    <x v="9"/>
    <n v="3000029676"/>
    <n v="1100122"/>
    <x v="3"/>
    <n v="200290"/>
    <s v="Blasant Agro Exim Pvt Ltd"/>
    <n v="24.3"/>
    <n v="24.05"/>
    <s v="MH 46 AR 1321/SRI VIGNESH"/>
    <n v="28"/>
    <n v="28"/>
    <n v="2068300"/>
    <n v="86000"/>
  </r>
  <r>
    <d v="2016-05-31T00:00:00"/>
    <n v="5"/>
    <x v="9"/>
    <n v="3000030787"/>
    <n v="1100122"/>
    <x v="3"/>
    <n v="202989"/>
    <s v="SuruchI Refinery Pvt Ltd"/>
    <n v="-19.93"/>
    <n v="-19.920000000000002"/>
    <s v="MH 43 Y 2796 CITY TPT"/>
    <n v="1100"/>
    <n v="1100"/>
    <n v="-1683239.8500000003"/>
    <n v="84499.992469879522"/>
  </r>
  <r>
    <d v="2016-05-31T00:00:00"/>
    <n v="5"/>
    <x v="9"/>
    <n v="3000029946"/>
    <n v="1100122"/>
    <x v="3"/>
    <n v="202974"/>
    <s v="Sri Jayasakthi Rice &amp; Oil Mills"/>
    <n v="20.100000000000001"/>
    <n v="19.96"/>
    <s v="MH 04 CG 5092 A.R ROADWAY"/>
    <n v="363"/>
    <n v="363"/>
    <n v="1726539.97"/>
    <n v="86499.998496993983"/>
  </r>
  <r>
    <d v="2016-05-31T00:00:00"/>
    <n v="5"/>
    <x v="9"/>
    <n v="3000030560"/>
    <n v="1100784"/>
    <x v="2"/>
    <n v="200055"/>
    <s v="Godrej Industries Ltd"/>
    <n v="26.46"/>
    <n v="26.46"/>
    <s v="GJ 12 AZ 8807/OM TPT"/>
    <n v="1651"/>
    <n v="1651"/>
    <n v="1134160.26"/>
    <n v="42863.199546485259"/>
  </r>
  <r>
    <d v="2016-05-31T00:00:00"/>
    <n v="5"/>
    <x v="9"/>
    <n v="3000030560"/>
    <n v="1100784"/>
    <x v="2"/>
    <n v="200055"/>
    <s v="Godrej Industries Ltd"/>
    <n v="24.535"/>
    <n v="24.53"/>
    <s v="MH 46 AF 7336/H S ROADLI"/>
    <n v="1662"/>
    <n v="1662"/>
    <n v="1051434.29"/>
    <n v="42863.199755401547"/>
  </r>
  <r>
    <d v="2016-05-31T00:00:00"/>
    <n v="5"/>
    <x v="9"/>
    <n v="3000030560"/>
    <n v="1100784"/>
    <x v="2"/>
    <n v="200055"/>
    <s v="Godrej Industries Ltd"/>
    <n v="24.524999999999999"/>
    <n v="24.524999999999999"/>
    <s v="MH 46 AF 7458/HS ROADLINE"/>
    <n v="1652"/>
    <n v="1652"/>
    <n v="1051219.98"/>
    <n v="42863.200000000004"/>
  </r>
  <r>
    <d v="2016-05-31T00:00:00"/>
    <n v="5"/>
    <x v="9"/>
    <n v="3000030560"/>
    <n v="1100784"/>
    <x v="2"/>
    <n v="200055"/>
    <s v="Godrej Industries Ltd"/>
    <n v="26"/>
    <n v="25.97"/>
    <s v="GJ 12 AZ 8810/OM TPT"/>
    <s v="VLA/1653/16-17"/>
    <n v="1653"/>
    <n v="1113157.31"/>
    <n v="42863.200231035815"/>
  </r>
  <r>
    <d v="2016-05-31T00:00:00"/>
    <n v="5"/>
    <x v="9"/>
    <n v="3000030560"/>
    <n v="1100784"/>
    <x v="2"/>
    <n v="200055"/>
    <s v="Godrej Industries Ltd"/>
    <n v="21.524999999999999"/>
    <n v="21.52"/>
    <s v="MH 04 BU 6920/PRADEEP ROA"/>
    <n v="1619"/>
    <n v="1619"/>
    <n v="922416.07"/>
    <n v="42863.200278810407"/>
  </r>
  <r>
    <d v="2016-06-03T00:00:00"/>
    <n v="6"/>
    <x v="9"/>
    <n v="3000030829"/>
    <n v="1100122"/>
    <x v="3"/>
    <n v="202963"/>
    <s v="Raha Oils Pvt Ltd"/>
    <n v="17.63"/>
    <n v="17.57"/>
    <s v="MH 43 U 9873/CITY TPT"/>
    <n v="115"/>
    <n v="181"/>
    <n v="1475879.98"/>
    <n v="83999.998861696076"/>
  </r>
  <r>
    <d v="2016-06-03T00:00:00"/>
    <n v="6"/>
    <x v="9"/>
    <n v="3000030787"/>
    <n v="1100122"/>
    <x v="3"/>
    <n v="202989"/>
    <s v="SuruchI Refinery Pvt Ltd"/>
    <n v="19.96"/>
    <n v="19.920000000000002"/>
    <s v="GJ 12 BT 4476 AR ROADWAYS"/>
    <n v="1101"/>
    <n v="1101"/>
    <n v="1683239.8500000003"/>
    <n v="84499.992469879522"/>
  </r>
  <r>
    <d v="2016-06-03T00:00:00"/>
    <n v="6"/>
    <x v="9"/>
    <n v="3000029947"/>
    <n v="1100122"/>
    <x v="3"/>
    <n v="202974"/>
    <s v="Sri Jayasakthi Rice &amp; Oil Mills"/>
    <n v="20.25"/>
    <n v="20.11"/>
    <s v="MH 04 EB 6319/A.R.ROADWAY"/>
    <n v="384"/>
    <n v="384"/>
    <n v="1754597.59"/>
    <n v="87250.004475385387"/>
  </r>
  <r>
    <d v="2016-06-03T00:00:00"/>
    <n v="6"/>
    <x v="9"/>
    <n v="3000030560"/>
    <n v="1100784"/>
    <x v="2"/>
    <n v="200055"/>
    <s v="Godrej Industries Ltd"/>
    <n v="27.39"/>
    <n v="27.36"/>
    <s v="GJ 12 AZ 8800/OM TPT"/>
    <n v="1743"/>
    <n v="1743"/>
    <n v="1172737.1399999999"/>
    <n v="42863.199561403504"/>
  </r>
  <r>
    <d v="2016-06-04T00:00:00"/>
    <n v="6"/>
    <x v="9"/>
    <n v="3000029103"/>
    <n v="1100365"/>
    <x v="0"/>
    <n v="201888"/>
    <s v="Frigorifico Allana Private Limited"/>
    <n v="19.57"/>
    <n v="19.489999999999998"/>
    <s v="MH 04 DS 6190/YMH ENTERPR"/>
    <n v="4470"/>
    <n v="4470"/>
    <n v="805716.6"/>
    <n v="41340"/>
  </r>
  <r>
    <d v="2016-06-04T00:00:00"/>
    <n v="6"/>
    <x v="9"/>
    <n v="3000029103"/>
    <n v="1100365"/>
    <x v="0"/>
    <n v="201888"/>
    <s v="Frigorifico Allana Private Limited"/>
    <n v="24.49"/>
    <n v="24.39"/>
    <s v="MH 04 FD 7336/A B C"/>
    <n v="4437"/>
    <n v="4437"/>
    <n v="1008282.6"/>
    <n v="41340"/>
  </r>
  <r>
    <d v="2016-06-04T00:00:00"/>
    <n v="6"/>
    <x v="9"/>
    <n v="3000029103"/>
    <n v="1100365"/>
    <x v="0"/>
    <n v="201888"/>
    <s v="Frigorifico Allana Private Limited"/>
    <n v="21.88"/>
    <n v="21.81"/>
    <s v="MH 06 AQ 1693/A B C"/>
    <n v="4460"/>
    <n v="4460"/>
    <n v="901625.39999999991"/>
    <n v="41340"/>
  </r>
  <r>
    <d v="2016-06-04T00:00:00"/>
    <n v="6"/>
    <x v="9"/>
    <n v="3000029103"/>
    <n v="1100365"/>
    <x v="0"/>
    <n v="201888"/>
    <s v="Frigorifico Allana Private Limited"/>
    <n v="25.82"/>
    <n v="25.72"/>
    <s v="MH 06 AQ 2534/A B C"/>
    <n v="4447"/>
    <n v="4447"/>
    <n v="1063264.8"/>
    <n v="41340"/>
  </r>
  <r>
    <d v="2016-06-04T00:00:00"/>
    <n v="6"/>
    <x v="9"/>
    <n v="3000030560"/>
    <n v="1100784"/>
    <x v="2"/>
    <n v="200055"/>
    <s v="Godrej Industries Ltd"/>
    <n v="16.245000000000001"/>
    <n v="16.245000000000001"/>
    <s v="MH 04 F 6272/HS ROADLINES"/>
    <n v="1786"/>
    <n v="1786"/>
    <n v="696312.69"/>
    <n v="42863.200369344406"/>
  </r>
  <r>
    <d v="2016-06-05T00:00:00"/>
    <n v="6"/>
    <x v="10"/>
    <n v="3000030829"/>
    <n v="1100122"/>
    <x v="3"/>
    <n v="202963"/>
    <s v="Raha Oils Pvt Ltd"/>
    <n v="20.11"/>
    <n v="20.05"/>
    <s v="GJ 06 AV 8343/CITY TPT"/>
    <n v="214"/>
    <n v="214"/>
    <n v="1684199.98"/>
    <n v="83999.999002493758"/>
  </r>
  <r>
    <d v="2016-06-05T00:00:00"/>
    <n v="6"/>
    <x v="10"/>
    <n v="3000030924"/>
    <n v="1100122"/>
    <x v="3"/>
    <n v="202989"/>
    <s v="SuruchI Refinery Pvt Ltd"/>
    <n v="20.309999999999999"/>
    <n v="20.29"/>
    <s v="MH 43 Y 7248/A.R.ROAD WAY"/>
    <n v="1105"/>
    <n v="1105"/>
    <n v="1684069.82"/>
    <n v="82999.991128634807"/>
  </r>
  <r>
    <d v="2016-06-05T00:00:00"/>
    <n v="6"/>
    <x v="10"/>
    <n v="3000030829"/>
    <n v="1100122"/>
    <x v="3"/>
    <n v="202963"/>
    <s v="Raha Oils Pvt Ltd"/>
    <n v="10.72"/>
    <n v="10.72"/>
    <s v="MH 04 DD 6266/CITY TPT"/>
    <n v="180"/>
    <n v="180"/>
    <n v="900479.99"/>
    <n v="83999.999067164172"/>
  </r>
  <r>
    <d v="2016-06-05T00:00:00"/>
    <n v="6"/>
    <x v="10"/>
    <n v="3000030783"/>
    <n v="1100122"/>
    <x v="3"/>
    <n v="202963"/>
    <s v="Raha Oils Pvt Ltd"/>
    <n v="4.96"/>
    <n v="4.96"/>
    <s v="MH 04 DD 6266/CITY TPT"/>
    <n v="180"/>
    <n v="180"/>
    <n v="416639.99"/>
    <n v="83999.99798387097"/>
  </r>
  <r>
    <d v="2016-06-05T00:00:00"/>
    <n v="6"/>
    <x v="10"/>
    <n v="3000030829"/>
    <n v="1100122"/>
    <x v="3"/>
    <n v="202963"/>
    <s v="Raha Oils Pvt Ltd"/>
    <n v="20.81"/>
    <n v="20.72"/>
    <s v="MH 04 GR 6171/CITY TPT"/>
    <n v="202"/>
    <n v="202"/>
    <n v="1740479.98"/>
    <n v="83999.999034749038"/>
  </r>
  <r>
    <d v="2016-06-05T00:00:00"/>
    <n v="6"/>
    <x v="10"/>
    <n v="3000030924"/>
    <n v="1100122"/>
    <x v="3"/>
    <n v="202989"/>
    <s v="SuruchI Refinery Pvt Ltd"/>
    <n v="19.899999999999999"/>
    <n v="19.87"/>
    <s v="MH 43 U 3413 CITY TRANS"/>
    <n v="1103"/>
    <n v="1103"/>
    <n v="1649209.82"/>
    <n v="82999.990941117256"/>
  </r>
  <r>
    <d v="2016-06-05T00:00:00"/>
    <n v="6"/>
    <x v="10"/>
    <n v="3000030937"/>
    <n v="1100122"/>
    <x v="3"/>
    <n v="203034"/>
    <s v="Puduvai Impex"/>
    <n v="19.78"/>
    <n v="19.78"/>
    <s v="MH 04 FJ 3716/SREE TPT"/>
    <n v="21"/>
    <n v="21"/>
    <n v="1661519.97"/>
    <n v="83999.998483316478"/>
  </r>
  <r>
    <d v="2016-06-05T00:00:00"/>
    <n v="6"/>
    <x v="10"/>
    <n v="3000030937"/>
    <n v="1100122"/>
    <x v="3"/>
    <n v="203034"/>
    <s v="Puduvai Impex"/>
    <n v="20.059999999999999"/>
    <n v="20.05"/>
    <s v="GJ 19 U 3312/ABI TPT"/>
    <n v="22"/>
    <n v="22"/>
    <n v="1684199.98"/>
    <n v="83999.999002493758"/>
  </r>
  <r>
    <d v="2016-06-05T00:00:00"/>
    <n v="6"/>
    <x v="10"/>
    <n v="3000030829"/>
    <n v="1100122"/>
    <x v="3"/>
    <n v="202963"/>
    <s v="Raha Oils Pvt Ltd"/>
    <n v="17.23"/>
    <n v="17.190000000000001"/>
    <s v="MH 43 Y 0463/CITY TPT"/>
    <n v="187"/>
    <n v="187"/>
    <n v="1443959.98"/>
    <n v="83999.998836532861"/>
  </r>
  <r>
    <d v="2016-06-05T00:00:00"/>
    <n v="6"/>
    <x v="10"/>
    <n v="3000030560"/>
    <n v="1100784"/>
    <x v="2"/>
    <n v="200055"/>
    <s v="Godrej Industries Ltd"/>
    <n v="25.84"/>
    <n v="25.83"/>
    <s v="GJ 12 AY 8866/OM TPT"/>
    <n v="1907"/>
    <n v="1907"/>
    <n v="1107156.45"/>
    <n v="42863.199767711965"/>
  </r>
  <r>
    <d v="2016-06-05T00:00:00"/>
    <n v="6"/>
    <x v="10"/>
    <n v="3000030560"/>
    <n v="1100784"/>
    <x v="2"/>
    <n v="200055"/>
    <s v="Godrej Industries Ltd"/>
    <n v="19.934999999999999"/>
    <n v="19.899999999999999"/>
    <s v="MH 46 AF 0407/H.S.ROADLIN"/>
    <s v="1850/16-17"/>
    <n v="1850"/>
    <n v="852977.68"/>
    <n v="42863.200000000004"/>
  </r>
  <r>
    <d v="2016-06-05T00:00:00"/>
    <n v="6"/>
    <x v="10"/>
    <n v="3000030560"/>
    <n v="1100784"/>
    <x v="2"/>
    <n v="200055"/>
    <s v="Godrej Industries Ltd"/>
    <n v="24.93"/>
    <n v="24.92"/>
    <s v="MH 46 AF 7336/H S ROADLIN"/>
    <n v="1847"/>
    <n v="1847"/>
    <n v="1068150.95"/>
    <n v="42863.200240770464"/>
  </r>
  <r>
    <d v="2016-06-05T00:00:00"/>
    <n v="6"/>
    <x v="10"/>
    <n v="3000030560"/>
    <n v="1100784"/>
    <x v="2"/>
    <n v="200055"/>
    <s v="Godrej Industries Ltd"/>
    <n v="20.65"/>
    <n v="20.65"/>
    <s v="MH 46 AF 4226/H S ROADLIN"/>
    <n v="1846"/>
    <n v="1846"/>
    <n v="885125.08000000007"/>
    <n v="42863.200000000004"/>
  </r>
  <r>
    <d v="2016-06-05T00:00:00"/>
    <n v="6"/>
    <x v="10"/>
    <n v="3000030560"/>
    <n v="1100784"/>
    <x v="2"/>
    <n v="200055"/>
    <s v="Godrej Industries Ltd"/>
    <n v="26.59"/>
    <n v="26.59"/>
    <s v="GJ 12 AZ 8807/OM TPT"/>
    <n v="1785"/>
    <n v="1785"/>
    <n v="1139732.5"/>
    <n v="42863.200451297482"/>
  </r>
  <r>
    <d v="2016-06-07T00:00:00"/>
    <n v="6"/>
    <x v="10"/>
    <n v="3000030829"/>
    <n v="1100122"/>
    <x v="3"/>
    <n v="202963"/>
    <s v="Raha Oils Pvt Ltd"/>
    <n v="15.71"/>
    <n v="15.61"/>
    <s v="MH 04 EB 0317/CITY TPT"/>
    <n v="213"/>
    <n v="213"/>
    <n v="1311239.98"/>
    <n v="83999.998718770017"/>
  </r>
  <r>
    <d v="2016-06-07T00:00:00"/>
    <n v="6"/>
    <x v="10"/>
    <n v="3000030924"/>
    <n v="1100122"/>
    <x v="3"/>
    <n v="202989"/>
    <s v="SuruchI Refinery Pvt Ltd"/>
    <n v="20.45"/>
    <n v="20.399999999999999"/>
    <s v="GJ 12 AT 7671/AR ROADWAYS"/>
    <n v="1106"/>
    <n v="1106"/>
    <n v="1693199.8199999998"/>
    <n v="82999.99117647059"/>
  </r>
  <r>
    <d v="2016-06-07T00:00:00"/>
    <n v="6"/>
    <x v="10"/>
    <n v="3000030845"/>
    <n v="1100122"/>
    <x v="3"/>
    <n v="202963"/>
    <s v="Raha Oils Pvt Ltd"/>
    <n v="24.27"/>
    <n v="24.18"/>
    <s v="GJ 12 BT 9612/CITY TPT"/>
    <n v="215"/>
    <n v="215"/>
    <n v="2031119.97"/>
    <n v="83999.998759305206"/>
  </r>
  <r>
    <d v="2016-06-07T00:00:00"/>
    <n v="6"/>
    <x v="10"/>
    <n v="3000029943"/>
    <n v="1100365"/>
    <x v="0"/>
    <n v="202011"/>
    <s v="Adani Wilmar Limited"/>
    <n v="20.12"/>
    <n v="20.03"/>
    <s v="MH 43 Y 6109/SUPREME CARR"/>
    <n v="1611602018"/>
    <n v="1611602018"/>
    <n v="944765.02"/>
    <n v="47167.499750374438"/>
  </r>
  <r>
    <d v="2016-06-07T00:00:00"/>
    <n v="6"/>
    <x v="10"/>
    <n v="3000030560"/>
    <n v="1100784"/>
    <x v="2"/>
    <n v="200055"/>
    <s v="Godrej Industries Ltd"/>
    <n v="26.07"/>
    <n v="26.06"/>
    <s v="GJ 12 AZ 8809/OM TRANSPOR"/>
    <n v="1877"/>
    <n v="1877"/>
    <n v="1117014.98"/>
    <n v="42863.199539524176"/>
  </r>
  <r>
    <d v="2016-06-07T00:00:00"/>
    <n v="6"/>
    <x v="10"/>
    <n v="3000031250"/>
    <n v="1100784"/>
    <x v="2"/>
    <n v="200055"/>
    <s v="Godrej Industries Ltd"/>
    <n v="3.73"/>
    <n v="3.73"/>
    <s v="MH 06 AC 2792/H.S.ROADLIN"/>
    <s v="VLA/1913/16-17"/>
    <n v="1913"/>
    <n v="159879.73000000001"/>
    <n v="42863.198391420912"/>
  </r>
  <r>
    <d v="2016-06-07T00:00:00"/>
    <n v="6"/>
    <x v="10"/>
    <n v="3000030560"/>
    <n v="1100784"/>
    <x v="2"/>
    <n v="200055"/>
    <s v="Godrej Industries Ltd"/>
    <n v="11.95"/>
    <n v="11.95"/>
    <s v="MH 06 AC 2792/H.S.ROADLIN"/>
    <s v="VLA/1912/16-17"/>
    <n v="1912"/>
    <n v="512215.24000000005"/>
    <n v="42863.200000000004"/>
  </r>
  <r>
    <d v="2016-06-08T00:00:00"/>
    <n v="6"/>
    <x v="10"/>
    <n v="3000030941"/>
    <n v="1100122"/>
    <x v="3"/>
    <n v="203034"/>
    <s v="Puduvai Impex"/>
    <n v="19.785"/>
    <n v="19.75"/>
    <s v="MH 43 Y 2709/ABI TPT"/>
    <n v="24"/>
    <n v="24"/>
    <n v="1658999.98"/>
    <n v="83999.998987341765"/>
  </r>
  <r>
    <d v="2016-06-08T00:00:00"/>
    <n v="6"/>
    <x v="10"/>
    <n v="3000030845"/>
    <n v="1100122"/>
    <x v="3"/>
    <n v="202963"/>
    <s v="Raha Oils Pvt Ltd"/>
    <n v="20.100000000000001"/>
    <n v="20.05"/>
    <s v="MH 04 GR 6170/CITY TPT"/>
    <n v="220"/>
    <n v="220"/>
    <n v="1684199.98"/>
    <n v="83999.999002493758"/>
  </r>
  <r>
    <d v="2016-06-08T00:00:00"/>
    <n v="6"/>
    <x v="10"/>
    <n v="3000030924"/>
    <n v="1100122"/>
    <x v="3"/>
    <n v="202989"/>
    <s v="SuruchI Refinery Pvt Ltd"/>
    <n v="20.18"/>
    <n v="20.13"/>
    <s v="MH 04 GR 7527/CITY TPT"/>
    <n v="1110"/>
    <n v="1110"/>
    <n v="1670789.81"/>
    <n v="82999.990561351224"/>
  </r>
  <r>
    <d v="2016-06-08T00:00:00"/>
    <n v="6"/>
    <x v="10"/>
    <n v="3000029103"/>
    <n v="1100365"/>
    <x v="0"/>
    <n v="201888"/>
    <s v="Frigorifico Allana Private Limited"/>
    <n v="25.81"/>
    <n v="25.72"/>
    <s v="MH 06 AQ 2534/ANNA BULK"/>
    <s v="E-11/R-1/4644"/>
    <n v="4644"/>
    <n v="1063264.8"/>
    <n v="41340"/>
  </r>
  <r>
    <d v="2016-06-08T00:00:00"/>
    <n v="6"/>
    <x v="10"/>
    <n v="3000029103"/>
    <n v="1100365"/>
    <x v="0"/>
    <n v="201888"/>
    <s v="Frigorifico Allana Private Limited"/>
    <n v="21.74"/>
    <n v="21.66"/>
    <s v="MH 06 AQ 1693/ANNA BULK C"/>
    <s v="E11/R-1/4656"/>
    <n v="4656"/>
    <n v="895424.4"/>
    <n v="41340"/>
  </r>
  <r>
    <d v="2016-06-08T00:00:00"/>
    <n v="6"/>
    <x v="10"/>
    <n v="3000029103"/>
    <n v="1100365"/>
    <x v="0"/>
    <n v="201888"/>
    <s v="Frigorifico Allana Private Limited"/>
    <n v="24.53"/>
    <n v="24.44"/>
    <s v="MH 04 FD 7336/ANNA BULK"/>
    <s v="E-11/4655"/>
    <n v="4655"/>
    <n v="1010349.6000000001"/>
    <n v="41340"/>
  </r>
  <r>
    <d v="2016-06-08T00:00:00"/>
    <n v="6"/>
    <x v="10"/>
    <n v="3000029943"/>
    <n v="1100365"/>
    <x v="0"/>
    <n v="202011"/>
    <s v="Adani Wilmar Limited"/>
    <n v="20"/>
    <n v="19.97"/>
    <s v="MH 46 F 1505/SUPREME CARR"/>
    <n v="1611602022"/>
    <n v="1611602022"/>
    <n v="941934.98"/>
    <n v="47167.500250375568"/>
  </r>
  <r>
    <d v="2016-06-08T00:00:00"/>
    <n v="6"/>
    <x v="10"/>
    <n v="3000031250"/>
    <n v="1100784"/>
    <x v="2"/>
    <n v="200055"/>
    <s v="Godrej Industries Ltd"/>
    <n v="19.97"/>
    <n v="19.97"/>
    <s v="MH 46 F 5876/H.S.ROADLINE"/>
    <s v="VLA/1917/16-17"/>
    <n v="1917"/>
    <n v="855978.11"/>
    <n v="42863.200300450677"/>
  </r>
  <r>
    <d v="2016-06-09T00:00:00"/>
    <n v="6"/>
    <x v="10"/>
    <n v="3000031250"/>
    <n v="1100784"/>
    <x v="2"/>
    <n v="200055"/>
    <s v="Godrej Industries Ltd"/>
    <n v="19.98"/>
    <n v="19.97"/>
    <s v="MH 46 AF 0176/H.S.ROADLIN"/>
    <n v="1941"/>
    <n v="1941"/>
    <n v="855978.11"/>
    <n v="42863.200300450677"/>
  </r>
  <r>
    <d v="2016-06-10T00:00:00"/>
    <n v="6"/>
    <x v="10"/>
    <n v="3000031406"/>
    <n v="1100122"/>
    <x v="3"/>
    <n v="203059"/>
    <s v="Pavithra Oil Mill"/>
    <n v="20.13"/>
    <n v="20.11"/>
    <s v="MH 04 FP 3389/CITY TPT"/>
    <n v="29"/>
    <n v="29"/>
    <n v="1568579.83"/>
    <n v="77999.99154649429"/>
  </r>
  <r>
    <d v="2016-06-10T00:00:00"/>
    <n v="6"/>
    <x v="10"/>
    <n v="3000030956"/>
    <n v="1100122"/>
    <x v="3"/>
    <n v="203034"/>
    <s v="Puduvai Impex"/>
    <n v="19.88"/>
    <n v="19.829999999999998"/>
    <s v="MH 46 AF 3939/AR ROADWAYS"/>
    <n v="27"/>
    <n v="27"/>
    <n v="1576484.87"/>
    <n v="79499.993444276362"/>
  </r>
  <r>
    <d v="2016-06-10T00:00:00"/>
    <n v="6"/>
    <x v="10"/>
    <n v="3000030845"/>
    <n v="1100122"/>
    <x v="3"/>
    <n v="202963"/>
    <s v="Raha Oils Pvt Ltd"/>
    <n v="19.920000000000002"/>
    <n v="19.87"/>
    <s v="TN 28 AQ 2219/CITY TPT"/>
    <n v="227"/>
    <n v="227"/>
    <n v="1669079.98"/>
    <n v="83999.99899345747"/>
  </r>
  <r>
    <d v="2016-06-10T00:00:00"/>
    <n v="6"/>
    <x v="10"/>
    <n v="3000030924"/>
    <n v="1100122"/>
    <x v="3"/>
    <n v="202989"/>
    <s v="SuruchI Refinery Pvt Ltd"/>
    <n v="20.11"/>
    <n v="20.059999999999999"/>
    <s v="GJ12 BT 3309/AR ROAD"/>
    <n v="1108"/>
    <n v="1108"/>
    <n v="1664979.81"/>
    <n v="82999.990528414768"/>
  </r>
  <r>
    <d v="2016-06-10T00:00:00"/>
    <n v="6"/>
    <x v="10"/>
    <n v="3000031411"/>
    <n v="1100365"/>
    <x v="0"/>
    <n v="200258"/>
    <s v="Ruchi Soya Industries Ltd"/>
    <n v="24.84"/>
    <n v="24.82"/>
    <s v="MH 04 FD 7336 ANNA BULK"/>
    <n v="9600522517"/>
    <n v="271000048"/>
    <n v="1058994.94"/>
    <n v="42667"/>
  </r>
  <r>
    <d v="2016-06-10T00:00:00"/>
    <n v="6"/>
    <x v="10"/>
    <n v="3000030384"/>
    <n v="1100380"/>
    <x v="1"/>
    <n v="201504"/>
    <s v="Vaishnodevi Refoils &amp; Solvex"/>
    <n v="-19.399999999999999"/>
    <n v="-19.399999999999999"/>
    <s v="MH 04 FJ 841/PAWAN TPT"/>
    <s v="R/0149"/>
    <n v="149"/>
    <n v="-1747939.93"/>
    <n v="90099.996391752575"/>
  </r>
  <r>
    <d v="2016-06-10T00:00:00"/>
    <n v="6"/>
    <x v="10"/>
    <n v="3000030384"/>
    <n v="1100380"/>
    <x v="1"/>
    <n v="201504"/>
    <s v="Vaishnodevi Refoils &amp; Solvex"/>
    <n v="19.399999999999999"/>
    <n v="19.3"/>
    <s v="MH 04 FJ 841/PAWAN TPT"/>
    <s v="R/0149"/>
    <n v="149"/>
    <n v="1738929.93"/>
    <n v="90099.996373056987"/>
  </r>
  <r>
    <d v="2016-06-10T00:00:00"/>
    <n v="6"/>
    <x v="10"/>
    <n v="3000030405"/>
    <n v="1100380"/>
    <x v="1"/>
    <n v="200282"/>
    <s v="Maheshwari Global Industries Pvt Ltd"/>
    <n v="27.48"/>
    <n v="27.42"/>
    <s v="GJ 12 AY 8855 OM TPT"/>
    <n v="118"/>
    <n v="118"/>
    <n v="2486638.64"/>
    <n v="90687.040116703138"/>
  </r>
  <r>
    <d v="2016-06-10T00:00:00"/>
    <n v="6"/>
    <x v="10"/>
    <n v="3000031250"/>
    <n v="1100784"/>
    <x v="2"/>
    <n v="200055"/>
    <s v="Godrej Industries Ltd"/>
    <n v="25.86"/>
    <n v="25.82"/>
    <s v="MH 46 AR 0826 HS ROAD"/>
    <n v="1971"/>
    <n v="1971"/>
    <n v="1106727.83"/>
    <n v="42863.200232378003"/>
  </r>
  <r>
    <d v="2016-06-10T00:00:00"/>
    <n v="6"/>
    <x v="10"/>
    <n v="3000031250"/>
    <n v="1100784"/>
    <x v="2"/>
    <n v="200055"/>
    <s v="Godrej Industries Ltd"/>
    <n v="20.16"/>
    <n v="20.16"/>
    <s v="MH 46 F 5191 HS ROAD"/>
    <n v="1939"/>
    <n v="1939"/>
    <n v="864122.1"/>
    <n v="42863.199404761901"/>
  </r>
  <r>
    <d v="2016-06-10T00:00:00"/>
    <n v="6"/>
    <x v="10"/>
    <n v="3000031250"/>
    <n v="1100784"/>
    <x v="2"/>
    <n v="200055"/>
    <s v="Godrej Industries Ltd"/>
    <n v="27.19"/>
    <n v="27.19"/>
    <s v="GJ 12 AZ 8800 OM TPT"/>
    <n v="1940"/>
    <n v="1940"/>
    <n v="1165450.42"/>
    <n v="42863.200441338726"/>
  </r>
  <r>
    <d v="2016-06-11T00:00:00"/>
    <n v="6"/>
    <x v="10"/>
    <n v="3000030956"/>
    <n v="1100122"/>
    <x v="3"/>
    <n v="203034"/>
    <s v="Puduvai Impex"/>
    <n v="19.98"/>
    <n v="19.87"/>
    <s v="MH 43 Y 2346 ABI TPT"/>
    <n v="26"/>
    <n v="26"/>
    <n v="1579664.87"/>
    <n v="79499.993457473582"/>
  </r>
  <r>
    <d v="2016-06-11T00:00:00"/>
    <n v="6"/>
    <x v="10"/>
    <n v="3000031497"/>
    <n v="1100122"/>
    <x v="3"/>
    <n v="203068"/>
    <s v="N M Coconut Oil Mercchants"/>
    <n v="19.98"/>
    <n v="19.88"/>
    <s v="MH 43 Y 5325/CITY TPT"/>
    <n v="227"/>
    <n v="227"/>
    <n v="1590372.17"/>
    <n v="79998.600100603624"/>
  </r>
  <r>
    <d v="2016-06-11T00:00:00"/>
    <n v="6"/>
    <x v="10"/>
    <n v="3000030845"/>
    <n v="1100122"/>
    <x v="3"/>
    <n v="202963"/>
    <s v="Raha Oils Pvt Ltd"/>
    <n v="16.23"/>
    <n v="16.190000000000001"/>
    <s v="MH 04 DS 1705 CITY TPT"/>
    <n v="238"/>
    <n v="238"/>
    <n v="1359959.98"/>
    <n v="83999.998764669537"/>
  </r>
  <r>
    <d v="2016-06-11T00:00:00"/>
    <n v="6"/>
    <x v="10"/>
    <n v="3000031147"/>
    <n v="1100365"/>
    <x v="0"/>
    <n v="200230"/>
    <s v="Gujarat Ambuja Exports Ltd"/>
    <n v="26.64"/>
    <n v="26.56"/>
    <s v="GJ 12 AY 8804 OM TRANS"/>
    <n v="3202901151"/>
    <n v="101"/>
    <n v="1195857.3600000001"/>
    <n v="45024.750000000007"/>
  </r>
  <r>
    <d v="2016-06-11T00:00:00"/>
    <n v="6"/>
    <x v="10"/>
    <n v="3000031147"/>
    <n v="1100365"/>
    <x v="0"/>
    <n v="200230"/>
    <s v="Gujarat Ambuja Exports Ltd"/>
    <n v="27.274999999999999"/>
    <n v="27.18"/>
    <s v="GJ 12 AY 0888 OM TPT"/>
    <n v="3202901137"/>
    <n v="98"/>
    <n v="1223772.7"/>
    <n v="45024.749816041207"/>
  </r>
  <r>
    <d v="2016-06-11T00:00:00"/>
    <n v="6"/>
    <x v="10"/>
    <n v="3000031147"/>
    <n v="1100365"/>
    <x v="0"/>
    <n v="200230"/>
    <s v="Gujarat Ambuja Exports Ltd"/>
    <n v="27.274999999999999"/>
    <n v="27.18"/>
    <s v="GJ 12 AY 0888 OM TPT"/>
    <n v="3202901137"/>
    <n v="98"/>
    <n v="1223772.7"/>
    <n v="45024.749816041207"/>
  </r>
  <r>
    <d v="2016-06-11T00:00:00"/>
    <n v="6"/>
    <x v="10"/>
    <n v="3000031411"/>
    <n v="1100365"/>
    <x v="0"/>
    <n v="200258"/>
    <s v="Ruchi Soya Industries Ltd"/>
    <n v="19.43"/>
    <n v="19.39"/>
    <s v="MH 04 DS 6190/YMH ENTERPR"/>
    <n v="271000050"/>
    <n v="271000050"/>
    <n v="827313.13"/>
    <n v="42667"/>
  </r>
  <r>
    <d v="2016-06-11T00:00:00"/>
    <n v="6"/>
    <x v="10"/>
    <n v="3000031411"/>
    <n v="1100365"/>
    <x v="0"/>
    <n v="200258"/>
    <s v="Ruchi Soya Industries Ltd"/>
    <n v="22.69"/>
    <n v="22.68"/>
    <s v="MH 06 AQ 1693/A B C"/>
    <n v="271000052"/>
    <n v="271000052"/>
    <n v="967687.55999999994"/>
    <n v="42667"/>
  </r>
  <r>
    <d v="2016-06-11T00:00:00"/>
    <n v="6"/>
    <x v="10"/>
    <n v="3000031147"/>
    <n v="1100365"/>
    <x v="0"/>
    <n v="200230"/>
    <s v="Gujarat Ambuja Exports Ltd"/>
    <n v="-27.274999999999999"/>
    <n v="-27.18"/>
    <s v="GJ 12 AY 0888 OM TPT"/>
    <n v="3202901137"/>
    <n v="98"/>
    <n v="-1223772.7"/>
    <n v="45024.749816041207"/>
  </r>
  <r>
    <d v="2016-06-11T00:00:00"/>
    <n v="6"/>
    <x v="10"/>
    <n v="3000031411"/>
    <n v="1100365"/>
    <x v="0"/>
    <n v="200258"/>
    <s v="Ruchi Soya Industries Ltd"/>
    <n v="19.25"/>
    <n v="19.239999999999998"/>
    <s v="MH 04 FD 1798 YMH ENTER"/>
    <n v="9600522517"/>
    <n v="271000049"/>
    <n v="820913.08"/>
    <n v="42667"/>
  </r>
  <r>
    <d v="2016-06-11T00:00:00"/>
    <n v="6"/>
    <x v="10"/>
    <n v="3000029943"/>
    <n v="1100365"/>
    <x v="0"/>
    <n v="202011"/>
    <s v="Adani Wilmar Limited"/>
    <n v="19.91"/>
    <n v="19.86"/>
    <s v="MH 04 GC 1354/SUPREME CAR"/>
    <n v="1611602182"/>
    <n v="1611602182"/>
    <n v="936746.56"/>
    <n v="47167.50050352468"/>
  </r>
  <r>
    <d v="2016-06-11T00:00:00"/>
    <n v="6"/>
    <x v="10"/>
    <n v="3000031411"/>
    <n v="1100365"/>
    <x v="0"/>
    <n v="200258"/>
    <s v="Ruchi Soya Industries Ltd"/>
    <n v="20.8"/>
    <n v="20.78"/>
    <s v="MH 04 EY 8173/MISTRY TPT"/>
    <n v="271000058"/>
    <n v="271000058"/>
    <n v="886620.26"/>
    <n v="42667"/>
  </r>
  <r>
    <d v="2016-06-11T00:00:00"/>
    <n v="6"/>
    <x v="10"/>
    <n v="3000031411"/>
    <n v="1100365"/>
    <x v="0"/>
    <n v="200258"/>
    <s v="Ruchi Soya Industries Ltd"/>
    <n v="20.71"/>
    <n v="20.71"/>
    <s v="MH 04 EY 8175/MISTRY TPT"/>
    <n v="271000056"/>
    <n v="271000056"/>
    <n v="883633.56999999983"/>
    <n v="42666.999999999993"/>
  </r>
  <r>
    <d v="2016-06-11T00:00:00"/>
    <n v="6"/>
    <x v="10"/>
    <n v="3000031411"/>
    <n v="1100365"/>
    <x v="0"/>
    <n v="200258"/>
    <s v="Ruchi Soya Industries Ltd"/>
    <n v="22.72"/>
    <n v="22.71"/>
    <s v="MH 06 AQ 1693/A B C"/>
    <n v="271000054"/>
    <n v="271000054"/>
    <n v="968967.56999999983"/>
    <n v="42666.999999999993"/>
  </r>
  <r>
    <d v="2016-06-11T00:00:00"/>
    <n v="6"/>
    <x v="10"/>
    <n v="3000031411"/>
    <n v="1100365"/>
    <x v="0"/>
    <n v="200258"/>
    <s v="Ruchi Soya Industries Ltd"/>
    <n v="24.88"/>
    <n v="24.82"/>
    <s v="MH 04 FD 7336/A B C"/>
    <n v="271000057"/>
    <n v="271000057"/>
    <n v="1058994.94"/>
    <n v="42667"/>
  </r>
  <r>
    <d v="2016-06-11T00:00:00"/>
    <n v="6"/>
    <x v="10"/>
    <n v="3000031411"/>
    <n v="1100365"/>
    <x v="0"/>
    <n v="200258"/>
    <s v="Ruchi Soya Industries Ltd"/>
    <n v="16"/>
    <n v="16"/>
    <s v="MH 04 CG 8886/MISTRY TPT"/>
    <n v="271000060"/>
    <n v="271000060"/>
    <n v="682672"/>
    <n v="42667"/>
  </r>
  <r>
    <d v="2016-06-11T00:00:00"/>
    <n v="6"/>
    <x v="10"/>
    <n v="3000031411"/>
    <n v="1100365"/>
    <x v="0"/>
    <n v="200258"/>
    <s v="Ruchi Soya Industries Ltd"/>
    <n v="20.59"/>
    <n v="20.58"/>
    <s v="MH 04 EL 3743/MISTRY TPT"/>
    <n v="271000059"/>
    <n v="271000059"/>
    <n v="878086.85999999987"/>
    <n v="42667"/>
  </r>
  <r>
    <d v="2016-06-11T00:00:00"/>
    <n v="6"/>
    <x v="10"/>
    <n v="3000031250"/>
    <n v="1100784"/>
    <x v="2"/>
    <n v="200055"/>
    <s v="Godrej Industries Ltd"/>
    <n v="20.114999999999998"/>
    <n v="20.114999999999998"/>
    <s v="MH 46 AF 5873 HS ROAD"/>
    <n v="2014"/>
    <n v="2014"/>
    <n v="862193.28000000014"/>
    <n v="42863.200596569732"/>
  </r>
  <r>
    <d v="2016-06-11T00:00:00"/>
    <n v="6"/>
    <x v="10"/>
    <n v="3000031250"/>
    <n v="1100784"/>
    <x v="2"/>
    <n v="200055"/>
    <s v="Godrej Industries Ltd"/>
    <n v="20.085000000000001"/>
    <n v="20.079999999999998"/>
    <s v="MH 46 F 4274 HS ROAD"/>
    <n v="2013"/>
    <n v="2013"/>
    <n v="860693.05"/>
    <n v="42863.199701195226"/>
  </r>
  <r>
    <d v="2016-06-11T00:00:00"/>
    <n v="6"/>
    <x v="10"/>
    <n v="3000031250"/>
    <n v="1100784"/>
    <x v="2"/>
    <n v="200055"/>
    <s v="Godrej Industries Ltd"/>
    <n v="26.88"/>
    <n v="26.87"/>
    <s v="GJ 12 AY 8877 0M TPT"/>
    <n v="2011"/>
    <n v="2011"/>
    <n v="1151734.19"/>
    <n v="42863.200223297354"/>
  </r>
  <r>
    <d v="2016-06-13T00:00:00"/>
    <n v="6"/>
    <x v="11"/>
    <n v="3000031406"/>
    <n v="1100122"/>
    <x v="3"/>
    <n v="203059"/>
    <s v="Pavithra Oil Mill"/>
    <n v="20.100000000000001"/>
    <n v="20.07"/>
    <s v="MH 04 EY 5135/CITY TPT"/>
    <n v="30"/>
    <n v="30"/>
    <n v="1565459.83"/>
    <n v="77999.991529646242"/>
  </r>
  <r>
    <d v="2016-06-13T00:00:00"/>
    <n v="6"/>
    <x v="11"/>
    <n v="3000030763"/>
    <n v="1100122"/>
    <x v="3"/>
    <n v="202974"/>
    <s v="Sri Jayasakthi Rice &amp; Oil Mills"/>
    <n v="20.5"/>
    <n v="20.329999999999998"/>
    <s v="MH 43 Y 6974/A.R ROADWAYS"/>
    <n v="468"/>
    <n v="468"/>
    <n v="1707719.98"/>
    <n v="83999.999016232177"/>
  </r>
  <r>
    <d v="2016-06-13T00:00:00"/>
    <n v="6"/>
    <x v="11"/>
    <n v="3000031497"/>
    <n v="1100122"/>
    <x v="3"/>
    <n v="203068"/>
    <s v="N M Coconut Oil Mercchants"/>
    <n v="20.16"/>
    <n v="20.07"/>
    <s v="MH 43 Y 3743 CIYY TPT"/>
    <n v="229"/>
    <n v="229"/>
    <n v="1605571.8999999997"/>
    <n v="79998.599900348767"/>
  </r>
  <r>
    <d v="2016-06-13T00:00:00"/>
    <n v="6"/>
    <x v="11"/>
    <n v="3000030845"/>
    <n v="1100122"/>
    <x v="3"/>
    <n v="202963"/>
    <s v="Raha Oils Pvt Ltd"/>
    <n v="19.22"/>
    <n v="19.170000000000002"/>
    <s v="MH 04 FJ 5274/CITY TPT"/>
    <n v="243"/>
    <n v="243"/>
    <n v="1610279.98"/>
    <n v="83999.998956703173"/>
  </r>
  <r>
    <d v="2016-06-13T00:00:00"/>
    <n v="6"/>
    <x v="11"/>
    <n v="3000029943"/>
    <n v="1100365"/>
    <x v="0"/>
    <n v="202011"/>
    <s v="Adani Wilmar Limited"/>
    <n v="20.11"/>
    <n v="20.04"/>
    <s v="MH 43 U 8405/SUPREMECARRI"/>
    <n v="1611602183"/>
    <n v="1611602183"/>
    <n v="945236.7"/>
    <n v="47167.5"/>
  </r>
  <r>
    <d v="2016-06-13T00:00:00"/>
    <n v="6"/>
    <x v="11"/>
    <n v="3000029943"/>
    <n v="1100365"/>
    <x v="0"/>
    <n v="202011"/>
    <s v="Adani Wilmar Limited"/>
    <n v="21.78"/>
    <n v="21.75"/>
    <s v="MH 46 F 5267/ABDULLA TPT"/>
    <n v="1611602192"/>
    <n v="1611602192"/>
    <n v="1025893.12"/>
    <n v="47167.49977011494"/>
  </r>
  <r>
    <d v="2016-06-13T00:00:00"/>
    <n v="6"/>
    <x v="11"/>
    <n v="3000031147"/>
    <n v="1100365"/>
    <x v="0"/>
    <n v="200230"/>
    <s v="Gujarat Ambuja Exports Ltd"/>
    <n v="23.725000000000001"/>
    <n v="23.625"/>
    <s v="GJ 12 AT 8738/OM TPT"/>
    <n v="3202901176"/>
    <n v="3202901176"/>
    <n v="1063709.71"/>
    <n v="45024.74962962963"/>
  </r>
  <r>
    <d v="2016-06-13T00:00:00"/>
    <n v="6"/>
    <x v="11"/>
    <n v="3000031411"/>
    <n v="1100365"/>
    <x v="0"/>
    <n v="200258"/>
    <s v="Ruchi Soya Industries Ltd"/>
    <n v="23.51"/>
    <n v="23.5"/>
    <s v="MH 04 CU 3018/MISTRY TPT"/>
    <n v="271000055"/>
    <n v="271000055"/>
    <n v="1002674.5"/>
    <n v="42667"/>
  </r>
  <r>
    <d v="2016-06-13T00:00:00"/>
    <n v="6"/>
    <x v="11"/>
    <n v="3000031411"/>
    <n v="1100365"/>
    <x v="0"/>
    <n v="200258"/>
    <s v="Ruchi Soya Industries Ltd"/>
    <n v="22.69"/>
    <n v="22.67"/>
    <s v="MH 06 AQ 1693/ANNABULK CA"/>
    <n v="271000064"/>
    <n v="271000064"/>
    <n v="967260.89000000013"/>
    <n v="42667"/>
  </r>
  <r>
    <d v="2016-06-13T00:00:00"/>
    <n v="6"/>
    <x v="11"/>
    <n v="3000029943"/>
    <n v="1100365"/>
    <x v="0"/>
    <n v="202011"/>
    <s v="Adani Wilmar Limited"/>
    <n v="20.02"/>
    <n v="19.96"/>
    <s v="MH 43 U 9705/SUPREMR CARR"/>
    <n v="1611602179"/>
    <n v="1611602179"/>
    <n v="941463.3"/>
    <n v="47167.5"/>
  </r>
  <r>
    <d v="2016-06-13T00:00:00"/>
    <n v="6"/>
    <x v="11"/>
    <n v="3000031433"/>
    <n v="1100365"/>
    <x v="0"/>
    <n v="200230"/>
    <s v="Gujarat Ambuja Exports Ltd"/>
    <n v="2.335"/>
    <n v="2.3250000000000002"/>
    <s v="GJ 12 AT 8738/OM TPT"/>
    <n v="3202901175"/>
    <n v="3202901175"/>
    <n v="108010.79"/>
    <n v="46456.253763440851"/>
  </r>
  <r>
    <d v="2016-06-13T00:00:00"/>
    <n v="6"/>
    <x v="11"/>
    <n v="3000029289"/>
    <n v="1100380"/>
    <x v="1"/>
    <n v="202775"/>
    <s v="Gokul Agri International Limited"/>
    <n v="23.86"/>
    <n v="23.8"/>
    <s v="MH 43 Y 8688 PAWAN TPT"/>
    <n v="22009043"/>
    <n v="22009043"/>
    <n v="1923040.0900000003"/>
    <n v="80800.003781512612"/>
  </r>
  <r>
    <d v="2016-06-13T00:00:00"/>
    <n v="6"/>
    <x v="11"/>
    <n v="3000031250"/>
    <n v="1100784"/>
    <x v="2"/>
    <n v="200055"/>
    <s v="Godrej Industries Ltd"/>
    <n v="20.309999999999999"/>
    <n v="20.309999999999999"/>
    <s v="MH 46 AF 4174 HS ROAD"/>
    <n v="2047"/>
    <n v="2047"/>
    <n v="870551.58"/>
    <n v="42863.199409158049"/>
  </r>
  <r>
    <d v="2016-06-13T00:00:00"/>
    <n v="6"/>
    <x v="11"/>
    <n v="3000031250"/>
    <n v="1100784"/>
    <x v="2"/>
    <n v="200055"/>
    <s v="Godrej Industries Ltd"/>
    <n v="2.08"/>
    <n v="20.079999999999998"/>
    <s v="MH 46 AF 4760/HS ROADLINE"/>
    <n v="2075"/>
    <n v="2075"/>
    <n v="860693.05"/>
    <n v="42863.199701195226"/>
  </r>
  <r>
    <d v="2016-06-14T00:00:00"/>
    <n v="6"/>
    <x v="11"/>
    <n v="3000031445"/>
    <n v="1100122"/>
    <x v="3"/>
    <n v="600005"/>
    <s v="VVF LIMITED"/>
    <n v="19.920000000000002"/>
    <n v="19.920000000000002"/>
    <s v="MH 43 Y 2796/CITY TPT"/>
    <n v="9499740003"/>
    <n v="9499740003"/>
    <n v="1718428.68"/>
    <n v="86266.499999999985"/>
  </r>
  <r>
    <d v="2016-06-14T00:00:00"/>
    <n v="6"/>
    <x v="11"/>
    <n v="3000031446"/>
    <n v="1100122"/>
    <x v="3"/>
    <n v="600005"/>
    <s v="VVF LIMITED"/>
    <n v="19.809999999999999"/>
    <n v="19.809999999999999"/>
    <s v="TN 40 L 2214/SRI VIGNESH"/>
    <n v="9499740005"/>
    <n v="9499740005"/>
    <n v="1739248.6699999997"/>
    <n v="87796.500252397775"/>
  </r>
  <r>
    <d v="2016-06-14T00:00:00"/>
    <n v="6"/>
    <x v="11"/>
    <n v="3000031446"/>
    <n v="1100122"/>
    <x v="3"/>
    <n v="600005"/>
    <s v="VVF LIMITED"/>
    <n v="-19.52"/>
    <n v="-19.52"/>
    <s v="TN 52 A 8877/SRI VIGNESH"/>
    <n v="9499740003"/>
    <n v="9499740003"/>
    <n v="-1713787.68"/>
    <n v="87796.5"/>
  </r>
  <r>
    <d v="2016-06-14T00:00:00"/>
    <n v="6"/>
    <x v="11"/>
    <n v="3000031446"/>
    <n v="1100122"/>
    <x v="3"/>
    <n v="600005"/>
    <s v="VVF LIMITED"/>
    <n v="20.37"/>
    <n v="20.37"/>
    <s v="TN 36 AD 2599/SRI VIGNESH"/>
    <n v="9499740006"/>
    <n v="9499740006"/>
    <n v="1788414.71"/>
    <n v="87796.500245458999"/>
  </r>
  <r>
    <d v="2016-06-14T00:00:00"/>
    <n v="6"/>
    <x v="11"/>
    <n v="3000031446"/>
    <n v="1100122"/>
    <x v="3"/>
    <n v="600005"/>
    <s v="VVF LIMITED"/>
    <n v="19.52"/>
    <n v="19.52"/>
    <s v="TN 52 A 8877/SRI VIGNESH"/>
    <n v="9499740003"/>
    <n v="9499740003"/>
    <n v="1713787.68"/>
    <n v="87796.5"/>
  </r>
  <r>
    <d v="2016-06-14T00:00:00"/>
    <n v="6"/>
    <x v="11"/>
    <n v="3000031446"/>
    <n v="1100122"/>
    <x v="3"/>
    <n v="600005"/>
    <s v="VVF LIMITED"/>
    <n v="19.52"/>
    <n v="19.52"/>
    <s v="TN 52 A 8877/SRI VIGNESH"/>
    <n v="9499740004"/>
    <n v="9499740004"/>
    <n v="1713787.68"/>
    <n v="87796.5"/>
  </r>
  <r>
    <d v="2016-06-14T00:00:00"/>
    <n v="6"/>
    <x v="11"/>
    <n v="3000030937"/>
    <n v="1100122"/>
    <x v="3"/>
    <n v="203034"/>
    <s v="Puduvai Impex"/>
    <n v="17.489999999999998"/>
    <n v="17.420000000000002"/>
    <s v="GJ 06 TT 7513/GLOBE TPT"/>
    <n v="20"/>
    <n v="20"/>
    <n v="1463279.9800000002"/>
    <n v="83999.998851894372"/>
  </r>
  <r>
    <d v="2016-06-14T00:00:00"/>
    <n v="6"/>
    <x v="11"/>
    <n v="3000030937"/>
    <n v="1100122"/>
    <x v="3"/>
    <n v="203034"/>
    <s v="Puduvai Impex"/>
    <n v="20.5"/>
    <n v="20.5"/>
    <s v="MH 43 Y 6005/ALL IS WELL"/>
    <n v="19"/>
    <n v="19"/>
    <n v="1721999.98"/>
    <n v="83999.999024390243"/>
  </r>
  <r>
    <d v="2016-06-14T00:00:00"/>
    <n v="6"/>
    <x v="11"/>
    <n v="3000029943"/>
    <n v="1100365"/>
    <x v="0"/>
    <n v="202011"/>
    <s v="Adani Wilmar Limited"/>
    <n v="20.420000000000002"/>
    <n v="20.38"/>
    <s v="MH 43 Y 8109/SUPEREME CAR"/>
    <n v="1611602262"/>
    <n v="1611602262"/>
    <n v="961273.66"/>
    <n v="47167.500490677136"/>
  </r>
  <r>
    <d v="2016-06-14T00:00:00"/>
    <n v="6"/>
    <x v="11"/>
    <n v="3000029943"/>
    <n v="1100365"/>
    <x v="0"/>
    <n v="202011"/>
    <s v="Adani Wilmar Limited"/>
    <n v="15.83"/>
    <n v="15.83"/>
    <s v="MH 04 CA 7/SANDHU TPT"/>
    <n v="1611602234"/>
    <n v="1611602234"/>
    <n v="746661.52"/>
    <n v="47167.49968414403"/>
  </r>
  <r>
    <d v="2016-06-14T00:00:00"/>
    <n v="6"/>
    <x v="11"/>
    <n v="3000029943"/>
    <n v="1100365"/>
    <x v="0"/>
    <n v="202011"/>
    <s v="Adani Wilmar Limited"/>
    <n v="19.91"/>
    <n v="19.850000000000001"/>
    <s v="MH 43 Y 8009 SUPREME CARR"/>
    <n v="1611602317"/>
    <n v="1611602317"/>
    <n v="936274.88"/>
    <n v="47167.500251889163"/>
  </r>
  <r>
    <d v="2016-06-14T00:00:00"/>
    <n v="6"/>
    <x v="11"/>
    <n v="3000029943"/>
    <n v="1100365"/>
    <x v="0"/>
    <n v="202011"/>
    <s v="Adani Wilmar Limited"/>
    <n v="20.18"/>
    <n v="20.18"/>
    <s v="MH 46 F 0093/SANDHU TPT"/>
    <n v="1611602281"/>
    <n v="1611602281"/>
    <n v="951840.16"/>
    <n v="47167.500495540138"/>
  </r>
  <r>
    <d v="2016-06-14T00:00:00"/>
    <n v="6"/>
    <x v="11"/>
    <n v="3000031465"/>
    <n v="1100380"/>
    <x v="1"/>
    <n v="600005"/>
    <s v="VVF LIMITED"/>
    <n v="28.06"/>
    <n v="27.98"/>
    <s v="GJ 12 BT 8826 OM TPT"/>
    <n v="120"/>
    <s v="740007/2"/>
    <n v="2466297.1"/>
    <n v="88145"/>
  </r>
  <r>
    <d v="2016-06-14T00:00:00"/>
    <n v="6"/>
    <x v="11"/>
    <n v="3000031473"/>
    <n v="1100380"/>
    <x v="1"/>
    <n v="600005"/>
    <s v="VVF LIMITED"/>
    <n v="33.99"/>
    <n v="33.869999999999997"/>
    <s v="GJ 12 BT 8824 OM TPT"/>
    <n v="126"/>
    <s v="740008/3"/>
    <n v="3019612.11"/>
    <n v="89153"/>
  </r>
  <r>
    <d v="2016-06-14T00:00:00"/>
    <n v="6"/>
    <x v="11"/>
    <n v="3000031465"/>
    <n v="1100380"/>
    <x v="1"/>
    <n v="600005"/>
    <s v="VVF LIMITED"/>
    <n v="32.450000000000003"/>
    <n v="32.32"/>
    <s v="GJ 12 BT 8860 0M TPT"/>
    <n v="122"/>
    <s v="740007/4"/>
    <n v="2848846.4"/>
    <n v="88145"/>
  </r>
  <r>
    <d v="2016-06-14T00:00:00"/>
    <n v="6"/>
    <x v="11"/>
    <n v="3000031465"/>
    <n v="1100380"/>
    <x v="1"/>
    <n v="600005"/>
    <s v="VVF LIMITED"/>
    <n v="27.4"/>
    <n v="27.32"/>
    <s v="GJ 12 AY 8803 OM TPT"/>
    <n v="121"/>
    <s v="740007/3"/>
    <n v="2408121.4"/>
    <n v="88145"/>
  </r>
  <r>
    <d v="2016-06-14T00:00:00"/>
    <n v="6"/>
    <x v="11"/>
    <n v="3000031465"/>
    <n v="1100380"/>
    <x v="1"/>
    <n v="600005"/>
    <s v="VVF LIMITED"/>
    <n v="27.11"/>
    <n v="27.04"/>
    <s v="GJ 12 AW 1988/OM TPT"/>
    <n v="119"/>
    <s v="740007/1"/>
    <n v="2383440.7999999998"/>
    <n v="88145"/>
  </r>
  <r>
    <d v="2016-06-14T00:00:00"/>
    <n v="6"/>
    <x v="11"/>
    <n v="3000031473"/>
    <n v="1100380"/>
    <x v="1"/>
    <n v="600005"/>
    <s v="VVF LIMITED"/>
    <n v="33.590000000000003"/>
    <n v="33.51"/>
    <s v="GJ 12 BT 8862 OM TPT"/>
    <n v="125"/>
    <s v="740008/2"/>
    <n v="2987517.03"/>
    <n v="89153"/>
  </r>
  <r>
    <d v="2016-06-14T00:00:00"/>
    <n v="6"/>
    <x v="11"/>
    <n v="3000031473"/>
    <n v="1100380"/>
    <x v="1"/>
    <n v="600005"/>
    <s v="VVF LIMITED"/>
    <n v="19.454999999999998"/>
    <n v="19.414999999999999"/>
    <s v="GJ 12 BT 8832 OM TPT"/>
    <n v="124"/>
    <s v="740008/1"/>
    <n v="1730905.5"/>
    <n v="89153.00025753284"/>
  </r>
  <r>
    <d v="2016-06-14T00:00:00"/>
    <n v="6"/>
    <x v="11"/>
    <n v="3000031465"/>
    <n v="1100380"/>
    <x v="1"/>
    <n v="600005"/>
    <s v="VVF LIMITED"/>
    <n v="9.5350000000000001"/>
    <n v="9.5150000000000006"/>
    <s v="GJ 12 BT 8832 OM TPT"/>
    <n v="123"/>
    <s v="740007/5"/>
    <n v="838699.68"/>
    <n v="88145.000525486073"/>
  </r>
  <r>
    <d v="2016-06-14T00:00:00"/>
    <n v="6"/>
    <x v="11"/>
    <n v="3000031250"/>
    <n v="1100784"/>
    <x v="2"/>
    <n v="200055"/>
    <s v="Godrej Industries Ltd"/>
    <n v="20.914999999999999"/>
    <n v="20.914999999999999"/>
    <s v="MH 46 AF 4226/HS ROADLINE"/>
    <n v="2124"/>
    <n v="2124"/>
    <n v="896483.83999999997"/>
    <n v="42863.200573750895"/>
  </r>
  <r>
    <d v="2016-06-14T00:00:00"/>
    <n v="6"/>
    <x v="11"/>
    <n v="3000031250"/>
    <n v="1100784"/>
    <x v="2"/>
    <n v="200055"/>
    <s v="Godrej Industries Ltd"/>
    <n v="19.925000000000001"/>
    <n v="19.925000000000001"/>
    <s v="MH 46 AF 4479/HS ROADLINE"/>
    <n v="2128"/>
    <n v="2128"/>
    <n v="854049.26"/>
    <n v="42863.199999999997"/>
  </r>
  <r>
    <d v="2016-06-14T00:00:00"/>
    <n v="6"/>
    <x v="11"/>
    <n v="3000031250"/>
    <n v="1100784"/>
    <x v="2"/>
    <n v="200055"/>
    <s v="Godrej Industries Ltd"/>
    <n v="19.87"/>
    <n v="19.850000000000001"/>
    <s v="MH 46 AF 0407 HS ROADLINE"/>
    <n v="2131"/>
    <n v="2131"/>
    <n v="850834.52"/>
    <n v="42863.199999999997"/>
  </r>
  <r>
    <d v="2016-06-15T00:00:00"/>
    <n v="6"/>
    <x v="11"/>
    <n v="3000030943"/>
    <n v="1100122"/>
    <x v="3"/>
    <n v="202963"/>
    <s v="Raha Oils Pvt Ltd"/>
    <n v="15.72"/>
    <n v="15.69"/>
    <s v="MH 46 F 5537/A R ROADLINE"/>
    <n v="251"/>
    <n v="251"/>
    <n v="1247354.8999999999"/>
    <n v="79499.993626513693"/>
  </r>
  <r>
    <d v="2016-06-15T00:00:00"/>
    <n v="6"/>
    <x v="11"/>
    <n v="3000031542"/>
    <n v="1100122"/>
    <x v="3"/>
    <n v="203070"/>
    <s v="Kumaran Oil Mill"/>
    <n v="20.02"/>
    <n v="19.96"/>
    <s v="GJ 12 BT 3591/NAVEEN TPT"/>
    <n v="54"/>
    <n v="54"/>
    <n v="1596799.95"/>
    <n v="79999.997494989977"/>
  </r>
  <r>
    <d v="2016-06-15T00:00:00"/>
    <n v="6"/>
    <x v="11"/>
    <n v="3000031521"/>
    <n v="1100122"/>
    <x v="3"/>
    <n v="203059"/>
    <s v="Pavithra Oil Mill"/>
    <n v="16.190000000000001"/>
    <n v="16.14"/>
    <s v="MH 04 GC 6835/CITY TPT"/>
    <n v="32"/>
    <n v="32"/>
    <n v="1307339.93"/>
    <n v="80999.995662949194"/>
  </r>
  <r>
    <d v="2016-06-15T00:00:00"/>
    <n v="6"/>
    <x v="11"/>
    <n v="3000031523"/>
    <n v="1100122"/>
    <x v="3"/>
    <n v="203062"/>
    <s v="Shree Vel Industries"/>
    <n v="20.149999999999999"/>
    <n v="20.079999999999998"/>
    <s v="MH 43 Y 7734/CITY TPT"/>
    <n v="5"/>
    <n v="5"/>
    <n v="1566239.84"/>
    <n v="77999.99203187252"/>
  </r>
  <r>
    <d v="2016-06-15T00:00:00"/>
    <n v="6"/>
    <x v="11"/>
    <n v="3000031556"/>
    <n v="1100122"/>
    <x v="3"/>
    <n v="203075"/>
    <s v="Shree Kumaravel Oil Mill"/>
    <n v="20.16"/>
    <n v="20.059999999999999"/>
    <s v="MH 12 FC 7131/CITY TPT"/>
    <n v="18"/>
    <n v="18"/>
    <n v="1604799.95"/>
    <n v="79999.997507477572"/>
  </r>
  <r>
    <d v="2016-06-15T00:00:00"/>
    <n v="6"/>
    <x v="11"/>
    <n v="3000031542"/>
    <n v="1100122"/>
    <x v="3"/>
    <n v="203070"/>
    <s v="Kumaran Oil Mill"/>
    <n v="20.29"/>
    <n v="20.23"/>
    <s v="MH 46 F 4837/NAVEEN TPT"/>
    <n v="53"/>
    <n v="53"/>
    <n v="1618399.94"/>
    <n v="79999.997034107757"/>
  </r>
  <r>
    <d v="2016-06-15T00:00:00"/>
    <n v="6"/>
    <x v="11"/>
    <n v="3000031521"/>
    <n v="1100122"/>
    <x v="3"/>
    <n v="203059"/>
    <s v="Pavithra Oil Mill"/>
    <n v="24.19"/>
    <n v="24.18"/>
    <s v="MH 04 GR 6474/CITY TPT"/>
    <n v="31"/>
    <n v="31"/>
    <n v="1958579.8900000001"/>
    <n v="80999.995450785776"/>
  </r>
  <r>
    <d v="2016-06-15T00:00:00"/>
    <n v="6"/>
    <x v="11"/>
    <n v="3000031540"/>
    <n v="1100122"/>
    <x v="3"/>
    <n v="203069"/>
    <s v="Sivam Traders"/>
    <n v="19.440000000000001"/>
    <n v="19.41"/>
    <s v="GJ 12 AZ 5026/ALLISWELLLO"/>
    <n v="105"/>
    <n v="105"/>
    <n v="1513979.84"/>
    <n v="77999.991756826377"/>
  </r>
  <r>
    <d v="2016-06-15T00:00:00"/>
    <n v="6"/>
    <x v="11"/>
    <n v="3000031411"/>
    <n v="1100365"/>
    <x v="0"/>
    <n v="200258"/>
    <s v="Ruchi Soya Industries Ltd"/>
    <n v="20.39"/>
    <n v="20.350000000000001"/>
    <s v="MH 04 EL 3743/MISTRY TPT"/>
    <n v="271000073"/>
    <n v="271000073"/>
    <n v="868273.45"/>
    <n v="42666.999999999993"/>
  </r>
  <r>
    <d v="2016-06-15T00:00:00"/>
    <n v="6"/>
    <x v="11"/>
    <n v="3000031411"/>
    <n v="1100365"/>
    <x v="0"/>
    <n v="200258"/>
    <s v="Ruchi Soya Industries Ltd"/>
    <n v="20.37"/>
    <n v="20.350000000000001"/>
    <s v="MH 04 FP 1377/MISTRY TPT"/>
    <n v="271000076"/>
    <n v="271000076"/>
    <n v="868273.45"/>
    <n v="42666.999999999993"/>
  </r>
  <r>
    <d v="2016-06-15T00:00:00"/>
    <n v="6"/>
    <x v="11"/>
    <n v="3000029103"/>
    <n v="1100365"/>
    <x v="0"/>
    <n v="201888"/>
    <s v="Frigorifico Allana Private Limited"/>
    <n v="24.53"/>
    <n v="24.46"/>
    <s v="MH 04 FD 7336/ANNA BULK"/>
    <n v="5144"/>
    <n v="5144"/>
    <n v="1011176.4"/>
    <n v="41340"/>
  </r>
  <r>
    <d v="2016-06-15T00:00:00"/>
    <n v="6"/>
    <x v="11"/>
    <n v="3000029103"/>
    <n v="1100365"/>
    <x v="0"/>
    <n v="201888"/>
    <s v="Frigorifico Allana Private Limited"/>
    <n v="22.35"/>
    <n v="22.26"/>
    <s v="MH 06 AQ 1693/ANNA BULK C"/>
    <n v="5141"/>
    <n v="5161"/>
    <n v="920228.4"/>
    <n v="41340"/>
  </r>
  <r>
    <d v="2016-06-15T00:00:00"/>
    <n v="6"/>
    <x v="11"/>
    <n v="3000029103"/>
    <n v="1100365"/>
    <x v="0"/>
    <n v="201888"/>
    <s v="Frigorifico Allana Private Limited"/>
    <n v="22.04"/>
    <n v="21.97"/>
    <s v="MH 04 FU 5214/YL ROAD LIN"/>
    <n v="5174"/>
    <n v="5174"/>
    <n v="908239.80000000016"/>
    <n v="41340.000000000007"/>
  </r>
  <r>
    <d v="2016-06-15T00:00:00"/>
    <n v="6"/>
    <x v="11"/>
    <n v="3000031548"/>
    <n v="1100380"/>
    <x v="1"/>
    <n v="600005"/>
    <s v="VVF LIMITED"/>
    <n v="-26.82"/>
    <n v="-26.72"/>
    <s v="GJ 12 AT 8788/OM TPT"/>
    <n v="128"/>
    <n v="128"/>
    <n v="-2382168.16"/>
    <n v="89153.000000000015"/>
  </r>
  <r>
    <d v="2016-06-15T00:00:00"/>
    <n v="6"/>
    <x v="11"/>
    <n v="3000031548"/>
    <n v="1100380"/>
    <x v="1"/>
    <n v="600005"/>
    <s v="VVF LIMITED"/>
    <n v="-28.24"/>
    <n v="-28.19"/>
    <s v="GJ 12 BT 2825/OM TPT"/>
    <n v="133"/>
    <n v="133"/>
    <n v="-2513223.0699999998"/>
    <n v="89152.999999999985"/>
  </r>
  <r>
    <d v="2016-06-15T00:00:00"/>
    <n v="6"/>
    <x v="11"/>
    <n v="3000031555"/>
    <n v="1100380"/>
    <x v="1"/>
    <n v="600005"/>
    <s v="VVF LIMITED"/>
    <n v="-20.76"/>
    <n v="-20.7"/>
    <s v="MH 04 HD 2133/PAWAN TPT"/>
    <n v="22009044"/>
    <n v="22009044"/>
    <n v="-1785726.9"/>
    <n v="86267"/>
  </r>
  <r>
    <d v="2016-06-15T00:00:00"/>
    <n v="6"/>
    <x v="11"/>
    <n v="3000031555"/>
    <n v="1100380"/>
    <x v="1"/>
    <n v="600005"/>
    <s v="VVF LIMITED"/>
    <n v="-19.88"/>
    <n v="-19.809999999999999"/>
    <s v="MH 43 Y 5547/PAWAN TPT"/>
    <n v="22009054"/>
    <n v="22009054"/>
    <n v="-1708949.2699999998"/>
    <n v="86267"/>
  </r>
  <r>
    <d v="2016-06-15T00:00:00"/>
    <n v="6"/>
    <x v="11"/>
    <n v="3000031555"/>
    <n v="1100380"/>
    <x v="1"/>
    <n v="600005"/>
    <s v="VVF LIMITED"/>
    <n v="-20.38"/>
    <n v="-20.29"/>
    <s v="MH 04 FP 5229/PAWAN TPT"/>
    <n v="22009046"/>
    <n v="22009046"/>
    <n v="-1750357.43"/>
    <n v="86267"/>
  </r>
  <r>
    <d v="2016-06-15T00:00:00"/>
    <n v="6"/>
    <x v="11"/>
    <n v="3000031548"/>
    <n v="1100380"/>
    <x v="1"/>
    <n v="600005"/>
    <s v="VVF LIMITED"/>
    <n v="-32.21"/>
    <n v="-32.11"/>
    <s v="GJ 12 BT 8852/OM TPT"/>
    <n v="130"/>
    <n v="130"/>
    <n v="-2862702.83"/>
    <n v="89153"/>
  </r>
  <r>
    <d v="2016-06-15T00:00:00"/>
    <n v="6"/>
    <x v="11"/>
    <n v="3000031555"/>
    <n v="1100380"/>
    <x v="1"/>
    <n v="600005"/>
    <s v="VVF LIMITED"/>
    <n v="-20.11"/>
    <n v="-20.07"/>
    <s v="MH 04 FU 6833/PAWAN TPT"/>
    <n v="22009050"/>
    <n v="22009050"/>
    <n v="-1731378.69"/>
    <n v="86267"/>
  </r>
  <r>
    <d v="2016-06-15T00:00:00"/>
    <n v="6"/>
    <x v="11"/>
    <n v="3000031548"/>
    <n v="1100380"/>
    <x v="1"/>
    <n v="600005"/>
    <s v="VVF LIMITED"/>
    <n v="-28.06"/>
    <n v="-28"/>
    <s v="GJ 12 BT 8834/OM TPT"/>
    <n v="129"/>
    <n v="129"/>
    <n v="-2496284"/>
    <n v="89153"/>
  </r>
  <r>
    <d v="2016-06-15T00:00:00"/>
    <n v="6"/>
    <x v="11"/>
    <n v="3000031555"/>
    <n v="1100380"/>
    <x v="1"/>
    <n v="600005"/>
    <s v="VVF LIMITED"/>
    <n v="-20.66"/>
    <n v="-20.56"/>
    <s v="MH 04 FJ 2254/PAWAN TPT"/>
    <n v="22009048"/>
    <n v="22009048"/>
    <n v="-1773649.5199999998"/>
    <n v="86267"/>
  </r>
  <r>
    <d v="2016-06-15T00:00:00"/>
    <n v="6"/>
    <x v="11"/>
    <n v="3000031555"/>
    <n v="1100380"/>
    <x v="1"/>
    <n v="600005"/>
    <s v="VVF LIMITED"/>
    <n v="-19.23"/>
    <n v="-19.190000000000001"/>
    <s v="MH 46 F 5361/GUJRAT RAJAS"/>
    <n v="22009047"/>
    <n v="22009047"/>
    <n v="-1655463.7300000002"/>
    <n v="86267"/>
  </r>
  <r>
    <d v="2016-06-15T00:00:00"/>
    <n v="6"/>
    <x v="11"/>
    <n v="3000031555"/>
    <n v="1100380"/>
    <x v="1"/>
    <n v="600005"/>
    <s v="VVF LIMITED"/>
    <n v="-20.190000000000001"/>
    <n v="-20.079999999999998"/>
    <s v="MH 04 FU 6056/PAWAN TPT"/>
    <n v="22009037"/>
    <n v="22009037"/>
    <n v="-1732241.36"/>
    <n v="86267.000000000015"/>
  </r>
  <r>
    <d v="2016-06-15T00:00:00"/>
    <n v="6"/>
    <x v="11"/>
    <n v="3000031548"/>
    <n v="1100380"/>
    <x v="1"/>
    <n v="600005"/>
    <s v="VVF LIMITED"/>
    <n v="33.17"/>
    <n v="33.06"/>
    <s v="GJ 12 BT 8822/OM TPT"/>
    <n v="132"/>
    <n v="132"/>
    <n v="2947398.18"/>
    <n v="89153"/>
  </r>
  <r>
    <d v="2016-06-15T00:00:00"/>
    <n v="6"/>
    <x v="11"/>
    <n v="3000031548"/>
    <n v="1100380"/>
    <x v="1"/>
    <n v="600005"/>
    <s v="VVF LIMITED"/>
    <n v="28.24"/>
    <n v="28.19"/>
    <s v="GJ 12 BT 2825/OM TPT"/>
    <n v="133"/>
    <n v="133"/>
    <n v="2513223.0699999998"/>
    <n v="89152.999999999985"/>
  </r>
  <r>
    <d v="2016-06-15T00:00:00"/>
    <n v="6"/>
    <x v="11"/>
    <n v="3000031555"/>
    <n v="1100380"/>
    <x v="1"/>
    <n v="600005"/>
    <s v="VVF LIMITED"/>
    <n v="20.190000000000001"/>
    <n v="20.079999999999998"/>
    <s v="MH 04 FU 6056/PAWAN TPT"/>
    <n v="22009037"/>
    <n v="22009037"/>
    <n v="1732241.36"/>
    <n v="86267.000000000015"/>
  </r>
  <r>
    <d v="2016-06-15T00:00:00"/>
    <n v="6"/>
    <x v="11"/>
    <n v="3000031548"/>
    <n v="1100380"/>
    <x v="1"/>
    <n v="600005"/>
    <s v="VVF LIMITED"/>
    <n v="-27.82"/>
    <n v="-27.76"/>
    <s v="GJ 12 BT 8836/OM TPT"/>
    <n v="131"/>
    <n v="131"/>
    <n v="-2474887.2799999998"/>
    <n v="89152.999999999985"/>
  </r>
  <r>
    <d v="2016-06-15T00:00:00"/>
    <n v="6"/>
    <x v="11"/>
    <n v="3000031555"/>
    <n v="1100380"/>
    <x v="1"/>
    <n v="600005"/>
    <s v="VVF LIMITED"/>
    <n v="19.23"/>
    <n v="19.190000000000001"/>
    <s v="MH 46 F 5361/GUJRAT RAJAS"/>
    <n v="22009047"/>
    <n v="22009047"/>
    <n v="1655463.7300000002"/>
    <n v="86267"/>
  </r>
  <r>
    <d v="2016-06-15T00:00:00"/>
    <n v="6"/>
    <x v="11"/>
    <n v="3000031555"/>
    <n v="1100380"/>
    <x v="1"/>
    <n v="600005"/>
    <s v="VVF LIMITED"/>
    <n v="19.88"/>
    <n v="19.809999999999999"/>
    <s v="MH 43 Y 5547/PAWAN TPT"/>
    <n v="22009054"/>
    <n v="22009054"/>
    <n v="1708949.2699999998"/>
    <n v="86267"/>
  </r>
  <r>
    <d v="2016-06-15T00:00:00"/>
    <n v="6"/>
    <x v="11"/>
    <n v="3000031555"/>
    <n v="1100380"/>
    <x v="1"/>
    <n v="600005"/>
    <s v="VVF LIMITED"/>
    <n v="20.38"/>
    <n v="20.29"/>
    <s v="MH 04 FP 5229/PAWAN TPT"/>
    <n v="22009046"/>
    <n v="22009046"/>
    <n v="1750357.43"/>
    <n v="86267"/>
  </r>
  <r>
    <d v="2016-06-15T00:00:00"/>
    <n v="6"/>
    <x v="11"/>
    <n v="3000031555"/>
    <n v="1100380"/>
    <x v="1"/>
    <n v="600005"/>
    <s v="VVF LIMITED"/>
    <n v="20.76"/>
    <n v="20.7"/>
    <s v="MH 04 HD 2133/PAWAN TPT"/>
    <n v="22009044"/>
    <n v="22009044"/>
    <n v="1785726.9"/>
    <n v="86267"/>
  </r>
  <r>
    <d v="2016-06-15T00:00:00"/>
    <n v="6"/>
    <x v="11"/>
    <n v="3000031555"/>
    <n v="1100380"/>
    <x v="1"/>
    <n v="600005"/>
    <s v="VVF LIMITED"/>
    <n v="20.66"/>
    <n v="20.56"/>
    <s v="MH 04 FJ 2254/PAWAN TPT"/>
    <n v="22009048"/>
    <n v="22009048"/>
    <n v="1773649.5199999998"/>
    <n v="86267"/>
  </r>
  <r>
    <d v="2016-06-15T00:00:00"/>
    <n v="6"/>
    <x v="11"/>
    <n v="3000031548"/>
    <n v="1100380"/>
    <x v="1"/>
    <n v="600005"/>
    <s v="VVF LIMITED"/>
    <n v="28.06"/>
    <n v="28"/>
    <s v="GJ 12 BT 8834/OM TPT"/>
    <n v="129"/>
    <n v="129"/>
    <n v="2496284"/>
    <n v="89153"/>
  </r>
  <r>
    <d v="2016-06-15T00:00:00"/>
    <n v="6"/>
    <x v="11"/>
    <n v="3000031548"/>
    <n v="1100380"/>
    <x v="1"/>
    <n v="600005"/>
    <s v="VVF LIMITED"/>
    <n v="27.82"/>
    <n v="27.76"/>
    <s v="GJ 12 BT 8836/OM TPT"/>
    <n v="131"/>
    <n v="131"/>
    <n v="2474887.2799999998"/>
    <n v="89152.999999999985"/>
  </r>
  <r>
    <d v="2016-06-15T00:00:00"/>
    <n v="6"/>
    <x v="11"/>
    <n v="3000031548"/>
    <n v="1100380"/>
    <x v="1"/>
    <n v="600005"/>
    <s v="VVF LIMITED"/>
    <n v="26.82"/>
    <n v="26.72"/>
    <s v="GJ 12 AT 8788/OM TPT"/>
    <n v="128"/>
    <n v="128"/>
    <n v="2382168.16"/>
    <n v="89153.000000000015"/>
  </r>
  <r>
    <d v="2016-06-15T00:00:00"/>
    <n v="6"/>
    <x v="11"/>
    <n v="3000031548"/>
    <n v="1100380"/>
    <x v="1"/>
    <n v="600005"/>
    <s v="VVF LIMITED"/>
    <n v="27.36"/>
    <n v="27.29"/>
    <s v="GJ 12 AU 8855/OM TPT"/>
    <n v="127"/>
    <n v="127"/>
    <n v="2432985.37"/>
    <n v="89153"/>
  </r>
  <r>
    <d v="2016-06-15T00:00:00"/>
    <n v="6"/>
    <x v="11"/>
    <n v="3000031548"/>
    <n v="1100380"/>
    <x v="1"/>
    <n v="600005"/>
    <s v="VVF LIMITED"/>
    <n v="32.21"/>
    <n v="32.11"/>
    <s v="GJ 12 BT 8852/OM TPT"/>
    <n v="130"/>
    <n v="130"/>
    <n v="2862702.83"/>
    <n v="89153"/>
  </r>
  <r>
    <d v="2016-06-15T00:00:00"/>
    <n v="6"/>
    <x v="11"/>
    <n v="3000031555"/>
    <n v="1100380"/>
    <x v="1"/>
    <n v="600005"/>
    <s v="VVF LIMITED"/>
    <n v="20.11"/>
    <n v="20.07"/>
    <s v="MH 04 FU 6833/PAWAN TPT"/>
    <n v="22009050"/>
    <n v="22009050"/>
    <n v="1731378.69"/>
    <n v="86267"/>
  </r>
  <r>
    <d v="2016-06-15T00:00:00"/>
    <n v="6"/>
    <x v="11"/>
    <n v="3000031548"/>
    <n v="1100380"/>
    <x v="1"/>
    <n v="600005"/>
    <s v="VVF LIMITED"/>
    <n v="-33.17"/>
    <n v="-33.06"/>
    <s v="GJ 12 BT 8822/OM TPT"/>
    <n v="132"/>
    <n v="132"/>
    <n v="-2947398.18"/>
    <n v="89153"/>
  </r>
  <r>
    <d v="2016-06-15T00:00:00"/>
    <n v="6"/>
    <x v="11"/>
    <n v="3000031548"/>
    <n v="1100380"/>
    <x v="1"/>
    <n v="600005"/>
    <s v="VVF LIMITED"/>
    <n v="-27.36"/>
    <n v="-27.29"/>
    <s v="GJ 12 AU 8855/OM TPT"/>
    <n v="127"/>
    <n v="127"/>
    <n v="-2432985.37"/>
    <n v="89153"/>
  </r>
  <r>
    <d v="2016-06-15T00:00:00"/>
    <n v="6"/>
    <x v="11"/>
    <n v="3000031250"/>
    <n v="1100784"/>
    <x v="2"/>
    <n v="200055"/>
    <s v="Godrej Industries Ltd"/>
    <n v="24.414999999999999"/>
    <n v="24.4"/>
    <s v="MH 46 AF 9803/HS ROADLINE"/>
    <n v="2172"/>
    <n v="2172"/>
    <n v="1045862.0800000001"/>
    <n v="42863.200000000004"/>
  </r>
  <r>
    <d v="2016-06-16T00:00:00"/>
    <n v="6"/>
    <x v="11"/>
    <n v="3000030956"/>
    <n v="1100122"/>
    <x v="3"/>
    <n v="203034"/>
    <s v="Puduvai Impex"/>
    <n v="19.86"/>
    <n v="19.78"/>
    <s v="NL 01 L 5214/SREE TPT"/>
    <n v="28"/>
    <n v="28"/>
    <n v="1572509.87"/>
    <n v="79499.993427704758"/>
  </r>
  <r>
    <d v="2016-06-16T00:00:00"/>
    <n v="6"/>
    <x v="11"/>
    <n v="3000031601"/>
    <n v="1100122"/>
    <x v="3"/>
    <n v="203079"/>
    <s v="V. P. M. Rice &amp; Oil Mill"/>
    <n v="20.29"/>
    <n v="20.239999999999998"/>
    <s v="MH 46 F 5890/CITY TPT"/>
    <n v="13"/>
    <n v="13"/>
    <n v="1619199.95"/>
    <n v="79999.997529644272"/>
  </r>
  <r>
    <d v="2016-06-16T00:00:00"/>
    <n v="6"/>
    <x v="11"/>
    <n v="3000031602"/>
    <n v="1100122"/>
    <x v="3"/>
    <n v="203080"/>
    <s v="Srie Bhagawati Oil Industries"/>
    <n v="19.97"/>
    <n v="19.91"/>
    <s v="MH 04 GC 5276/CITY TPT"/>
    <n v="32"/>
    <n v="32"/>
    <n v="1592799.95"/>
    <n v="79999.99748869914"/>
  </r>
  <r>
    <d v="2016-06-16T00:00:00"/>
    <n v="6"/>
    <x v="11"/>
    <n v="3000031636"/>
    <n v="1100122"/>
    <x v="3"/>
    <n v="203083"/>
    <s v="Kumaran Oil Products"/>
    <n v="19.91"/>
    <n v="19.84"/>
    <s v="NL 01 L 7406/SREE TPT"/>
    <n v="45"/>
    <n v="45"/>
    <n v="1587199.95"/>
    <n v="79999.997479838712"/>
  </r>
  <r>
    <d v="2016-06-16T00:00:00"/>
    <n v="6"/>
    <x v="11"/>
    <n v="3000030943"/>
    <n v="1100122"/>
    <x v="3"/>
    <n v="202963"/>
    <s v="Raha Oils Pvt Ltd"/>
    <n v="24.39"/>
    <n v="24.38"/>
    <s v="NL 01 L 4841/RAJLAXMI ROD"/>
    <n v="250"/>
    <n v="250"/>
    <n v="1938209.8300000003"/>
    <n v="79499.993027071381"/>
  </r>
  <r>
    <d v="2016-06-16T00:00:00"/>
    <n v="6"/>
    <x v="11"/>
    <n v="3000031540"/>
    <n v="1100122"/>
    <x v="3"/>
    <n v="203069"/>
    <s v="Sivam Traders"/>
    <n v="19.899999999999999"/>
    <n v="19.82"/>
    <s v="MH 43 Y 8147/ALLISWELL LO"/>
    <n v="106"/>
    <n v="106"/>
    <n v="1545959.84"/>
    <n v="77999.991927346113"/>
  </r>
  <r>
    <d v="2016-06-16T00:00:00"/>
    <n v="6"/>
    <x v="11"/>
    <n v="3000029103"/>
    <n v="1100365"/>
    <x v="0"/>
    <n v="201888"/>
    <s v="Frigorifico Allana Private Limited"/>
    <n v="22.52"/>
    <n v="22.45"/>
    <s v="MH 06 AQ 1693/A B C"/>
    <n v="5320"/>
    <n v="5320"/>
    <n v="928083"/>
    <n v="41340"/>
  </r>
  <r>
    <d v="2016-06-16T00:00:00"/>
    <n v="6"/>
    <x v="11"/>
    <n v="3000029103"/>
    <n v="1100365"/>
    <x v="0"/>
    <n v="201888"/>
    <s v="Frigorifico Allana Private Limited"/>
    <n v="4.8"/>
    <n v="4.7839999999999998"/>
    <s v="MH 04 FD 7336/ANNA BULK"/>
    <s v="E11/R-I/5254"/>
    <n v="5254"/>
    <n v="197770.56"/>
    <n v="41340"/>
  </r>
  <r>
    <d v="2016-06-16T00:00:00"/>
    <n v="6"/>
    <x v="11"/>
    <n v="3000029103"/>
    <n v="1100365"/>
    <x v="0"/>
    <n v="201888"/>
    <s v="Frigorifico Allana Private Limited"/>
    <n v="20.399999999999999"/>
    <n v="20.329999999999998"/>
    <s v="MH 04 EL 3865/MISTRY TPT"/>
    <n v="5188"/>
    <n v="5172"/>
    <n v="840442.2"/>
    <n v="41340"/>
  </r>
  <r>
    <d v="2016-06-16T00:00:00"/>
    <n v="6"/>
    <x v="11"/>
    <n v="3000029103"/>
    <n v="1100365"/>
    <x v="0"/>
    <n v="201888"/>
    <s v="Frigorifico Allana Private Limited"/>
    <n v="-20.399999999999999"/>
    <n v="-20.329999999999998"/>
    <s v="MH 04 EL 3865/MISTRY TPT"/>
    <n v="5188"/>
    <n v="5172"/>
    <n v="-840442.2"/>
    <n v="41340"/>
  </r>
  <r>
    <d v="2016-06-16T00:00:00"/>
    <n v="6"/>
    <x v="11"/>
    <n v="3000031147"/>
    <n v="1100365"/>
    <x v="0"/>
    <n v="200230"/>
    <s v="Gujarat Ambuja Exports Ltd"/>
    <n v="22.36"/>
    <n v="22.27"/>
    <s v="GJ 12 BT 8830/OM TPT"/>
    <n v="3202901136"/>
    <n v="97"/>
    <n v="1002701.18"/>
    <n v="45024.74988774136"/>
  </r>
  <r>
    <d v="2016-06-16T00:00:00"/>
    <n v="6"/>
    <x v="11"/>
    <n v="3000029103"/>
    <n v="1100365"/>
    <x v="0"/>
    <n v="201888"/>
    <s v="Frigorifico Allana Private Limited"/>
    <n v="18.98"/>
    <n v="18.916"/>
    <s v="MH 04 FD 7336/ANNA BULK"/>
    <s v="E11/R-I/5253"/>
    <n v="5253"/>
    <n v="781987.43999999983"/>
    <n v="41339.999999999993"/>
  </r>
  <r>
    <d v="2016-06-16T00:00:00"/>
    <n v="6"/>
    <x v="11"/>
    <n v="3000031607"/>
    <n v="1100365"/>
    <x v="0"/>
    <n v="200230"/>
    <s v="Gujarat Ambuja Exports Ltd"/>
    <n v="4"/>
    <n v="4"/>
    <s v="GJ 12 BT 8830/OM TPT"/>
    <n v="3202901136"/>
    <n v="97"/>
    <n v="180099"/>
    <n v="45024.75"/>
  </r>
  <r>
    <d v="2016-06-16T00:00:00"/>
    <n v="6"/>
    <x v="11"/>
    <n v="3000031607"/>
    <n v="1100365"/>
    <x v="0"/>
    <n v="200230"/>
    <s v="Gujarat Ambuja Exports Ltd"/>
    <n v="1"/>
    <n v="1"/>
    <s v="GJ 12 BT 8830/OM TPT"/>
    <n v="3202901136"/>
    <n v="97"/>
    <n v="45024.76"/>
    <n v="45024.76"/>
  </r>
  <r>
    <d v="2016-06-16T00:00:00"/>
    <n v="6"/>
    <x v="11"/>
    <n v="3000031250"/>
    <n v="1100784"/>
    <x v="2"/>
    <n v="200055"/>
    <s v="Godrej Industries Ltd"/>
    <n v="24.73"/>
    <n v="24.73"/>
    <s v="MH 46 AF 7336/HS ROADLINE"/>
    <n v="2190"/>
    <n v="2190"/>
    <n v="1060006.93"/>
    <n v="42863.199757379698"/>
  </r>
  <r>
    <d v="2016-06-17T00:00:00"/>
    <n v="6"/>
    <x v="11"/>
    <n v="3000029676"/>
    <n v="1100122"/>
    <x v="3"/>
    <n v="200290"/>
    <s v="Blasant Agro Exim Pvt Ltd"/>
    <n v="19.739999999999998"/>
    <n v="19.670000000000002"/>
    <s v="TN 28 BA 9447/SRI VIGNESH"/>
    <n v="42"/>
    <n v="42"/>
    <n v="1691619.9999999998"/>
    <n v="85999.999999999985"/>
  </r>
  <r>
    <d v="2016-06-17T00:00:00"/>
    <n v="6"/>
    <x v="11"/>
    <n v="3000031657"/>
    <n v="1100122"/>
    <x v="3"/>
    <n v="203084"/>
    <s v="Pavithra Oil Industries"/>
    <n v="20.09"/>
    <n v="20.04"/>
    <s v="MH 43 Y 7204/CITY TPT"/>
    <n v="27"/>
    <n v="27"/>
    <n v="1523039.9200000002"/>
    <n v="75999.996007984038"/>
  </r>
  <r>
    <d v="2016-06-17T00:00:00"/>
    <n v="6"/>
    <x v="11"/>
    <n v="3000031556"/>
    <n v="1100122"/>
    <x v="3"/>
    <n v="203075"/>
    <s v="Shree Kumaravel Oil Mill"/>
    <n v="20.239999999999998"/>
    <n v="20.170000000000002"/>
    <s v="MH 04 HD 4016/CITY TPT"/>
    <n v="20"/>
    <n v="20"/>
    <n v="1613599.94"/>
    <n v="79999.997025285062"/>
  </r>
  <r>
    <d v="2016-06-17T00:00:00"/>
    <n v="6"/>
    <x v="11"/>
    <n v="3000031250"/>
    <n v="1100784"/>
    <x v="2"/>
    <n v="200055"/>
    <s v="Godrej Industries Ltd"/>
    <n v="19.975000000000001"/>
    <n v="19.975000000000001"/>
    <s v="MH 46 AF 0820/H S ROADLIN"/>
    <n v="2231"/>
    <n v="2231"/>
    <n v="856192.42"/>
    <n v="42863.199999999997"/>
  </r>
  <r>
    <d v="2016-06-18T00:00:00"/>
    <n v="6"/>
    <x v="11"/>
    <n v="3000030943"/>
    <n v="1100122"/>
    <x v="3"/>
    <n v="202963"/>
    <s v="Raha Oils Pvt Ltd"/>
    <n v="16.47"/>
    <n v="16.440000000000001"/>
    <s v="MH 43 U 7225/AR ROADWAYS"/>
    <n v="254"/>
    <n v="254"/>
    <n v="1306979.8999999999"/>
    <n v="79499.993917274929"/>
  </r>
  <r>
    <d v="2016-06-18T00:00:00"/>
    <n v="6"/>
    <x v="11"/>
    <n v="3000031692"/>
    <n v="1100122"/>
    <x v="3"/>
    <n v="203087"/>
    <s v="Sri Lingeswarar Traders"/>
    <n v="20.34"/>
    <n v="20.32"/>
    <s v="MH 43 Y 5153/ALL.WELL LOG"/>
    <n v="59"/>
    <n v="59"/>
    <n v="1595119.9100000001"/>
    <n v="78499.995570866144"/>
  </r>
  <r>
    <d v="2016-06-18T00:00:00"/>
    <n v="6"/>
    <x v="11"/>
    <n v="3000031544"/>
    <n v="1100122"/>
    <x v="3"/>
    <n v="203069"/>
    <s v="Sivam Traders"/>
    <n v="20.99"/>
    <n v="20.97"/>
    <s v="MH 04 FP 718/ALLIS WELLLO"/>
    <n v="109"/>
    <n v="109"/>
    <n v="1698569.9"/>
    <n v="80999.995231282781"/>
  </r>
  <r>
    <d v="2016-06-19T00:00:00"/>
    <n v="6"/>
    <x v="12"/>
    <n v="3000030955"/>
    <n v="1100122"/>
    <x v="3"/>
    <n v="202963"/>
    <s v="Raha Oils Pvt Ltd"/>
    <n v="13.37"/>
    <n v="13.34"/>
    <s v="MH 04 DS 1438/CITY TPT"/>
    <n v="256"/>
    <n v="256"/>
    <n v="1060529.9099999999"/>
    <n v="79499.993253373308"/>
  </r>
  <r>
    <d v="2016-06-19T00:00:00"/>
    <n v="6"/>
    <x v="12"/>
    <n v="3000030943"/>
    <n v="1100122"/>
    <x v="3"/>
    <n v="202963"/>
    <s v="Raha Oils Pvt Ltd"/>
    <n v="3.42"/>
    <n v="3.42"/>
    <s v="MH 04 DS 1438/CITY TPT"/>
    <n v="256"/>
    <n v="256"/>
    <n v="271889.98"/>
    <n v="79499.994152046784"/>
  </r>
  <r>
    <d v="2016-06-19T00:00:00"/>
    <n v="6"/>
    <x v="12"/>
    <n v="3000031657"/>
    <n v="1100122"/>
    <x v="3"/>
    <n v="203084"/>
    <s v="Pavithra Oil Industries"/>
    <n v="20.100000000000001"/>
    <n v="20.059999999999999"/>
    <s v="KA 16 B 6848/CITY TPT"/>
    <n v="28"/>
    <n v="28"/>
    <n v="1524559.92"/>
    <n v="75999.996011964104"/>
  </r>
  <r>
    <d v="2016-06-19T00:00:00"/>
    <n v="6"/>
    <x v="12"/>
    <n v="3000030955"/>
    <n v="1100122"/>
    <x v="3"/>
    <n v="202963"/>
    <s v="Raha Oils Pvt Ltd"/>
    <n v="16.79"/>
    <n v="16.72"/>
    <s v="MH 04 CG 4956/CITY TPT"/>
    <n v="257"/>
    <n v="257"/>
    <n v="1329239.8899999999"/>
    <n v="79499.993421052626"/>
  </r>
  <r>
    <d v="2016-06-19T00:00:00"/>
    <n v="6"/>
    <x v="12"/>
    <n v="3000029676"/>
    <n v="1100122"/>
    <x v="3"/>
    <n v="200290"/>
    <s v="Blasant Agro Exim Pvt Ltd"/>
    <n v="19.98"/>
    <n v="19.79"/>
    <s v="TN 52 A 9200/SRI VIGNESH"/>
    <n v="41"/>
    <n v="41"/>
    <n v="1701940"/>
    <n v="86000"/>
  </r>
  <r>
    <d v="2016-06-19T00:00:00"/>
    <n v="6"/>
    <x v="12"/>
    <n v="3000031250"/>
    <n v="1100784"/>
    <x v="2"/>
    <n v="200055"/>
    <s v="Godrej Industries Ltd"/>
    <n v="20.225000000000001"/>
    <n v="20.225000000000001"/>
    <s v="MH 46 F 3539/H.S.ROADLINE"/>
    <s v="VLA/2288/16-17"/>
    <n v="2288"/>
    <n v="866908.22"/>
    <n v="42863.199999999997"/>
  </r>
  <r>
    <d v="2016-06-20T00:00:00"/>
    <n v="6"/>
    <x v="12"/>
    <n v="3000031601"/>
    <n v="1100122"/>
    <x v="3"/>
    <n v="203079"/>
    <s v="V. P. M. Rice &amp; Oil Mill"/>
    <n v="20.05"/>
    <n v="20.010000000000002"/>
    <s v="TN 88 B 1942/CITY TPT"/>
    <n v="14"/>
    <n v="14"/>
    <n v="1600799.94"/>
    <n v="79999.997001499243"/>
  </r>
  <r>
    <d v="2016-06-20T00:00:00"/>
    <n v="6"/>
    <x v="12"/>
    <n v="3000029103"/>
    <n v="1100365"/>
    <x v="0"/>
    <n v="201888"/>
    <s v="Frigorifico Allana Private Limited"/>
    <n v="20.399999999999999"/>
    <n v="20.329999999999998"/>
    <s v="MH 04 EL 3865/MISTRY TPT"/>
    <n v="5188"/>
    <n v="5188"/>
    <n v="840442.2"/>
    <n v="41340"/>
  </r>
  <r>
    <d v="2016-06-21T00:00:00"/>
    <n v="6"/>
    <x v="12"/>
    <n v="3000030763"/>
    <n v="1100122"/>
    <x v="3"/>
    <n v="202974"/>
    <s v="Sri Jayasakthi Rice &amp; Oil Mills"/>
    <n v="20.34"/>
    <n v="20.2"/>
    <s v="MH 04 FP 3389/AR ROADWAYS"/>
    <n v="524"/>
    <n v="524"/>
    <n v="1696799.98"/>
    <n v="83999.999009900988"/>
  </r>
  <r>
    <d v="2016-06-21T00:00:00"/>
    <n v="6"/>
    <x v="12"/>
    <n v="3000031497"/>
    <n v="1100122"/>
    <x v="3"/>
    <n v="203068"/>
    <s v="N M Coconut Oil Mercchants"/>
    <n v="19.940000000000001"/>
    <n v="19.89"/>
    <s v="TN 28 AM 0142/CITY TRANSP"/>
    <s v="268/17.06.2016"/>
    <n v="268"/>
    <n v="1591172.15"/>
    <n v="79998.599798893905"/>
  </r>
  <r>
    <d v="2016-06-21T00:00:00"/>
    <n v="6"/>
    <x v="12"/>
    <n v="3000031497"/>
    <n v="1100122"/>
    <x v="3"/>
    <n v="203068"/>
    <s v="N M Coconut Oil Mercchants"/>
    <n v="20.28"/>
    <n v="20.2"/>
    <s v="MH 04 GR 2716/CITY TPT"/>
    <n v="264"/>
    <n v="264"/>
    <n v="1615971.72"/>
    <n v="79998.600000000006"/>
  </r>
  <r>
    <d v="2016-06-21T00:00:00"/>
    <n v="6"/>
    <x v="12"/>
    <n v="3000031565"/>
    <n v="1100122"/>
    <x v="3"/>
    <n v="203071"/>
    <s v="P.K.B Oil Mills"/>
    <n v="20.055"/>
    <n v="20.04"/>
    <s v="MP 09 HH 2777/CITY TPT"/>
    <n v="41"/>
    <n v="41"/>
    <n v="1603199.94"/>
    <n v="79999.997005988029"/>
  </r>
  <r>
    <d v="2016-06-21T00:00:00"/>
    <n v="6"/>
    <x v="12"/>
    <n v="3000031665"/>
    <n v="1100380"/>
    <x v="1"/>
    <n v="200282"/>
    <s v="Maheshwari Global Industries Pvt Ltd"/>
    <n v="32.82"/>
    <n v="32.729999999999997"/>
    <s v="GJ 12 BT 8852/OM TPT"/>
    <s v="16-17/146"/>
    <n v="146"/>
    <n v="2851541.03"/>
    <n v="87123.160097769636"/>
  </r>
  <r>
    <d v="2016-06-21T00:00:00"/>
    <n v="6"/>
    <x v="12"/>
    <n v="3000031665"/>
    <n v="1100380"/>
    <x v="1"/>
    <n v="200282"/>
    <s v="Maheshwari Global Industries Pvt Ltd"/>
    <n v="28.2"/>
    <n v="28.18"/>
    <s v="GJ 12 BT 8834/OM TPT"/>
    <s v="16-17/147"/>
    <n v="147"/>
    <n v="2455130.65"/>
    <n v="87123.160042583389"/>
  </r>
  <r>
    <d v="2016-06-21T00:00:00"/>
    <n v="6"/>
    <x v="12"/>
    <n v="3000030405"/>
    <n v="1100380"/>
    <x v="1"/>
    <n v="200282"/>
    <s v="Maheshwari Global Industries Pvt Ltd"/>
    <n v="27.81"/>
    <n v="27.74"/>
    <s v="GJ 12 BT 8836/OM TPT"/>
    <s v="16-17/141"/>
    <n v="141"/>
    <n v="2515658.4900000002"/>
    <n v="90687.040014419617"/>
  </r>
  <r>
    <d v="2016-06-21T00:00:00"/>
    <n v="6"/>
    <x v="12"/>
    <n v="3000031665"/>
    <n v="1100380"/>
    <x v="1"/>
    <n v="200282"/>
    <s v="Maheshwari Global Industries Pvt Ltd"/>
    <n v="11.355"/>
    <n v="11.333"/>
    <s v="MH 43 U 4788/SANDHU TPT"/>
    <n v="143"/>
    <n v="143"/>
    <n v="987366.7699999999"/>
    <n v="87123.159798817607"/>
  </r>
  <r>
    <d v="2016-06-21T00:00:00"/>
    <n v="6"/>
    <x v="12"/>
    <n v="3000031665"/>
    <n v="1100380"/>
    <x v="1"/>
    <n v="200282"/>
    <s v="Maheshwari Global Industries Pvt Ltd"/>
    <n v="33.4"/>
    <n v="33.31"/>
    <s v="GJ 12 BT 8862/OM TPT"/>
    <s v="16-17/148"/>
    <n v="148"/>
    <n v="2902072.46"/>
    <n v="87123.160012008404"/>
  </r>
  <r>
    <d v="2016-06-21T00:00:00"/>
    <n v="6"/>
    <x v="12"/>
    <n v="3000031665"/>
    <n v="1100380"/>
    <x v="1"/>
    <n v="200282"/>
    <s v="Maheshwari Global Industries Pvt Ltd"/>
    <n v="28.06"/>
    <n v="28"/>
    <s v="GJ 12 AT 8738/OM TPT"/>
    <s v="16-17/144"/>
    <n v="144"/>
    <n v="2439448.48"/>
    <n v="87123.16"/>
  </r>
  <r>
    <d v="2016-06-21T00:00:00"/>
    <n v="6"/>
    <x v="12"/>
    <n v="3000030405"/>
    <n v="1100380"/>
    <x v="1"/>
    <n v="200282"/>
    <s v="Maheshwari Global Industries Pvt Ltd"/>
    <n v="9.3149999999999995"/>
    <n v="9.2970000000000006"/>
    <s v="MH 43 U 4788/SANDHU TPT"/>
    <n v="142"/>
    <n v="142"/>
    <n v="843117.41"/>
    <n v="90687.03990534581"/>
  </r>
  <r>
    <d v="2016-06-21T00:00:00"/>
    <n v="6"/>
    <x v="12"/>
    <n v="3000031665"/>
    <n v="1100380"/>
    <x v="1"/>
    <n v="200282"/>
    <s v="Maheshwari Global Industries Pvt Ltd"/>
    <n v="33.229999999999997"/>
    <n v="33.14"/>
    <s v="GJ 12 BT 8860/OM TPT"/>
    <n v="145"/>
    <n v="145"/>
    <n v="2887261.52"/>
    <n v="87123.159927579967"/>
  </r>
  <r>
    <d v="2016-06-21T00:00:00"/>
    <n v="6"/>
    <x v="12"/>
    <n v="3000031665"/>
    <n v="1100380"/>
    <x v="1"/>
    <n v="200282"/>
    <s v="Maheshwari Global Industries Pvt Ltd"/>
    <n v="28.4"/>
    <n v="28.34"/>
    <s v="GJ 12 BT 2825/OM TPT"/>
    <s v="16-17/149"/>
    <n v="149"/>
    <n v="2469070.35"/>
    <n v="87123.159844742418"/>
  </r>
  <r>
    <d v="2016-06-21T00:00:00"/>
    <n v="6"/>
    <x v="12"/>
    <n v="3000031250"/>
    <n v="1100784"/>
    <x v="2"/>
    <n v="200055"/>
    <s v="Godrej Industries Ltd"/>
    <n v="20.065000000000001"/>
    <n v="20.065000000000001"/>
    <s v="MH 46 AF 5872/HS ROAD LIN"/>
    <s v="VLA/2391/16-17"/>
    <n v="2391"/>
    <n v="860050.12"/>
    <n v="42863.200598056312"/>
  </r>
  <r>
    <d v="2016-06-22T00:00:00"/>
    <n v="6"/>
    <x v="12"/>
    <n v="3000031692"/>
    <n v="1100122"/>
    <x v="3"/>
    <n v="203087"/>
    <s v="Sri Lingeswarar Traders"/>
    <n v="19.88"/>
    <n v="19.82"/>
    <s v="MP 09 HH 2677/ALL IS WELL"/>
    <n v="62"/>
    <n v="62"/>
    <n v="1555869.91"/>
    <n v="78499.995459132188"/>
  </r>
  <r>
    <d v="2016-06-22T00:00:00"/>
    <n v="6"/>
    <x v="12"/>
    <n v="3000030955"/>
    <n v="1100122"/>
    <x v="3"/>
    <n v="202963"/>
    <s v="Raha Oils Pvt Ltd"/>
    <n v="16.22"/>
    <n v="16.190000000000001"/>
    <s v="MH 43 U 6584/AR ROADWAYS"/>
    <n v="172"/>
    <n v="268"/>
    <n v="1287104.8899999999"/>
    <n v="79499.993205682506"/>
  </r>
  <r>
    <d v="2016-06-22T00:00:00"/>
    <n v="6"/>
    <x v="12"/>
    <n v="3000031665"/>
    <n v="1100380"/>
    <x v="1"/>
    <n v="200282"/>
    <s v="Maheshwari Global Industries Pvt Ltd"/>
    <n v="33.47"/>
    <n v="33.42"/>
    <s v="GJ 12 BT 8822/OM TPT"/>
    <n v="150"/>
    <n v="150"/>
    <n v="2911656.01"/>
    <n v="87123.160083782161"/>
  </r>
  <r>
    <d v="2016-06-22T00:00:00"/>
    <n v="6"/>
    <x v="12"/>
    <n v="3000031665"/>
    <n v="1100380"/>
    <x v="1"/>
    <n v="200282"/>
    <s v="Maheshwari Global Industries Pvt Ltd"/>
    <n v="28.04"/>
    <n v="27.99"/>
    <s v="GJ 12 AY 8801/OM TPT"/>
    <n v="152"/>
    <n v="152"/>
    <n v="2438577.25"/>
    <n v="87123.160057163273"/>
  </r>
  <r>
    <d v="2016-06-22T00:00:00"/>
    <n v="6"/>
    <x v="12"/>
    <n v="3000031665"/>
    <n v="1100380"/>
    <x v="1"/>
    <n v="200282"/>
    <s v="Maheshwari Global Industries Pvt Ltd"/>
    <n v="28.04"/>
    <n v="27.99"/>
    <s v="GJ 12 AU 8846/OM TPT"/>
    <n v="151"/>
    <n v="151"/>
    <n v="2438577.25"/>
    <n v="87123.160057163273"/>
  </r>
  <r>
    <d v="2016-06-23T00:00:00"/>
    <n v="6"/>
    <x v="12"/>
    <n v="3000031565"/>
    <n v="1100122"/>
    <x v="3"/>
    <n v="203071"/>
    <s v="P.K.B Oil Mills"/>
    <n v="19.905000000000001"/>
    <n v="19.88"/>
    <s v="GJ 12 AY 2656/CITY TPT"/>
    <n v="40"/>
    <n v="40"/>
    <n v="1590399.95"/>
    <n v="79999.997484909458"/>
  </r>
  <r>
    <d v="2016-06-23T00:00:00"/>
    <n v="6"/>
    <x v="12"/>
    <n v="3000031404"/>
    <n v="1100122"/>
    <x v="3"/>
    <n v="203059"/>
    <s v="Pavithra Oil Mill"/>
    <n v="19.940000000000001"/>
    <n v="19.89"/>
    <s v="MH 43 Y 2709/CITY TPT"/>
    <n v="35"/>
    <n v="35"/>
    <n v="1591199.95"/>
    <n v="79999.997486173947"/>
  </r>
  <r>
    <d v="2016-06-23T00:00:00"/>
    <n v="6"/>
    <x v="12"/>
    <n v="3000031544"/>
    <n v="1100122"/>
    <x v="3"/>
    <n v="203069"/>
    <s v="Sivam Traders"/>
    <n v="20.11"/>
    <n v="20.11"/>
    <s v="MH 43 Y 1323/ALL IS WELL"/>
    <n v="111"/>
    <n v="111"/>
    <n v="1628909.9"/>
    <n v="80999.995027349578"/>
  </r>
  <r>
    <d v="2016-06-23T00:00:00"/>
    <n v="6"/>
    <x v="12"/>
    <n v="3000031692"/>
    <n v="1100122"/>
    <x v="3"/>
    <n v="203087"/>
    <s v="Sri Lingeswarar Traders"/>
    <n v="19.93"/>
    <n v="19.920000000000002"/>
    <s v="GJ 12 BT 5708/ALL IS WELL"/>
    <n v="63"/>
    <n v="63"/>
    <n v="1563719.91"/>
    <n v="78499.995481927705"/>
  </r>
  <r>
    <d v="2016-06-23T00:00:00"/>
    <n v="6"/>
    <x v="12"/>
    <n v="3000031369"/>
    <n v="1100365"/>
    <x v="0"/>
    <n v="200222"/>
    <s v="Liberty Oil Mills Ltd"/>
    <n v="20.89"/>
    <n v="20.89"/>
    <s v="MH 04 EL 3743/MISTRY TPT"/>
    <n v="5973"/>
    <n v="5973"/>
    <n v="905936.63"/>
    <n v="43367"/>
  </r>
  <r>
    <d v="2016-06-23T00:00:00"/>
    <n v="6"/>
    <x v="12"/>
    <n v="3000031372"/>
    <n v="1100365"/>
    <x v="0"/>
    <n v="200222"/>
    <s v="Liberty Oil Mills Ltd"/>
    <n v="20.75"/>
    <n v="20.74"/>
    <s v="MH 04 FP 1004/MISTRY TPT"/>
    <n v="5969"/>
    <n v="5969"/>
    <n v="872469.58"/>
    <n v="42067"/>
  </r>
  <r>
    <d v="2016-06-23T00:00:00"/>
    <n v="6"/>
    <x v="12"/>
    <n v="3000031372"/>
    <n v="1100365"/>
    <x v="0"/>
    <n v="200222"/>
    <s v="Liberty Oil Mills Ltd"/>
    <n v="24.77"/>
    <n v="24.73"/>
    <s v="MH 04 FD 7336/ANNA BULK"/>
    <n v="5961"/>
    <n v="5961"/>
    <n v="1040316.91"/>
    <n v="42067"/>
  </r>
  <r>
    <d v="2016-06-23T00:00:00"/>
    <n v="6"/>
    <x v="12"/>
    <n v="3000031372"/>
    <n v="1100365"/>
    <x v="0"/>
    <n v="200222"/>
    <s v="Liberty Oil Mills Ltd"/>
    <n v="26.02"/>
    <n v="25.97"/>
    <s v="MH 06 AQ 2534/ANNA BULK"/>
    <n v="5959"/>
    <n v="5959"/>
    <n v="1092479.99"/>
    <n v="42067"/>
  </r>
  <r>
    <d v="2016-06-23T00:00:00"/>
    <n v="6"/>
    <x v="12"/>
    <n v="3000031372"/>
    <n v="1100365"/>
    <x v="0"/>
    <n v="200222"/>
    <s v="Liberty Oil Mills Ltd"/>
    <n v="22.5"/>
    <n v="22.47"/>
    <s v="MH 06 AQ 1693/ANNA BULK"/>
    <n v="5957"/>
    <n v="5957"/>
    <n v="945245.49"/>
    <n v="42067"/>
  </r>
  <r>
    <d v="2016-06-23T00:00:00"/>
    <n v="6"/>
    <x v="12"/>
    <n v="3000031369"/>
    <n v="1100365"/>
    <x v="0"/>
    <n v="200222"/>
    <s v="Liberty Oil Mills Ltd"/>
    <n v="20.83"/>
    <n v="20.83"/>
    <s v="MH 04 FP 997/MISTRY TPT"/>
    <n v="5974"/>
    <n v="5974"/>
    <n v="903334.60999999987"/>
    <n v="43367"/>
  </r>
  <r>
    <d v="2016-06-23T00:00:00"/>
    <n v="6"/>
    <x v="12"/>
    <n v="3000031369"/>
    <n v="1100365"/>
    <x v="0"/>
    <n v="200222"/>
    <s v="Liberty Oil Mills Ltd"/>
    <n v="23.6"/>
    <n v="23.56"/>
    <s v="MH 04 CU 3019/MISTRY TPT"/>
    <n v="5998"/>
    <n v="5998"/>
    <n v="1021726.5199999999"/>
    <n v="43367"/>
  </r>
  <r>
    <d v="2016-06-23T00:00:00"/>
    <n v="6"/>
    <x v="12"/>
    <n v="3000031369"/>
    <n v="1100365"/>
    <x v="0"/>
    <n v="200222"/>
    <s v="Liberty Oil Mills Ltd"/>
    <n v="19.84"/>
    <n v="19.829999999999998"/>
    <s v="MH 04 DS 6190/YMH ENTER"/>
    <n v="6049"/>
    <n v="6049"/>
    <n v="859967.60999999987"/>
    <n v="43367"/>
  </r>
  <r>
    <d v="2016-06-23T00:00:00"/>
    <n v="6"/>
    <x v="12"/>
    <n v="3000031250"/>
    <n v="1100784"/>
    <x v="2"/>
    <n v="200055"/>
    <s v="Godrej Industries Ltd"/>
    <n v="26.58"/>
    <n v="26.58"/>
    <s v="GJ 12 AZ8816/OM TPT"/>
    <n v="2390"/>
    <n v="2390"/>
    <n v="1139303.8500000001"/>
    <n v="42863.199774266373"/>
  </r>
  <r>
    <d v="2016-06-23T00:00:00"/>
    <n v="6"/>
    <x v="12"/>
    <n v="3000031250"/>
    <n v="1100784"/>
    <x v="2"/>
    <n v="200055"/>
    <s v="Godrej Industries Ltd"/>
    <n v="19.899999999999999"/>
    <n v="19.899999999999999"/>
    <s v="MH 46 AF 1831/H S ROADLIN"/>
    <n v="2396"/>
    <n v="2396"/>
    <n v="852977.68"/>
    <n v="42863.200000000004"/>
  </r>
  <r>
    <d v="2016-06-24T00:00:00"/>
    <n v="6"/>
    <x v="12"/>
    <n v="3000031369"/>
    <n v="1100365"/>
    <x v="0"/>
    <n v="200222"/>
    <s v="Liberty Oil Mills Ltd"/>
    <n v="14.49"/>
    <n v="14.49"/>
    <s v="MH 04 EL 3865/MISTRY TPT"/>
    <n v="5981"/>
    <n v="5981"/>
    <n v="628387.82999999996"/>
    <n v="43367"/>
  </r>
  <r>
    <d v="2016-06-24T00:00:00"/>
    <n v="6"/>
    <x v="12"/>
    <n v="3000031372"/>
    <n v="1100365"/>
    <x v="0"/>
    <n v="200222"/>
    <s v="Liberty Oil Mills Ltd"/>
    <n v="5.96"/>
    <n v="5.96"/>
    <s v="MH 04 EL 3865/MISTRY TPT"/>
    <n v="5981"/>
    <n v="5981"/>
    <n v="250719.32"/>
    <n v="42067"/>
  </r>
  <r>
    <d v="2016-06-24T00:00:00"/>
    <n v="6"/>
    <x v="12"/>
    <n v="3000031369"/>
    <n v="1100365"/>
    <x v="0"/>
    <n v="200222"/>
    <s v="Liberty Oil Mills Ltd"/>
    <n v="-14.49"/>
    <n v="-14.49"/>
    <s v="MH 04 EL 3865/MISTRY TPT"/>
    <n v="5981"/>
    <n v="5981"/>
    <n v="-628387.82999999996"/>
    <n v="43367"/>
  </r>
  <r>
    <d v="2016-06-24T00:00:00"/>
    <n v="6"/>
    <x v="12"/>
    <n v="3000031372"/>
    <n v="1100365"/>
    <x v="0"/>
    <n v="200222"/>
    <s v="Liberty Oil Mills Ltd"/>
    <n v="-5.96"/>
    <n v="-5.96"/>
    <s v="MH 04 EL 3865/MISTRY TPT"/>
    <n v="5981"/>
    <n v="5981"/>
    <n v="-250719.32"/>
    <n v="42067"/>
  </r>
  <r>
    <d v="2016-06-24T00:00:00"/>
    <n v="6"/>
    <x v="12"/>
    <n v="3000031665"/>
    <n v="1100380"/>
    <x v="1"/>
    <n v="200282"/>
    <s v="Maheshwari Global Industries Pvt Ltd"/>
    <n v="27.97"/>
    <n v="27.89"/>
    <s v="GJ 12 BT 8836/OM TPT"/>
    <n v="156"/>
    <n v="156"/>
    <n v="2429864.9300000002"/>
    <n v="87123.15991394766"/>
  </r>
  <r>
    <d v="2016-06-24T00:00:00"/>
    <n v="6"/>
    <x v="12"/>
    <n v="3100000699"/>
    <n v="1100784"/>
    <x v="2"/>
    <n v="202738"/>
    <s v="Tulsi Dye Chem Pvt Ltd"/>
    <n v="20.02"/>
    <n v="19.96"/>
    <s v="MH 43 E 8017/K R CARRIERS"/>
    <n v="5664700"/>
    <n v="5664700"/>
    <n v="903940.63"/>
    <n v="45287.606713426852"/>
  </r>
  <r>
    <d v="2016-06-24T00:00:00"/>
    <n v="6"/>
    <x v="12"/>
    <n v="3100000699"/>
    <n v="1100784"/>
    <x v="2"/>
    <n v="202738"/>
    <s v="Tulsi Dye Chem Pvt Ltd"/>
    <n v="20.04"/>
    <n v="19.98"/>
    <s v="MH 04 DD 9646/LUCKY ROADL"/>
    <n v="5664700"/>
    <n v="5664700"/>
    <n v="904846.38"/>
    <n v="45287.606606606605"/>
  </r>
  <r>
    <d v="2016-06-24T00:00:00"/>
    <n v="6"/>
    <x v="12"/>
    <n v="3100000699"/>
    <n v="1100784"/>
    <x v="2"/>
    <n v="202738"/>
    <s v="Tulsi Dye Chem Pvt Ltd"/>
    <n v="20.12"/>
    <n v="20.010000000000002"/>
    <s v="MH 46 H 0135/K R CARRIERS"/>
    <n v="5664700"/>
    <n v="5664700"/>
    <n v="906205.01"/>
    <n v="45287.606696651674"/>
  </r>
  <r>
    <d v="2016-06-24T00:00:00"/>
    <n v="6"/>
    <x v="12"/>
    <n v="3100000699"/>
    <n v="1100784"/>
    <x v="2"/>
    <n v="202738"/>
    <s v="Tulsi Dye Chem Pvt Ltd"/>
    <n v="20"/>
    <n v="20"/>
    <s v="MH 04 DK 1425/LUCKY ROADL"/>
    <n v="5664700"/>
    <n v="5664700"/>
    <n v="905752.14000000013"/>
    <n v="45287.607000000004"/>
  </r>
  <r>
    <d v="2016-06-24T00:00:00"/>
    <n v="6"/>
    <x v="12"/>
    <n v="3100000699"/>
    <n v="1100784"/>
    <x v="2"/>
    <n v="202738"/>
    <s v="Tulsi Dye Chem Pvt Ltd"/>
    <n v="20.059999999999999"/>
    <n v="20.03"/>
    <s v="MH 06 AQ 6063/KR C"/>
    <n v="5664700"/>
    <n v="5664700"/>
    <n v="907110.76"/>
    <n v="45287.606590114825"/>
  </r>
  <r>
    <d v="2016-06-24T00:00:00"/>
    <n v="6"/>
    <x v="12"/>
    <n v="3100000699"/>
    <n v="1100784"/>
    <x v="2"/>
    <n v="202738"/>
    <s v="Tulsi Dye Chem Pvt Ltd"/>
    <n v="19.96"/>
    <n v="19.899999999999999"/>
    <s v="MH 04 BU 9647/LUCKY ROADL"/>
    <n v="5664700"/>
    <n v="5664700"/>
    <n v="901223.38"/>
    <n v="45287.607035175883"/>
  </r>
  <r>
    <d v="2016-06-24T00:00:00"/>
    <n v="6"/>
    <x v="12"/>
    <n v="3100000699"/>
    <n v="1100784"/>
    <x v="2"/>
    <n v="202738"/>
    <s v="Tulsi Dye Chem Pvt Ltd"/>
    <n v="20.079999999999998"/>
    <n v="20.010000000000002"/>
    <s v="MH 43 E 3812/KR C"/>
    <n v="5664700"/>
    <n v="5664700"/>
    <n v="906205.01"/>
    <n v="45287.606696651674"/>
  </r>
  <r>
    <d v="2016-06-24T00:00:00"/>
    <n v="6"/>
    <x v="12"/>
    <n v="3100000699"/>
    <n v="1100784"/>
    <x v="2"/>
    <n v="202738"/>
    <s v="Tulsi Dye Chem Pvt Ltd"/>
    <n v="19.84"/>
    <n v="19.809999999999999"/>
    <s v="MH 04 CU 2267/KR CARRIERS"/>
    <n v="5664700"/>
    <n v="5664700"/>
    <n v="897147.49999999988"/>
    <n v="45287.607269056032"/>
  </r>
  <r>
    <d v="2016-06-24T00:00:00"/>
    <n v="6"/>
    <x v="12"/>
    <n v="3100000699"/>
    <n v="1100784"/>
    <x v="2"/>
    <n v="202738"/>
    <s v="Tulsi Dye Chem Pvt Ltd"/>
    <n v="19.98"/>
    <n v="19.96"/>
    <s v="MH 46 AF 4955/KRISHNA ROA"/>
    <n v="5664700"/>
    <n v="5664700"/>
    <n v="903940.63"/>
    <n v="45287.606713426852"/>
  </r>
  <r>
    <d v="2016-06-24T00:00:00"/>
    <n v="6"/>
    <x v="12"/>
    <n v="3100000699"/>
    <n v="1100784"/>
    <x v="2"/>
    <n v="202738"/>
    <s v="Tulsi Dye Chem Pvt Ltd"/>
    <n v="19.96"/>
    <n v="19.96"/>
    <s v="MH 46 AF 4958/KRISHNA ROA"/>
    <n v="5664700"/>
    <n v="5664700"/>
    <n v="903940.63"/>
    <n v="45287.606713426852"/>
  </r>
  <r>
    <d v="2016-06-24T00:00:00"/>
    <n v="6"/>
    <x v="12"/>
    <n v="3100000699"/>
    <n v="1100784"/>
    <x v="2"/>
    <n v="202738"/>
    <s v="Tulsi Dye Chem Pvt Ltd"/>
    <n v="20.02"/>
    <n v="19.989999999999998"/>
    <s v="MH 46 H 6279/KRISHNA ROAD"/>
    <n v="5664700"/>
    <n v="5664700"/>
    <n v="905299.26000000013"/>
    <n v="45287.606803401708"/>
  </r>
  <r>
    <d v="2016-06-24T00:00:00"/>
    <n v="6"/>
    <x v="12"/>
    <n v="3100000699"/>
    <n v="1100784"/>
    <x v="2"/>
    <n v="202738"/>
    <s v="Tulsi Dye Chem Pvt Ltd"/>
    <n v="20"/>
    <n v="19.95"/>
    <s v="MH 43 U 3511/KRISHNA ROAD"/>
    <n v="5664700"/>
    <n v="5664700"/>
    <n v="903487.76000000013"/>
    <n v="45287.607017543865"/>
  </r>
  <r>
    <d v="2016-06-24T00:00:00"/>
    <n v="6"/>
    <x v="12"/>
    <n v="3100000699"/>
    <n v="1100784"/>
    <x v="2"/>
    <n v="202738"/>
    <s v="Tulsi Dye Chem Pvt Ltd"/>
    <n v="20"/>
    <n v="19.989999999999998"/>
    <s v="MH 04 CP 8455/LUCKY ROADL"/>
    <n v="5664700"/>
    <n v="5664700"/>
    <n v="905299.26000000013"/>
    <n v="45287.606803401708"/>
  </r>
  <r>
    <d v="2016-06-24T00:00:00"/>
    <n v="6"/>
    <x v="12"/>
    <n v="3100000699"/>
    <n v="1100784"/>
    <x v="2"/>
    <n v="202738"/>
    <s v="Tulsi Dye Chem Pvt Ltd"/>
    <n v="20.04"/>
    <n v="20.02"/>
    <s v="MH 06 AQ 5482/K R CARRIER"/>
    <n v="5664700"/>
    <n v="5664700"/>
    <n v="906657.88"/>
    <n v="45287.606393606395"/>
  </r>
  <r>
    <d v="2016-06-24T00:00:00"/>
    <n v="6"/>
    <x v="12"/>
    <n v="3100000699"/>
    <n v="1100784"/>
    <x v="2"/>
    <n v="202738"/>
    <s v="Tulsi Dye Chem Pvt Ltd"/>
    <n v="20.04"/>
    <n v="20.02"/>
    <s v="MH 04 BU 9678/LUCKY"/>
    <n v="5664700"/>
    <n v="5664700"/>
    <n v="906657.88"/>
    <n v="45287.606393606395"/>
  </r>
  <r>
    <d v="2016-06-24T00:00:00"/>
    <n v="6"/>
    <x v="12"/>
    <n v="3100000699"/>
    <n v="1100784"/>
    <x v="2"/>
    <n v="202738"/>
    <s v="Tulsi Dye Chem Pvt Ltd"/>
    <n v="20"/>
    <n v="19.940000000000001"/>
    <s v="MH 43 E 5251/KR C"/>
    <n v="5664700"/>
    <n v="5664700"/>
    <n v="903034.89"/>
    <n v="45287.607321965894"/>
  </r>
  <r>
    <d v="2016-06-24T00:00:00"/>
    <n v="6"/>
    <x v="12"/>
    <n v="3100000699"/>
    <n v="1100784"/>
    <x v="2"/>
    <n v="202738"/>
    <s v="Tulsi Dye Chem Pvt Ltd"/>
    <n v="19.96"/>
    <n v="19.95"/>
    <s v="MH46AF1893/KRISHNA ROADLI"/>
    <n v="5664700"/>
    <n v="5664700"/>
    <n v="903487.76000000013"/>
    <n v="45287.607017543865"/>
  </r>
  <r>
    <d v="2016-06-24T00:00:00"/>
    <n v="6"/>
    <x v="12"/>
    <n v="3100000699"/>
    <n v="1100784"/>
    <x v="2"/>
    <n v="202738"/>
    <s v="Tulsi Dye Chem Pvt Ltd"/>
    <n v="20.02"/>
    <n v="19.98"/>
    <s v="MH 06 AQ 5482/K R CARRIER"/>
    <n v="5664700"/>
    <n v="5664700"/>
    <n v="904846.38"/>
    <n v="45287.606606606605"/>
  </r>
  <r>
    <d v="2016-06-24T00:00:00"/>
    <n v="6"/>
    <x v="12"/>
    <n v="3000031250"/>
    <n v="1100784"/>
    <x v="2"/>
    <n v="200055"/>
    <s v="Godrej Industries Ltd"/>
    <n v="20.260000000000002"/>
    <n v="20.260000000000002"/>
    <s v="MH 46 AF 4760/H S ROADLIN"/>
    <n v="2422"/>
    <n v="2422"/>
    <n v="868408.42000000016"/>
    <n v="42863.199407699904"/>
  </r>
  <r>
    <d v="2016-06-24T00:00:00"/>
    <n v="6"/>
    <x v="12"/>
    <n v="3100000699"/>
    <n v="1100784"/>
    <x v="2"/>
    <n v="202738"/>
    <s v="Tulsi Dye Chem Pvt Ltd"/>
    <n v="19.98"/>
    <n v="19.920000000000002"/>
    <s v="MH 06 AQ 6063/K R CARRIER"/>
    <n v="5664700"/>
    <n v="5664700"/>
    <n v="902129.13"/>
    <n v="45287.60692771084"/>
  </r>
  <r>
    <d v="2016-06-24T00:00:00"/>
    <n v="6"/>
    <x v="12"/>
    <n v="3000031295"/>
    <n v="1100784"/>
    <x v="2"/>
    <n v="202898"/>
    <s v="Krishna Oleo Chemical India Ltd"/>
    <n v="27.62"/>
    <n v="27.62"/>
    <s v="GJ 12 BT 8838/OM TPT"/>
    <n v="12"/>
    <n v="12"/>
    <n v="1520349.8"/>
    <n v="55045.249818971759"/>
  </r>
  <r>
    <d v="2016-06-24T00:00:00"/>
    <n v="6"/>
    <x v="12"/>
    <n v="3100000699"/>
    <n v="1100784"/>
    <x v="2"/>
    <n v="202738"/>
    <s v="Tulsi Dye Chem Pvt Ltd"/>
    <n v="19.96"/>
    <n v="19.940000000000001"/>
    <s v="MH 06 AQ 5482/K R CARRIER"/>
    <n v="5664700"/>
    <n v="5664700"/>
    <n v="903034.88"/>
    <n v="45287.606820461384"/>
  </r>
  <r>
    <d v="2016-06-24T00:00:00"/>
    <n v="6"/>
    <x v="12"/>
    <n v="3100000699"/>
    <n v="1100784"/>
    <x v="2"/>
    <n v="202738"/>
    <s v="Tulsi Dye Chem Pvt Ltd"/>
    <n v="20"/>
    <n v="19.940000000000001"/>
    <s v="MH 46 H 3711/K R CARRIERS"/>
    <n v="5664700"/>
    <n v="5664700"/>
    <n v="903034.88"/>
    <n v="45287.606820461384"/>
  </r>
  <r>
    <d v="2016-06-24T00:00:00"/>
    <n v="6"/>
    <x v="12"/>
    <n v="3000031250"/>
    <n v="1100784"/>
    <x v="2"/>
    <n v="200055"/>
    <s v="Godrej Industries Ltd"/>
    <n v="26.56"/>
    <n v="26.55"/>
    <s v="GJ 12 AZ 8806/OM TPT"/>
    <n v="2392"/>
    <n v="2392"/>
    <n v="1138017.96"/>
    <n v="42863.199999999997"/>
  </r>
  <r>
    <d v="2016-06-25T00:00:00"/>
    <n v="6"/>
    <x v="12"/>
    <n v="3000031692"/>
    <n v="1100122"/>
    <x v="3"/>
    <n v="203087"/>
    <s v="Sri Lingeswarar Traders"/>
    <n v="20.55"/>
    <n v="20.47"/>
    <s v="MH 43 Y 5328/ALL IS WELL"/>
    <n v="69"/>
    <n v="69"/>
    <n v="1606894.91"/>
    <n v="78499.995603321935"/>
  </r>
  <r>
    <d v="2016-06-25T00:00:00"/>
    <n v="6"/>
    <x v="12"/>
    <n v="3000031695"/>
    <n v="1100122"/>
    <x v="3"/>
    <n v="203087"/>
    <s v="Sri Lingeswarar Traders"/>
    <n v="24.81"/>
    <n v="24.71"/>
    <s v="MH 43 Y 5765/ALL IS WELL"/>
    <n v="67"/>
    <n v="67"/>
    <n v="1952089.9900000002"/>
    <n v="78999.999595305548"/>
  </r>
  <r>
    <d v="2016-06-25T00:00:00"/>
    <n v="6"/>
    <x v="12"/>
    <n v="3000031695"/>
    <n v="1100122"/>
    <x v="3"/>
    <n v="203087"/>
    <s v="Sri Lingeswarar Traders"/>
    <n v="20.03"/>
    <n v="19.96"/>
    <s v="TN 28 AM 2045/ ALL IS WEL"/>
    <n v="66"/>
    <n v="66"/>
    <n v="1576839.99"/>
    <n v="78999.99949899799"/>
  </r>
  <r>
    <d v="2016-06-25T00:00:00"/>
    <n v="6"/>
    <x v="12"/>
    <n v="3000031718"/>
    <n v="1100122"/>
    <x v="3"/>
    <n v="203088"/>
    <s v="Viswa Traders"/>
    <n v="20.149999999999999"/>
    <n v="20.059999999999999"/>
    <s v="MH 43 Y 3743/ABI TPT"/>
    <n v="13"/>
    <n v="13"/>
    <n v="1634889.99"/>
    <n v="81499.99950149552"/>
  </r>
  <r>
    <d v="2016-06-25T00:00:00"/>
    <n v="6"/>
    <x v="12"/>
    <n v="3000031602"/>
    <n v="1100122"/>
    <x v="3"/>
    <n v="203080"/>
    <s v="Srie Bhagawati Oil Industries"/>
    <n v="20.440000000000001"/>
    <n v="20.34"/>
    <s v="MH 43 Y 7206/CITY TPT"/>
    <n v="35"/>
    <n v="35"/>
    <n v="1627199.95"/>
    <n v="79999.997541789577"/>
  </r>
  <r>
    <d v="2016-06-25T00:00:00"/>
    <n v="6"/>
    <x v="12"/>
    <n v="3000031522"/>
    <n v="1100122"/>
    <x v="3"/>
    <n v="203062"/>
    <s v="Shree Vel Industries"/>
    <n v="20.02"/>
    <n v="19.93"/>
    <s v="MH 43 Y 5325/CITY TPT"/>
    <n v="16"/>
    <n v="16"/>
    <n v="1594399.95"/>
    <n v="79999.99749121927"/>
  </r>
  <r>
    <d v="2016-06-25T00:00:00"/>
    <n v="6"/>
    <x v="12"/>
    <n v="3000031777"/>
    <n v="1100365"/>
    <x v="0"/>
    <n v="200258"/>
    <s v="Ruchi Soya Industries Ltd"/>
    <n v="24.79"/>
    <n v="24.76"/>
    <s v="MH 04 FD 7336/ANNA BULK"/>
    <n v="9600523099"/>
    <n v="27100082"/>
    <n v="1066338.92"/>
    <n v="43066.999999999993"/>
  </r>
  <r>
    <d v="2016-06-25T00:00:00"/>
    <n v="6"/>
    <x v="12"/>
    <n v="3000031777"/>
    <n v="1100365"/>
    <x v="0"/>
    <n v="200258"/>
    <s v="Ruchi Soya Industries Ltd"/>
    <n v="25.36"/>
    <n v="25.31"/>
    <s v="MH 06 AQ 2534/ANNA BULK"/>
    <n v="271000084"/>
    <n v="271000084"/>
    <n v="1090025.77"/>
    <n v="43067"/>
  </r>
  <r>
    <d v="2016-06-25T00:00:00"/>
    <n v="6"/>
    <x v="12"/>
    <n v="3000031777"/>
    <n v="1100365"/>
    <x v="0"/>
    <n v="200258"/>
    <s v="Ruchi Soya Industries Ltd"/>
    <n v="22.76"/>
    <n v="22.68"/>
    <s v="MH 06 AQ 1693 ANNA BULK"/>
    <n v="271000085"/>
    <n v="271000085"/>
    <n v="976759.55999999994"/>
    <n v="43067"/>
  </r>
  <r>
    <d v="2016-06-25T00:00:00"/>
    <n v="6"/>
    <x v="12"/>
    <n v="3000031777"/>
    <n v="1100365"/>
    <x v="0"/>
    <n v="200258"/>
    <s v="Ruchi Soya Industries Ltd"/>
    <n v="19.71"/>
    <n v="19.670000000000002"/>
    <s v="MH 06 AQ 3058/SAI DARSHAN"/>
    <n v="9600523107"/>
    <n v="27100083"/>
    <n v="847127.89000000013"/>
    <n v="43067"/>
  </r>
  <r>
    <d v="2016-06-25T00:00:00"/>
    <n v="6"/>
    <x v="12"/>
    <n v="3000031548"/>
    <n v="1100380"/>
    <x v="1"/>
    <n v="600005"/>
    <s v="VVF LIMITED"/>
    <n v="26.82"/>
    <n v="26.72"/>
    <s v="GJ 12 AT 8788/OM TPT"/>
    <s v="16-17/128"/>
    <s v="740009/7"/>
    <n v="2382168.16"/>
    <n v="89153.000000000015"/>
  </r>
  <r>
    <d v="2016-06-25T00:00:00"/>
    <n v="6"/>
    <x v="12"/>
    <n v="3000031555"/>
    <n v="1100380"/>
    <x v="1"/>
    <n v="600005"/>
    <s v="VVF LIMITED"/>
    <n v="20.66"/>
    <n v="20.56"/>
    <s v="MH 04 FJ 2254/PAWAN TPT"/>
    <n v="22009048"/>
    <s v="740010/5"/>
    <n v="1773649.5199999998"/>
    <n v="86267"/>
  </r>
  <r>
    <d v="2016-06-25T00:00:00"/>
    <n v="6"/>
    <x v="12"/>
    <n v="3000031555"/>
    <n v="1100380"/>
    <x v="1"/>
    <n v="600005"/>
    <s v="VVF LIMITED"/>
    <n v="20.76"/>
    <n v="20.7"/>
    <s v="MH 04 HD 2133/PAWAN TPT"/>
    <n v="22009044"/>
    <s v="740010/2"/>
    <n v="1785726.9"/>
    <n v="86267"/>
  </r>
  <r>
    <d v="2016-06-25T00:00:00"/>
    <n v="6"/>
    <x v="12"/>
    <n v="3000031665"/>
    <n v="1100380"/>
    <x v="1"/>
    <n v="200282"/>
    <s v="Maheshwari Global Industries Pvt Ltd"/>
    <n v="27.73"/>
    <n v="27.66"/>
    <s v="GJ 12 BT 8832/OM TPT"/>
    <n v="154"/>
    <n v="154"/>
    <n v="2409826.61"/>
    <n v="87123.160159074469"/>
  </r>
  <r>
    <d v="2016-06-25T00:00:00"/>
    <n v="6"/>
    <x v="12"/>
    <n v="3000031665"/>
    <n v="1100380"/>
    <x v="1"/>
    <n v="200282"/>
    <s v="Maheshwari Global Industries Pvt Ltd"/>
    <n v="27.92"/>
    <n v="27.85"/>
    <s v="GJ 12 BT 8826/OM TPT"/>
    <n v="155"/>
    <n v="155"/>
    <n v="2426380.0099999998"/>
    <n v="87123.160143626563"/>
  </r>
  <r>
    <d v="2016-06-25T00:00:00"/>
    <n v="6"/>
    <x v="12"/>
    <n v="3000031665"/>
    <n v="1100380"/>
    <x v="1"/>
    <n v="200282"/>
    <s v="Maheshwari Global Industries Pvt Ltd"/>
    <n v="27.35"/>
    <n v="27.26"/>
    <s v="GJ 12 AY 8802/OM TPT"/>
    <n v="153"/>
    <n v="153"/>
    <n v="2374977.34"/>
    <n v="87123.15994130593"/>
  </r>
  <r>
    <d v="2016-06-25T00:00:00"/>
    <n v="6"/>
    <x v="12"/>
    <n v="3000031548"/>
    <n v="1100380"/>
    <x v="1"/>
    <n v="600005"/>
    <s v="VVF LIMITED"/>
    <n v="28.06"/>
    <n v="28"/>
    <s v="GJ 12 BT 8834/OM TPT"/>
    <s v="16-17/129"/>
    <s v="740009/6"/>
    <n v="2496284"/>
    <n v="89153"/>
  </r>
  <r>
    <d v="2016-06-25T00:00:00"/>
    <n v="6"/>
    <x v="12"/>
    <n v="3000031548"/>
    <n v="1100380"/>
    <x v="1"/>
    <n v="600005"/>
    <s v="VVF LIMITED"/>
    <n v="32.21"/>
    <n v="32.11"/>
    <s v="GJ 12 BT 8852/OM TPT"/>
    <s v="16-17/130"/>
    <s v="740009/5"/>
    <n v="2862702.83"/>
    <n v="89153"/>
  </r>
  <r>
    <d v="2016-06-25T00:00:00"/>
    <n v="6"/>
    <x v="12"/>
    <n v="3000031548"/>
    <n v="1100380"/>
    <x v="1"/>
    <n v="600005"/>
    <s v="VVF LIMITED"/>
    <n v="27.82"/>
    <n v="27.76"/>
    <s v="GJ 12 BT 8836/OM TPT"/>
    <s v="16-17/131"/>
    <s v="740009/4"/>
    <n v="2474887.2799999998"/>
    <n v="89152.999999999985"/>
  </r>
  <r>
    <d v="2016-06-25T00:00:00"/>
    <n v="6"/>
    <x v="12"/>
    <n v="3000031667"/>
    <n v="1100380"/>
    <x v="1"/>
    <n v="600005"/>
    <s v="VVF LIMITED"/>
    <n v="28.1"/>
    <n v="28.02"/>
    <s v="GJ 12 AY 8803/OM TPT"/>
    <s v="16-17/137"/>
    <s v="740011/1"/>
    <n v="2498067.06"/>
    <n v="89153"/>
  </r>
  <r>
    <d v="2016-06-25T00:00:00"/>
    <n v="6"/>
    <x v="12"/>
    <n v="3000031667"/>
    <n v="1100380"/>
    <x v="1"/>
    <n v="600005"/>
    <s v="VVF LIMITED"/>
    <n v="24.95"/>
    <n v="24.9"/>
    <s v="GJ 12 AY 8802/OM TPT"/>
    <n v="136"/>
    <n v="9499740011"/>
    <n v="2219909.7000000002"/>
    <n v="89153.000000000015"/>
  </r>
  <r>
    <d v="2016-06-25T00:00:00"/>
    <n v="6"/>
    <x v="12"/>
    <n v="3000030405"/>
    <n v="1100380"/>
    <x v="1"/>
    <n v="200282"/>
    <s v="Maheshwari Global Industries Pvt Ltd"/>
    <n v="24.864999999999998"/>
    <n v="24.802"/>
    <s v="GJ 12 BT 8832/OM TPT"/>
    <s v="16-17/140"/>
    <n v="140"/>
    <n v="2249219.9700000002"/>
    <n v="90687.040158051779"/>
  </r>
  <r>
    <d v="2016-06-25T00:00:00"/>
    <n v="6"/>
    <x v="12"/>
    <n v="3000031548"/>
    <n v="1100380"/>
    <x v="1"/>
    <n v="600005"/>
    <s v="VVF LIMITED"/>
    <n v="-27.93"/>
    <n v="-27.87"/>
    <s v="GJ 12 AZ 8814/OM TPT"/>
    <n v="135"/>
    <n v="9499740009"/>
    <n v="-2484694.11"/>
    <n v="89152.999999999985"/>
  </r>
  <r>
    <d v="2016-06-25T00:00:00"/>
    <n v="6"/>
    <x v="12"/>
    <n v="3000031823"/>
    <n v="1100380"/>
    <x v="1"/>
    <n v="600005"/>
    <s v="VVF LIMITED"/>
    <n v="17.73"/>
    <n v="17.64"/>
    <s v="GJ 2 VV 6072/GUJARAT RAJE"/>
    <n v="22009083"/>
    <s v="740013/1"/>
    <n v="1521749.88"/>
    <n v="86266.999999999985"/>
  </r>
  <r>
    <d v="2016-06-25T00:00:00"/>
    <n v="6"/>
    <x v="12"/>
    <n v="3000031548"/>
    <n v="1100380"/>
    <x v="1"/>
    <n v="600005"/>
    <s v="VVF LIMITED"/>
    <n v="27.36"/>
    <n v="27.29"/>
    <s v="GJ 12 AU 8855/OM TPT"/>
    <s v="16-17/127"/>
    <s v="740009/8"/>
    <n v="2432985.37"/>
    <n v="89153"/>
  </r>
  <r>
    <d v="2016-06-25T00:00:00"/>
    <n v="6"/>
    <x v="12"/>
    <n v="3000031548"/>
    <n v="1100380"/>
    <x v="1"/>
    <n v="600005"/>
    <s v="VVF LIMITED"/>
    <n v="28.24"/>
    <n v="28.19"/>
    <s v="GJ 12 BT 2825/OM TPT"/>
    <s v="16-17/133"/>
    <s v="740009/2"/>
    <n v="2513223.0699999998"/>
    <n v="89152.999999999985"/>
  </r>
  <r>
    <d v="2016-06-25T00:00:00"/>
    <n v="6"/>
    <x v="12"/>
    <n v="3000031555"/>
    <n v="1100380"/>
    <x v="1"/>
    <n v="600005"/>
    <s v="VVF LIMITED"/>
    <n v="19.88"/>
    <n v="19.809999999999999"/>
    <s v="MH 43 Y 5547/PAWAN TPT"/>
    <n v="22009054"/>
    <s v="740010/7"/>
    <n v="1708949.2699999998"/>
    <n v="86267"/>
  </r>
  <r>
    <d v="2016-06-25T00:00:00"/>
    <n v="6"/>
    <x v="12"/>
    <n v="3000031555"/>
    <n v="1100380"/>
    <x v="1"/>
    <n v="600005"/>
    <s v="VVF LIMITED"/>
    <n v="20.11"/>
    <n v="20.07"/>
    <s v="MH 04 FU 6833/PAWAN TPT"/>
    <n v="22009050"/>
    <s v="740010/6"/>
    <n v="1731378.69"/>
    <n v="86267"/>
  </r>
  <r>
    <d v="2016-06-25T00:00:00"/>
    <n v="6"/>
    <x v="12"/>
    <n v="3000031555"/>
    <n v="1100380"/>
    <x v="1"/>
    <n v="600005"/>
    <s v="VVF LIMITED"/>
    <n v="19.23"/>
    <n v="19.190000000000001"/>
    <s v="MH 46 F 5361/GUJRAT RAJAS"/>
    <n v="22009047"/>
    <s v="740010/4"/>
    <n v="1655463.7300000002"/>
    <n v="86267"/>
  </r>
  <r>
    <d v="2016-06-25T00:00:00"/>
    <n v="6"/>
    <x v="12"/>
    <n v="3000031555"/>
    <n v="1100380"/>
    <x v="1"/>
    <n v="600005"/>
    <s v="VVF LIMITED"/>
    <n v="20.38"/>
    <n v="20.29"/>
    <s v="MH 04 FP 5229/PAWAN TPT"/>
    <n v="22009046"/>
    <s v="740010/3"/>
    <n v="1750357.43"/>
    <n v="86267"/>
  </r>
  <r>
    <d v="2016-06-25T00:00:00"/>
    <n v="6"/>
    <x v="12"/>
    <n v="3000031555"/>
    <n v="1100380"/>
    <x v="1"/>
    <n v="600005"/>
    <s v="VVF LIMITED"/>
    <n v="20.92"/>
    <n v="20.83"/>
    <s v="MH 18 AA 9689/GUJRAT RAJ"/>
    <n v="22009042"/>
    <s v="740010/1"/>
    <n v="1796941.61"/>
    <n v="86267.000000000015"/>
  </r>
  <r>
    <d v="2016-06-25T00:00:00"/>
    <n v="6"/>
    <x v="12"/>
    <n v="3000031665"/>
    <n v="1100380"/>
    <x v="1"/>
    <n v="200282"/>
    <s v="Maheshwari Global Industries Pvt Ltd"/>
    <n v="28"/>
    <n v="27.92"/>
    <s v="GJ 12 AY 8803/OM TPT"/>
    <n v="158"/>
    <n v="158"/>
    <n v="2432478.63"/>
    <n v="87123.160100286521"/>
  </r>
  <r>
    <d v="2016-06-25T00:00:00"/>
    <n v="6"/>
    <x v="12"/>
    <n v="3000031555"/>
    <n v="1100380"/>
    <x v="1"/>
    <n v="600005"/>
    <s v="VVF LIMITED"/>
    <n v="20.190000000000001"/>
    <n v="20.079999999999998"/>
    <s v="MH 04 FU 6056/PAWAN TPT"/>
    <n v="22009037"/>
    <n v="9499740010"/>
    <n v="1732241.36"/>
    <n v="86267.000000000015"/>
  </r>
  <r>
    <d v="2016-06-25T00:00:00"/>
    <n v="6"/>
    <x v="12"/>
    <n v="3000031823"/>
    <n v="1100380"/>
    <x v="1"/>
    <n v="600005"/>
    <s v="VVF LIMITED"/>
    <n v="18.28"/>
    <n v="18.14"/>
    <s v="GJ 02 VV 3303 GUJARAT RAJ"/>
    <n v="22009084"/>
    <n v="9499740013"/>
    <n v="1564883.38"/>
    <n v="86266.999999999985"/>
  </r>
  <r>
    <d v="2016-06-25T00:00:00"/>
    <n v="6"/>
    <x v="12"/>
    <n v="3000031673"/>
    <n v="1100380"/>
    <x v="1"/>
    <n v="600005"/>
    <s v="VVF LIMITED"/>
    <n v="26.22"/>
    <n v="26.04"/>
    <s v="PB 13 AR 9395/PAWAN TPT"/>
    <n v="22009060"/>
    <n v="9499740012"/>
    <n v="2246392.6800000002"/>
    <n v="86267.000000000015"/>
  </r>
  <r>
    <d v="2016-06-25T00:00:00"/>
    <n v="6"/>
    <x v="12"/>
    <n v="3000031548"/>
    <n v="1100380"/>
    <x v="1"/>
    <n v="600005"/>
    <s v="VVF LIMITED"/>
    <n v="33.17"/>
    <n v="33.06"/>
    <s v="GJ 12 BT 8822/OM TPT"/>
    <s v="16-17/132"/>
    <s v="740009/3"/>
    <n v="2947398.18"/>
    <n v="89153"/>
  </r>
  <r>
    <d v="2016-06-25T00:00:00"/>
    <n v="6"/>
    <x v="12"/>
    <n v="3000031548"/>
    <n v="1100380"/>
    <x v="1"/>
    <n v="600005"/>
    <s v="VVF LIMITED"/>
    <n v="27.93"/>
    <n v="27.87"/>
    <s v="GJ 12 AZ 8814/OM TPT"/>
    <n v="135"/>
    <n v="9499740009"/>
    <n v="2484694.11"/>
    <n v="89152.999999999985"/>
  </r>
  <r>
    <d v="2016-06-25T00:00:00"/>
    <n v="6"/>
    <x v="12"/>
    <n v="3000031667"/>
    <n v="1100380"/>
    <x v="1"/>
    <n v="600005"/>
    <s v="VVF LIMITED"/>
    <n v="2.895"/>
    <n v="2.8879999999999999"/>
    <s v="GJ 12 BT 8832/OM TPT"/>
    <s v="16-17/139"/>
    <s v="740011/3"/>
    <n v="257473.86"/>
    <n v="89152.998614958444"/>
  </r>
  <r>
    <d v="2016-06-25T00:00:00"/>
    <n v="6"/>
    <x v="12"/>
    <n v="3000031548"/>
    <n v="1100380"/>
    <x v="1"/>
    <n v="600005"/>
    <s v="VVF LIMITED"/>
    <n v="27.93"/>
    <n v="27.87"/>
    <s v="GJ 12 AZ 8814/OM TPT"/>
    <n v="135"/>
    <n v="9499740009"/>
    <n v="2484694.11"/>
    <n v="89152.999999999985"/>
  </r>
  <r>
    <d v="2016-06-25T00:00:00"/>
    <n v="6"/>
    <x v="12"/>
    <n v="3000031548"/>
    <n v="1100380"/>
    <x v="1"/>
    <n v="600005"/>
    <s v="VVF LIMITED"/>
    <n v="27.4"/>
    <n v="27.34"/>
    <s v="GJ 12 BT 8838/OM TPT"/>
    <n v="134"/>
    <s v="740009/1"/>
    <n v="2437443.02"/>
    <n v="89153"/>
  </r>
  <r>
    <d v="2016-06-25T00:00:00"/>
    <n v="6"/>
    <x v="12"/>
    <n v="3000031667"/>
    <n v="1100380"/>
    <x v="1"/>
    <n v="600005"/>
    <s v="VVF LIMITED"/>
    <n v="28.01"/>
    <n v="27.94"/>
    <s v="GJ 12 BT 8826/OM TPT"/>
    <s v="16-17/138"/>
    <s v="740011/2"/>
    <n v="2490934.8199999998"/>
    <n v="89152.999999999985"/>
  </r>
  <r>
    <d v="2016-06-25T00:00:00"/>
    <n v="6"/>
    <x v="12"/>
    <n v="3000031854"/>
    <n v="1100784"/>
    <x v="2"/>
    <n v="200055"/>
    <s v="Godrej Industries Ltd"/>
    <n v="25.1"/>
    <n v="25.05"/>
    <s v=" GJ 12 AZ 8844 OM TPT"/>
    <n v="2532"/>
    <n v="2532"/>
    <n v="1163370.8400000001"/>
    <n v="46441.949700598801"/>
  </r>
  <r>
    <d v="2016-06-25T00:00:00"/>
    <n v="6"/>
    <x v="12"/>
    <n v="3000031295"/>
    <n v="1100784"/>
    <x v="2"/>
    <n v="202898"/>
    <s v="Krishna Oleo Chemical India Ltd"/>
    <n v="32.200000000000003"/>
    <n v="32.090000000000003"/>
    <s v="GJ 12 BT 8824/OM TPT"/>
    <n v="13"/>
    <n v="13"/>
    <n v="1766402.08"/>
    <n v="55045.250233717663"/>
  </r>
  <r>
    <d v="2016-06-26T00:00:00"/>
    <n v="6"/>
    <x v="13"/>
    <n v="3000031643"/>
    <n v="1100122"/>
    <x v="3"/>
    <n v="203068"/>
    <s v="N M Coconut Oil Mercchants"/>
    <n v="20.21"/>
    <n v="20.16"/>
    <s v="GJ 12 BT 6803/CITY TPT"/>
    <n v="283"/>
    <n v="283"/>
    <n v="1643039.98"/>
    <n v="81499.999007936509"/>
  </r>
  <r>
    <d v="2016-06-26T00:00:00"/>
    <n v="6"/>
    <x v="13"/>
    <n v="3000031698"/>
    <n v="1100122"/>
    <x v="3"/>
    <n v="203087"/>
    <s v="Sri Lingeswarar Traders"/>
    <n v="19.739999999999998"/>
    <n v="19.739999999999998"/>
    <s v="MH 43 Y 2795/ABI TPT"/>
    <n v="68"/>
    <n v="68"/>
    <n v="1608809.98"/>
    <n v="81499.998986828781"/>
  </r>
  <r>
    <d v="2016-06-26T00:00:00"/>
    <n v="6"/>
    <x v="13"/>
    <n v="3000030937"/>
    <n v="1100122"/>
    <x v="3"/>
    <n v="203034"/>
    <s v="Puduvai Impex"/>
    <n v="20.27"/>
    <n v="20.239999999999998"/>
    <s v="MH 04 FU 5855/A.R.ROAD WA"/>
    <n v="29"/>
    <n v="29"/>
    <n v="1700159.98"/>
    <n v="83999.999011857712"/>
  </r>
  <r>
    <d v="2016-06-26T00:00:00"/>
    <n v="6"/>
    <x v="13"/>
    <n v="3000031643"/>
    <n v="1100122"/>
    <x v="3"/>
    <n v="203068"/>
    <s v="N M Coconut Oil Mercchants"/>
    <n v="20.13"/>
    <n v="20.09"/>
    <s v="GJ 12 AZ 5034/CITY TPT"/>
    <n v="282"/>
    <n v="282"/>
    <n v="1637334.99"/>
    <n v="81499.999502239923"/>
  </r>
  <r>
    <d v="2016-06-26T00:00:00"/>
    <n v="6"/>
    <x v="13"/>
    <n v="3000031695"/>
    <n v="1100122"/>
    <x v="3"/>
    <n v="203087"/>
    <s v="Sri Lingeswarar Traders"/>
    <n v="15.21"/>
    <n v="15.21"/>
    <s v="MH 04 EB 9544/ALL IS WELL"/>
    <n v="72"/>
    <n v="72"/>
    <n v="1201589.99"/>
    <n v="78999.999342537805"/>
  </r>
  <r>
    <d v="2016-06-26T00:00:00"/>
    <n v="6"/>
    <x v="13"/>
    <n v="3000031665"/>
    <n v="1100380"/>
    <x v="1"/>
    <n v="200282"/>
    <s v="Maheshwari Global Industries Pvt Ltd"/>
    <n v="28.62"/>
    <n v="28.59"/>
    <s v="GJ 12 AZ 3847/OM TPT"/>
    <s v="159/16-17"/>
    <n v="159"/>
    <n v="2490851.14"/>
    <n v="87123.159846100039"/>
  </r>
  <r>
    <d v="2016-06-26T00:00:00"/>
    <n v="6"/>
    <x v="13"/>
    <n v="3000031665"/>
    <n v="1100380"/>
    <x v="1"/>
    <n v="200282"/>
    <s v="Maheshwari Global Industries Pvt Ltd"/>
    <n v="28.16"/>
    <n v="28.15"/>
    <s v="GJ 12 AT 8738/OM TPT"/>
    <s v="160/16-17"/>
    <n v="160"/>
    <n v="2452516.9500000002"/>
    <n v="87123.159857904102"/>
  </r>
  <r>
    <d v="2016-06-26T00:00:00"/>
    <n v="6"/>
    <x v="13"/>
    <n v="3000031250"/>
    <n v="1100784"/>
    <x v="2"/>
    <n v="200055"/>
    <s v="Godrej Industries Ltd"/>
    <n v="12.22"/>
    <n v="12.22"/>
    <s v="MH 46 AF 7458/H S ROADLIN"/>
    <n v="2572"/>
    <n v="2572"/>
    <n v="523788.31"/>
    <n v="42863.200490998359"/>
  </r>
  <r>
    <d v="2016-06-26T00:00:00"/>
    <n v="6"/>
    <x v="13"/>
    <n v="3000031854"/>
    <n v="1100784"/>
    <x v="2"/>
    <n v="200055"/>
    <s v="Godrej Industries Ltd"/>
    <n v="11.654999999999999"/>
    <n v="11.654999999999999"/>
    <s v="MH 46 AF 7458/H S ROADLIN"/>
    <n v="2573"/>
    <n v="2573"/>
    <n v="541280.92000000004"/>
    <n v="46441.949377949386"/>
  </r>
  <r>
    <d v="2016-06-26T00:00:00"/>
    <n v="6"/>
    <x v="13"/>
    <n v="3000031295"/>
    <n v="1100784"/>
    <x v="2"/>
    <n v="202898"/>
    <s v="Krishna Oleo Chemical India Ltd"/>
    <n v="28.82"/>
    <n v="28.74"/>
    <s v="GJ 12 AY 8877/OM TPT"/>
    <n v="15"/>
    <n v="15"/>
    <n v="1582000.48"/>
    <n v="55045.249826026447"/>
  </r>
  <r>
    <d v="2016-06-26T00:00:00"/>
    <n v="6"/>
    <x v="13"/>
    <n v="3000031854"/>
    <n v="1100784"/>
    <x v="2"/>
    <n v="200055"/>
    <s v="Godrej Industries Ltd"/>
    <n v="19.95"/>
    <n v="19.940000000000001"/>
    <s v="MH 46 AF 1912/H S ROADLIN"/>
    <n v="2578"/>
    <n v="2578"/>
    <n v="926052.48"/>
    <n v="46441.94984954864"/>
  </r>
  <r>
    <d v="2016-06-27T00:00:00"/>
    <n v="6"/>
    <x v="13"/>
    <n v="3000031239"/>
    <n v="1100365"/>
    <x v="0"/>
    <n v="200232"/>
    <s v="Cargill India Pvt Ltd"/>
    <n v="26.97"/>
    <n v="26.95"/>
    <s v="GJ 12 BT 8830/OM TPT"/>
    <n v="9110127545"/>
    <n v="1010004031"/>
    <n v="1155548.6200000001"/>
    <n v="42877.499814471252"/>
  </r>
  <r>
    <d v="2016-06-27T00:00:00"/>
    <n v="6"/>
    <x v="13"/>
    <n v="3000031922"/>
    <n v="1100380"/>
    <x v="1"/>
    <n v="200282"/>
    <s v="Maheshwari Global Industries Pvt Ltd"/>
    <n v="11.305"/>
    <n v="11.302"/>
    <s v="GJ 12 BT 8860/OM TPT"/>
    <n v="163"/>
    <n v="163"/>
    <n v="1028737.65"/>
    <n v="91022.619890284914"/>
  </r>
  <r>
    <d v="2016-06-27T00:00:00"/>
    <n v="6"/>
    <x v="13"/>
    <n v="3000031665"/>
    <n v="1100380"/>
    <x v="1"/>
    <n v="200282"/>
    <s v="Maheshwari Global Industries Pvt Ltd"/>
    <n v="21.965"/>
    <n v="21.957999999999998"/>
    <s v="GJ 12 BT 8860/OM TPT"/>
    <n v="162"/>
    <n v="162"/>
    <n v="1913050.35"/>
    <n v="87123.160123872862"/>
  </r>
  <r>
    <d v="2016-06-27T00:00:00"/>
    <n v="6"/>
    <x v="13"/>
    <n v="3000031665"/>
    <n v="1100380"/>
    <x v="1"/>
    <n v="200282"/>
    <s v="Maheshwari Global Industries Pvt Ltd"/>
    <n v="28.38"/>
    <n v="28.33"/>
    <s v="GJ 12 AY 8855/OM TPT"/>
    <n v="161"/>
    <n v="161"/>
    <n v="2468199.12"/>
    <n v="87123.15990116485"/>
  </r>
  <r>
    <d v="2016-06-27T00:00:00"/>
    <n v="6"/>
    <x v="13"/>
    <n v="3000031922"/>
    <n v="1100380"/>
    <x v="1"/>
    <n v="200282"/>
    <s v="Maheshwari Global Industries Pvt Ltd"/>
    <n v="33.83"/>
    <n v="33.76"/>
    <s v="GJ 12 BT 8862/OM TPT"/>
    <n v="164"/>
    <n v="164"/>
    <n v="3072923.65"/>
    <n v="91022.619964454978"/>
  </r>
  <r>
    <d v="2016-06-27T00:00:00"/>
    <n v="6"/>
    <x v="13"/>
    <n v="3000031922"/>
    <n v="1100380"/>
    <x v="1"/>
    <n v="200282"/>
    <s v="Maheshwari Global Industries Pvt Ltd"/>
    <n v="32.76"/>
    <n v="32.72"/>
    <s v="GJ 12 BT 8852/OM TPT"/>
    <n v="165"/>
    <n v="165"/>
    <n v="2978260.13"/>
    <n v="91022.620110024451"/>
  </r>
  <r>
    <d v="2016-06-27T00:00:00"/>
    <n v="6"/>
    <x v="13"/>
    <n v="3000031854"/>
    <n v="1100784"/>
    <x v="2"/>
    <n v="200055"/>
    <s v="Godrej Industries Ltd"/>
    <n v="19.989999999999998"/>
    <n v="19.98"/>
    <s v="MH 46 F 5190/H S ROADLINE"/>
    <n v="2631"/>
    <n v="2631"/>
    <n v="927910.15"/>
    <n v="46441.94944944945"/>
  </r>
  <r>
    <d v="2016-06-28T00:00:00"/>
    <n v="6"/>
    <x v="13"/>
    <n v="3000031794"/>
    <n v="1100122"/>
    <x v="3"/>
    <n v="203068"/>
    <s v="N M Coconut Oil Mercchants"/>
    <n v="23.99"/>
    <n v="23.94"/>
    <s v="GJ 12 BT 5081/CITY TPT"/>
    <n v="289"/>
    <n v="289"/>
    <n v="1951109.9800000002"/>
    <n v="81499.999164578112"/>
  </r>
  <r>
    <d v="2016-06-28T00:00:00"/>
    <n v="6"/>
    <x v="13"/>
    <n v="3000031556"/>
    <n v="1100122"/>
    <x v="3"/>
    <n v="203075"/>
    <s v="Shree Kumaravel Oil Mill"/>
    <n v="20.329999999999998"/>
    <n v="20.29"/>
    <s v="TN 88 A 8356/CITY TPT"/>
    <s v="24/23.06.2016"/>
    <n v="24"/>
    <n v="1623199.95"/>
    <n v="79999.997535731891"/>
  </r>
  <r>
    <d v="2016-06-28T00:00:00"/>
    <n v="6"/>
    <x v="13"/>
    <n v="3000031404"/>
    <n v="1100122"/>
    <x v="3"/>
    <n v="203059"/>
    <s v="Pavithra Oil Mill"/>
    <n v="28.92"/>
    <n v="28.91"/>
    <s v="GJ 12 AZ 7232/CITY TPT"/>
    <n v="36"/>
    <n v="36"/>
    <n v="2312799.9300000002"/>
    <n v="79999.997578692506"/>
  </r>
  <r>
    <d v="2016-06-28T00:00:00"/>
    <n v="6"/>
    <x v="13"/>
    <n v="3000031636"/>
    <n v="1100122"/>
    <x v="3"/>
    <n v="203083"/>
    <s v="Kumaran Oil Products"/>
    <n v="20.11"/>
    <n v="20.05"/>
    <s v="MH 43 Y 8147/ABI TPT"/>
    <n v="70"/>
    <n v="70"/>
    <n v="1603999.9499999997"/>
    <n v="79999.997506234402"/>
  </r>
  <r>
    <d v="2016-06-28T00:00:00"/>
    <n v="6"/>
    <x v="13"/>
    <n v="3000031692"/>
    <n v="1100122"/>
    <x v="3"/>
    <n v="203087"/>
    <s v="Sri Lingeswarar Traders"/>
    <n v="19.86"/>
    <n v="19.82"/>
    <s v="MH 43 Y 1918/ALL IS WELL"/>
    <n v="73"/>
    <n v="73"/>
    <n v="1555869.91"/>
    <n v="78499.995459132188"/>
  </r>
  <r>
    <d v="2016-06-28T00:00:00"/>
    <n v="6"/>
    <x v="13"/>
    <n v="3000031564"/>
    <n v="1100122"/>
    <x v="3"/>
    <n v="203072"/>
    <s v="Prema Oil Mill"/>
    <n v="20.100000000000001"/>
    <n v="20.079999999999998"/>
    <s v="MH 43 Y 2796/SILVER TPT"/>
    <n v="72"/>
    <n v="72"/>
    <n v="1606399.9499999997"/>
    <n v="79999.997509960158"/>
  </r>
  <r>
    <d v="2016-06-28T00:00:00"/>
    <n v="6"/>
    <x v="13"/>
    <n v="3000031698"/>
    <n v="1100122"/>
    <x v="3"/>
    <n v="203087"/>
    <s v="Sri Lingeswarar Traders"/>
    <n v="20.22"/>
    <n v="20.2"/>
    <s v="MH 12 LT 3393/ALL IS WELL"/>
    <n v="75"/>
    <n v="75"/>
    <n v="1646299.98"/>
    <n v="81499.999009900988"/>
  </r>
  <r>
    <d v="2016-06-28T00:00:00"/>
    <n v="6"/>
    <x v="13"/>
    <n v="3000031636"/>
    <n v="1100122"/>
    <x v="3"/>
    <n v="203083"/>
    <s v="Kumaran Oil Products"/>
    <n v="20.45"/>
    <n v="20.38"/>
    <s v="MH 43 Y 6715/ABI TPT"/>
    <n v="66"/>
    <n v="66"/>
    <n v="1630399.9499999997"/>
    <n v="79999.997546614322"/>
  </r>
  <r>
    <d v="2016-06-28T00:00:00"/>
    <n v="6"/>
    <x v="13"/>
    <n v="3000031372"/>
    <n v="1100365"/>
    <x v="0"/>
    <n v="200222"/>
    <s v="Liberty Oil Mills Ltd"/>
    <n v="5.96"/>
    <n v="5.96"/>
    <s v="MH 04 EL 3865/MISTRY TPT"/>
    <n v="5981"/>
    <n v="5981"/>
    <n v="250719.32"/>
    <n v="42067"/>
  </r>
  <r>
    <d v="2016-06-28T00:00:00"/>
    <n v="6"/>
    <x v="13"/>
    <n v="3000031369"/>
    <n v="1100365"/>
    <x v="0"/>
    <n v="200222"/>
    <s v="Liberty Oil Mills Ltd"/>
    <n v="14.49"/>
    <n v="14.49"/>
    <s v="MH 04 EL 3865/MISTRY TPT"/>
    <n v="5981"/>
    <n v="5981"/>
    <n v="628387.82999999996"/>
    <n v="43367"/>
  </r>
  <r>
    <d v="2016-06-28T00:00:00"/>
    <n v="6"/>
    <x v="13"/>
    <n v="3000031922"/>
    <n v="1100380"/>
    <x v="1"/>
    <n v="200282"/>
    <s v="Maheshwari Global Industries Pvt Ltd"/>
    <n v="28.16"/>
    <n v="28.14"/>
    <s v="GJ 12 BT 8834/OM TPT"/>
    <s v="16-17/166"/>
    <n v="166"/>
    <n v="2561376.5299999998"/>
    <n v="91022.620113717116"/>
  </r>
  <r>
    <d v="2016-06-28T00:00:00"/>
    <n v="6"/>
    <x v="13"/>
    <n v="3000031922"/>
    <n v="1100380"/>
    <x v="1"/>
    <n v="200282"/>
    <s v="Maheshwari Global Industries Pvt Ltd"/>
    <n v="28.27"/>
    <n v="28.23"/>
    <s v="GJ 12 BT 2825/OM TPT"/>
    <s v="16-17/167"/>
    <n v="167"/>
    <n v="2569568.56"/>
    <n v="91022.619907899396"/>
  </r>
  <r>
    <d v="2016-06-28T00:00:00"/>
    <n v="6"/>
    <x v="13"/>
    <n v="3000031854"/>
    <n v="1100784"/>
    <x v="2"/>
    <n v="200055"/>
    <s v="Godrej Industries Ltd"/>
    <n v="27.14"/>
    <n v="27.14"/>
    <s v="GJ 12 AZ 8844/OM TRANSPOR"/>
    <n v="2677"/>
    <n v="2677"/>
    <n v="1260434.52"/>
    <n v="46441.949889462048"/>
  </r>
  <r>
    <d v="2016-06-29T00:00:00"/>
    <n v="6"/>
    <x v="13"/>
    <n v="3000031602"/>
    <n v="1100122"/>
    <x v="3"/>
    <n v="203080"/>
    <s v="Srie Bhagawati Oil Industries"/>
    <n v="20.69"/>
    <n v="20.66"/>
    <s v="MH 43 Y 7734/CITY TPT"/>
    <n v="36"/>
    <n v="36"/>
    <n v="1652799.94"/>
    <n v="79999.99709583736"/>
  </r>
  <r>
    <d v="2016-06-29T00:00:00"/>
    <n v="6"/>
    <x v="13"/>
    <n v="3000031636"/>
    <n v="1100122"/>
    <x v="3"/>
    <n v="203083"/>
    <s v="Kumaran Oil Products"/>
    <n v="20.16"/>
    <n v="20.13"/>
    <s v="MH 04 GF 3522/SREE TPT"/>
    <n v="69"/>
    <n v="69"/>
    <n v="1610399.95"/>
    <n v="79999.997516145057"/>
  </r>
  <r>
    <d v="2016-06-29T00:00:00"/>
    <n v="6"/>
    <x v="13"/>
    <n v="3000031796"/>
    <n v="1100122"/>
    <x v="3"/>
    <n v="200292"/>
    <s v="G S Oil Industries"/>
    <n v="20.21"/>
    <n v="20.13"/>
    <s v="MH 05 AM 2583/ROHIT TPT"/>
    <n v="5717"/>
    <n v="5717"/>
    <n v="1600335"/>
    <n v="79500"/>
  </r>
  <r>
    <d v="2016-06-29T00:00:00"/>
    <n v="6"/>
    <x v="13"/>
    <n v="3000031827"/>
    <n v="1100122"/>
    <x v="3"/>
    <n v="203098"/>
    <s v="Murali Oil Mills"/>
    <n v="20.41"/>
    <n v="20.350000000000001"/>
    <s v="MH 04 FP 5067/SREE TPT"/>
    <n v="65"/>
    <n v="65"/>
    <n v="1658524.99"/>
    <n v="81499.999508599503"/>
  </r>
  <r>
    <d v="2016-06-29T00:00:00"/>
    <n v="6"/>
    <x v="13"/>
    <n v="3000031239"/>
    <n v="1100365"/>
    <x v="0"/>
    <n v="200232"/>
    <s v="Cargill India Pvt Ltd"/>
    <n v="26.61"/>
    <n v="26.6"/>
    <s v="GJ 12 AY 0888/OM TPT"/>
    <n v="9110127546"/>
    <n v="1010004032"/>
    <n v="1140541.5"/>
    <n v="42877.5"/>
  </r>
  <r>
    <d v="2016-06-29T00:00:00"/>
    <n v="6"/>
    <x v="13"/>
    <n v="3000031239"/>
    <n v="1100365"/>
    <x v="0"/>
    <n v="200232"/>
    <s v="Cargill India Pvt Ltd"/>
    <n v="32.19"/>
    <n v="32.130000000000003"/>
    <s v="GJ 12 BT 8868/OM TPT"/>
    <n v="9110127628"/>
    <n v="1010004149"/>
    <n v="1377654.08"/>
    <n v="42877.500155617803"/>
  </r>
  <r>
    <d v="2016-06-29T00:00:00"/>
    <n v="6"/>
    <x v="13"/>
    <n v="3000031931"/>
    <n v="1100380"/>
    <x v="1"/>
    <n v="600005"/>
    <s v="VVF LIMITED"/>
    <n v="16.940000000000001"/>
    <n v="16.91"/>
    <s v="MH 04 FP 2846/PAWAN TPT"/>
    <n v="22009104"/>
    <s v="740014/2"/>
    <n v="1458774.97"/>
    <n v="86267"/>
  </r>
  <r>
    <d v="2016-06-29T00:00:00"/>
    <n v="6"/>
    <x v="13"/>
    <n v="3000031931"/>
    <n v="1100380"/>
    <x v="1"/>
    <n v="600005"/>
    <s v="VVF LIMITED"/>
    <n v="36"/>
    <n v="35.93"/>
    <s v="RJ 01 GB 7677/GOKUL TANKE"/>
    <n v="22009107"/>
    <s v="740014/3"/>
    <n v="3099573.31"/>
    <n v="86267"/>
  </r>
  <r>
    <d v="2016-06-29T00:00:00"/>
    <n v="6"/>
    <x v="13"/>
    <n v="3000031931"/>
    <n v="1100380"/>
    <x v="1"/>
    <n v="600005"/>
    <s v="VVF LIMITED"/>
    <n v="19.89"/>
    <n v="19.79"/>
    <s v="MH 43 Y 2907/GUJRAT RAJAS"/>
    <n v="22009103"/>
    <s v="740014/1"/>
    <n v="1707223.93"/>
    <n v="86267"/>
  </r>
  <r>
    <d v="2016-06-29T00:00:00"/>
    <n v="6"/>
    <x v="13"/>
    <n v="3000031931"/>
    <n v="1100380"/>
    <x v="1"/>
    <n v="600005"/>
    <s v="VVF LIMITED"/>
    <n v="20.38"/>
    <n v="20.25"/>
    <s v="MH 43 Y 5547/PAWAN TPT"/>
    <n v="22009112"/>
    <s v="740014/6"/>
    <n v="1746906.75"/>
    <n v="86267"/>
  </r>
  <r>
    <d v="2016-06-29T00:00:00"/>
    <n v="6"/>
    <x v="13"/>
    <n v="3000031931"/>
    <n v="1100380"/>
    <x v="1"/>
    <n v="600005"/>
    <s v="VVF LIMITED"/>
    <n v="34.85"/>
    <n v="34.82"/>
    <s v="RJ 01 GB 5370/GOKUL TANKA"/>
    <n v="22009108"/>
    <s v="740014/4"/>
    <n v="3003816.94"/>
    <n v="86267"/>
  </r>
  <r>
    <d v="2016-06-29T00:00:00"/>
    <n v="6"/>
    <x v="13"/>
    <n v="3000031931"/>
    <n v="1100380"/>
    <x v="1"/>
    <n v="600005"/>
    <s v="VVF LIMITED"/>
    <n v="28.77"/>
    <n v="28.61"/>
    <s v="MP 06 HC 4847/GOKUL TANKE"/>
    <n v="22009111"/>
    <s v="740014/5"/>
    <n v="2468098.87"/>
    <n v="86267"/>
  </r>
  <r>
    <d v="2016-06-29T00:00:00"/>
    <n v="6"/>
    <x v="13"/>
    <n v="3000031931"/>
    <n v="1100380"/>
    <x v="1"/>
    <n v="600005"/>
    <s v="VVF LIMITED"/>
    <n v="15.98"/>
    <n v="15.92"/>
    <s v="MH 04 FP 6522/GUJRAT RAJE"/>
    <n v="22009113"/>
    <s v="740014/7"/>
    <n v="1373370.64"/>
    <n v="86267"/>
  </r>
  <r>
    <d v="2016-06-29T00:00:00"/>
    <n v="6"/>
    <x v="13"/>
    <n v="3000031623"/>
    <n v="1100500"/>
    <x v="4"/>
    <n v="202989"/>
    <s v="SuruchI Refinery Pvt Ltd"/>
    <n v="19.89"/>
    <n v="19.809999999999999"/>
    <s v="MH 43 Y 3741/SRI VIGNEH"/>
    <n v="1121"/>
    <n v="1121"/>
    <n v="1525369.88"/>
    <n v="76999.993942453308"/>
  </r>
  <r>
    <d v="2016-06-29T00:00:00"/>
    <n v="6"/>
    <x v="13"/>
    <n v="3000031854"/>
    <n v="1100784"/>
    <x v="2"/>
    <n v="200055"/>
    <s v="Godrej Industries Ltd"/>
    <n v="19.864999999999998"/>
    <n v="19.829999999999998"/>
    <s v="MH 46 AF 0407/HS ROAD LIN"/>
    <s v="VLA/2681/16-17"/>
    <n v="2681"/>
    <n v="920943.87"/>
    <n v="46441.95007564297"/>
  </r>
  <r>
    <d v="2016-06-29T00:00:00"/>
    <n v="6"/>
    <x v="13"/>
    <n v="3000031854"/>
    <n v="1100784"/>
    <x v="2"/>
    <n v="200055"/>
    <s v="Godrej Industries Ltd"/>
    <n v="20.2"/>
    <n v="20.18"/>
    <s v="MH 46 AF 1831/HS ROAD LIN"/>
    <s v="VLA/2682/16-17"/>
    <n v="2682"/>
    <n v="937198.55"/>
    <n v="46441.949950445989"/>
  </r>
  <r>
    <d v="2016-06-30T00:00:00"/>
    <n v="6"/>
    <x v="13"/>
    <n v="3000031311"/>
    <n v="1100122"/>
    <x v="3"/>
    <n v="202963"/>
    <s v="Raha Oils Pvt Ltd"/>
    <n v="16.059999999999999"/>
    <n v="16.02"/>
    <s v="MH 04 CG 8964/CITY TPT"/>
    <n v="285"/>
    <n v="285"/>
    <n v="1267181.8400000001"/>
    <n v="79099.990012484399"/>
  </r>
  <r>
    <d v="2016-06-30T00:00:00"/>
    <n v="6"/>
    <x v="13"/>
    <n v="3000031311"/>
    <n v="1100122"/>
    <x v="3"/>
    <n v="202963"/>
    <s v="Raha Oils Pvt Ltd"/>
    <n v="15.59"/>
    <n v="15.544"/>
    <s v="MH 12 LT 3391/CITY TPT"/>
    <n v="181"/>
    <n v="279"/>
    <n v="1229530.25"/>
    <n v="79099.990349974265"/>
  </r>
  <r>
    <d v="2016-06-30T00:00:00"/>
    <n v="6"/>
    <x v="13"/>
    <n v="3000031522"/>
    <n v="1100122"/>
    <x v="3"/>
    <n v="203062"/>
    <s v="Shree Vel Industries"/>
    <n v="20.13"/>
    <n v="20.100000000000001"/>
    <s v="MH 43 Y 5506/CITY TPT"/>
    <n v="17"/>
    <n v="17"/>
    <n v="1607999.94"/>
    <n v="79999.997014925364"/>
  </r>
  <r>
    <d v="2016-06-30T00:00:00"/>
    <n v="6"/>
    <x v="13"/>
    <n v="3000030955"/>
    <n v="1100122"/>
    <x v="3"/>
    <n v="202963"/>
    <s v="Raha Oils Pvt Ltd"/>
    <n v="4.88"/>
    <n v="4.8659999999999997"/>
    <s v="MH 12 LT 3391/CITY TPT"/>
    <n v="181"/>
    <n v="279"/>
    <n v="386846.96"/>
    <n v="79499.991779695862"/>
  </r>
  <r>
    <d v="2016-06-30T00:00:00"/>
    <n v="6"/>
    <x v="13"/>
    <n v="3000031725"/>
    <n v="1100122"/>
    <x v="3"/>
    <n v="203070"/>
    <s v="Kumaran Oil Mill"/>
    <n v="20.37"/>
    <n v="20.350000000000001"/>
    <s v="MH 04 GC 8313/CITY TPT"/>
    <n v="94"/>
    <n v="94"/>
    <n v="1658524.99"/>
    <n v="81499.999508599503"/>
  </r>
  <r>
    <d v="2016-06-30T00:00:00"/>
    <n v="6"/>
    <x v="13"/>
    <n v="3000031311"/>
    <n v="1100122"/>
    <x v="3"/>
    <n v="202963"/>
    <s v="Raha Oils Pvt Ltd"/>
    <n v="16.27"/>
    <n v="16.25"/>
    <s v="MH 43 U 6626/AR ROADWAYS"/>
    <n v="188"/>
    <n v="286"/>
    <n v="1285374.8400000001"/>
    <n v="79099.990153846156"/>
  </r>
  <r>
    <d v="2016-06-30T00:00:00"/>
    <n v="6"/>
    <x v="13"/>
    <n v="3000031794"/>
    <n v="1100122"/>
    <x v="3"/>
    <n v="203068"/>
    <s v="N M Coconut Oil Mercchants"/>
    <n v="16.309999999999999"/>
    <n v="16.27"/>
    <s v="MH 43 U 4572/CITY TPT"/>
    <n v="288"/>
    <n v="288"/>
    <n v="1326004.99"/>
    <n v="81499.999385371848"/>
  </r>
  <r>
    <d v="2016-06-30T00:00:00"/>
    <n v="6"/>
    <x v="13"/>
    <n v="3000031694"/>
    <n v="1100122"/>
    <x v="3"/>
    <n v="203087"/>
    <s v="Sri Lingeswarar Traders"/>
    <n v="20.09"/>
    <n v="20.02"/>
    <s v="MH 43 Y 7204/ALL IS WELL"/>
    <n v="78"/>
    <n v="78"/>
    <n v="1601599.95"/>
    <n v="79999.997502497499"/>
  </r>
  <r>
    <d v="2016-06-30T00:00:00"/>
    <n v="6"/>
    <x v="13"/>
    <n v="3000031725"/>
    <n v="1100122"/>
    <x v="3"/>
    <n v="203070"/>
    <s v="Kumaran Oil Mill"/>
    <n v="24.58"/>
    <n v="24.56"/>
    <s v="MH 43 Y 5725/CITY TPT"/>
    <n v="93"/>
    <n v="93"/>
    <n v="2001639.98"/>
    <n v="81499.999185667752"/>
  </r>
  <r>
    <d v="2016-06-30T00:00:00"/>
    <n v="6"/>
    <x v="13"/>
    <n v="3000031643"/>
    <n v="1100122"/>
    <x v="3"/>
    <n v="203068"/>
    <s v="N M Coconut Oil Mercchants"/>
    <n v="20.45"/>
    <n v="20.36"/>
    <s v="MH 04 HD 4273/CITY TPT"/>
    <n v="275"/>
    <n v="275"/>
    <n v="1659339.99"/>
    <n v="81499.999508840861"/>
  </r>
  <r>
    <d v="2016-06-30T00:00:00"/>
    <n v="6"/>
    <x v="13"/>
    <n v="3000031698"/>
    <n v="1100122"/>
    <x v="3"/>
    <n v="203087"/>
    <s v="Sri Lingeswarar Traders"/>
    <n v="20.29"/>
    <n v="20.25"/>
    <s v="MH 04 GR 6728/ALL IS WELL"/>
    <n v="79"/>
    <n v="79"/>
    <n v="1650374.98"/>
    <n v="81499.999012345681"/>
  </r>
  <r>
    <d v="2016-06-30T00:00:00"/>
    <n v="6"/>
    <x v="13"/>
    <n v="3000030955"/>
    <n v="1100122"/>
    <x v="3"/>
    <n v="202963"/>
    <s v="Raha Oils Pvt Ltd"/>
    <n v="24.21"/>
    <n v="24.14"/>
    <s v="MH 04 GR 6760/CITY TPT"/>
    <n v="273"/>
    <n v="273"/>
    <n v="1919129.8400000003"/>
    <n v="79499.993371996694"/>
  </r>
  <r>
    <d v="2016-06-30T00:00:00"/>
    <n v="6"/>
    <x v="13"/>
    <n v="3000031796"/>
    <n v="1100122"/>
    <x v="3"/>
    <n v="200292"/>
    <s v="G S Oil Industries"/>
    <n v="20.13"/>
    <n v="20.11"/>
    <s v="MH 43 Y 5189/ANURADHA TPT"/>
    <n v="5718"/>
    <n v="5718"/>
    <n v="1598745"/>
    <n v="79500"/>
  </r>
  <r>
    <d v="2016-06-30T00:00:00"/>
    <n v="6"/>
    <x v="13"/>
    <n v="3000031311"/>
    <n v="1100122"/>
    <x v="3"/>
    <n v="202963"/>
    <s v="Raha Oils Pvt Ltd"/>
    <n v="15.89"/>
    <n v="15.86"/>
    <s v="MH 04 CG 9910/CITY TPT"/>
    <n v="287"/>
    <n v="287"/>
    <n v="1254525.8500000001"/>
    <n v="79099.990542244646"/>
  </r>
  <r>
    <d v="2016-06-30T00:00:00"/>
    <n v="6"/>
    <x v="13"/>
    <n v="3000031311"/>
    <n v="1100122"/>
    <x v="3"/>
    <n v="202963"/>
    <s v="Raha Oils Pvt Ltd"/>
    <n v="16.100000000000001"/>
    <n v="16.05"/>
    <s v="MH 04 GC 2337/CITY TPT"/>
    <n v="280"/>
    <n v="280"/>
    <n v="1269554.8400000001"/>
    <n v="79099.990031152643"/>
  </r>
  <r>
    <d v="2016-06-30T00:00:00"/>
    <n v="6"/>
    <x v="13"/>
    <n v="3000031636"/>
    <n v="1100122"/>
    <x v="3"/>
    <n v="203083"/>
    <s v="Kumaran Oil Products"/>
    <n v="16.09"/>
    <n v="16.09"/>
    <s v="MH 43 U 6856/CITY TPT"/>
    <n v="64"/>
    <n v="280"/>
    <n v="1287199.96"/>
    <n v="79999.997513983835"/>
  </r>
  <r>
    <d v="2016-06-30T00:00:00"/>
    <n v="6"/>
    <x v="13"/>
    <n v="3000031643"/>
    <n v="1100122"/>
    <x v="3"/>
    <n v="203068"/>
    <s v="N M Coconut Oil Mercchants"/>
    <n v="20.37"/>
    <n v="20.27"/>
    <s v="MH 43 Y 4696/CITY TPT"/>
    <n v="276"/>
    <n v="276"/>
    <n v="1652004.98"/>
    <n v="81499.999013320179"/>
  </r>
  <r>
    <d v="2016-06-30T00:00:00"/>
    <n v="6"/>
    <x v="13"/>
    <n v="3000030955"/>
    <n v="1100122"/>
    <x v="3"/>
    <n v="202963"/>
    <s v="Raha Oils Pvt Ltd"/>
    <n v="24.53"/>
    <n v="24.46"/>
    <s v="MH 04 GR 6948/CITY TPT"/>
    <n v="274"/>
    <n v="274"/>
    <n v="1944569.84"/>
    <n v="79499.993458708093"/>
  </r>
  <r>
    <d v="2016-06-30T00:00:00"/>
    <n v="6"/>
    <x v="13"/>
    <n v="3000031933"/>
    <n v="1100122"/>
    <x v="3"/>
    <n v="200291"/>
    <s v="Namratha Oil Refineries Pvt Ltd"/>
    <n v="19.98"/>
    <n v="19.98"/>
    <s v="MH 04 GR 5809/OM SHRI G T"/>
    <n v="376"/>
    <n v="376"/>
    <n v="1628369.98"/>
    <n v="81499.998998998999"/>
  </r>
  <r>
    <d v="2016-06-30T00:00:00"/>
    <n v="6"/>
    <x v="13"/>
    <n v="3000029943"/>
    <n v="1100365"/>
    <x v="0"/>
    <n v="202011"/>
    <s v="Adani Wilmar Limited"/>
    <n v="20.2"/>
    <n v="20.14"/>
    <s v="MH 43 Y 7505/SUPREME CARR"/>
    <n v="1611602826"/>
    <n v="1611602826"/>
    <n v="949953.46"/>
    <n v="47167.500496524328"/>
  </r>
  <r>
    <d v="2016-06-30T00:00:00"/>
    <n v="6"/>
    <x v="13"/>
    <n v="3000029943"/>
    <n v="1100365"/>
    <x v="0"/>
    <n v="202011"/>
    <s v="Adani Wilmar Limited"/>
    <n v="20.100000000000001"/>
    <n v="20.05"/>
    <s v="MH 04 GC 1354/SUPREME CAR"/>
    <n v="1611602818"/>
    <n v="1611602818"/>
    <n v="945708.38"/>
    <n v="47167.500249376557"/>
  </r>
  <r>
    <d v="2016-06-30T00:00:00"/>
    <n v="6"/>
    <x v="13"/>
    <n v="3000031828"/>
    <n v="1100378"/>
    <x v="5"/>
    <n v="200222"/>
    <s v="Liberty Oil Mills Ltd"/>
    <n v="22.94"/>
    <n v="22.93"/>
    <s v="MH 06 AQ 1693/ABC"/>
    <n v="6495"/>
    <n v="6495"/>
    <n v="1090711.31"/>
    <n v="47567"/>
  </r>
  <r>
    <d v="2016-06-30T00:00:00"/>
    <n v="6"/>
    <x v="13"/>
    <n v="3000031828"/>
    <n v="1100378"/>
    <x v="5"/>
    <n v="200222"/>
    <s v="Liberty Oil Mills Ltd"/>
    <n v="21.91"/>
    <n v="21.88"/>
    <s v="MH 04 EB 9767/MISTRY TPT"/>
    <n v="6582"/>
    <n v="6582"/>
    <n v="1040765.96"/>
    <n v="47567"/>
  </r>
  <r>
    <d v="2016-06-30T00:00:00"/>
    <n v="6"/>
    <x v="13"/>
    <n v="3000031828"/>
    <n v="1100378"/>
    <x v="5"/>
    <n v="200222"/>
    <s v="Liberty Oil Mills Ltd"/>
    <n v="20.98"/>
    <n v="20.98"/>
    <s v="MH 04 FP 1388/MISTRY TPT"/>
    <n v="6579"/>
    <n v="6579"/>
    <n v="997955.66"/>
    <n v="47567"/>
  </r>
  <r>
    <d v="2016-06-30T00:00:00"/>
    <n v="6"/>
    <x v="13"/>
    <n v="3000031828"/>
    <n v="1100378"/>
    <x v="5"/>
    <n v="200222"/>
    <s v="Liberty Oil Mills Ltd"/>
    <n v="23.74"/>
    <n v="23.74"/>
    <s v="MH 04 CU 3018/MISTRY"/>
    <n v="6512"/>
    <n v="6512"/>
    <n v="1129240.58"/>
    <n v="47567.000000000007"/>
  </r>
  <r>
    <d v="2016-06-30T00:00:00"/>
    <n v="6"/>
    <x v="13"/>
    <n v="3000031828"/>
    <n v="1100378"/>
    <x v="5"/>
    <n v="200222"/>
    <s v="Liberty Oil Mills Ltd"/>
    <n v="26.2"/>
    <n v="26.2"/>
    <s v="MH 06 AQ 2534/ABC"/>
    <n v="6499"/>
    <n v="6499"/>
    <n v="1246255.3999999999"/>
    <n v="47567"/>
  </r>
  <r>
    <d v="2016-06-30T00:00:00"/>
    <n v="6"/>
    <x v="13"/>
    <n v="3000031828"/>
    <n v="1100378"/>
    <x v="5"/>
    <n v="200222"/>
    <s v="Liberty Oil Mills Ltd"/>
    <n v="16.72"/>
    <n v="16.7"/>
    <s v="MH 04 CG 8886/MISTRY TPT"/>
    <n v="6538"/>
    <n v="6538"/>
    <n v="794368.9"/>
    <n v="47567"/>
  </r>
  <r>
    <d v="2016-06-30T00:00:00"/>
    <n v="6"/>
    <x v="13"/>
    <n v="3000031828"/>
    <n v="1100378"/>
    <x v="5"/>
    <n v="200222"/>
    <s v="Liberty Oil Mills Ltd"/>
    <n v="20.54"/>
    <n v="20.5"/>
    <s v="MH 04 FD 1798/YMH ENTERPR"/>
    <n v="6534"/>
    <n v="6534"/>
    <n v="975123.5"/>
    <n v="47567"/>
  </r>
  <r>
    <d v="2016-06-30T00:00:00"/>
    <n v="6"/>
    <x v="13"/>
    <n v="3000031828"/>
    <n v="1100378"/>
    <x v="5"/>
    <n v="200222"/>
    <s v="Liberty Oil Mills Ltd"/>
    <n v="25.14"/>
    <n v="25.14"/>
    <s v="MH 04 FD 7336/ABC"/>
    <n v="6510"/>
    <n v="6510"/>
    <n v="1195834.3799999999"/>
    <n v="47566.999999999993"/>
  </r>
  <r>
    <d v="2016-06-30T00:00:00"/>
    <n v="6"/>
    <x v="13"/>
    <n v="3000031938"/>
    <n v="1100380"/>
    <x v="1"/>
    <n v="600005"/>
    <s v="VVF LIMITED"/>
    <n v="16.04"/>
    <n v="15.98"/>
    <s v="MH 46 F 5549/GUJARAT,RAJ"/>
    <n v="22009114"/>
    <s v="740015/2"/>
    <n v="1378546.66"/>
    <n v="86266.999999999985"/>
  </r>
  <r>
    <d v="2016-06-30T00:00:00"/>
    <n v="6"/>
    <x v="13"/>
    <n v="3000031938"/>
    <n v="1100380"/>
    <x v="1"/>
    <n v="600005"/>
    <s v="VVF LIMITED"/>
    <n v="19.48"/>
    <n v="19.420000000000002"/>
    <s v="MH 46 F 5360/GUJARAT RAJA"/>
    <n v="22009115"/>
    <s v="740015/1"/>
    <n v="1675305.14"/>
    <n v="86266.999999999985"/>
  </r>
  <r>
    <d v="2016-06-30T00:00:00"/>
    <n v="6"/>
    <x v="13"/>
    <n v="3000031813"/>
    <n v="1100500"/>
    <x v="4"/>
    <n v="202963"/>
    <s v="Raha Oils Pvt Ltd"/>
    <n v="16.09"/>
    <n v="16.05"/>
    <s v="MH 04 FD 0414/CITY TPT"/>
    <n v="308"/>
    <n v="308"/>
    <n v="1216589.9099999999"/>
    <n v="75799.994392523353"/>
  </r>
  <r>
    <d v="2016-06-30T00:00:00"/>
    <n v="6"/>
    <x v="13"/>
    <n v="3000031810"/>
    <n v="1100784"/>
    <x v="2"/>
    <n v="202899"/>
    <s v="Godrej Industries Limited"/>
    <n v="19.87"/>
    <n v="19.87"/>
    <s v="MH 04 GC 6139/MAMATA TPT"/>
    <n v="2189"/>
    <n v="2189"/>
    <n v="1007409"/>
    <n v="50700"/>
  </r>
  <r>
    <d v="2016-06-30T00:00:00"/>
    <n v="6"/>
    <x v="13"/>
    <n v="3000031854"/>
    <n v="1100784"/>
    <x v="2"/>
    <n v="200055"/>
    <s v="Godrej Industries Ltd"/>
    <n v="19.745000000000001"/>
    <n v="19.739999999999998"/>
    <s v="MH 46 F 4174/HS ROAD LINE"/>
    <n v="2739"/>
    <n v="2739"/>
    <n v="916764.1"/>
    <n v="46441.950354609929"/>
  </r>
  <r>
    <d v="2016-06-30T00:00:00"/>
    <n v="6"/>
    <x v="13"/>
    <n v="3000031854"/>
    <n v="1100784"/>
    <x v="2"/>
    <n v="200055"/>
    <s v="Godrej Industries Ltd"/>
    <n v="26.63"/>
    <n v="26.62"/>
    <s v="GJ 12 BT 8838/OM TPT"/>
    <n v="2673"/>
    <n v="2673"/>
    <n v="1236284.71"/>
    <n v="46441.950037565737"/>
  </r>
  <r>
    <d v="2016-06-30T00:00:00"/>
    <n v="6"/>
    <x v="13"/>
    <n v="3000031854"/>
    <n v="1100784"/>
    <x v="2"/>
    <n v="200055"/>
    <s v="Godrej Industries Ltd"/>
    <n v="19.704999999999998"/>
    <n v="19.704999999999998"/>
    <s v="MH 46 AF 5872/H S ROADLIN"/>
    <n v="2788"/>
    <n v="2788"/>
    <n v="915138.62"/>
    <n v="46441.949758944436"/>
  </r>
  <r>
    <d v="2016-06-30T00:00:00"/>
    <n v="6"/>
    <x v="13"/>
    <n v="3000031854"/>
    <n v="1100784"/>
    <x v="2"/>
    <n v="200055"/>
    <s v="Godrej Industries Ltd"/>
    <n v="20.675000000000001"/>
    <n v="20.66"/>
    <s v="MH 46 F 1008/HS ROAD LINE"/>
    <n v="2789"/>
    <n v="2789"/>
    <n v="959490.68000000017"/>
    <n v="46441.949661181032"/>
  </r>
  <r>
    <d v="2016-06-30T00:00:00"/>
    <n v="6"/>
    <x v="13"/>
    <n v="3000031854"/>
    <n v="1100784"/>
    <x v="2"/>
    <n v="200055"/>
    <s v="Godrej Industries Ltd"/>
    <n v="20.99"/>
    <n v="20.99"/>
    <s v="MH 46 AF 5789/H S ROADLIN"/>
    <s v="2740/16-17"/>
    <n v="2740"/>
    <n v="974816.54"/>
    <n v="46441.95045259648"/>
  </r>
  <r>
    <d v="2016-06-30T00:00:00"/>
    <n v="6"/>
    <x v="13"/>
    <n v="3000031810"/>
    <n v="1100784"/>
    <x v="2"/>
    <n v="202899"/>
    <s v="Godrej Industries Limited"/>
    <n v="20.03"/>
    <n v="20"/>
    <s v="MH 04 GC 6828/MAMTA TPT"/>
    <s v="2190/16-17"/>
    <n v="2190"/>
    <n v="1014000"/>
    <n v="50700"/>
  </r>
  <r>
    <d v="2016-07-01T00:00:00"/>
    <n v="7"/>
    <x v="13"/>
    <n v="3000030941"/>
    <n v="1100122"/>
    <x v="3"/>
    <n v="203034"/>
    <s v="Puduvai Impex"/>
    <n v="19.86"/>
    <n v="19.82"/>
    <s v="MH 43 Y 5545/AR ROADWAYS"/>
    <n v="30"/>
    <n v="30"/>
    <n v="1664879.98"/>
    <n v="83999.998990918262"/>
  </r>
  <r>
    <d v="2016-07-01T00:00:00"/>
    <n v="7"/>
    <x v="13"/>
    <n v="3000031828"/>
    <n v="1100378"/>
    <x v="5"/>
    <n v="200222"/>
    <s v="Liberty Oil Mills Ltd"/>
    <n v="-20.98"/>
    <n v="-20.98"/>
    <s v="MH 04 FP 1388/MISTRY TPT"/>
    <n v="6579"/>
    <n v="6579"/>
    <n v="-997955.66"/>
    <n v="47567"/>
  </r>
  <r>
    <d v="2016-07-01T00:00:00"/>
    <n v="7"/>
    <x v="13"/>
    <n v="3000031828"/>
    <n v="1100378"/>
    <x v="5"/>
    <n v="200222"/>
    <s v="Liberty Oil Mills Ltd"/>
    <n v="22.94"/>
    <n v="22.93"/>
    <s v="MH 06 AQ 1693/ABC"/>
    <n v="6495"/>
    <n v="6495"/>
    <n v="1090711.31"/>
    <n v="47567"/>
  </r>
  <r>
    <d v="2016-07-01T00:00:00"/>
    <n v="7"/>
    <x v="13"/>
    <n v="3000031828"/>
    <n v="1100378"/>
    <x v="5"/>
    <n v="200222"/>
    <s v="Liberty Oil Mills Ltd"/>
    <n v="20.54"/>
    <n v="20.5"/>
    <s v="MH 04 FD 1798/YMH ENTERPR"/>
    <n v="6534"/>
    <n v="6534"/>
    <n v="975123.5"/>
    <n v="47567"/>
  </r>
  <r>
    <d v="2016-07-01T00:00:00"/>
    <n v="7"/>
    <x v="13"/>
    <n v="3000031828"/>
    <n v="1100378"/>
    <x v="5"/>
    <n v="200222"/>
    <s v="Liberty Oil Mills Ltd"/>
    <n v="20.98"/>
    <n v="20.98"/>
    <s v="MH 04 FP 1388/MISTRY TPT"/>
    <n v="6579"/>
    <n v="6579"/>
    <n v="997955.66"/>
    <n v="47567"/>
  </r>
  <r>
    <d v="2016-07-01T00:00:00"/>
    <n v="7"/>
    <x v="13"/>
    <n v="3000031828"/>
    <n v="1100378"/>
    <x v="5"/>
    <n v="200222"/>
    <s v="Liberty Oil Mills Ltd"/>
    <n v="23.74"/>
    <n v="23.74"/>
    <s v="MH 04 CU 3018/MISTRY TPT"/>
    <n v="6512"/>
    <n v="6512"/>
    <n v="1129240.58"/>
    <n v="47567.000000000007"/>
  </r>
  <r>
    <d v="2016-07-01T00:00:00"/>
    <n v="7"/>
    <x v="13"/>
    <n v="3000031828"/>
    <n v="1100378"/>
    <x v="5"/>
    <n v="200222"/>
    <s v="Liberty Oil Mills Ltd"/>
    <n v="26.2"/>
    <n v="26.2"/>
    <s v="MH 06 AQ 2534/ABC"/>
    <n v="6499"/>
    <n v="6499"/>
    <n v="1246255.3999999999"/>
    <n v="47567"/>
  </r>
  <r>
    <d v="2016-07-01T00:00:00"/>
    <n v="7"/>
    <x v="13"/>
    <n v="3000031828"/>
    <n v="1100378"/>
    <x v="5"/>
    <n v="200222"/>
    <s v="Liberty Oil Mills Ltd"/>
    <n v="21.91"/>
    <n v="21.88"/>
    <s v="MH 04 EB 9767/MISTRY TPT"/>
    <n v="6582"/>
    <n v="6582"/>
    <n v="1040765.96"/>
    <n v="47567"/>
  </r>
  <r>
    <d v="2016-07-01T00:00:00"/>
    <n v="7"/>
    <x v="13"/>
    <n v="3000031828"/>
    <n v="1100378"/>
    <x v="5"/>
    <n v="200222"/>
    <s v="Liberty Oil Mills Ltd"/>
    <n v="-20.54"/>
    <n v="-20.5"/>
    <s v="MH 04 FD 1798/YMH ENTERPR"/>
    <n v="6534"/>
    <n v="6534"/>
    <n v="-975123.5"/>
    <n v="47567"/>
  </r>
  <r>
    <d v="2016-07-01T00:00:00"/>
    <n v="7"/>
    <x v="13"/>
    <n v="3000031828"/>
    <n v="1100378"/>
    <x v="5"/>
    <n v="200222"/>
    <s v="Liberty Oil Mills Ltd"/>
    <n v="-26.2"/>
    <n v="-26.2"/>
    <s v="MH 06 AQ 2534/ABC"/>
    <n v="6499"/>
    <n v="6499"/>
    <n v="-1246255.3999999999"/>
    <n v="47567"/>
  </r>
  <r>
    <d v="2016-07-01T00:00:00"/>
    <n v="7"/>
    <x v="13"/>
    <n v="3000031828"/>
    <n v="1100378"/>
    <x v="5"/>
    <n v="200222"/>
    <s v="Liberty Oil Mills Ltd"/>
    <n v="19.71"/>
    <n v="19.7"/>
    <s v="MH 43 Y 2481/PRANAYA LOGI"/>
    <n v="6518"/>
    <n v="6518"/>
    <n v="937069.9"/>
    <n v="47567"/>
  </r>
  <r>
    <d v="2016-07-01T00:00:00"/>
    <n v="7"/>
    <x v="13"/>
    <n v="3000031828"/>
    <n v="1100378"/>
    <x v="5"/>
    <n v="200222"/>
    <s v="Liberty Oil Mills Ltd"/>
    <n v="19.41"/>
    <n v="19.38"/>
    <s v="MH 43 Y 4381/PRANAY LOGIS"/>
    <n v="6493"/>
    <n v="6493"/>
    <n v="921848.46"/>
    <n v="47567"/>
  </r>
  <r>
    <d v="2016-07-01T00:00:00"/>
    <n v="7"/>
    <x v="13"/>
    <n v="3000031828"/>
    <n v="1100378"/>
    <x v="5"/>
    <n v="200222"/>
    <s v="Liberty Oil Mills Ltd"/>
    <n v="20.29"/>
    <n v="20.27"/>
    <s v="MH 06 AQ 3058/SAI D TPT"/>
    <n v="6535"/>
    <n v="6535"/>
    <n v="964183.09"/>
    <n v="47567"/>
  </r>
  <r>
    <d v="2016-07-01T00:00:00"/>
    <n v="7"/>
    <x v="13"/>
    <n v="3000031828"/>
    <n v="1100378"/>
    <x v="5"/>
    <n v="200222"/>
    <s v="Liberty Oil Mills Ltd"/>
    <n v="-23.74"/>
    <n v="-23.74"/>
    <s v="MH 04 CU 3018/MISTRY TPT"/>
    <n v="6512"/>
    <n v="6512"/>
    <n v="-1129240.58"/>
    <n v="47567.000000000007"/>
  </r>
  <r>
    <d v="2016-07-01T00:00:00"/>
    <n v="7"/>
    <x v="13"/>
    <n v="3000031828"/>
    <n v="1100378"/>
    <x v="5"/>
    <n v="200222"/>
    <s v="Liberty Oil Mills Ltd"/>
    <n v="-21.91"/>
    <n v="-21.88"/>
    <s v="MH 04 EB 9767/MISTRY TPT"/>
    <n v="6582"/>
    <n v="6582"/>
    <n v="-1040765.96"/>
    <n v="47567"/>
  </r>
  <r>
    <d v="2016-07-01T00:00:00"/>
    <n v="7"/>
    <x v="13"/>
    <n v="3000031828"/>
    <n v="1100378"/>
    <x v="5"/>
    <n v="200222"/>
    <s v="Liberty Oil Mills Ltd"/>
    <n v="-22.94"/>
    <n v="-22.93"/>
    <s v="MH 06 AQ 1693/ABC"/>
    <n v="6495"/>
    <n v="6495"/>
    <n v="-1090711.31"/>
    <n v="47567"/>
  </r>
  <r>
    <d v="2016-07-02T00:00:00"/>
    <n v="7"/>
    <x v="13"/>
    <n v="3000031694"/>
    <n v="1100122"/>
    <x v="3"/>
    <n v="203087"/>
    <s v="Sri Lingeswarar Traders"/>
    <n v="20.149999999999999"/>
    <n v="20.100000000000001"/>
    <s v="TN 28 AM 1887/ALL IS W LO"/>
    <n v="82"/>
    <n v="82"/>
    <n v="1607999.9499999997"/>
    <n v="79999.997512437796"/>
  </r>
  <r>
    <d v="2016-07-02T00:00:00"/>
    <n v="7"/>
    <x v="13"/>
    <n v="3000031725"/>
    <n v="1100122"/>
    <x v="3"/>
    <n v="203070"/>
    <s v="Kumaran Oil Mill"/>
    <n v="20.23"/>
    <n v="20.21"/>
    <s v="MH 04 GC 7944/A.R ROADWAY"/>
    <n v="95"/>
    <n v="95"/>
    <n v="1647114.98"/>
    <n v="81499.999010390893"/>
  </r>
  <r>
    <d v="2016-07-02T00:00:00"/>
    <n v="7"/>
    <x v="13"/>
    <n v="3000031829"/>
    <n v="1100122"/>
    <x v="3"/>
    <n v="203098"/>
    <s v="Murali Oil Mills"/>
    <n v="20.41"/>
    <n v="20.350000000000001"/>
    <s v="KA 16 B 6848/CITY TPT"/>
    <n v="66"/>
    <n v="66"/>
    <n v="1642244.85"/>
    <n v="80699.992628992622"/>
  </r>
  <r>
    <d v="2016-07-02T00:00:00"/>
    <n v="7"/>
    <x v="13"/>
    <n v="3000031404"/>
    <n v="1100122"/>
    <x v="3"/>
    <n v="203059"/>
    <s v="Pavithra Oil Mill"/>
    <n v="24.98"/>
    <n v="24.94"/>
    <s v="GJ 12 BT 8481/CITY TPT"/>
    <n v="38"/>
    <n v="38"/>
    <n v="1995199.94"/>
    <n v="79999.997594226137"/>
  </r>
  <r>
    <d v="2016-07-02T00:00:00"/>
    <n v="7"/>
    <x v="13"/>
    <n v="3000032107"/>
    <n v="1100122"/>
    <x v="3"/>
    <n v="200292"/>
    <s v="G S Oil Industries"/>
    <n v="20.175000000000001"/>
    <n v="20.13"/>
    <s v="MH 04 HD3690/ROHIT TPT"/>
    <n v="5719"/>
    <n v="5719"/>
    <n v="1600335"/>
    <n v="79500"/>
  </r>
  <r>
    <d v="2016-07-02T00:00:00"/>
    <n v="7"/>
    <x v="13"/>
    <n v="3000030956"/>
    <n v="1100122"/>
    <x v="3"/>
    <n v="203034"/>
    <s v="Puduvai Impex"/>
    <n v="15.88"/>
    <n v="15.87"/>
    <s v="MH 04 CP 9141/AR ROADWAY"/>
    <n v="31"/>
    <n v="31"/>
    <n v="1261664.8999999999"/>
    <n v="79499.993698802777"/>
  </r>
  <r>
    <d v="2016-07-02T00:00:00"/>
    <n v="7"/>
    <x v="13"/>
    <n v="3000031725"/>
    <n v="1100122"/>
    <x v="3"/>
    <n v="203070"/>
    <s v="Kumaran Oil Mill"/>
    <n v="16.170000000000002"/>
    <n v="16.13"/>
    <s v="MH 04 EY 9269/SREE TPT"/>
    <n v="96"/>
    <n v="96"/>
    <n v="1314594.99"/>
    <n v="81499.999380037203"/>
  </r>
  <r>
    <d v="2016-07-02T00:00:00"/>
    <n v="7"/>
    <x v="13"/>
    <n v="3000031725"/>
    <n v="1100122"/>
    <x v="3"/>
    <n v="203070"/>
    <s v="Kumaran Oil Mill"/>
    <n v="16.09"/>
    <n v="16.02"/>
    <s v="MH 04 CG 4956/SREE TPT"/>
    <n v="97"/>
    <n v="97"/>
    <n v="1305629.99"/>
    <n v="81499.999375780273"/>
  </r>
  <r>
    <d v="2016-07-02T00:00:00"/>
    <n v="7"/>
    <x v="13"/>
    <n v="3000031404"/>
    <n v="1100122"/>
    <x v="3"/>
    <n v="203059"/>
    <s v="Pavithra Oil Mill"/>
    <n v="-6.16"/>
    <n v="-6.13"/>
    <s v="MH 04 FD 7297/CITY TPT"/>
    <n v="39"/>
    <n v="39"/>
    <n v="-490399.99"/>
    <n v="79999.998368678629"/>
  </r>
  <r>
    <d v="2016-07-02T00:00:00"/>
    <n v="7"/>
    <x v="13"/>
    <n v="3000031639"/>
    <n v="1100122"/>
    <x v="3"/>
    <n v="203059"/>
    <s v="Pavithra Oil Mill"/>
    <n v="-10.02"/>
    <n v="-10.02"/>
    <s v="MH 04 FD 7297/CITY TPT"/>
    <n v="39"/>
    <n v="39"/>
    <n v="-816629.99"/>
    <n v="81499.99900199601"/>
  </r>
  <r>
    <d v="2016-07-02T00:00:00"/>
    <n v="7"/>
    <x v="13"/>
    <n v="3000031639"/>
    <n v="1100122"/>
    <x v="3"/>
    <n v="203059"/>
    <s v="Pavithra Oil Mill"/>
    <n v="10.02"/>
    <n v="10.02"/>
    <s v="MH 04 FD 7297/CITY TPT"/>
    <n v="39"/>
    <n v="39"/>
    <n v="816629.99"/>
    <n v="81499.99900199601"/>
  </r>
  <r>
    <d v="2016-07-02T00:00:00"/>
    <n v="7"/>
    <x v="13"/>
    <n v="3000031404"/>
    <n v="1100122"/>
    <x v="3"/>
    <n v="203059"/>
    <s v="Pavithra Oil Mill"/>
    <n v="6.16"/>
    <n v="6.13"/>
    <s v="MH 04 FD 7297/CITY TPT"/>
    <n v="39"/>
    <n v="39"/>
    <n v="490399.99"/>
    <n v="79999.998368678629"/>
  </r>
  <r>
    <d v="2016-07-02T00:00:00"/>
    <n v="7"/>
    <x v="13"/>
    <n v="3000031830"/>
    <n v="1100378"/>
    <x v="5"/>
    <n v="201888"/>
    <s v="Frigorifico Allana Private Limited"/>
    <n v="20"/>
    <n v="19.95"/>
    <s v="MH 04 EL 3743/MISTRY TPT"/>
    <n v="6593"/>
    <n v="6593"/>
    <n v="940243.5"/>
    <n v="47130"/>
  </r>
  <r>
    <d v="2016-07-02T00:00:00"/>
    <n v="7"/>
    <x v="13"/>
    <n v="3000031830"/>
    <n v="1100378"/>
    <x v="5"/>
    <n v="201888"/>
    <s v="Frigorifico Allana Private Limited"/>
    <n v="19.739999999999998"/>
    <n v="19.66"/>
    <s v="MH 04 DS 6190/YMH ENTER"/>
    <n v="6597"/>
    <n v="6597"/>
    <n v="926575.8"/>
    <n v="47130"/>
  </r>
  <r>
    <d v="2016-07-02T00:00:00"/>
    <n v="7"/>
    <x v="13"/>
    <n v="3000031830"/>
    <n v="1100378"/>
    <x v="5"/>
    <n v="201888"/>
    <s v="Frigorifico Allana Private Limited"/>
    <n v="19.88"/>
    <n v="19.79"/>
    <s v="MH 04 FP 1004 MISTRY TPT"/>
    <n v="6596"/>
    <n v="6596"/>
    <n v="932702.7"/>
    <n v="47130"/>
  </r>
  <r>
    <d v="2016-07-02T00:00:00"/>
    <n v="7"/>
    <x v="13"/>
    <n v="3000031828"/>
    <n v="1100378"/>
    <x v="5"/>
    <n v="200222"/>
    <s v="Liberty Oil Mills Ltd"/>
    <n v="20.420000000000002"/>
    <n v="20.38"/>
    <s v="MH 43 Y 4481/PRANAY LOGIS"/>
    <n v="6488"/>
    <n v="6488"/>
    <n v="969415.46"/>
    <n v="47567"/>
  </r>
  <r>
    <d v="2016-07-02T00:00:00"/>
    <n v="7"/>
    <x v="13"/>
    <n v="3000031828"/>
    <n v="1100378"/>
    <x v="5"/>
    <n v="200222"/>
    <s v="Liberty Oil Mills Ltd"/>
    <n v="24.55"/>
    <n v="24.51"/>
    <s v="MH 46 AR 8889/HARJEET B C"/>
    <n v="6520"/>
    <n v="6520"/>
    <n v="1165867.17"/>
    <n v="47566.999999999993"/>
  </r>
  <r>
    <d v="2016-07-02T00:00:00"/>
    <n v="7"/>
    <x v="13"/>
    <n v="3000031810"/>
    <n v="1100784"/>
    <x v="2"/>
    <n v="202899"/>
    <s v="Godrej Industries Limited"/>
    <n v="20.46"/>
    <n v="20.420000000000002"/>
    <s v="MH 04 GC 6139/MAMTA TPT"/>
    <n v="2304"/>
    <n v="2304"/>
    <n v="1035293.9999999999"/>
    <n v="50699.999999999993"/>
  </r>
  <r>
    <d v="2016-07-02T00:00:00"/>
    <n v="7"/>
    <x v="13"/>
    <n v="3000031854"/>
    <n v="1100784"/>
    <x v="2"/>
    <n v="200055"/>
    <s v="Godrej Industries Ltd"/>
    <n v="19.809999999999999"/>
    <n v="19.79"/>
    <s v="MH 46 F 5876/HS ROAD LINE"/>
    <s v="VLA/2848"/>
    <n v="2848"/>
    <n v="919086.2"/>
    <n v="46441.950480040425"/>
  </r>
  <r>
    <d v="2016-07-03T00:00:00"/>
    <n v="7"/>
    <x v="14"/>
    <n v="3000031784"/>
    <n v="1100122"/>
    <x v="3"/>
    <n v="203087"/>
    <s v="Sri Lingeswarar Traders"/>
    <n v="23.725000000000001"/>
    <n v="23.72"/>
    <s v="GJ 19 U 3662/ABI TPT"/>
    <n v="81"/>
    <n v="81"/>
    <n v="1933179.98"/>
    <n v="81499.999156829683"/>
  </r>
  <r>
    <d v="2016-07-03T00:00:00"/>
    <n v="7"/>
    <x v="14"/>
    <n v="3000031784"/>
    <n v="1100122"/>
    <x v="3"/>
    <n v="203087"/>
    <s v="Sri Lingeswarar Traders"/>
    <n v="16.14"/>
    <n v="16.09"/>
    <s v="GJ 12 X 3217/AR ROADWAYS"/>
    <n v="80"/>
    <n v="80"/>
    <n v="1311334.99"/>
    <n v="81499.999378495966"/>
  </r>
  <r>
    <d v="2016-07-03T00:00:00"/>
    <n v="7"/>
    <x v="14"/>
    <n v="3000031828"/>
    <n v="1100378"/>
    <x v="5"/>
    <n v="200222"/>
    <s v="Liberty Oil Mills Ltd"/>
    <n v="21.09"/>
    <n v="21.06"/>
    <s v="MH 04 FP 997/MISTRY TPT"/>
    <n v="6750"/>
    <n v="6750"/>
    <n v="1001761.0200000001"/>
    <n v="47567.000000000007"/>
  </r>
  <r>
    <d v="2016-07-03T00:00:00"/>
    <n v="7"/>
    <x v="14"/>
    <n v="3000031828"/>
    <n v="1100378"/>
    <x v="5"/>
    <n v="200222"/>
    <s v="Liberty Oil Mills Ltd"/>
    <n v="22.82"/>
    <n v="22.78"/>
    <s v="MH 06 AQ 1693/ANNA BULK"/>
    <n v="6729"/>
    <n v="6729"/>
    <n v="1083576.26"/>
    <n v="47567"/>
  </r>
  <r>
    <d v="2016-07-03T00:00:00"/>
    <n v="7"/>
    <x v="14"/>
    <n v="3000031828"/>
    <n v="1100378"/>
    <x v="5"/>
    <n v="200222"/>
    <s v="Liberty Oil Mills Ltd"/>
    <n v="21.13"/>
    <n v="21.12"/>
    <s v="MH 04 EB 9767/MISTRY TPT"/>
    <n v="6736"/>
    <n v="6736"/>
    <n v="1004615.04"/>
    <n v="47567"/>
  </r>
  <r>
    <d v="2016-07-03T00:00:00"/>
    <n v="7"/>
    <x v="14"/>
    <n v="3000031828"/>
    <n v="1100378"/>
    <x v="5"/>
    <n v="200222"/>
    <s v="Liberty Oil Mills Ltd"/>
    <n v="25.11"/>
    <n v="25.09"/>
    <s v="MH 04 FD 7336/ANNA BULK"/>
    <n v="6731"/>
    <n v="6731"/>
    <n v="1193456.03"/>
    <n v="47567"/>
  </r>
  <r>
    <d v="2016-07-03T00:00:00"/>
    <n v="7"/>
    <x v="14"/>
    <n v="3000031828"/>
    <n v="1100378"/>
    <x v="5"/>
    <n v="200222"/>
    <s v="Liberty Oil Mills Ltd"/>
    <n v="26.55"/>
    <n v="26.54"/>
    <s v="MH 06 AQ 2534/ANNA BULK"/>
    <n v="6739"/>
    <n v="6739"/>
    <n v="1262428.18"/>
    <n v="47567"/>
  </r>
  <r>
    <d v="2016-07-03T00:00:00"/>
    <n v="7"/>
    <x v="14"/>
    <n v="3000031828"/>
    <n v="1100378"/>
    <x v="5"/>
    <n v="200222"/>
    <s v="Liberty Oil Mills Ltd"/>
    <n v="23.62"/>
    <n v="23.61"/>
    <s v="MH 04 CU 3018/MISTRY TPT"/>
    <n v="6735"/>
    <n v="6735"/>
    <n v="1123056.8700000001"/>
    <n v="47567.000000000007"/>
  </r>
  <r>
    <d v="2016-07-03T00:00:00"/>
    <n v="7"/>
    <x v="14"/>
    <n v="3000031828"/>
    <n v="1100378"/>
    <x v="5"/>
    <n v="200222"/>
    <s v="Liberty Oil Mills Ltd"/>
    <n v="21.13"/>
    <n v="21.1"/>
    <s v="MH 04 EB 9783/MISTRY TPT"/>
    <n v="6734"/>
    <n v="6734"/>
    <n v="1003663.7"/>
    <n v="47566.999999999993"/>
  </r>
  <r>
    <d v="2016-07-03T00:00:00"/>
    <n v="7"/>
    <x v="14"/>
    <n v="3000031830"/>
    <n v="1100378"/>
    <x v="5"/>
    <n v="201888"/>
    <s v="Frigorifico Allana Private Limited"/>
    <n v="16.61"/>
    <n v="16.579999999999998"/>
    <s v="MH 04 CG 8886/MISTRY TPT"/>
    <n v="6667"/>
    <n v="6632"/>
    <n v="781415.4"/>
    <n v="47130.000000000007"/>
  </r>
  <r>
    <d v="2016-07-03T00:00:00"/>
    <n v="7"/>
    <x v="14"/>
    <n v="3000031830"/>
    <n v="1100378"/>
    <x v="5"/>
    <n v="201888"/>
    <s v="Frigorifico Allana Private Limited"/>
    <n v="20.83"/>
    <n v="20.78"/>
    <s v="MH 04 FP 1388/MISTRY TPT"/>
    <n v="6638"/>
    <n v="6638"/>
    <n v="979361.4"/>
    <n v="47130"/>
  </r>
  <r>
    <d v="2016-07-03T00:00:00"/>
    <n v="7"/>
    <x v="14"/>
    <n v="3000031830"/>
    <n v="1100378"/>
    <x v="5"/>
    <n v="201888"/>
    <s v="Frigorifico Allana Private Limited"/>
    <n v="20.97"/>
    <n v="20.87"/>
    <s v="MH 46 AF 5789/HARJEET BUL"/>
    <n v="6599"/>
    <n v="6599"/>
    <n v="983603.10000000009"/>
    <n v="47130"/>
  </r>
  <r>
    <d v="2016-07-03T00:00:00"/>
    <n v="7"/>
    <x v="14"/>
    <n v="3000031828"/>
    <n v="1100378"/>
    <x v="5"/>
    <n v="200222"/>
    <s v="Liberty Oil Mills Ltd"/>
    <n v="19.77"/>
    <n v="19.739999999999998"/>
    <s v="MH 06 AQ 3058/SAI DARSHAN"/>
    <n v="6732"/>
    <n v="6732"/>
    <n v="938972.58"/>
    <n v="47567"/>
  </r>
  <r>
    <d v="2016-07-03T00:00:00"/>
    <n v="7"/>
    <x v="14"/>
    <n v="3000031810"/>
    <n v="1100784"/>
    <x v="2"/>
    <n v="202899"/>
    <s v="Godrej Industries Limited"/>
    <n v="19.71"/>
    <n v="19.7"/>
    <s v="MH 04 GC 6828/MAMTA TPT"/>
    <n v="2319"/>
    <n v="2319"/>
    <n v="998790"/>
    <n v="50700"/>
  </r>
  <r>
    <d v="2016-07-03T00:00:00"/>
    <n v="7"/>
    <x v="14"/>
    <n v="3000031854"/>
    <n v="1100784"/>
    <x v="2"/>
    <n v="200055"/>
    <s v="Godrej Industries Ltd"/>
    <n v="20.02"/>
    <n v="20.02"/>
    <s v="GJ 12 AY 4384/MR SHAH LOG"/>
    <s v="VLA/2851"/>
    <n v="2851"/>
    <n v="929767.85"/>
    <n v="46441.95054945055"/>
  </r>
  <r>
    <d v="2016-07-04T00:00:00"/>
    <n v="7"/>
    <x v="14"/>
    <n v="3000031660"/>
    <n v="1100122"/>
    <x v="3"/>
    <n v="203084"/>
    <s v="Pavithra Oil Industries"/>
    <n v="19.87"/>
    <n v="19.78"/>
    <s v="MH 04 GC 4282/CITY TPT"/>
    <n v="30"/>
    <n v="30"/>
    <n v="1612069.98"/>
    <n v="81499.998988877647"/>
  </r>
  <r>
    <d v="2016-07-04T00:00:00"/>
    <n v="7"/>
    <x v="14"/>
    <n v="3000031933"/>
    <n v="1100122"/>
    <x v="3"/>
    <n v="200291"/>
    <s v="Namratha Oil Refineries Pvt Ltd"/>
    <n v="19.66"/>
    <n v="19.66"/>
    <s v="MH 43 Y 6339/AVADH BULK C"/>
    <n v="378"/>
    <n v="378"/>
    <n v="1602289.98"/>
    <n v="81499.998982706005"/>
  </r>
  <r>
    <d v="2016-07-04T00:00:00"/>
    <n v="7"/>
    <x v="14"/>
    <n v="3000031698"/>
    <n v="1100122"/>
    <x v="3"/>
    <n v="203087"/>
    <s v="Sri Lingeswarar Traders"/>
    <n v="19.98"/>
    <n v="19.95"/>
    <s v="MH 04 HD 2111/ALL IS WELL"/>
    <n v="84"/>
    <n v="84"/>
    <n v="1625924.98"/>
    <n v="81499.998997493734"/>
  </r>
  <r>
    <d v="2016-07-04T00:00:00"/>
    <n v="7"/>
    <x v="14"/>
    <n v="3000032074"/>
    <n v="1100122"/>
    <x v="3"/>
    <n v="203110"/>
    <s v="Sri Gangai Oil Mill"/>
    <n v="20.27"/>
    <n v="20.07"/>
    <s v="TN 52 A 8877/CITY TPT"/>
    <n v="72"/>
    <n v="72"/>
    <n v="1600582.41"/>
    <n v="79749.99551569506"/>
  </r>
  <r>
    <d v="2016-07-04T00:00:00"/>
    <n v="7"/>
    <x v="14"/>
    <n v="3000031718"/>
    <n v="1100122"/>
    <x v="3"/>
    <n v="203088"/>
    <s v="Viswa Traders"/>
    <n v="20.010000000000002"/>
    <n v="19.96"/>
    <s v="MH 43 Y 8740/ALL IS WELLL"/>
    <n v="14"/>
    <n v="14"/>
    <n v="1626739.9800000002"/>
    <n v="81499.998997995994"/>
  </r>
  <r>
    <d v="2016-07-04T00:00:00"/>
    <n v="7"/>
    <x v="14"/>
    <n v="3000031694"/>
    <n v="1100122"/>
    <x v="3"/>
    <n v="203087"/>
    <s v="Sri Lingeswarar Traders"/>
    <n v="20.059999999999999"/>
    <n v="20.059999999999999"/>
    <s v="MH 43 Y 4805/ALL IS WELL"/>
    <n v="83"/>
    <n v="83"/>
    <n v="1604799.95"/>
    <n v="79999.997507477572"/>
  </r>
  <r>
    <d v="2016-07-04T00:00:00"/>
    <n v="7"/>
    <x v="14"/>
    <n v="3000031781"/>
    <n v="1100122"/>
    <x v="3"/>
    <n v="203070"/>
    <s v="Kumaran Oil Mill"/>
    <n v="20.16"/>
    <n v="20.11"/>
    <s v="MH 04 GR 9194/SREE TPT"/>
    <n v="99"/>
    <n v="99"/>
    <n v="1638964.98"/>
    <n v="81499.999005469916"/>
  </r>
  <r>
    <d v="2016-07-04T00:00:00"/>
    <n v="7"/>
    <x v="14"/>
    <n v="3000032107"/>
    <n v="1100122"/>
    <x v="3"/>
    <n v="200292"/>
    <s v="G S Oil Industries"/>
    <n v="20.2"/>
    <n v="20.2"/>
    <s v="MH 18 AP 3048/HARMEET ROA"/>
    <n v="5720"/>
    <n v="5720"/>
    <n v="1605900"/>
    <n v="79500"/>
  </r>
  <r>
    <d v="2016-07-04T00:00:00"/>
    <n v="7"/>
    <x v="14"/>
    <n v="3000030956"/>
    <n v="1100122"/>
    <x v="3"/>
    <n v="203034"/>
    <s v="Puduvai Impex"/>
    <n v="16.28"/>
    <n v="16.25"/>
    <s v="MH 43 U 9259/AR ROADWAYS"/>
    <n v="32"/>
    <n v="32"/>
    <n v="1291874.8899999999"/>
    <n v="79499.993230769222"/>
  </r>
  <r>
    <d v="2016-07-04T00:00:00"/>
    <n v="7"/>
    <x v="14"/>
    <n v="3000031404"/>
    <n v="1100122"/>
    <x v="3"/>
    <n v="203059"/>
    <s v="Pavithra Oil Mill"/>
    <n v="6.16"/>
    <n v="6.149"/>
    <s v="MH 04 FD 7297/CITY TPT"/>
    <n v="39"/>
    <n v="39"/>
    <n v="491919.98"/>
    <n v="79999.996747438607"/>
  </r>
  <r>
    <d v="2016-07-04T00:00:00"/>
    <n v="7"/>
    <x v="14"/>
    <n v="3000031639"/>
    <n v="1100122"/>
    <x v="3"/>
    <n v="203059"/>
    <s v="Pavithra Oil Mill"/>
    <n v="10.02"/>
    <n v="10.000999999999999"/>
    <s v="MH 04 FD 7297/CITY TPT"/>
    <n v="39"/>
    <n v="39"/>
    <n v="815081.49"/>
    <n v="81499.999000099997"/>
  </r>
  <r>
    <d v="2016-07-04T00:00:00"/>
    <n v="7"/>
    <x v="14"/>
    <n v="3000031828"/>
    <n v="1100378"/>
    <x v="5"/>
    <n v="200222"/>
    <s v="Liberty Oil Mills Ltd"/>
    <n v="21.11"/>
    <n v="21.1"/>
    <s v="MH 04 EB 8761//IESA ROAD"/>
    <n v="6773"/>
    <n v="6773"/>
    <n v="1003663.7"/>
    <n v="47566.999999999993"/>
  </r>
  <r>
    <d v="2016-07-04T00:00:00"/>
    <n v="7"/>
    <x v="14"/>
    <n v="3000031830"/>
    <n v="1100378"/>
    <x v="5"/>
    <n v="201888"/>
    <s v="Frigorifico Allana Private Limited"/>
    <n v="20.52"/>
    <n v="20.51"/>
    <s v="MH 04 EL 3632/MISTRY TPT"/>
    <n v="6664"/>
    <n v="6664"/>
    <n v="966636.3"/>
    <n v="47130"/>
  </r>
  <r>
    <d v="2016-07-04T00:00:00"/>
    <n v="7"/>
    <x v="14"/>
    <n v="3000031810"/>
    <n v="1100784"/>
    <x v="2"/>
    <n v="202899"/>
    <s v="Godrej Industries Limited"/>
    <n v="20.3"/>
    <n v="20.3"/>
    <s v="MH 04 GC 6139/MAMTA TPT"/>
    <n v="2344"/>
    <n v="2344"/>
    <n v="1029210"/>
    <n v="50700"/>
  </r>
  <r>
    <d v="2016-07-04T00:00:00"/>
    <n v="7"/>
    <x v="14"/>
    <n v="3000031854"/>
    <n v="1100784"/>
    <x v="2"/>
    <n v="200055"/>
    <s v="Godrej Industries Ltd"/>
    <n v="19.7"/>
    <n v="19.66"/>
    <s v="MH 04 F 0905/HS ROADLINE"/>
    <s v="VLA/2900"/>
    <n v="2900"/>
    <n v="913048.74"/>
    <n v="46441.950152594101"/>
  </r>
  <r>
    <d v="2016-07-05T00:00:00"/>
    <n v="7"/>
    <x v="14"/>
    <n v="3000031781"/>
    <n v="1100122"/>
    <x v="3"/>
    <n v="203070"/>
    <s v="Kumaran Oil Mill"/>
    <n v="20.22"/>
    <n v="20.22"/>
    <s v="MH 43 Y 7205/ABI TPT"/>
    <n v="102"/>
    <n v="102"/>
    <n v="1647929.98"/>
    <n v="81499.999010880318"/>
  </r>
  <r>
    <d v="2016-07-05T00:00:00"/>
    <n v="7"/>
    <x v="14"/>
    <n v="3000031842"/>
    <n v="1100122"/>
    <x v="3"/>
    <n v="203087"/>
    <s v="Sri Lingeswarar Traders"/>
    <n v="20.074999999999999"/>
    <n v="20.05"/>
    <s v="MH 43 Y 6775/ABI TPT"/>
    <n v="85"/>
    <n v="85"/>
    <n v="1618034.8500000003"/>
    <n v="80699.99251870325"/>
  </r>
  <r>
    <d v="2016-07-05T00:00:00"/>
    <n v="7"/>
    <x v="14"/>
    <n v="3000031781"/>
    <n v="1100122"/>
    <x v="3"/>
    <n v="203070"/>
    <s v="Kumaran Oil Mill"/>
    <n v="24.8"/>
    <n v="24.77"/>
    <s v="GJ 06 AX 9297/CITY TPT"/>
    <n v="100"/>
    <n v="100"/>
    <n v="2018754.98"/>
    <n v="81499.99919257166"/>
  </r>
  <r>
    <d v="2016-07-05T00:00:00"/>
    <n v="7"/>
    <x v="14"/>
    <n v="3000031645"/>
    <n v="1100122"/>
    <x v="3"/>
    <n v="203075"/>
    <s v="Shree Kumaravel Oil Mill"/>
    <n v="20.32"/>
    <n v="20.27"/>
    <s v="MH 43 Y 7181/CITY TPT"/>
    <n v="28"/>
    <n v="28"/>
    <n v="1652004.98"/>
    <n v="81499.999013320179"/>
  </r>
  <r>
    <d v="2016-07-05T00:00:00"/>
    <n v="7"/>
    <x v="14"/>
    <n v="3000031642"/>
    <n v="1100122"/>
    <x v="3"/>
    <n v="203080"/>
    <s v="Srie Bhagawati Oil Industries"/>
    <n v="20.260000000000002"/>
    <n v="20.22"/>
    <s v="MH 43 U 9705/CITY TPT"/>
    <n v="37"/>
    <n v="37"/>
    <n v="1647929.98"/>
    <n v="81499.999010880318"/>
  </r>
  <r>
    <d v="2016-07-05T00:00:00"/>
    <n v="7"/>
    <x v="14"/>
    <n v="3000031830"/>
    <n v="1100378"/>
    <x v="5"/>
    <n v="201888"/>
    <s v="Frigorifico Allana Private Limited"/>
    <n v="19.34"/>
    <n v="19.22"/>
    <s v="MH 43 Y 4381/PRANAY LOG"/>
    <n v="6680"/>
    <n v="6680"/>
    <n v="905838.6"/>
    <n v="47130"/>
  </r>
  <r>
    <d v="2016-07-05T00:00:00"/>
    <n v="7"/>
    <x v="14"/>
    <n v="3000031830"/>
    <n v="1100378"/>
    <x v="5"/>
    <n v="201888"/>
    <s v="Frigorifico Allana Private Limited"/>
    <n v="25.3"/>
    <n v="25.2"/>
    <s v="MH 46 AR 8889/HARJEET BUL"/>
    <n v="6706"/>
    <n v="6706"/>
    <n v="1187676"/>
    <n v="47130"/>
  </r>
  <r>
    <d v="2016-07-05T00:00:00"/>
    <n v="7"/>
    <x v="14"/>
    <n v="3000031830"/>
    <n v="1100378"/>
    <x v="5"/>
    <n v="201888"/>
    <s v="Frigorifico Allana Private Limited"/>
    <n v="19.41"/>
    <n v="19.36"/>
    <s v="MH 43 Y 2481/PRANAY LOGI"/>
    <n v="6704"/>
    <n v="6704"/>
    <n v="912436.80000000016"/>
    <n v="47130.000000000007"/>
  </r>
  <r>
    <d v="2016-07-05T00:00:00"/>
    <n v="7"/>
    <x v="14"/>
    <n v="3000031922"/>
    <n v="1100380"/>
    <x v="1"/>
    <n v="200282"/>
    <s v="Maheshwari Global Industries Pvt Ltd"/>
    <n v="27.97"/>
    <n v="27.97"/>
    <s v="GJ 12 BT 8826/OM T6PT"/>
    <n v="169"/>
    <n v="169"/>
    <n v="2545902.6800000002"/>
    <n v="91022.619949946384"/>
  </r>
  <r>
    <d v="2016-07-05T00:00:00"/>
    <n v="7"/>
    <x v="14"/>
    <n v="3000031922"/>
    <n v="1100380"/>
    <x v="1"/>
    <n v="200282"/>
    <s v="Maheshwari Global Industries Pvt Ltd"/>
    <n v="33.700000000000003"/>
    <n v="33.6"/>
    <s v="GJ 12 BT 8868/OM TPT"/>
    <n v="173"/>
    <n v="173"/>
    <n v="3058360.03"/>
    <n v="91022.619940476186"/>
  </r>
  <r>
    <d v="2016-07-05T00:00:00"/>
    <n v="7"/>
    <x v="14"/>
    <n v="3000031922"/>
    <n v="1100380"/>
    <x v="1"/>
    <n v="200282"/>
    <s v="Maheshwari Global Industries Pvt Ltd"/>
    <n v="27.91"/>
    <n v="27.88"/>
    <s v="GJ 12 AY 8803/OM TPT"/>
    <n v="168"/>
    <n v="168"/>
    <n v="2537710.65"/>
    <n v="91022.620157819227"/>
  </r>
  <r>
    <d v="2016-07-05T00:00:00"/>
    <n v="7"/>
    <x v="14"/>
    <n v="3000031854"/>
    <n v="1100784"/>
    <x v="2"/>
    <n v="200055"/>
    <s v="Godrej Industries Ltd"/>
    <n v="19.734999999999999"/>
    <n v="19.734999999999999"/>
    <s v=" MH 46 F 5190 HS ROADLINE"/>
    <s v="VLA/2940"/>
    <n v="2940"/>
    <n v="916531.87"/>
    <n v="46441.949328604001"/>
  </r>
  <r>
    <d v="2016-07-05T00:00:00"/>
    <n v="7"/>
    <x v="14"/>
    <n v="3100000699"/>
    <n v="1100784"/>
    <x v="2"/>
    <n v="202738"/>
    <s v="Tulsi Dye Chem Pvt Ltd"/>
    <n v="20.04"/>
    <n v="20.010000000000002"/>
    <s v="MH 46 H 7499/KRISHNA ROAD"/>
    <n v="5820013"/>
    <n v="5820013"/>
    <n v="906174.93"/>
    <n v="45286.103448275862"/>
  </r>
  <r>
    <d v="2016-07-06T00:00:00"/>
    <n v="7"/>
    <x v="14"/>
    <n v="3000031718"/>
    <n v="1100122"/>
    <x v="3"/>
    <n v="203088"/>
    <s v="Viswa Traders"/>
    <n v="20.05"/>
    <n v="20.04"/>
    <s v="TN 52 A 9922/SRI VIGNESH"/>
    <n v="15"/>
    <n v="15"/>
    <n v="1633259.99"/>
    <n v="81499.999500998005"/>
  </r>
  <r>
    <d v="2016-07-06T00:00:00"/>
    <n v="7"/>
    <x v="14"/>
    <n v="3000031794"/>
    <n v="1100122"/>
    <x v="3"/>
    <n v="203068"/>
    <s v="N M Coconut Oil Mercchants"/>
    <n v="25.2"/>
    <n v="25.13"/>
    <s v="GJ 12 BT 9381/CITY TPT"/>
    <n v="298"/>
    <n v="298"/>
    <n v="2048094.9900000002"/>
    <n v="81499.999602069249"/>
  </r>
  <r>
    <d v="2016-07-06T00:00:00"/>
    <n v="7"/>
    <x v="14"/>
    <n v="3000031644"/>
    <n v="1100122"/>
    <x v="3"/>
    <n v="203071"/>
    <s v="P.K.B Oil Mills"/>
    <n v="20.5"/>
    <n v="20.45"/>
    <s v="MH 46 AR 2185/CITY TPT"/>
    <n v="43"/>
    <n v="43"/>
    <n v="1666674.98"/>
    <n v="81499.999022004893"/>
  </r>
  <r>
    <d v="2016-07-06T00:00:00"/>
    <n v="7"/>
    <x v="14"/>
    <n v="3000032076"/>
    <n v="1100122"/>
    <x v="3"/>
    <n v="203069"/>
    <s v="Sivam Traders"/>
    <n v="24.36"/>
    <n v="24.36"/>
    <s v="NL 01 K 9346/ALL IS WELL"/>
    <n v="137"/>
    <n v="137"/>
    <n v="1934183.8200000003"/>
    <n v="79399.992610837449"/>
  </r>
  <r>
    <d v="2016-07-06T00:00:00"/>
    <n v="7"/>
    <x v="14"/>
    <n v="3000031640"/>
    <n v="1100122"/>
    <x v="3"/>
    <n v="203062"/>
    <s v="Shree Vel Industries"/>
    <n v="20.309999999999999"/>
    <n v="20.309999999999999"/>
    <s v="MH 04 GC 5092/CITY TPT"/>
    <n v="18"/>
    <n v="18"/>
    <n v="1655264.99"/>
    <n v="81499.999507631714"/>
  </r>
  <r>
    <d v="2016-07-06T00:00:00"/>
    <n v="7"/>
    <x v="14"/>
    <n v="3000031842"/>
    <n v="1100122"/>
    <x v="3"/>
    <n v="203087"/>
    <s v="Sri Lingeswarar Traders"/>
    <n v="20.170000000000002"/>
    <n v="20.12"/>
    <s v="TN 40 L 2261/ABI TPT"/>
    <n v="88"/>
    <n v="88"/>
    <n v="1623683.86"/>
    <n v="80699.993041749505"/>
  </r>
  <r>
    <d v="2016-07-06T00:00:00"/>
    <n v="7"/>
    <x v="14"/>
    <n v="3000031793"/>
    <n v="1100122"/>
    <x v="3"/>
    <n v="203075"/>
    <s v="Shree Kumaravel Oil Mill"/>
    <n v="20.22"/>
    <n v="20.149999999999999"/>
    <s v="TN 28 AM 0142/CITY TPT"/>
    <n v="31"/>
    <n v="31"/>
    <n v="1642224.98"/>
    <n v="81499.999007444174"/>
  </r>
  <r>
    <d v="2016-07-06T00:00:00"/>
    <n v="7"/>
    <x v="14"/>
    <n v="3000031842"/>
    <n v="1100122"/>
    <x v="3"/>
    <n v="203087"/>
    <s v="Sri Lingeswarar Traders"/>
    <n v="20.100000000000001"/>
    <n v="20.079999999999998"/>
    <s v="TN 40 L 1963/SRI VIGNESH"/>
    <n v="86"/>
    <n v="86"/>
    <n v="1620455.85"/>
    <n v="80699.992529880488"/>
  </r>
  <r>
    <d v="2016-07-06T00:00:00"/>
    <n v="7"/>
    <x v="14"/>
    <n v="3000031694"/>
    <n v="1100122"/>
    <x v="3"/>
    <n v="203087"/>
    <s v="Sri Lingeswarar Traders"/>
    <n v="19.84"/>
    <n v="19.84"/>
    <s v="MH 43 Y 2109/ALL IS WELL"/>
    <n v="87"/>
    <n v="87"/>
    <n v="1587199.95"/>
    <n v="79999.997479838712"/>
  </r>
  <r>
    <d v="2016-07-06T00:00:00"/>
    <n v="7"/>
    <x v="14"/>
    <n v="3000031829"/>
    <n v="1100122"/>
    <x v="3"/>
    <n v="203098"/>
    <s v="Murali Oil Mills"/>
    <n v="20.23"/>
    <n v="20.2"/>
    <s v="MH 04 GC 4053/CITY TPT"/>
    <n v="105"/>
    <n v="105"/>
    <n v="1630139.8599999999"/>
    <n v="80699.993069306933"/>
  </r>
  <r>
    <d v="2016-07-06T00:00:00"/>
    <n v="7"/>
    <x v="14"/>
    <n v="3000031641"/>
    <n v="1100122"/>
    <x v="3"/>
    <n v="203079"/>
    <s v="V. P. M. Rice &amp; Oil Mill"/>
    <n v="20.010000000000002"/>
    <n v="19.93"/>
    <s v="MH 43 U 7094/SREE TPT"/>
    <n v="17"/>
    <n v="17"/>
    <n v="1624294.99"/>
    <n v="81499.999498243851"/>
  </r>
  <r>
    <d v="2016-07-06T00:00:00"/>
    <n v="7"/>
    <x v="14"/>
    <n v="3000031643"/>
    <n v="1100122"/>
    <x v="3"/>
    <n v="203068"/>
    <s v="N M Coconut Oil Mercchants"/>
    <n v="20.079999999999998"/>
    <n v="20.02"/>
    <s v="TN 28 BA 9447/SRI VIGNESH"/>
    <n v="300"/>
    <n v="300"/>
    <n v="1631629.98"/>
    <n v="81499.999000999"/>
  </r>
  <r>
    <d v="2016-07-06T00:00:00"/>
    <n v="7"/>
    <x v="14"/>
    <n v="3000031794"/>
    <n v="1100122"/>
    <x v="3"/>
    <n v="203068"/>
    <s v="N M Coconut Oil Mercchants"/>
    <n v="24.52"/>
    <n v="24.42"/>
    <s v="GJ 06 AX 5525/CITY TPT"/>
    <n v="294"/>
    <n v="294"/>
    <n v="1990229.98"/>
    <n v="81499.999180999177"/>
  </r>
  <r>
    <d v="2016-07-06T00:00:00"/>
    <n v="7"/>
    <x v="14"/>
    <n v="3000031639"/>
    <n v="1100122"/>
    <x v="3"/>
    <n v="203059"/>
    <s v="Pavithra Oil Mill"/>
    <n v="21.05"/>
    <n v="21.01"/>
    <s v="MH 43 Y 2346/CITY TPT"/>
    <n v="41"/>
    <n v="41"/>
    <n v="1712314.98"/>
    <n v="81499.999048072335"/>
  </r>
  <r>
    <d v="2016-07-06T00:00:00"/>
    <n v="7"/>
    <x v="14"/>
    <n v="3000030956"/>
    <n v="1100122"/>
    <x v="3"/>
    <n v="203034"/>
    <s v="Puduvai Impex"/>
    <n v="19.89"/>
    <n v="19.850000000000001"/>
    <s v="MH 04 GR 7637/A.R.ROAD WA"/>
    <n v="33"/>
    <n v="33"/>
    <n v="1578074.8600000003"/>
    <n v="79499.992947103281"/>
  </r>
  <r>
    <d v="2016-07-06T00:00:00"/>
    <n v="7"/>
    <x v="14"/>
    <n v="3000032076"/>
    <n v="1100122"/>
    <x v="3"/>
    <n v="203069"/>
    <s v="Sivam Traders"/>
    <n v="15.69"/>
    <n v="15.67"/>
    <s v="GJ 12 X 1736/ALL IS WELL"/>
    <n v="138"/>
    <n v="138"/>
    <n v="1244197.8899999999"/>
    <n v="79399.992980216964"/>
  </r>
  <r>
    <d v="2016-07-06T00:00:00"/>
    <n v="7"/>
    <x v="14"/>
    <n v="3000032121"/>
    <n v="1100122"/>
    <x v="3"/>
    <n v="203113"/>
    <s v="Devish Oil Industries Pvt Ltd"/>
    <n v="20.32"/>
    <n v="20.23"/>
    <s v="MH 43 U 8977/ SHRI VAIBHA"/>
    <n v="630"/>
    <n v="630"/>
    <n v="1608285"/>
    <n v="79500"/>
  </r>
  <r>
    <d v="2016-07-06T00:00:00"/>
    <n v="7"/>
    <x v="14"/>
    <n v="3000031544"/>
    <n v="1100122"/>
    <x v="3"/>
    <n v="203069"/>
    <s v="Sivam Traders"/>
    <n v="20.12"/>
    <n v="20.079999999999998"/>
    <s v="MH 43 Y 2708/ALL IS WELL"/>
    <n v="140"/>
    <n v="140"/>
    <n v="1626479.9"/>
    <n v="80999.995019920316"/>
  </r>
  <r>
    <d v="2016-07-06T00:00:00"/>
    <n v="7"/>
    <x v="14"/>
    <n v="3000032006"/>
    <n v="1100365"/>
    <x v="0"/>
    <n v="200222"/>
    <s v="Liberty Oil Mills Ltd"/>
    <n v="21.68"/>
    <n v="21.68"/>
    <s v="MH 46 AF 5789/HARJEETBULK"/>
    <n v="7083"/>
    <n v="7083"/>
    <n v="940196.55999999994"/>
    <n v="43367"/>
  </r>
  <r>
    <d v="2016-07-06T00:00:00"/>
    <n v="7"/>
    <x v="14"/>
    <n v="3000031830"/>
    <n v="1100378"/>
    <x v="5"/>
    <n v="201888"/>
    <s v="Frigorifico Allana Private Limited"/>
    <n v="24.94"/>
    <n v="24.92"/>
    <s v="MH 04 FD 7336/ABC"/>
    <n v="6790"/>
    <n v="6790"/>
    <n v="1174479.6000000001"/>
    <n v="47130"/>
  </r>
  <r>
    <d v="2016-07-06T00:00:00"/>
    <n v="7"/>
    <x v="14"/>
    <n v="3000031828"/>
    <n v="1100378"/>
    <x v="5"/>
    <n v="200222"/>
    <s v="Liberty Oil Mills Ltd"/>
    <n v="20.09"/>
    <n v="20.07"/>
    <s v="MH 43 Y 4481/PRANAY LOGIS"/>
    <n v="6868"/>
    <n v="6868"/>
    <n v="954669.69000000006"/>
    <n v="47567"/>
  </r>
  <r>
    <d v="2016-07-06T00:00:00"/>
    <n v="7"/>
    <x v="14"/>
    <n v="3000031828"/>
    <n v="1100378"/>
    <x v="5"/>
    <n v="200222"/>
    <s v="Liberty Oil Mills Ltd"/>
    <n v="21.07"/>
    <n v="21.07"/>
    <s v="MH 04 FP 998/MISTRY TPT"/>
    <n v="6869"/>
    <n v="6869"/>
    <n v="1002236.6900000001"/>
    <n v="47567"/>
  </r>
  <r>
    <d v="2016-07-06T00:00:00"/>
    <n v="7"/>
    <x v="14"/>
    <n v="3000031830"/>
    <n v="1100378"/>
    <x v="5"/>
    <n v="201888"/>
    <s v="Frigorifico Allana Private Limited"/>
    <n v="25.92"/>
    <n v="25.89"/>
    <s v="MH 06 AQ 2534/ABC"/>
    <n v="6807"/>
    <n v="6807"/>
    <n v="1220195.7"/>
    <n v="47130"/>
  </r>
  <r>
    <d v="2016-07-06T00:00:00"/>
    <n v="7"/>
    <x v="14"/>
    <n v="3000031828"/>
    <n v="1100378"/>
    <x v="5"/>
    <n v="200222"/>
    <s v="Liberty Oil Mills Ltd"/>
    <n v="23.01"/>
    <n v="23.01"/>
    <s v="MH 06 AQ 1693/ANNA BULK"/>
    <n v="6972"/>
    <n v="6972"/>
    <n v="1094516.67"/>
    <n v="47566.999999999993"/>
  </r>
  <r>
    <d v="2016-07-06T00:00:00"/>
    <n v="7"/>
    <x v="14"/>
    <n v="3000032152"/>
    <n v="1100380"/>
    <x v="1"/>
    <n v="600005"/>
    <s v="VVF LIMITED"/>
    <n v="24.83"/>
    <n v="24.73"/>
    <s v="MH 18 BA 265/AMIT BULK"/>
    <n v="22009130"/>
    <n v="9499740016"/>
    <n v="2133382.91"/>
    <n v="86267"/>
  </r>
  <r>
    <d v="2016-07-06T00:00:00"/>
    <n v="7"/>
    <x v="14"/>
    <n v="3000031922"/>
    <n v="1100380"/>
    <x v="1"/>
    <n v="200282"/>
    <s v="Maheshwari Global Industries Pvt Ltd"/>
    <n v="27.73"/>
    <n v="27.7"/>
    <s v="GJ 12 AY 8804/OM TPT"/>
    <n v="172"/>
    <n v="172"/>
    <n v="2521326.5699999998"/>
    <n v="91022.619855595665"/>
  </r>
  <r>
    <d v="2016-07-06T00:00:00"/>
    <n v="7"/>
    <x v="14"/>
    <n v="3000031922"/>
    <n v="1100380"/>
    <x v="1"/>
    <n v="200282"/>
    <s v="Maheshwari Global Industries Pvt Ltd"/>
    <n v="28.11"/>
    <n v="28.07"/>
    <s v="GJ 12 AY 8801/OM TPT"/>
    <s v="16-17/171"/>
    <n v="171"/>
    <n v="2555004.94"/>
    <n v="91022.619878874233"/>
  </r>
  <r>
    <d v="2016-07-06T00:00:00"/>
    <n v="7"/>
    <x v="14"/>
    <n v="3000031922"/>
    <n v="1100380"/>
    <x v="1"/>
    <n v="200282"/>
    <s v="Maheshwari Global Industries Pvt Ltd"/>
    <n v="32.869999999999997"/>
    <n v="32.770000000000003"/>
    <s v="GJ 12 BT 8852/OM TPT"/>
    <s v="16-17/170"/>
    <n v="170"/>
    <n v="2982811.26"/>
    <n v="91022.62007934085"/>
  </r>
  <r>
    <d v="2016-07-06T00:00:00"/>
    <n v="7"/>
    <x v="14"/>
    <n v="3000031922"/>
    <n v="1100380"/>
    <x v="1"/>
    <n v="200282"/>
    <s v="Maheshwari Global Industries Pvt Ltd"/>
    <n v="28.42"/>
    <n v="28.36"/>
    <s v="GJ 12 AY 8855/OM TPT"/>
    <n v="176"/>
    <n v="176"/>
    <n v="2581401.5"/>
    <n v="91022.619887165027"/>
  </r>
  <r>
    <d v="2016-07-06T00:00:00"/>
    <n v="7"/>
    <x v="14"/>
    <n v="3000031922"/>
    <n v="1100380"/>
    <x v="1"/>
    <n v="200282"/>
    <s v="Maheshwari Global Industries Pvt Ltd"/>
    <n v="28.64"/>
    <n v="28.6"/>
    <s v="GJ 12 AZ 3847/OM TPT"/>
    <n v="175"/>
    <n v="175"/>
    <n v="2603246.9300000002"/>
    <n v="91022.619930069937"/>
  </r>
  <r>
    <d v="2016-07-06T00:00:00"/>
    <n v="7"/>
    <x v="14"/>
    <n v="3000031854"/>
    <n v="1100784"/>
    <x v="2"/>
    <n v="200055"/>
    <s v="Godrej Industries Ltd"/>
    <n v="25.88"/>
    <n v="25.87"/>
    <s v="GJ 12 AZ 8810/OM TPT"/>
    <s v="VLA/2980"/>
    <n v="2980"/>
    <n v="1201453.25"/>
    <n v="46441.950135291845"/>
  </r>
  <r>
    <d v="2016-07-06T00:00:00"/>
    <n v="7"/>
    <x v="14"/>
    <n v="3000031854"/>
    <n v="1100784"/>
    <x v="2"/>
    <n v="200055"/>
    <s v="Godrej Industries Ltd"/>
    <n v="20.41"/>
    <n v="20.41"/>
    <s v="MH 46 AF 4760/HS ROADLINE"/>
    <s v="VLA/2938"/>
    <n v="2938"/>
    <n v="947880.2"/>
    <n v="46441.95002449779"/>
  </r>
  <r>
    <d v="2016-07-06T00:00:00"/>
    <n v="7"/>
    <x v="14"/>
    <n v="3000031854"/>
    <n v="1100784"/>
    <x v="2"/>
    <n v="200055"/>
    <s v="Godrej Industries Ltd"/>
    <n v="19.914999999999999"/>
    <n v="19.914999999999999"/>
    <s v="MH 06 AQ 7908/H S ROAD"/>
    <s v="VLA/2939"/>
    <n v="2939"/>
    <n v="924891.43"/>
    <n v="46441.949786593024"/>
  </r>
  <r>
    <d v="2016-07-06T00:00:00"/>
    <n v="7"/>
    <x v="14"/>
    <n v="3000031854"/>
    <n v="1100784"/>
    <x v="2"/>
    <n v="200055"/>
    <s v="Godrej Industries Ltd"/>
    <n v="20.475000000000001"/>
    <n v="20.440000000000001"/>
    <s v="MH 46 AF 1775/H S ROAD"/>
    <s v="VLA/2982"/>
    <n v="2982"/>
    <n v="949273.46"/>
    <n v="46441.950097847352"/>
  </r>
  <r>
    <d v="2016-07-06T00:00:00"/>
    <n v="7"/>
    <x v="14"/>
    <n v="3100000699"/>
    <n v="1100784"/>
    <x v="2"/>
    <n v="202738"/>
    <s v="Tulsi Dye Chem Pvt Ltd"/>
    <n v="20"/>
    <n v="19.98"/>
    <s v="MH 04 BU 9678/LUCKY ROAD"/>
    <n v="5820013"/>
    <n v="5820013"/>
    <n v="904815.1"/>
    <n v="45286.04104104104"/>
  </r>
  <r>
    <d v="2016-07-06T00:00:00"/>
    <n v="7"/>
    <x v="14"/>
    <n v="3000031854"/>
    <n v="1100784"/>
    <x v="2"/>
    <n v="200055"/>
    <s v="Godrej Industries Ltd"/>
    <n v="19.78"/>
    <n v="19.78"/>
    <s v="MH 46 AF 0036/H S ROADLIN"/>
    <s v="2983/16-17"/>
    <n v="2983"/>
    <n v="918621.77"/>
    <n v="46441.949949443879"/>
  </r>
  <r>
    <d v="2016-07-06T00:00:00"/>
    <n v="7"/>
    <x v="14"/>
    <n v="3000031295"/>
    <n v="1100784"/>
    <x v="2"/>
    <n v="202898"/>
    <s v="Krishna Oleo Chemical India Ltd"/>
    <n v="32.840000000000003"/>
    <n v="32.78"/>
    <s v="GJ 12 BT 8860/OM TPT"/>
    <n v="19"/>
    <n v="19"/>
    <n v="1804383.3"/>
    <n v="55045.250152532033"/>
  </r>
  <r>
    <d v="2016-07-06T00:00:00"/>
    <n v="7"/>
    <x v="14"/>
    <n v="3000031295"/>
    <n v="1100784"/>
    <x v="2"/>
    <n v="202898"/>
    <s v="Krishna Oleo Chemical India Ltd"/>
    <n v="33.6"/>
    <n v="33.51"/>
    <s v="GJ 12 BT 8862/OM TPT"/>
    <n v="21"/>
    <n v="21"/>
    <n v="1844566.32"/>
    <n v="55045.249776186218"/>
  </r>
  <r>
    <d v="2016-07-06T00:00:00"/>
    <n v="7"/>
    <x v="14"/>
    <n v="3100000699"/>
    <n v="1100784"/>
    <x v="2"/>
    <n v="202738"/>
    <s v="Tulsi Dye Chem Pvt Ltd"/>
    <n v="20.059999999999999"/>
    <n v="20.03"/>
    <s v="MH 46 H 7028/KR CARRIERS"/>
    <n v="5820013"/>
    <n v="5820013"/>
    <n v="907079.41"/>
    <n v="45286.041437843232"/>
  </r>
  <r>
    <d v="2016-07-06T00:00:00"/>
    <n v="7"/>
    <x v="14"/>
    <n v="3100000699"/>
    <n v="1100784"/>
    <x v="2"/>
    <n v="202738"/>
    <s v="Tulsi Dye Chem Pvt Ltd"/>
    <n v="20.02"/>
    <n v="19.98"/>
    <s v="MH 46 H 3711/KR CARRIERS"/>
    <n v="5820013"/>
    <n v="5820013"/>
    <n v="904815.1"/>
    <n v="45286.04104104104"/>
  </r>
  <r>
    <d v="2016-07-06T00:00:00"/>
    <n v="7"/>
    <x v="14"/>
    <n v="3100000699"/>
    <n v="1100784"/>
    <x v="2"/>
    <n v="202738"/>
    <s v="Tulsi Dye Chem Pvt Ltd"/>
    <n v="20.02"/>
    <n v="19.98"/>
    <s v="MH 46 H 3711/KR CARRIERS"/>
    <n v="5820013"/>
    <n v="5820013"/>
    <n v="904815.1"/>
    <n v="45286.04104104104"/>
  </r>
  <r>
    <d v="2016-07-06T00:00:00"/>
    <n v="7"/>
    <x v="14"/>
    <n v="3100000699"/>
    <n v="1100784"/>
    <x v="2"/>
    <n v="202738"/>
    <s v="Tulsi Dye Chem Pvt Ltd"/>
    <n v="-20.02"/>
    <n v="-19.98"/>
    <s v="MH 46 H 3711/KR CARRIERS"/>
    <n v="5820013"/>
    <n v="5820013"/>
    <n v="-904815.1"/>
    <n v="45286.04104104104"/>
  </r>
  <r>
    <d v="2016-07-07T00:00:00"/>
    <n v="7"/>
    <x v="14"/>
    <n v="3000032076"/>
    <n v="1100122"/>
    <x v="3"/>
    <n v="203069"/>
    <s v="Sivam Traders"/>
    <n v="16.07"/>
    <n v="16.03"/>
    <s v="MH 04 EB 1299/SREE TPT"/>
    <n v="136"/>
    <n v="136"/>
    <n v="1272781.8799999999"/>
    <n v="79399.992514036174"/>
  </r>
  <r>
    <d v="2016-07-07T00:00:00"/>
    <n v="7"/>
    <x v="14"/>
    <n v="3000031782"/>
    <n v="1100122"/>
    <x v="3"/>
    <n v="203059"/>
    <s v="Pavithra Oil Mill"/>
    <n v="6.99"/>
    <n v="6.97"/>
    <s v="MH 43 U 8021/CITY TPT"/>
    <n v="40"/>
    <n v="40"/>
    <n v="568054.99"/>
    <n v="81499.998565279777"/>
  </r>
  <r>
    <d v="2016-07-07T00:00:00"/>
    <n v="7"/>
    <x v="14"/>
    <n v="3000032076"/>
    <n v="1100122"/>
    <x v="3"/>
    <n v="203069"/>
    <s v="Sivam Traders"/>
    <n v="16.13"/>
    <n v="16.12"/>
    <s v="MH 04 DS 7517/SREE TPT"/>
    <n v="135"/>
    <n v="135"/>
    <n v="1279927.8899999999"/>
    <n v="79399.993176178643"/>
  </r>
  <r>
    <d v="2016-07-07T00:00:00"/>
    <n v="7"/>
    <x v="14"/>
    <n v="3000031698"/>
    <n v="1100122"/>
    <x v="3"/>
    <n v="203087"/>
    <s v="Sri Lingeswarar Traders"/>
    <n v="19.66"/>
    <n v="19.66"/>
    <s v="TN 40 L 2191/ABI TPT"/>
    <n v="89"/>
    <n v="89"/>
    <n v="1602289.98"/>
    <n v="81499.998982706005"/>
  </r>
  <r>
    <d v="2016-07-07T00:00:00"/>
    <n v="7"/>
    <x v="14"/>
    <n v="3000032067"/>
    <n v="1100122"/>
    <x v="3"/>
    <n v="203072"/>
    <s v="Prema Oil Mill"/>
    <n v="20.5"/>
    <n v="20.48"/>
    <s v="MH 43 Y 6004/AR ROADLINES"/>
    <n v="80"/>
    <n v="80"/>
    <n v="1633279.9100000001"/>
    <n v="79749.99560546875"/>
  </r>
  <r>
    <d v="2016-07-07T00:00:00"/>
    <n v="7"/>
    <x v="14"/>
    <n v="3000031639"/>
    <n v="1100122"/>
    <x v="3"/>
    <n v="203059"/>
    <s v="Pavithra Oil Mill"/>
    <n v="10"/>
    <n v="10"/>
    <s v="MH 43 U 8021/CITY TPT"/>
    <n v="40"/>
    <n v="40"/>
    <n v="814999.99"/>
    <n v="81499.998999999996"/>
  </r>
  <r>
    <d v="2016-07-07T00:00:00"/>
    <n v="7"/>
    <x v="14"/>
    <n v="3000031934"/>
    <n v="1100122"/>
    <x v="3"/>
    <n v="203105"/>
    <s v="Sri Amman Oil  Mill"/>
    <n v="20.63"/>
    <n v="20.6"/>
    <s v="MH 43 U 4595/CITY TPT"/>
    <n v="73"/>
    <n v="73"/>
    <n v="1678899.99"/>
    <n v="81499.999514563096"/>
  </r>
  <r>
    <d v="2016-07-07T00:00:00"/>
    <n v="7"/>
    <x v="14"/>
    <n v="3000031786"/>
    <n v="1100122"/>
    <x v="3"/>
    <n v="203080"/>
    <s v="Srie Bhagawati Oil Industries"/>
    <n v="20.02"/>
    <n v="20.02"/>
    <s v="MH 43 U 3413/CITY TPT"/>
    <n v="38"/>
    <n v="38"/>
    <n v="1631629.98"/>
    <n v="81499.999000999"/>
  </r>
  <r>
    <d v="2016-07-07T00:00:00"/>
    <n v="7"/>
    <x v="14"/>
    <n v="3000032006"/>
    <n v="1100365"/>
    <x v="0"/>
    <n v="200222"/>
    <s v="Liberty Oil Mills Ltd"/>
    <n v="19.57"/>
    <n v="19.54"/>
    <s v="MH 06 AQ 3058/SAI DARSHAN"/>
    <n v="7119"/>
    <n v="7119"/>
    <n v="847391.18"/>
    <n v="43367.000000000007"/>
  </r>
  <r>
    <d v="2016-07-07T00:00:00"/>
    <n v="7"/>
    <x v="14"/>
    <n v="3000031830"/>
    <n v="1100378"/>
    <x v="5"/>
    <n v="201888"/>
    <s v="Frigorifico Allana Private Limited"/>
    <n v="19.88"/>
    <n v="19.84"/>
    <s v="MH 04 EB 8761/IESA ROAD"/>
    <n v="6843"/>
    <n v="6843"/>
    <n v="935059.2"/>
    <n v="47130"/>
  </r>
  <r>
    <d v="2016-07-07T00:00:00"/>
    <n v="7"/>
    <x v="14"/>
    <n v="3000031922"/>
    <n v="1100380"/>
    <x v="1"/>
    <n v="200282"/>
    <s v="Maheshwari Global Industries Pvt Ltd"/>
    <n v="28.25"/>
    <n v="28.17"/>
    <s v="GJ 12 AU 8846/OM TPT"/>
    <s v="174/16-17"/>
    <n v="174"/>
    <n v="2564107.21"/>
    <n v="91022.620163294283"/>
  </r>
  <r>
    <d v="2016-07-07T00:00:00"/>
    <n v="7"/>
    <x v="14"/>
    <n v="3000031295"/>
    <n v="1100784"/>
    <x v="2"/>
    <n v="202898"/>
    <s v="Krishna Oleo Chemical India Ltd"/>
    <n v="26.4"/>
    <n v="26.37"/>
    <s v="GJ 12 AY 8899/OM TPT"/>
    <n v="22"/>
    <n v="22"/>
    <n v="1451543.24"/>
    <n v="55045.249905195298"/>
  </r>
  <r>
    <d v="2016-07-07T00:00:00"/>
    <n v="7"/>
    <x v="14"/>
    <n v="3000031295"/>
    <n v="1100784"/>
    <x v="2"/>
    <n v="202898"/>
    <s v="Krishna Oleo Chemical India Ltd"/>
    <n v="27.16"/>
    <n v="27.11"/>
    <s v="GJ 12 AZ 8811/OM TPT"/>
    <n v="23"/>
    <n v="23"/>
    <n v="1492276.72"/>
    <n v="55045.24972334932"/>
  </r>
  <r>
    <d v="2016-07-08T00:00:00"/>
    <n v="7"/>
    <x v="14"/>
    <n v="3000032200"/>
    <n v="1100122"/>
    <x v="3"/>
    <n v="202989"/>
    <s v="SuruchI Refinery Pvt Ltd"/>
    <n v="19.89"/>
    <n v="19.850000000000001"/>
    <s v="TN 52 A 8866/NAVEEN TPT"/>
    <n v="1129"/>
    <n v="1129"/>
    <n v="1558224.91"/>
    <n v="78499.995465994958"/>
  </r>
  <r>
    <d v="2016-07-08T00:00:00"/>
    <n v="7"/>
    <x v="14"/>
    <n v="3000032065"/>
    <n v="1100122"/>
    <x v="3"/>
    <n v="203075"/>
    <s v="Shree Kumaravel Oil Mill"/>
    <n v="20.28"/>
    <n v="20.22"/>
    <s v="PB 08 CX 8860/CITY TPT"/>
    <n v="33"/>
    <n v="33"/>
    <n v="1612544.91"/>
    <n v="79749.995548961422"/>
  </r>
  <r>
    <d v="2016-07-08T00:00:00"/>
    <n v="7"/>
    <x v="14"/>
    <n v="3000030956"/>
    <n v="1100122"/>
    <x v="3"/>
    <n v="203034"/>
    <s v="Puduvai Impex"/>
    <n v="20.05"/>
    <n v="20.05"/>
    <s v="GJ 12 BT 2783/A.R ROADWAY"/>
    <n v="34"/>
    <n v="34"/>
    <n v="1593974.87"/>
    <n v="79499.993516209477"/>
  </r>
  <r>
    <d v="2016-07-08T00:00:00"/>
    <n v="7"/>
    <x v="14"/>
    <n v="3000031787"/>
    <n v="1100122"/>
    <x v="3"/>
    <n v="203072"/>
    <s v="Prema Oil Mill"/>
    <n v="20.12"/>
    <n v="20.100000000000001"/>
    <s v="TN 52 A 9992/NAVEEN TPT"/>
    <n v="79"/>
    <n v="79"/>
    <n v="1638149.99"/>
    <n v="81499.999502487553"/>
  </r>
  <r>
    <d v="2016-07-08T00:00:00"/>
    <n v="7"/>
    <x v="14"/>
    <n v="3000031782"/>
    <n v="1100122"/>
    <x v="3"/>
    <n v="203059"/>
    <s v="Pavithra Oil Mill"/>
    <n v="21.14"/>
    <n v="21.08"/>
    <s v="MH 43 Y 2709/CITY TPT"/>
    <n v="42"/>
    <n v="42"/>
    <n v="1718019.98"/>
    <n v="81499.999051233404"/>
  </r>
  <r>
    <d v="2016-07-08T00:00:00"/>
    <n v="7"/>
    <x v="14"/>
    <n v="3000030956"/>
    <n v="1100122"/>
    <x v="3"/>
    <n v="203034"/>
    <s v="Puduvai Impex"/>
    <n v="19.89"/>
    <n v="19.87"/>
    <s v="MH 04 GF 7917/A.R.ROAD WA"/>
    <n v="35"/>
    <n v="35"/>
    <n v="1579664.87"/>
    <n v="79499.993457473582"/>
  </r>
  <r>
    <d v="2016-07-08T00:00:00"/>
    <n v="7"/>
    <x v="14"/>
    <n v="3000032075"/>
    <n v="1100122"/>
    <x v="3"/>
    <n v="203111"/>
    <s v="Kumaran Oil Industries"/>
    <n v="16.079999999999998"/>
    <n v="16.05"/>
    <s v="MH 04 CP 6206/CITY TPT"/>
    <n v="92"/>
    <n v="92"/>
    <n v="1274369.8799999999"/>
    <n v="79399.992523364475"/>
  </r>
  <r>
    <d v="2016-07-08T00:00:00"/>
    <n v="7"/>
    <x v="14"/>
    <n v="3000032200"/>
    <n v="1100122"/>
    <x v="3"/>
    <n v="202989"/>
    <s v="SuruchI Refinery Pvt Ltd"/>
    <n v="20.170000000000002"/>
    <n v="20.14"/>
    <s v="MH 46 AF 6969/A.R.ROAD WA"/>
    <n v="1130"/>
    <n v="1130"/>
    <n v="1580989.9099999997"/>
    <n v="78499.99553128102"/>
  </r>
  <r>
    <d v="2016-07-08T00:00:00"/>
    <n v="7"/>
    <x v="14"/>
    <n v="3000031820"/>
    <n v="1100122"/>
    <x v="3"/>
    <n v="203070"/>
    <s v="Kumaran Oil Mill"/>
    <n v="20.7"/>
    <n v="20.65"/>
    <s v="MH 04 GR 4452/SREE TPT"/>
    <n v="104"/>
    <n v="104"/>
    <n v="1666454.86"/>
    <n v="80699.993220338991"/>
  </r>
  <r>
    <d v="2016-07-08T00:00:00"/>
    <n v="7"/>
    <x v="14"/>
    <n v="3000031934"/>
    <n v="1100122"/>
    <x v="3"/>
    <n v="203105"/>
    <s v="Sri Amman Oil  Mill"/>
    <n v="20.03"/>
    <n v="19.989999999999998"/>
    <s v="GJ 12 BT 6618/CITY TPT"/>
    <n v="76"/>
    <n v="76"/>
    <n v="1629184.98"/>
    <n v="81499.99899949976"/>
  </r>
  <r>
    <d v="2016-07-08T00:00:00"/>
    <n v="7"/>
    <x v="14"/>
    <n v="3000032006"/>
    <n v="1100365"/>
    <x v="0"/>
    <n v="200222"/>
    <s v="Liberty Oil Mills Ltd"/>
    <n v="18.91"/>
    <n v="18.89"/>
    <s v="MH 43 Y 4381/PRANAY LOGST"/>
    <n v="7133"/>
    <n v="7133"/>
    <n v="819202.63"/>
    <n v="43367"/>
  </r>
  <r>
    <d v="2016-07-08T00:00:00"/>
    <n v="7"/>
    <x v="14"/>
    <n v="3000032006"/>
    <n v="1100365"/>
    <x v="0"/>
    <n v="200222"/>
    <s v="Liberty Oil Mills Ltd"/>
    <n v="24.87"/>
    <n v="24.85"/>
    <s v="MH 04 FD 7336/ANNA BULK"/>
    <n v="7108"/>
    <n v="7108"/>
    <n v="1077669.95"/>
    <n v="43366.999999999993"/>
  </r>
  <r>
    <d v="2016-07-08T00:00:00"/>
    <n v="7"/>
    <x v="14"/>
    <n v="3000032006"/>
    <n v="1100365"/>
    <x v="0"/>
    <n v="200222"/>
    <s v="Liberty Oil Mills Ltd"/>
    <n v="26.16"/>
    <n v="26.16"/>
    <s v="MH 06 AQ 2534/ANNA BULK"/>
    <n v="7110"/>
    <n v="7110"/>
    <n v="1134480.72"/>
    <n v="43367"/>
  </r>
  <r>
    <d v="2016-07-08T00:00:00"/>
    <n v="7"/>
    <x v="14"/>
    <n v="3000032285"/>
    <n v="1100380"/>
    <x v="1"/>
    <n v="200282"/>
    <s v="Maheshwari Global Industries Pvt Ltd"/>
    <n v="28.09"/>
    <n v="28.03"/>
    <s v="GJ 12 AT 8738/OM TPT"/>
    <n v="181"/>
    <n v="181"/>
    <n v="2553336.79"/>
    <n v="91093"/>
  </r>
  <r>
    <d v="2016-07-08T00:00:00"/>
    <n v="7"/>
    <x v="14"/>
    <n v="3000031922"/>
    <n v="1100380"/>
    <x v="1"/>
    <n v="200282"/>
    <s v="Maheshwari Global Industries Pvt Ltd"/>
    <n v="28.45"/>
    <n v="28.37"/>
    <s v="GJ 12 AW 8873/OM TPT"/>
    <n v="177"/>
    <n v="177"/>
    <n v="2582311.73"/>
    <n v="91022.620021149094"/>
  </r>
  <r>
    <d v="2016-07-08T00:00:00"/>
    <n v="7"/>
    <x v="14"/>
    <n v="3000031854"/>
    <n v="1100784"/>
    <x v="2"/>
    <n v="200055"/>
    <s v="Godrej Industries Ltd"/>
    <n v="20.355"/>
    <n v="20.355"/>
    <s v="MH 46 F 2574/HS ROADLINES"/>
    <n v="3003"/>
    <n v="3003"/>
    <n v="945325.89999999991"/>
    <n v="46441.95038074183"/>
  </r>
  <r>
    <d v="2016-07-08T00:00:00"/>
    <n v="7"/>
    <x v="14"/>
    <n v="3000031854"/>
    <n v="1100784"/>
    <x v="2"/>
    <n v="200055"/>
    <s v="Godrej Industries Ltd"/>
    <n v="20.23"/>
    <n v="20.23"/>
    <s v="MH 46 AF 0820/HS ROADLINE"/>
    <n v="3037"/>
    <n v="3037"/>
    <n v="939520.65000000014"/>
    <n v="46441.950074147309"/>
  </r>
  <r>
    <d v="2016-07-08T00:00:00"/>
    <n v="7"/>
    <x v="14"/>
    <n v="3000031854"/>
    <n v="1100784"/>
    <x v="2"/>
    <n v="200055"/>
    <s v="Godrej Industries Ltd"/>
    <n v="25.97"/>
    <n v="25.97"/>
    <s v="GJ 12 AZ 8558/OM TPT"/>
    <s v="VLA/3051"/>
    <n v="3051"/>
    <n v="1206097.45"/>
    <n v="46441.950327300729"/>
  </r>
  <r>
    <d v="2016-07-09T00:00:00"/>
    <n v="7"/>
    <x v="14"/>
    <n v="3000031830"/>
    <n v="1100378"/>
    <x v="5"/>
    <n v="201888"/>
    <s v="Frigorifico Allana Private Limited"/>
    <n v="23"/>
    <n v="22.957999999999998"/>
    <s v="MH 46 AR 8889/HARJEET BUL"/>
    <n v="6847"/>
    <n v="6847"/>
    <n v="1082010.54"/>
    <n v="47130.000000000007"/>
  </r>
  <r>
    <d v="2016-07-09T00:00:00"/>
    <n v="7"/>
    <x v="14"/>
    <n v="3000031830"/>
    <n v="1100378"/>
    <x v="5"/>
    <n v="201888"/>
    <s v="Frigorifico Allana Private Limited"/>
    <n v="4.1100000000000003"/>
    <n v="4.1020000000000003"/>
    <s v="MH 46 AR 8889/HARJEET BUL"/>
    <n v="6848"/>
    <n v="6848"/>
    <n v="193327.26"/>
    <n v="47130"/>
  </r>
  <r>
    <d v="2016-07-09T00:00:00"/>
    <n v="7"/>
    <x v="14"/>
    <n v="3000032285"/>
    <n v="1100380"/>
    <x v="1"/>
    <n v="200282"/>
    <s v="Maheshwari Global Industries Pvt Ltd"/>
    <n v="26.16"/>
    <n v="26.103000000000002"/>
    <s v="GJ 12 AZ 8816/OM TPT"/>
    <n v="180"/>
    <n v="180"/>
    <n v="2377800.58"/>
    <n v="91093.000038309765"/>
  </r>
  <r>
    <d v="2016-07-09T00:00:00"/>
    <n v="7"/>
    <x v="14"/>
    <n v="3000031922"/>
    <n v="1100380"/>
    <x v="1"/>
    <n v="200282"/>
    <s v="Maheshwari Global Industries Pvt Ltd"/>
    <n v="1.22"/>
    <n v="1.2170000000000001"/>
    <s v="GJ 12 AZ 8816/OM TPT"/>
    <n v="179"/>
    <n v="179"/>
    <n v="110774.53"/>
    <n v="91022.62119967131"/>
  </r>
  <r>
    <d v="2016-07-09T00:00:00"/>
    <n v="7"/>
    <x v="14"/>
    <n v="3000031922"/>
    <n v="1100380"/>
    <x v="1"/>
    <n v="200282"/>
    <s v="Maheshwari Global Industries Pvt Ltd"/>
    <n v="27.71"/>
    <n v="27.63"/>
    <s v="GJ 12 AU 8837/OM TPT"/>
    <n v="178"/>
    <n v="178"/>
    <n v="2514954.9900000002"/>
    <n v="91022.619978284478"/>
  </r>
  <r>
    <d v="2016-07-09T00:00:00"/>
    <n v="7"/>
    <x v="14"/>
    <n v="3000032285"/>
    <n v="1100380"/>
    <x v="1"/>
    <n v="200282"/>
    <s v="Maheshwari Global Industries Pvt Ltd"/>
    <n v="27.46"/>
    <n v="27.39"/>
    <s v="GJ 12 AU 8855/OM TPT"/>
    <n v="182"/>
    <n v="182"/>
    <n v="2495037.27"/>
    <n v="91093"/>
  </r>
  <r>
    <d v="2016-07-10T00:00:00"/>
    <n v="7"/>
    <x v="15"/>
    <n v="3000030956"/>
    <n v="1100122"/>
    <x v="3"/>
    <n v="203034"/>
    <s v="Puduvai Impex"/>
    <n v="16.59"/>
    <n v="16.57"/>
    <s v="MH 04 FP 1095/A.R.ROAD WA"/>
    <n v="38"/>
    <n v="38"/>
    <n v="1317314.8899999999"/>
    <n v="79499.993361496672"/>
  </r>
  <r>
    <d v="2016-07-10T00:00:00"/>
    <n v="7"/>
    <x v="15"/>
    <n v="3000032075"/>
    <n v="1100122"/>
    <x v="3"/>
    <n v="203111"/>
    <s v="Kumaran Oil Industries"/>
    <n v="16.170000000000002"/>
    <n v="16.170000000000002"/>
    <s v="MH 04 FP 2061/CITY TPT"/>
    <n v="93"/>
    <n v="93"/>
    <n v="1283897.8799999999"/>
    <n v="79399.992578849706"/>
  </r>
  <r>
    <d v="2016-07-10T00:00:00"/>
    <n v="7"/>
    <x v="15"/>
    <n v="3000030956"/>
    <n v="1100122"/>
    <x v="3"/>
    <n v="203034"/>
    <s v="Puduvai Impex"/>
    <n v="20.39"/>
    <n v="20.350000000000001"/>
    <s v="GJ 15 YY 8919/AR.ROADWAYS"/>
    <n v="37"/>
    <n v="37"/>
    <n v="1617824.87"/>
    <n v="79499.993611793616"/>
  </r>
  <r>
    <d v="2016-07-10T00:00:00"/>
    <n v="7"/>
    <x v="15"/>
    <n v="3000031817"/>
    <n v="1100122"/>
    <x v="3"/>
    <n v="203059"/>
    <s v="Pavithra Oil Mill"/>
    <n v="20.59"/>
    <n v="20.53"/>
    <s v="MH 04 GC 8313/CITY TPT"/>
    <n v="44"/>
    <n v="44"/>
    <n v="1656770.85"/>
    <n v="80699.99269361909"/>
  </r>
  <r>
    <d v="2016-07-10T00:00:00"/>
    <n v="7"/>
    <x v="15"/>
    <n v="3000031785"/>
    <n v="1100122"/>
    <x v="3"/>
    <n v="203071"/>
    <s v="P.K.B Oil Mills"/>
    <n v="19.88"/>
    <n v="19.82"/>
    <s v="GJ 06 AV 9291/ABI TPT"/>
    <n v="47"/>
    <n v="47"/>
    <n v="1615329.9899999998"/>
    <n v="81499.999495459124"/>
  </r>
  <r>
    <d v="2016-07-10T00:00:00"/>
    <n v="7"/>
    <x v="15"/>
    <n v="3000030956"/>
    <n v="1100122"/>
    <x v="3"/>
    <n v="203034"/>
    <s v="Puduvai Impex"/>
    <n v="20.57"/>
    <n v="20.55"/>
    <s v="MH 18 AA 9889/AR.ROADWAYS"/>
    <n v="36"/>
    <n v="36"/>
    <n v="1633724.86"/>
    <n v="79499.993187347936"/>
  </r>
  <r>
    <d v="2016-07-10T00:00:00"/>
    <n v="7"/>
    <x v="15"/>
    <n v="3000031819"/>
    <n v="1100122"/>
    <x v="3"/>
    <n v="203062"/>
    <s v="Shree Vel Industries"/>
    <n v="20.94"/>
    <n v="20.91"/>
    <s v="MH 43 Y 5325/CITY TPT"/>
    <n v="19"/>
    <n v="19"/>
    <n v="1687436.85"/>
    <n v="80699.992826398855"/>
  </r>
  <r>
    <d v="2016-07-10T00:00:00"/>
    <n v="7"/>
    <x v="15"/>
    <n v="3000032063"/>
    <n v="1100122"/>
    <x v="3"/>
    <n v="203080"/>
    <s v="Srie Bhagawati Oil Industries"/>
    <n v="20.100000000000001"/>
    <n v="20.04"/>
    <s v="MH 04 GR 2512/CITY TPT"/>
    <n v="42"/>
    <n v="42"/>
    <n v="1583159.99"/>
    <n v="78999.999500998005"/>
  </r>
  <r>
    <d v="2016-07-10T00:00:00"/>
    <n v="7"/>
    <x v="15"/>
    <n v="3000031813"/>
    <n v="1100500"/>
    <x v="4"/>
    <n v="202963"/>
    <s v="Raha Oils Pvt Ltd"/>
    <n v="20.59"/>
    <n v="20.54"/>
    <s v="GJ 12 AZ 9612/CITY TPT"/>
    <n v="345"/>
    <n v="345"/>
    <n v="1556931.88"/>
    <n v="75799.994157740992"/>
  </r>
  <r>
    <d v="2016-07-11T00:00:00"/>
    <n v="7"/>
    <x v="15"/>
    <n v="3000031819"/>
    <n v="1100122"/>
    <x v="3"/>
    <n v="203062"/>
    <s v="Shree Vel Industries"/>
    <n v="20.07"/>
    <n v="20.03"/>
    <s v="MH 04 GC 2679/CITY TPT"/>
    <n v="20"/>
    <n v="20"/>
    <n v="1616420.86"/>
    <n v="80699.993010484279"/>
  </r>
  <r>
    <d v="2016-07-11T00:00:00"/>
    <n v="7"/>
    <x v="15"/>
    <n v="3000031644"/>
    <n v="1100122"/>
    <x v="3"/>
    <n v="203071"/>
    <s v="P.K.B Oil Mills"/>
    <n v="20.68"/>
    <n v="20.67"/>
    <s v="MH 43 Y 7204/ABI TPT"/>
    <n v="46"/>
    <n v="46"/>
    <n v="1684604.9800000002"/>
    <n v="81499.999032414125"/>
  </r>
  <r>
    <d v="2016-07-11T00:00:00"/>
    <n v="7"/>
    <x v="15"/>
    <n v="3000031694"/>
    <n v="1100122"/>
    <x v="3"/>
    <n v="203087"/>
    <s v="Sri Lingeswarar Traders"/>
    <n v="20.03"/>
    <n v="20.02"/>
    <s v="TN 28 AQ 2784/ALL IS WEEL"/>
    <n v="92"/>
    <n v="92"/>
    <n v="1601599.95"/>
    <n v="79999.997502497499"/>
  </r>
  <r>
    <d v="2016-07-11T00:00:00"/>
    <n v="7"/>
    <x v="15"/>
    <n v="3000032080"/>
    <n v="1100122"/>
    <x v="3"/>
    <n v="203110"/>
    <s v="Sri Gangai Oil Mill"/>
    <n v="20.71"/>
    <n v="20.69"/>
    <s v="MH 04 FU 5214/CITY TPT"/>
    <n v="72"/>
    <n v="75"/>
    <n v="1642785.85"/>
    <n v="79399.992750120829"/>
  </r>
  <r>
    <d v="2016-07-11T00:00:00"/>
    <n v="7"/>
    <x v="15"/>
    <n v="3000031835"/>
    <n v="1100122"/>
    <x v="3"/>
    <n v="203087"/>
    <s v="Sri Lingeswarar Traders"/>
    <n v="20.09"/>
    <n v="20.03"/>
    <s v="MH 46 F 5509/ALL IS WELL"/>
    <n v="98"/>
    <n v="98"/>
    <n v="1616420.86"/>
    <n v="80699.993010484279"/>
  </r>
  <r>
    <d v="2016-07-11T00:00:00"/>
    <n v="7"/>
    <x v="15"/>
    <n v="3000031829"/>
    <n v="1100122"/>
    <x v="3"/>
    <n v="203098"/>
    <s v="Murali Oil Mills"/>
    <n v="20.350000000000001"/>
    <n v="20.260000000000002"/>
    <s v="MH 04 GC 1354/CITY TPT"/>
    <n v="106"/>
    <n v="106"/>
    <n v="1634981.85"/>
    <n v="80699.992596248761"/>
  </r>
  <r>
    <d v="2016-07-11T00:00:00"/>
    <n v="7"/>
    <x v="15"/>
    <n v="3000031782"/>
    <n v="1100122"/>
    <x v="3"/>
    <n v="203059"/>
    <s v="Pavithra Oil Mill"/>
    <n v="12.07"/>
    <n v="12.07"/>
    <s v="MH 46 F 7212/CITY TPT"/>
    <n v="43"/>
    <n v="43"/>
    <n v="983704.99"/>
    <n v="81499.999171499585"/>
  </r>
  <r>
    <d v="2016-07-11T00:00:00"/>
    <n v="7"/>
    <x v="15"/>
    <n v="3000031817"/>
    <n v="1100122"/>
    <x v="3"/>
    <n v="203059"/>
    <s v="Pavithra Oil Mill"/>
    <n v="8"/>
    <n v="8"/>
    <s v="MH 46 F 7212/CITY TPT"/>
    <n v="43"/>
    <n v="43"/>
    <n v="645599.93999999994"/>
    <n v="80699.992499999993"/>
  </r>
  <r>
    <d v="2016-07-11T00:00:00"/>
    <n v="7"/>
    <x v="15"/>
    <n v="3000031244"/>
    <n v="1100365"/>
    <x v="0"/>
    <n v="202751"/>
    <s v="Gokul Agro Resources Ltd"/>
    <n v="28.344999999999999"/>
    <n v="28.22"/>
    <s v="GJ 12 BT 8830/OM TPT"/>
    <n v="1604000298"/>
    <n v="1604000298"/>
    <n v="1244629"/>
    <n v="44104.500354358614"/>
  </r>
  <r>
    <d v="2016-07-11T00:00:00"/>
    <n v="7"/>
    <x v="15"/>
    <n v="3000032285"/>
    <n v="1100380"/>
    <x v="1"/>
    <n v="200282"/>
    <s v="Maheshwari Global Industries Pvt Ltd"/>
    <n v="28.16"/>
    <n v="28.12"/>
    <s v="GJ 12 BT 8826/OM TPT"/>
    <s v="16-17/184"/>
    <n v="184"/>
    <n v="2561535.16"/>
    <n v="91093"/>
  </r>
  <r>
    <d v="2016-07-11T00:00:00"/>
    <n v="7"/>
    <x v="15"/>
    <n v="3000032285"/>
    <n v="1100380"/>
    <x v="1"/>
    <n v="200282"/>
    <s v="Maheshwari Global Industries Pvt Ltd"/>
    <n v="34.229999999999997"/>
    <n v="34.130000000000003"/>
    <s v="GJ 12 BT 8824/OM TPT"/>
    <s v="16-17/190"/>
    <n v="190"/>
    <n v="3109004.09"/>
    <n v="91092.999999999985"/>
  </r>
  <r>
    <d v="2016-07-11T00:00:00"/>
    <n v="7"/>
    <x v="15"/>
    <n v="3000032285"/>
    <n v="1100380"/>
    <x v="1"/>
    <n v="200282"/>
    <s v="Maheshwari Global Industries Pvt Ltd"/>
    <n v="27.96"/>
    <n v="27.92"/>
    <s v="GJ 12 BT 8838/OM TPT"/>
    <s v="16-17/189"/>
    <n v="189"/>
    <n v="2543316.56"/>
    <n v="91093"/>
  </r>
  <r>
    <d v="2016-07-11T00:00:00"/>
    <n v="7"/>
    <x v="15"/>
    <n v="3000032285"/>
    <n v="1100380"/>
    <x v="1"/>
    <n v="200282"/>
    <s v="Maheshwari Global Industries Pvt Ltd"/>
    <n v="28.46"/>
    <n v="28.43"/>
    <s v="GJ 12 BT 2825/OM TPT"/>
    <s v="16-17/187"/>
    <n v="187"/>
    <n v="2589773.9900000002"/>
    <n v="91093.000000000015"/>
  </r>
  <r>
    <d v="2016-07-11T00:00:00"/>
    <n v="7"/>
    <x v="15"/>
    <n v="3000032285"/>
    <n v="1100380"/>
    <x v="1"/>
    <n v="200282"/>
    <s v="Maheshwari Global Industries Pvt Ltd"/>
    <n v="26.63"/>
    <n v="26.59"/>
    <s v="GJ 12 AY 8891/OM TPT"/>
    <s v="16-17/186"/>
    <n v="186"/>
    <n v="2422162.87"/>
    <n v="91093"/>
  </r>
  <r>
    <d v="2016-07-11T00:00:00"/>
    <n v="7"/>
    <x v="15"/>
    <n v="3000032285"/>
    <n v="1100380"/>
    <x v="1"/>
    <n v="200282"/>
    <s v="Maheshwari Global Industries Pvt Ltd"/>
    <n v="27.49"/>
    <n v="27.46"/>
    <s v="GJ 12 AZ 8806/OM TPT"/>
    <s v="16-17/188"/>
    <n v="188"/>
    <n v="2501413.7799999998"/>
    <n v="91092.999999999985"/>
  </r>
  <r>
    <d v="2016-07-11T00:00:00"/>
    <n v="7"/>
    <x v="15"/>
    <n v="3000032285"/>
    <n v="1100380"/>
    <x v="1"/>
    <n v="200282"/>
    <s v="Maheshwari Global Industries Pvt Ltd"/>
    <n v="32.85"/>
    <n v="32.770000000000003"/>
    <s v="GJ 12 BT 8852/OM TPT"/>
    <n v="195"/>
    <n v="195"/>
    <n v="2985117.61"/>
    <n v="91092.999999999985"/>
  </r>
  <r>
    <d v="2016-07-11T00:00:00"/>
    <n v="7"/>
    <x v="15"/>
    <n v="3000032285"/>
    <n v="1100380"/>
    <x v="1"/>
    <n v="200282"/>
    <s v="Maheshwari Global Industries Pvt Ltd"/>
    <n v="33.130000000000003"/>
    <n v="33.06"/>
    <s v="GJ 12 BT 8868/OM TPT"/>
    <n v="183"/>
    <n v="183"/>
    <n v="3011534.58"/>
    <n v="91093"/>
  </r>
  <r>
    <d v="2016-07-11T00:00:00"/>
    <n v="7"/>
    <x v="15"/>
    <n v="3000032285"/>
    <n v="1100380"/>
    <x v="1"/>
    <n v="200282"/>
    <s v="Maheshwari Global Industries Pvt Ltd"/>
    <n v="28.15"/>
    <n v="28.1"/>
    <s v="GJ 12 AY 8803/OM TPT"/>
    <s v="16-17/185"/>
    <n v="185"/>
    <n v="2559713.2999999998"/>
    <n v="91092.999999999985"/>
  </r>
  <r>
    <d v="2016-07-11T00:00:00"/>
    <n v="7"/>
    <x v="15"/>
    <n v="3000032285"/>
    <n v="1100380"/>
    <x v="1"/>
    <n v="200282"/>
    <s v="Maheshwari Global Industries Pvt Ltd"/>
    <n v="28.04"/>
    <n v="28.02"/>
    <s v="GJ 12 AY 8801/OM TPT"/>
    <s v="16-17/192"/>
    <n v="192"/>
    <n v="2552425.86"/>
    <n v="91093"/>
  </r>
  <r>
    <d v="2016-07-11T00:00:00"/>
    <n v="7"/>
    <x v="15"/>
    <n v="3000032285"/>
    <n v="1100380"/>
    <x v="1"/>
    <n v="200282"/>
    <s v="Maheshwari Global Industries Pvt Ltd"/>
    <n v="27.77"/>
    <n v="27.71"/>
    <s v="GJ 12 BT 8836/OM TPT"/>
    <s v="16-17/191"/>
    <n v="191"/>
    <n v="2524187.0299999998"/>
    <n v="91092.999999999985"/>
  </r>
  <r>
    <d v="2016-07-11T00:00:00"/>
    <n v="7"/>
    <x v="15"/>
    <n v="3000031854"/>
    <n v="1100784"/>
    <x v="2"/>
    <n v="200055"/>
    <s v="Godrej Industries Ltd"/>
    <n v="20.329999999999998"/>
    <n v="20.329999999999998"/>
    <s v="MH 46 F 4274/H.S.ROADLINE"/>
    <s v="VLA/3147/16-17"/>
    <n v="3147"/>
    <n v="944164.85"/>
    <n v="46441.95031972455"/>
  </r>
  <r>
    <d v="2016-07-11T00:00:00"/>
    <n v="7"/>
    <x v="15"/>
    <n v="3000031854"/>
    <n v="1100784"/>
    <x v="2"/>
    <n v="200055"/>
    <s v="Godrej Industries Ltd"/>
    <n v="-20.329999999999998"/>
    <n v="-20.329999999999998"/>
    <s v="MH 46 F 4274/H.S.ROADLINE"/>
    <s v="VLA/3147/16-17"/>
    <n v="3147"/>
    <n v="-944164.85"/>
    <n v="46441.95031972455"/>
  </r>
  <r>
    <d v="2016-07-11T00:00:00"/>
    <n v="7"/>
    <x v="15"/>
    <n v="3000031854"/>
    <n v="1100784"/>
    <x v="2"/>
    <n v="200055"/>
    <s v="Godrej Industries Ltd"/>
    <n v="20.329999999999998"/>
    <n v="20.329999999999998"/>
    <s v="MH 46 F 4274/H.S.ROADLINE"/>
    <s v="VLA/3147/16-17"/>
    <n v="3147"/>
    <n v="944164.85"/>
    <n v="46441.95031972455"/>
  </r>
  <r>
    <d v="2016-07-11T00:00:00"/>
    <n v="7"/>
    <x v="15"/>
    <n v="3000031295"/>
    <n v="1100784"/>
    <x v="2"/>
    <n v="202898"/>
    <s v="Krishna Oleo Chemical India Ltd"/>
    <n v="32.340000000000003"/>
    <n v="32.25"/>
    <s v="GJ 12 BT 8822/OM TPT"/>
    <n v="26"/>
    <n v="26"/>
    <n v="1775209.32"/>
    <n v="55045.250232558144"/>
  </r>
  <r>
    <d v="2016-07-11T00:00:00"/>
    <n v="7"/>
    <x v="15"/>
    <n v="3000031854"/>
    <n v="1100784"/>
    <x v="2"/>
    <n v="200055"/>
    <s v="Godrej Industries Ltd"/>
    <n v="25.74"/>
    <n v="25.74"/>
    <s v="GJ 12 AZ 8809/OM TPT"/>
    <s v="VLA/3149/16-17"/>
    <n v="3149"/>
    <n v="1195415.8"/>
    <n v="46441.950271950278"/>
  </r>
  <r>
    <d v="2016-07-12T00:00:00"/>
    <n v="7"/>
    <x v="15"/>
    <n v="3000032063"/>
    <n v="1100122"/>
    <x v="3"/>
    <n v="203080"/>
    <s v="Srie Bhagawati Oil Industries"/>
    <n v="20.100000000000001"/>
    <n v="20.059999999999999"/>
    <s v="MH 43 U 5862/CITY TPT"/>
    <n v="41"/>
    <n v="41"/>
    <n v="1584739.99"/>
    <n v="78999.99950149552"/>
  </r>
  <r>
    <d v="2016-07-12T00:00:00"/>
    <n v="7"/>
    <x v="15"/>
    <n v="3000032056"/>
    <n v="1100122"/>
    <x v="3"/>
    <n v="203101"/>
    <s v="Murugan Refineries P Ltd"/>
    <n v="20.440000000000001"/>
    <n v="20.39"/>
    <s v="MH 43 Y 2796/CITY TPT"/>
    <n v="55"/>
    <n v="55"/>
    <n v="1616926.8299999998"/>
    <n v="79299.99166257969"/>
  </r>
  <r>
    <d v="2016-07-12T00:00:00"/>
    <n v="7"/>
    <x v="15"/>
    <n v="3000032200"/>
    <n v="1100122"/>
    <x v="3"/>
    <n v="202989"/>
    <s v="SuruchI Refinery Pvt Ltd"/>
    <n v="19.73"/>
    <n v="19.72"/>
    <s v="NL 01 L 5611/AR.ROADWAYS"/>
    <n v="1132"/>
    <n v="1132"/>
    <n v="1548019.9099999997"/>
    <n v="78499.99543610547"/>
  </r>
  <r>
    <d v="2016-07-12T00:00:00"/>
    <n v="7"/>
    <x v="15"/>
    <n v="3000031934"/>
    <n v="1100122"/>
    <x v="3"/>
    <n v="203105"/>
    <s v="Sri Amman Oil  Mill"/>
    <n v="20"/>
    <n v="19.96"/>
    <s v="MH 46 F 2459/CITY TPT"/>
    <n v="90"/>
    <n v="90"/>
    <n v="1626739.9800000002"/>
    <n v="81499.998997995994"/>
  </r>
  <r>
    <d v="2016-07-12T00:00:00"/>
    <n v="7"/>
    <x v="15"/>
    <n v="3000032006"/>
    <n v="1100365"/>
    <x v="0"/>
    <n v="200222"/>
    <s v="Liberty Oil Mills Ltd"/>
    <n v="24.47"/>
    <n v="24.47"/>
    <s v="MH 04 FD 7336/ANNA BULK"/>
    <n v="7377"/>
    <n v="7377"/>
    <n v="1061190.49"/>
    <n v="43367"/>
  </r>
  <r>
    <d v="2016-07-12T00:00:00"/>
    <n v="7"/>
    <x v="15"/>
    <n v="3000032006"/>
    <n v="1100365"/>
    <x v="0"/>
    <n v="200222"/>
    <s v="Liberty Oil Mills Ltd"/>
    <n v="19.670000000000002"/>
    <n v="19.61"/>
    <s v="MH 06 AQ 3058/SAI DARSHAN"/>
    <n v="7382"/>
    <n v="7382"/>
    <n v="850426.87"/>
    <n v="43367"/>
  </r>
  <r>
    <d v="2016-07-12T00:00:00"/>
    <n v="7"/>
    <x v="15"/>
    <n v="3000032006"/>
    <n v="1100365"/>
    <x v="0"/>
    <n v="200222"/>
    <s v="Liberty Oil Mills Ltd"/>
    <n v="19.27"/>
    <n v="19.27"/>
    <s v="MH 43 Y 4381/PRANAY LOG"/>
    <n v="7383"/>
    <n v="7383"/>
    <n v="835682.09"/>
    <n v="43367"/>
  </r>
  <r>
    <d v="2016-07-12T00:00:00"/>
    <n v="7"/>
    <x v="15"/>
    <n v="3000032006"/>
    <n v="1100365"/>
    <x v="0"/>
    <n v="200222"/>
    <s v="Liberty Oil Mills Ltd"/>
    <n v="22.61"/>
    <n v="22.59"/>
    <s v="MH 06 AQ 1693/ANNA BULK"/>
    <n v="7381"/>
    <n v="7381"/>
    <n v="979660.53"/>
    <n v="43367"/>
  </r>
  <r>
    <d v="2016-07-12T00:00:00"/>
    <n v="7"/>
    <x v="15"/>
    <n v="3000032006"/>
    <n v="1100365"/>
    <x v="0"/>
    <n v="200222"/>
    <s v="Liberty Oil Mills Ltd"/>
    <n v="25.57"/>
    <n v="25.87"/>
    <s v="MH 06 AQ 2534/ANNA BULK"/>
    <n v="7350"/>
    <n v="7350"/>
    <n v="1121904.29"/>
    <n v="43367"/>
  </r>
  <r>
    <d v="2016-07-12T00:00:00"/>
    <n v="7"/>
    <x v="15"/>
    <n v="3000032006"/>
    <n v="1100365"/>
    <x v="0"/>
    <n v="200222"/>
    <s v="Liberty Oil Mills Ltd"/>
    <n v="25.87"/>
    <n v="25.87"/>
    <s v="MH 06 AQ 2534/ANNA BULK"/>
    <n v="7350"/>
    <n v="7350"/>
    <n v="1121904.29"/>
    <n v="43367"/>
  </r>
  <r>
    <d v="2016-07-12T00:00:00"/>
    <n v="7"/>
    <x v="15"/>
    <n v="3000032006"/>
    <n v="1100365"/>
    <x v="0"/>
    <n v="200222"/>
    <s v="Liberty Oil Mills Ltd"/>
    <n v="-25.57"/>
    <n v="-25.87"/>
    <s v="MH 06 AQ 2534/ANNA BULK"/>
    <n v="7350"/>
    <n v="7350"/>
    <n v="-1121904.29"/>
    <n v="43367"/>
  </r>
  <r>
    <d v="2016-07-12T00:00:00"/>
    <n v="7"/>
    <x v="15"/>
    <n v="3000032285"/>
    <n v="1100380"/>
    <x v="1"/>
    <n v="200282"/>
    <s v="Maheshwari Global Industries Pvt Ltd"/>
    <n v="27.52"/>
    <n v="27.48"/>
    <s v="GJ 12 AY 8804/OM TPT"/>
    <s v="16-17/196"/>
    <n v="196"/>
    <n v="2503235.64"/>
    <n v="91093"/>
  </r>
  <r>
    <d v="2016-07-12T00:00:00"/>
    <n v="7"/>
    <x v="15"/>
    <n v="3000032285"/>
    <n v="1100380"/>
    <x v="1"/>
    <n v="200282"/>
    <s v="Maheshwari Global Industries Pvt Ltd"/>
    <n v="27.58"/>
    <n v="27.53"/>
    <s v="GJ 12 BT 8832/OM TPT"/>
    <s v="16-17/194"/>
    <n v="194"/>
    <n v="2507790.29"/>
    <n v="91093"/>
  </r>
  <r>
    <d v="2016-07-12T00:00:00"/>
    <n v="7"/>
    <x v="15"/>
    <n v="3000032285"/>
    <n v="1100380"/>
    <x v="1"/>
    <n v="200282"/>
    <s v="Maheshwari Global Industries Pvt Ltd"/>
    <n v="27.97"/>
    <n v="27.92"/>
    <s v="GJ 12 AY 8802/OM TPT"/>
    <s v="16-17/193"/>
    <n v="193"/>
    <n v="2543316.56"/>
    <n v="91093"/>
  </r>
  <r>
    <d v="2016-07-12T00:00:00"/>
    <n v="7"/>
    <x v="15"/>
    <n v="3000031854"/>
    <n v="1100784"/>
    <x v="2"/>
    <n v="200055"/>
    <s v="Godrej Industries Ltd"/>
    <n v="19.975000000000001"/>
    <n v="19.975000000000001"/>
    <s v="MH 46 F 5190/HS RD LINE"/>
    <s v="3253/16-17"/>
    <n v="3253"/>
    <n v="927677.95"/>
    <n v="46441.94993742177"/>
  </r>
  <r>
    <d v="2016-07-12T00:00:00"/>
    <n v="7"/>
    <x v="15"/>
    <n v="3000031854"/>
    <n v="1100784"/>
    <x v="2"/>
    <n v="200055"/>
    <s v="Godrej Industries Ltd"/>
    <n v="19.89"/>
    <n v="19.89"/>
    <s v="MH 46 F 5285/H S ROAD LIN"/>
    <s v="3207/16-17"/>
    <n v="3207"/>
    <n v="923730.38"/>
    <n v="46441.949723479134"/>
  </r>
  <r>
    <d v="2016-07-13T00:00:00"/>
    <n v="7"/>
    <x v="15"/>
    <n v="3000032219"/>
    <n v="1100122"/>
    <x v="3"/>
    <n v="203083"/>
    <s v="Kumaran Oil Products"/>
    <n v="25.09"/>
    <n v="25.06"/>
    <s v="MH 04 GR 9761/CITY TPT"/>
    <n v="79"/>
    <n v="79"/>
    <n v="1967209.8900000001"/>
    <n v="78499.995610534723"/>
  </r>
  <r>
    <d v="2016-07-13T00:00:00"/>
    <n v="7"/>
    <x v="15"/>
    <n v="3000031718"/>
    <n v="1100122"/>
    <x v="3"/>
    <n v="203088"/>
    <s v="Viswa Traders"/>
    <n v="20.09"/>
    <n v="20.05"/>
    <s v="GJ 15 AT 0549/AR ROADWAYS"/>
    <n v="17"/>
    <n v="17"/>
    <n v="1634074.98"/>
    <n v="81499.999002493758"/>
  </r>
  <r>
    <d v="2016-07-13T00:00:00"/>
    <n v="7"/>
    <x v="15"/>
    <n v="3000032080"/>
    <n v="1100122"/>
    <x v="3"/>
    <n v="203110"/>
    <s v="Sri Gangai Oil Mill"/>
    <n v="20.13"/>
    <n v="20.09"/>
    <s v="MH 46 F 1525/CITY TPT"/>
    <n v="74"/>
    <n v="74"/>
    <n v="1595145.85"/>
    <n v="79399.992533598808"/>
  </r>
  <r>
    <d v="2016-07-13T00:00:00"/>
    <n v="7"/>
    <x v="15"/>
    <n v="3000031817"/>
    <n v="1100122"/>
    <x v="3"/>
    <n v="203059"/>
    <s v="Pavithra Oil Mill"/>
    <n v="20.03"/>
    <n v="20.02"/>
    <s v="MH 12 LT 3534/CITY TPT"/>
    <n v="46"/>
    <n v="46"/>
    <n v="1615613.86"/>
    <n v="80699.993006993012"/>
  </r>
  <r>
    <d v="2016-07-13T00:00:00"/>
    <n v="7"/>
    <x v="15"/>
    <n v="3000031725"/>
    <n v="1100122"/>
    <x v="3"/>
    <n v="203070"/>
    <s v="Kumaran Oil Mill"/>
    <n v="3"/>
    <n v="2.9969999999999999"/>
    <s v="TN 40 L 1995/ABI TPT"/>
    <n v="103"/>
    <n v="103"/>
    <n v="244255.49"/>
    <n v="81499.996663329992"/>
  </r>
  <r>
    <d v="2016-07-13T00:00:00"/>
    <n v="7"/>
    <x v="15"/>
    <n v="3000031785"/>
    <n v="1100122"/>
    <x v="3"/>
    <n v="203071"/>
    <s v="P.K.B Oil Mills"/>
    <n v="19.585000000000001"/>
    <n v="19.585000000000001"/>
    <s v="MH 04 GC 5809/AR ROADWAYS"/>
    <n v="48"/>
    <n v="48"/>
    <n v="1596177.49"/>
    <n v="81499.999489405149"/>
  </r>
  <r>
    <d v="2016-07-13T00:00:00"/>
    <n v="7"/>
    <x v="15"/>
    <n v="3000032325"/>
    <n v="1100122"/>
    <x v="3"/>
    <n v="203087"/>
    <s v="Sri Lingeswarar Traders"/>
    <n v="24.8"/>
    <n v="24.76"/>
    <s v="MH 43 Y 3743/ABI TPT"/>
    <n v="96"/>
    <n v="96"/>
    <n v="1998131.82"/>
    <n v="80699.992730210011"/>
  </r>
  <r>
    <d v="2016-07-13T00:00:00"/>
    <n v="7"/>
    <x v="15"/>
    <n v="3000032076"/>
    <n v="1100122"/>
    <x v="3"/>
    <n v="203069"/>
    <s v="Sivam Traders"/>
    <n v="27.13"/>
    <n v="27.09"/>
    <s v="MH 43 Y 5765/ALL W LOGIST"/>
    <n v="148"/>
    <n v="148"/>
    <n v="2150945.7999999998"/>
    <n v="79399.992617201919"/>
  </r>
  <r>
    <d v="2016-07-13T00:00:00"/>
    <n v="7"/>
    <x v="15"/>
    <n v="3000032441"/>
    <n v="1100122"/>
    <x v="3"/>
    <n v="203120"/>
    <s v="Star Mukesh Trading Company"/>
    <n v="19.88"/>
    <n v="19.829999999999998"/>
    <s v="TN 36 AD 2599/SRI VIGNESH"/>
    <n v="25"/>
    <n v="25"/>
    <n v="1536824.96"/>
    <n v="77499.997982854271"/>
  </r>
  <r>
    <d v="2016-07-13T00:00:00"/>
    <n v="7"/>
    <x v="15"/>
    <n v="3000032219"/>
    <n v="1100122"/>
    <x v="3"/>
    <n v="203083"/>
    <s v="Kumaran Oil Products"/>
    <n v="16.29"/>
    <n v="16.27"/>
    <s v="MH 43 U 1729/SREE TPT"/>
    <n v="80"/>
    <n v="80"/>
    <n v="1277194.93"/>
    <n v="78499.99569760295"/>
  </r>
  <r>
    <d v="2016-07-13T00:00:00"/>
    <n v="7"/>
    <x v="15"/>
    <n v="3000031781"/>
    <n v="1100122"/>
    <x v="3"/>
    <n v="203070"/>
    <s v="Kumaran Oil Mill"/>
    <n v="17"/>
    <n v="16.983000000000001"/>
    <s v="TN 40 L 1995/ABI TPT"/>
    <n v="103"/>
    <n v="103"/>
    <n v="1384114.4899999998"/>
    <n v="81499.999411175872"/>
  </r>
  <r>
    <d v="2016-07-13T00:00:00"/>
    <n v="7"/>
    <x v="15"/>
    <n v="3000032074"/>
    <n v="1100122"/>
    <x v="3"/>
    <n v="203110"/>
    <s v="Sri Gangai Oil Mill"/>
    <n v="20.14"/>
    <n v="20.12"/>
    <s v="TN 28 AQ  2775/CITY TPT"/>
    <n v="73"/>
    <n v="73"/>
    <n v="1604569.91"/>
    <n v="79749.99552683896"/>
  </r>
  <r>
    <d v="2016-07-13T00:00:00"/>
    <n v="7"/>
    <x v="15"/>
    <n v="3000032072"/>
    <n v="1100122"/>
    <x v="3"/>
    <n v="203098"/>
    <s v="Murali Oil Mills"/>
    <n v="20.63"/>
    <n v="20.57"/>
    <s v="MH 43 Y 3409/CITY TPT"/>
    <n v="107"/>
    <n v="107"/>
    <n v="1640457.41"/>
    <n v="79749.995624696152"/>
  </r>
  <r>
    <d v="2016-07-13T00:00:00"/>
    <n v="7"/>
    <x v="15"/>
    <n v="3000032006"/>
    <n v="1100365"/>
    <x v="0"/>
    <n v="200222"/>
    <s v="Liberty Oil Mills Ltd"/>
    <n v="26.47"/>
    <n v="26.47"/>
    <s v="MH 06 AQ 2534/ANNA BULK"/>
    <n v="7465"/>
    <n v="7465"/>
    <n v="1147924.49"/>
    <n v="43367"/>
  </r>
  <r>
    <d v="2016-07-13T00:00:00"/>
    <n v="7"/>
    <x v="15"/>
    <n v="3000032285"/>
    <n v="1100380"/>
    <x v="1"/>
    <n v="200282"/>
    <s v="Maheshwari Global Industries Pvt Ltd"/>
    <n v="27.81"/>
    <n v="27.77"/>
    <s v="GJ 12 AY 8855/OM TPT"/>
    <n v="198"/>
    <n v="198"/>
    <n v="2529652.61"/>
    <n v="91093"/>
  </r>
  <r>
    <d v="2016-07-13T00:00:00"/>
    <n v="7"/>
    <x v="15"/>
    <n v="3000032285"/>
    <n v="1100380"/>
    <x v="1"/>
    <n v="200282"/>
    <s v="Maheshwari Global Industries Pvt Ltd"/>
    <n v="9.08"/>
    <n v="9.0630000000000006"/>
    <s v="GJ 12 AY 8877/OM TPT"/>
    <n v="200"/>
    <n v="200"/>
    <n v="825575.86"/>
    <n v="91093.000110338733"/>
  </r>
  <r>
    <d v="2016-07-13T00:00:00"/>
    <n v="7"/>
    <x v="15"/>
    <n v="3000032285"/>
    <n v="1100380"/>
    <x v="1"/>
    <n v="200282"/>
    <s v="Maheshwari Global Industries Pvt Ltd"/>
    <n v="27.21"/>
    <n v="27.19"/>
    <s v="GJ 12 AZ 8807/OM TPT"/>
    <n v="199"/>
    <n v="199"/>
    <n v="2476818.67"/>
    <n v="91093"/>
  </r>
  <r>
    <d v="2016-07-13T00:00:00"/>
    <n v="7"/>
    <x v="15"/>
    <n v="3000032446"/>
    <n v="1100380"/>
    <x v="1"/>
    <n v="200282"/>
    <s v="Maheshwari Global Industries Pvt Ltd"/>
    <n v="17.75"/>
    <n v="17.716999999999999"/>
    <s v="GJ 12 AY 8877/OM TPT"/>
    <n v="201"/>
    <n v="201"/>
    <n v="1614653.68"/>
    <n v="91135.84015352487"/>
  </r>
  <r>
    <d v="2016-07-13T00:00:00"/>
    <n v="7"/>
    <x v="15"/>
    <n v="3000032285"/>
    <n v="1100380"/>
    <x v="1"/>
    <n v="200282"/>
    <s v="Maheshwari Global Industries Pvt Ltd"/>
    <n v="28.56"/>
    <n v="28.55"/>
    <s v="GJ 12 AZ 3847/OM TPT"/>
    <n v="197"/>
    <n v="197"/>
    <n v="2600705.15"/>
    <n v="91093"/>
  </r>
  <r>
    <d v="2016-07-13T00:00:00"/>
    <n v="7"/>
    <x v="15"/>
    <n v="3000031813"/>
    <n v="1100500"/>
    <x v="4"/>
    <n v="202963"/>
    <s v="Raha Oils Pvt Ltd"/>
    <n v="19.84"/>
    <n v="19.760000000000002"/>
    <s v="TN 52 J 7711/SANKARI ROAD"/>
    <n v="350"/>
    <n v="350"/>
    <n v="1497807.89"/>
    <n v="75799.994433198372"/>
  </r>
  <r>
    <d v="2016-07-14T00:00:00"/>
    <n v="7"/>
    <x v="15"/>
    <n v="3000031310"/>
    <n v="1100122"/>
    <x v="3"/>
    <n v="203034"/>
    <s v="Puduvai Impex"/>
    <n v="19.829999999999998"/>
    <n v="19.809999999999999"/>
    <s v="MH 04 GC 4210/AR ROADWAYS"/>
    <n v="39"/>
    <n v="39"/>
    <n v="1574894.87"/>
    <n v="79499.993437657758"/>
  </r>
  <r>
    <d v="2016-07-14T00:00:00"/>
    <n v="7"/>
    <x v="15"/>
    <n v="3000032200"/>
    <n v="1100122"/>
    <x v="3"/>
    <n v="202989"/>
    <s v="SuruchI Refinery Pvt Ltd"/>
    <n v="20.7"/>
    <n v="20.66"/>
    <s v="MH 04 FD 8847/AR ROADWAYS"/>
    <n v="1138"/>
    <n v="1138"/>
    <n v="1621809.8999999997"/>
    <n v="78499.995159728933"/>
  </r>
  <r>
    <d v="2016-07-14T00:00:00"/>
    <n v="7"/>
    <x v="15"/>
    <n v="3000032200"/>
    <n v="1100122"/>
    <x v="3"/>
    <n v="202989"/>
    <s v="SuruchI Refinery Pvt Ltd"/>
    <n v="20.03"/>
    <n v="20.010000000000002"/>
    <s v="TN 28 BA 9438/SRI VIGNESH"/>
    <n v="1133"/>
    <n v="1133"/>
    <n v="1570784.9100000001"/>
    <n v="78499.995502248872"/>
  </r>
  <r>
    <d v="2016-07-14T00:00:00"/>
    <n v="7"/>
    <x v="15"/>
    <n v="3000032075"/>
    <n v="1100122"/>
    <x v="3"/>
    <n v="203111"/>
    <s v="Kumaran Oil Industries"/>
    <n v="16.010000000000002"/>
    <n v="16.010000000000002"/>
    <s v="MH 04 DS 1438/ABI TPT"/>
    <n v="91"/>
    <n v="91"/>
    <n v="1271193.8799999999"/>
    <n v="79399.99250468456"/>
  </r>
  <r>
    <d v="2016-07-14T00:00:00"/>
    <n v="7"/>
    <x v="15"/>
    <n v="3000031783"/>
    <n v="1100122"/>
    <x v="3"/>
    <n v="203079"/>
    <s v="V. P. M. Rice &amp; Oil Mill"/>
    <n v="20.170000000000002"/>
    <n v="20.149999999999999"/>
    <s v="MH 04 GR 7437/SREE TPT"/>
    <n v="19"/>
    <n v="19"/>
    <n v="1642224.98"/>
    <n v="81499.999007444174"/>
  </r>
  <r>
    <d v="2016-07-14T00:00:00"/>
    <n v="7"/>
    <x v="15"/>
    <n v="3000032233"/>
    <n v="1100122"/>
    <x v="3"/>
    <n v="203110"/>
    <s v="Sri Gangai Oil Mill"/>
    <n v="20.13"/>
    <n v="20.09"/>
    <s v="MH 43 Y 8009/CITY TPT"/>
    <n v="76"/>
    <n v="76"/>
    <n v="1567019.83"/>
    <n v="77999.991538078655"/>
  </r>
  <r>
    <d v="2016-07-14T00:00:00"/>
    <n v="7"/>
    <x v="15"/>
    <n v="3000032200"/>
    <n v="1100122"/>
    <x v="3"/>
    <n v="202989"/>
    <s v="SuruchI Refinery Pvt Ltd"/>
    <n v="19.309999999999999"/>
    <n v="19.27"/>
    <s v="MH 46 F 5360/AR ROADWAYS"/>
    <n v="1136"/>
    <n v="1136"/>
    <n v="1512694.92"/>
    <n v="78499.995848469116"/>
  </r>
  <r>
    <d v="2016-07-14T00:00:00"/>
    <n v="7"/>
    <x v="15"/>
    <n v="3000032056"/>
    <n v="1100122"/>
    <x v="3"/>
    <n v="203101"/>
    <s v="Murugan Refineries P Ltd"/>
    <n v="20.03"/>
    <n v="19.97"/>
    <s v="TN 28 AM 5527/CITY TPT"/>
    <n v="56"/>
    <n v="56"/>
    <n v="1583620.84"/>
    <n v="79299.991987981979"/>
  </r>
  <r>
    <d v="2016-07-14T00:00:00"/>
    <n v="7"/>
    <x v="15"/>
    <n v="3000032075"/>
    <n v="1100122"/>
    <x v="3"/>
    <n v="203111"/>
    <s v="Kumaran Oil Industries"/>
    <n v="16.399999999999999"/>
    <n v="16.38"/>
    <s v="WB 23 C 0134/CITY TPT"/>
    <n v="95"/>
    <n v="95"/>
    <n v="1300571.8799999999"/>
    <n v="79399.992673992674"/>
  </r>
  <r>
    <d v="2016-07-14T00:00:00"/>
    <n v="7"/>
    <x v="15"/>
    <n v="3000031718"/>
    <n v="1100122"/>
    <x v="3"/>
    <n v="203088"/>
    <s v="Viswa Traders"/>
    <n v="20"/>
    <n v="19.98"/>
    <s v="MH 43 Y 7009/ALL IS WELL"/>
    <n v="18"/>
    <n v="18"/>
    <n v="1628369.98"/>
    <n v="81499.998998998999"/>
  </r>
  <r>
    <d v="2016-07-14T00:00:00"/>
    <n v="7"/>
    <x v="15"/>
    <n v="3000032075"/>
    <n v="1100122"/>
    <x v="3"/>
    <n v="203111"/>
    <s v="Kumaran Oil Industries"/>
    <n v="16.149999999999999"/>
    <n v="16.14"/>
    <s v="WB 23 C 0415/CITY TPT"/>
    <n v="96"/>
    <n v="96"/>
    <n v="1281515.8799999999"/>
    <n v="79399.992565055756"/>
  </r>
  <r>
    <d v="2016-07-14T00:00:00"/>
    <n v="7"/>
    <x v="15"/>
    <n v="3000032058"/>
    <n v="1100122"/>
    <x v="3"/>
    <n v="203087"/>
    <s v="Sri Lingeswarar Traders"/>
    <n v="8.7149999999999999"/>
    <n v="8.7100000000000009"/>
    <s v="MH 43 Y 5725/ABI TPT"/>
    <n v="102"/>
    <n v="102"/>
    <n v="694622.46"/>
    <n v="79749.995407577488"/>
  </r>
  <r>
    <d v="2016-07-14T00:00:00"/>
    <n v="7"/>
    <x v="15"/>
    <n v="3000031842"/>
    <n v="1100122"/>
    <x v="3"/>
    <n v="203087"/>
    <s v="Sri Lingeswarar Traders"/>
    <n v="20"/>
    <n v="20"/>
    <s v="MH 43 Y 5725/ABI TPT"/>
    <n v="101"/>
    <n v="101"/>
    <n v="1613999.86"/>
    <n v="80699.993000000002"/>
  </r>
  <r>
    <d v="2016-07-14T00:00:00"/>
    <n v="7"/>
    <x v="15"/>
    <n v="3000031718"/>
    <n v="1100122"/>
    <x v="3"/>
    <n v="203088"/>
    <s v="Viswa Traders"/>
    <n v="20"/>
    <n v="20"/>
    <s v="MH 43 Y 7009/ALL WELL LOG"/>
    <n v="18"/>
    <n v="18"/>
    <n v="1629999.98"/>
    <n v="81499.998999999996"/>
  </r>
  <r>
    <d v="2016-07-14T00:00:00"/>
    <n v="7"/>
    <x v="15"/>
    <n v="3000031718"/>
    <n v="1100122"/>
    <x v="3"/>
    <n v="203088"/>
    <s v="Viswa Traders"/>
    <n v="-20"/>
    <n v="-20"/>
    <s v="MH 43 Y 7009/ALL WELL LOG"/>
    <n v="18"/>
    <n v="18"/>
    <n v="-1629999.98"/>
    <n v="81499.998999999996"/>
  </r>
  <r>
    <d v="2016-07-14T00:00:00"/>
    <n v="7"/>
    <x v="15"/>
    <n v="3000031244"/>
    <n v="1100365"/>
    <x v="0"/>
    <n v="202751"/>
    <s v="Gokul Agro Resources Ltd"/>
    <n v="34.344999999999999"/>
    <n v="34.15"/>
    <s v="GJ12BT8862/OM TPT."/>
    <n v="1604000309"/>
    <n v="1604000309"/>
    <n v="1506168.68"/>
    <n v="44104.500146412887"/>
  </r>
  <r>
    <d v="2016-07-14T00:00:00"/>
    <n v="7"/>
    <x v="15"/>
    <n v="3000031244"/>
    <n v="1100365"/>
    <x v="0"/>
    <n v="202751"/>
    <s v="Gokul Agro Resources Ltd"/>
    <n v="27.055"/>
    <n v="26.95"/>
    <s v="GJ 12 AZ 8844/OM TPT"/>
    <n v="1604000310"/>
    <n v="1604000310"/>
    <n v="1188616.28"/>
    <n v="44104.500185528756"/>
  </r>
  <r>
    <d v="2016-07-15T00:00:00"/>
    <n v="7"/>
    <x v="15"/>
    <n v="3000032072"/>
    <n v="1100122"/>
    <x v="3"/>
    <n v="203098"/>
    <s v="Murali Oil Mills"/>
    <n v="20.239999999999998"/>
    <n v="20.2"/>
    <s v="MH 04 GR 2645//CITY TPT"/>
    <n v="108"/>
    <n v="108"/>
    <n v="1610949.8999999997"/>
    <n v="79749.995049504942"/>
  </r>
  <r>
    <d v="2016-07-15T00:00:00"/>
    <n v="7"/>
    <x v="15"/>
    <n v="3000032200"/>
    <n v="1100122"/>
    <x v="3"/>
    <n v="202989"/>
    <s v="SuruchI Refinery Pvt Ltd"/>
    <n v="19.98"/>
    <n v="19.940000000000001"/>
    <s v="GJ 15 AT 5299/AR ROADWAYS"/>
    <n v="1141"/>
    <n v="1141"/>
    <n v="1565289.91"/>
    <n v="78499.995486459375"/>
  </r>
  <r>
    <d v="2016-07-15T00:00:00"/>
    <n v="7"/>
    <x v="15"/>
    <n v="3000031310"/>
    <n v="1100122"/>
    <x v="3"/>
    <n v="203034"/>
    <s v="Puduvai Impex"/>
    <n v="25.57"/>
    <n v="25.48"/>
    <s v="GJ 06 AX 0278/AR ROADWAYS"/>
    <n v="40"/>
    <n v="40"/>
    <n v="2025659.8300000003"/>
    <n v="79499.993328100478"/>
  </r>
  <r>
    <d v="2016-07-15T00:00:00"/>
    <n v="7"/>
    <x v="15"/>
    <n v="3000032205"/>
    <n v="1100122"/>
    <x v="3"/>
    <n v="200296"/>
    <s v="Balaji Industries  Prop. Balaji"/>
    <n v="19.78"/>
    <n v="19.73"/>
    <s v="MH 19 Z 4131/RATHI L CARR"/>
    <n v="26"/>
    <n v="26"/>
    <n v="1548805"/>
    <n v="78500"/>
  </r>
  <r>
    <d v="2016-07-15T00:00:00"/>
    <n v="7"/>
    <x v="15"/>
    <n v="3000032442"/>
    <n v="1100122"/>
    <x v="3"/>
    <n v="203121"/>
    <s v="Srrikcc Oil Mills"/>
    <n v="20.29"/>
    <n v="20.260000000000002"/>
    <s v="MH 43 Y 2509/CITY TPT"/>
    <n v="28"/>
    <n v="28"/>
    <n v="1570149.95"/>
    <n v="77499.997532082911"/>
  </r>
  <r>
    <d v="2016-07-15T00:00:00"/>
    <n v="7"/>
    <x v="15"/>
    <n v="3000031817"/>
    <n v="1100122"/>
    <x v="3"/>
    <n v="203059"/>
    <s v="Pavithra Oil Mill"/>
    <n v="25.18"/>
    <n v="25.12"/>
    <s v="GJ 12 BT 9612/CITY TPT"/>
    <n v="48"/>
    <n v="48"/>
    <n v="2027183.82"/>
    <n v="80699.9928343949"/>
  </r>
  <r>
    <d v="2016-07-15T00:00:00"/>
    <n v="7"/>
    <x v="15"/>
    <n v="3000032219"/>
    <n v="1100122"/>
    <x v="3"/>
    <n v="203083"/>
    <s v="Kumaran Oil Products"/>
    <n v="16.149999999999999"/>
    <n v="16.149999999999999"/>
    <s v="MH 04 F 8872/CITY TPT"/>
    <n v="82"/>
    <n v="82"/>
    <n v="1267774.93"/>
    <n v="78499.995665634677"/>
  </r>
  <r>
    <d v="2016-07-15T00:00:00"/>
    <n v="7"/>
    <x v="15"/>
    <n v="3000032219"/>
    <n v="1100122"/>
    <x v="3"/>
    <n v="203083"/>
    <s v="Kumaran Oil Products"/>
    <n v="16.47"/>
    <n v="16.440000000000001"/>
    <s v="MH 04 EB 4089/SREE TPT"/>
    <n v="81"/>
    <n v="81"/>
    <n v="1290539.93"/>
    <n v="78499.995742092447"/>
  </r>
  <r>
    <d v="2016-07-15T00:00:00"/>
    <n v="7"/>
    <x v="15"/>
    <n v="3000031820"/>
    <n v="1100122"/>
    <x v="3"/>
    <n v="203070"/>
    <s v="Kumaran Oil Mill"/>
    <n v="20.170000000000002"/>
    <n v="20.12"/>
    <s v="MH04EL5717/SREE TPT."/>
    <n v="109"/>
    <n v="109"/>
    <n v="1623683.85"/>
    <n v="80699.992544731605"/>
  </r>
  <r>
    <d v="2016-07-15T00:00:00"/>
    <n v="7"/>
    <x v="15"/>
    <n v="3000031641"/>
    <n v="1100122"/>
    <x v="3"/>
    <n v="203079"/>
    <s v="V. P. M. Rice &amp; Oil Mill"/>
    <n v="20.13"/>
    <n v="20.12"/>
    <s v="MH 04 EL 5707/SREE TPT"/>
    <n v="18"/>
    <n v="18"/>
    <n v="1639779.98"/>
    <n v="81499.999005964215"/>
  </r>
  <r>
    <d v="2016-07-15T00:00:00"/>
    <n v="7"/>
    <x v="15"/>
    <n v="3000032446"/>
    <n v="1100380"/>
    <x v="1"/>
    <n v="200282"/>
    <s v="Maheshwari Global Industries Pvt Ltd"/>
    <n v="27.38"/>
    <n v="27.34"/>
    <s v="GJ 12 AU 8855/OM TPT"/>
    <n v="202"/>
    <n v="202"/>
    <n v="2491653.87"/>
    <n v="91135.840160936365"/>
  </r>
  <r>
    <d v="2016-07-15T00:00:00"/>
    <n v="7"/>
    <x v="15"/>
    <n v="3000032446"/>
    <n v="1100380"/>
    <x v="1"/>
    <n v="200282"/>
    <s v="Maheshwari Global Industries Pvt Ltd"/>
    <n v="28.02"/>
    <n v="27.97"/>
    <s v="GJ 12 BT 8826/OM TPT"/>
    <n v="207"/>
    <n v="207"/>
    <n v="2549069.4500000002"/>
    <n v="91135.84018591349"/>
  </r>
  <r>
    <d v="2016-07-15T00:00:00"/>
    <n v="7"/>
    <x v="15"/>
    <n v="3000032446"/>
    <n v="1100380"/>
    <x v="1"/>
    <n v="200282"/>
    <s v="Maheshwari Global Industries Pvt Ltd"/>
    <n v="27.19"/>
    <n v="27.16"/>
    <s v="GJ 12 AU 8837/OM TPT"/>
    <n v="203"/>
    <n v="203"/>
    <n v="2475249.41"/>
    <n v="91135.83983799706"/>
  </r>
  <r>
    <d v="2016-07-15T00:00:00"/>
    <n v="7"/>
    <x v="15"/>
    <n v="3000032446"/>
    <n v="1100380"/>
    <x v="1"/>
    <n v="200282"/>
    <s v="Maheshwari Global Industries Pvt Ltd"/>
    <n v="28.12"/>
    <n v="28.09"/>
    <s v="GJ 12 BT 2825/OM TPT"/>
    <n v="205"/>
    <n v="205"/>
    <n v="2560005.75"/>
    <n v="91135.840156639373"/>
  </r>
  <r>
    <d v="2016-07-15T00:00:00"/>
    <n v="7"/>
    <x v="15"/>
    <n v="3000032446"/>
    <n v="1100380"/>
    <x v="1"/>
    <n v="200282"/>
    <s v="Maheshwari Global Industries Pvt Ltd"/>
    <n v="33.35"/>
    <n v="33.29"/>
    <s v="GJ 12 BT 8868/OM TPT"/>
    <n v="204"/>
    <n v="204"/>
    <n v="3033912.11"/>
    <n v="91135.839891859418"/>
  </r>
  <r>
    <d v="2016-07-15T00:00:00"/>
    <n v="7"/>
    <x v="15"/>
    <n v="3000032446"/>
    <n v="1100380"/>
    <x v="1"/>
    <n v="200282"/>
    <s v="Maheshwari Global Industries Pvt Ltd"/>
    <n v="27.98"/>
    <n v="27.93"/>
    <s v="GJ 12 AY 8803/OM TPT"/>
    <n v="206"/>
    <n v="206"/>
    <n v="2545424.0099999998"/>
    <n v="91135.839957035438"/>
  </r>
  <r>
    <d v="2016-07-16T00:00:00"/>
    <n v="7"/>
    <x v="15"/>
    <n v="3000032284"/>
    <n v="1100122"/>
    <x v="3"/>
    <n v="203118"/>
    <s v="Winner Copra Products"/>
    <n v="20.41"/>
    <n v="20.329999999999998"/>
    <s v="MH 43 Y 8740/CITY TPT"/>
    <n v="42"/>
    <n v="42"/>
    <n v="1585739.83"/>
    <n v="77999.99163797345"/>
  </r>
  <r>
    <d v="2016-07-16T00:00:00"/>
    <n v="7"/>
    <x v="15"/>
    <n v="3000032069"/>
    <n v="1100122"/>
    <x v="3"/>
    <n v="203062"/>
    <s v="Shree Vel Industries"/>
    <n v="20.25"/>
    <n v="20.170000000000002"/>
    <s v="MH 43 Y 6109/CITY TPT"/>
    <n v="22"/>
    <n v="22"/>
    <n v="1608557.4"/>
    <n v="79749.995042141789"/>
  </r>
  <r>
    <d v="2016-07-16T00:00:00"/>
    <n v="7"/>
    <x v="15"/>
    <n v="3000031783"/>
    <n v="1100122"/>
    <x v="3"/>
    <n v="203079"/>
    <s v="V. P. M. Rice &amp; Oil Mill"/>
    <n v="19.809999999999999"/>
    <n v="19.739999999999998"/>
    <s v="MH 04 GR 1785/SREE TPT"/>
    <n v="20"/>
    <n v="20"/>
    <n v="1608809.98"/>
    <n v="81499.998986828781"/>
  </r>
  <r>
    <d v="2016-07-16T00:00:00"/>
    <n v="7"/>
    <x v="15"/>
    <n v="3000032441"/>
    <n v="1100122"/>
    <x v="3"/>
    <n v="203120"/>
    <s v="Star Mukesh Trading Company"/>
    <n v="20.67"/>
    <n v="20.6"/>
    <s v="MH 43 U 4747/ALL IS WELL"/>
    <n v="26"/>
    <n v="26"/>
    <n v="1596499.95"/>
    <n v="77499.997572815526"/>
  </r>
  <r>
    <d v="2016-07-16T00:00:00"/>
    <n v="7"/>
    <x v="15"/>
    <n v="3000032056"/>
    <n v="1100122"/>
    <x v="3"/>
    <n v="203101"/>
    <s v="Murugan Refineries P Ltd"/>
    <n v="20.22"/>
    <n v="20.12"/>
    <s v="MH 43 Y 8109/CITY TPT"/>
    <n v="57"/>
    <n v="57"/>
    <n v="1595515.83"/>
    <n v="79299.99155069582"/>
  </r>
  <r>
    <d v="2016-07-16T00:00:00"/>
    <n v="7"/>
    <x v="15"/>
    <n v="3000032219"/>
    <n v="1100122"/>
    <x v="3"/>
    <n v="203083"/>
    <s v="Kumaran Oil Products"/>
    <n v="16.23"/>
    <n v="16.190000000000001"/>
    <s v="MH 43 U 6861/AR ROADWAYS"/>
    <n v="90"/>
    <n v="90"/>
    <n v="1270914.93"/>
    <n v="78499.995676343417"/>
  </r>
  <r>
    <d v="2016-07-16T00:00:00"/>
    <n v="7"/>
    <x v="15"/>
    <n v="3000032219"/>
    <n v="1100122"/>
    <x v="3"/>
    <n v="203083"/>
    <s v="Kumaran Oil Products"/>
    <n v="16.14"/>
    <n v="16.13"/>
    <s v="MH 43 U 7225/CITY TPT"/>
    <n v="83"/>
    <n v="83"/>
    <n v="1266204.9299999997"/>
    <n v="78499.995660260378"/>
  </r>
  <r>
    <d v="2016-07-16T00:00:00"/>
    <n v="7"/>
    <x v="15"/>
    <n v="3000032069"/>
    <n v="1100122"/>
    <x v="3"/>
    <n v="203062"/>
    <s v="Shree Vel Industries"/>
    <n v="20.16"/>
    <n v="20.13"/>
    <s v="MH 43 U 8405/CITY TPT"/>
    <n v="21"/>
    <n v="21"/>
    <n v="1605367.4"/>
    <n v="79749.995032290113"/>
  </r>
  <r>
    <d v="2016-07-16T00:00:00"/>
    <n v="7"/>
    <x v="15"/>
    <n v="3000032506"/>
    <n v="1100380"/>
    <x v="1"/>
    <n v="200282"/>
    <s v="Maheshwari Global Industries Pvt Ltd"/>
    <n v="32.93"/>
    <n v="32.89"/>
    <s v="GJ 12 BT 8852/OM TPT"/>
    <n v="213"/>
    <n v="213"/>
    <n v="2883428.81"/>
    <n v="87668.860139860146"/>
  </r>
  <r>
    <d v="2016-07-17T00:00:00"/>
    <n v="7"/>
    <x v="16"/>
    <n v="3000032058"/>
    <n v="1100122"/>
    <x v="3"/>
    <n v="203087"/>
    <s v="Sri Lingeswarar Traders"/>
    <n v="16.41"/>
    <n v="16.39"/>
    <s v="MH 43 U 3339/AR ROADWAYS"/>
    <n v="104"/>
    <n v="104"/>
    <n v="1307102.42"/>
    <n v="79749.995118974985"/>
  </r>
  <r>
    <d v="2016-07-17T00:00:00"/>
    <n v="7"/>
    <x v="16"/>
    <n v="3000032066"/>
    <n v="1100122"/>
    <x v="3"/>
    <n v="203071"/>
    <s v="P.K.B Oil Mills"/>
    <n v="19.98"/>
    <n v="19.89"/>
    <s v="MH 04 EY 5136/CITY TPT"/>
    <n v="51"/>
    <n v="51"/>
    <n v="1586227.41"/>
    <n v="79749.995475113115"/>
  </r>
  <r>
    <d v="2016-07-17T00:00:00"/>
    <n v="7"/>
    <x v="16"/>
    <n v="3000032222"/>
    <n v="1100122"/>
    <x v="3"/>
    <n v="203087"/>
    <s v="Sri Lingeswarar Traders"/>
    <n v="15.55"/>
    <n v="15.52"/>
    <s v="MH 04 EL 6002/ALL IS WELL"/>
    <n v="103"/>
    <n v="103"/>
    <n v="1210559.8700000001"/>
    <n v="77999.99162371135"/>
  </r>
  <r>
    <d v="2016-07-17T00:00:00"/>
    <n v="7"/>
    <x v="16"/>
    <n v="3000031884"/>
    <n v="1100122"/>
    <x v="3"/>
    <n v="202974"/>
    <s v="Sri Jayasakthi Rice &amp; Oil Mills"/>
    <n v="20.399999999999999"/>
    <n v="20.29"/>
    <s v="MH 04 FP 6675/A.R ROADWAY"/>
    <n v="648"/>
    <n v="648"/>
    <n v="1562329.87"/>
    <n v="76999.993592902916"/>
  </r>
  <r>
    <d v="2016-07-17T00:00:00"/>
    <n v="7"/>
    <x v="16"/>
    <n v="3000032506"/>
    <n v="1100380"/>
    <x v="1"/>
    <n v="200282"/>
    <s v="Maheshwari Global Industries Pvt Ltd"/>
    <n v="28.12"/>
    <n v="28.08"/>
    <s v="GJ 12 AY 8801/OM TP"/>
    <n v="215"/>
    <n v="215"/>
    <n v="2461741.59"/>
    <n v="87668.860042735047"/>
  </r>
  <r>
    <d v="2016-07-17T00:00:00"/>
    <n v="7"/>
    <x v="16"/>
    <n v="3000032506"/>
    <n v="1100380"/>
    <x v="1"/>
    <n v="200282"/>
    <s v="Maheshwari Global Industries Pvt Ltd"/>
    <n v="34.24"/>
    <n v="34.15"/>
    <s v="GJ 12 BT 8824/OM TPT"/>
    <n v="214"/>
    <n v="214"/>
    <n v="2993891.57"/>
    <n v="87668.860029282572"/>
  </r>
  <r>
    <d v="2016-07-17T00:00:00"/>
    <n v="7"/>
    <x v="16"/>
    <n v="3000032446"/>
    <n v="1100380"/>
    <x v="1"/>
    <n v="200282"/>
    <s v="Maheshwari Global Industries Pvt Ltd"/>
    <n v="8.4700000000000006"/>
    <n v="8.4570000000000007"/>
    <s v="GJ 12 BT 8822/OM TPT"/>
    <s v="16-17/208"/>
    <n v="208"/>
    <n v="770735.8"/>
    <n v="91135.840132434663"/>
  </r>
  <r>
    <d v="2016-07-17T00:00:00"/>
    <n v="7"/>
    <x v="16"/>
    <n v="3000032506"/>
    <n v="1100380"/>
    <x v="1"/>
    <n v="200282"/>
    <s v="Maheshwari Global Industries Pvt Ltd"/>
    <n v="25.19"/>
    <n v="25.152999999999999"/>
    <s v="GJ 12 BT 8822/OM TPT"/>
    <s v="16-17/209"/>
    <n v="209"/>
    <n v="2205134.84"/>
    <n v="87668.860175724563"/>
  </r>
  <r>
    <d v="2016-07-17T00:00:00"/>
    <n v="7"/>
    <x v="16"/>
    <n v="3000032506"/>
    <n v="1100380"/>
    <x v="1"/>
    <n v="200282"/>
    <s v="Maheshwari Global Industries Pvt Ltd"/>
    <n v="27"/>
    <n v="27"/>
    <s v="GJ 12 AZ 8800/OM TPT"/>
    <s v="16-17/210"/>
    <n v="210"/>
    <n v="2367059.2200000002"/>
    <n v="87668.86"/>
  </r>
  <r>
    <d v="2016-07-17T00:00:00"/>
    <n v="7"/>
    <x v="16"/>
    <n v="3000032506"/>
    <n v="1100380"/>
    <x v="1"/>
    <n v="200282"/>
    <s v="Maheshwari Global Industries Pvt Ltd"/>
    <n v="27.04"/>
    <n v="27.04"/>
    <s v="GJ 12 AZ 8806/OM TPT"/>
    <s v="16-17/212"/>
    <n v="212"/>
    <n v="2370565.9700000002"/>
    <n v="87668.859837278113"/>
  </r>
  <r>
    <d v="2016-07-17T00:00:00"/>
    <n v="7"/>
    <x v="16"/>
    <n v="3000032506"/>
    <n v="1100380"/>
    <x v="1"/>
    <n v="200282"/>
    <s v="Maheshwari Global Industries Pvt Ltd"/>
    <n v="27.69"/>
    <n v="27.69"/>
    <s v="GJ 12 BT 8838/OM TPT"/>
    <s v="16-17/211"/>
    <n v="211"/>
    <n v="2427550.73"/>
    <n v="87668.859877211988"/>
  </r>
  <r>
    <d v="2016-07-18T00:00:00"/>
    <n v="7"/>
    <x v="16"/>
    <n v="3000032219"/>
    <n v="1100122"/>
    <x v="3"/>
    <n v="203083"/>
    <s v="Kumaran Oil Products"/>
    <n v="16.02"/>
    <n v="15.99"/>
    <s v="MH 04 CG 8964/CITY TPT"/>
    <n v="98"/>
    <n v="98"/>
    <n v="1255214.93"/>
    <n v="78499.995622263916"/>
  </r>
  <r>
    <d v="2016-07-18T00:00:00"/>
    <n v="7"/>
    <x v="16"/>
    <n v="3000032081"/>
    <n v="1100122"/>
    <x v="3"/>
    <n v="203098"/>
    <s v="Murali Oil Mills"/>
    <n v="20.03"/>
    <n v="19.98"/>
    <s v="TN 88 A 8356/CITY TPT"/>
    <n v="109"/>
    <n v="109"/>
    <n v="1586411.85"/>
    <n v="79399.9924924925"/>
  </r>
  <r>
    <d v="2016-07-19T00:00:00"/>
    <n v="7"/>
    <x v="16"/>
    <n v="3000032064"/>
    <n v="1100122"/>
    <x v="3"/>
    <n v="203075"/>
    <s v="Shree Kumaravel Oil Mill"/>
    <n v="20.149999999999999"/>
    <n v="20.07"/>
    <s v="MH 04 GR 4973/MAHAA TPT"/>
    <n v="37"/>
    <n v="37"/>
    <n v="1585529.99"/>
    <n v="78999.999501743892"/>
  </r>
  <r>
    <d v="2016-07-19T00:00:00"/>
    <n v="7"/>
    <x v="16"/>
    <n v="3000032219"/>
    <n v="1100122"/>
    <x v="3"/>
    <n v="203083"/>
    <s v="Kumaran Oil Products"/>
    <n v="16.41"/>
    <n v="16.38"/>
    <s v="MH 04 DS 3697/CITY TPT"/>
    <n v="97"/>
    <n v="97"/>
    <n v="1285829.93"/>
    <n v="78499.995726495734"/>
  </r>
  <r>
    <d v="2016-07-19T00:00:00"/>
    <n v="7"/>
    <x v="16"/>
    <n v="3000031817"/>
    <n v="1100122"/>
    <x v="3"/>
    <n v="203059"/>
    <s v="Pavithra Oil Mill"/>
    <n v="20.47"/>
    <n v="20.46"/>
    <s v="MH 43 Y 4809/CITY TPT"/>
    <n v="49"/>
    <n v="49"/>
    <n v="1651121.86"/>
    <n v="80699.993157380261"/>
  </r>
  <r>
    <d v="2016-07-19T00:00:00"/>
    <n v="7"/>
    <x v="16"/>
    <n v="3000032200"/>
    <n v="1100122"/>
    <x v="3"/>
    <n v="202989"/>
    <s v="SuruchI Refinery Pvt Ltd"/>
    <n v="19.940000000000001"/>
    <n v="19.88"/>
    <s v="MH 04 GC 3244/AR ROADWAYS"/>
    <n v="1146"/>
    <n v="1146"/>
    <n v="1560579.92"/>
    <n v="78499.995975855127"/>
  </r>
  <r>
    <d v="2016-07-19T00:00:00"/>
    <n v="7"/>
    <x v="16"/>
    <n v="3000032360"/>
    <n v="1100122"/>
    <x v="3"/>
    <n v="202963"/>
    <s v="Raha Oils Pvt Ltd"/>
    <n v="24.12"/>
    <n v="24.04"/>
    <s v="MH 04 GR 6948/CITY TPT"/>
    <n v="372"/>
    <n v="372"/>
    <n v="1815019.8"/>
    <n v="75499.991680532446"/>
  </r>
  <r>
    <d v="2016-07-19T00:00:00"/>
    <n v="7"/>
    <x v="16"/>
    <n v="3000032071"/>
    <n v="1100122"/>
    <x v="3"/>
    <n v="203069"/>
    <s v="Sivam Traders"/>
    <n v="20.84"/>
    <n v="20.77"/>
    <s v="MH 05 AM 8218/AR ROADWAYS"/>
    <n v="164"/>
    <n v="164"/>
    <n v="1656407.41"/>
    <n v="79749.995666827148"/>
  </r>
  <r>
    <d v="2016-07-19T00:00:00"/>
    <n v="7"/>
    <x v="16"/>
    <n v="3000032506"/>
    <n v="1100380"/>
    <x v="1"/>
    <n v="200282"/>
    <s v="Maheshwari Global Industries Pvt Ltd"/>
    <n v="27.93"/>
    <n v="27.91"/>
    <s v="GJ 12 BT 8836/OM TPT"/>
    <s v="16-17/216"/>
    <n v="216"/>
    <n v="2446837.88"/>
    <n v="87668.859906843427"/>
  </r>
  <r>
    <d v="2016-07-19T00:00:00"/>
    <n v="7"/>
    <x v="16"/>
    <n v="3000032506"/>
    <n v="1100380"/>
    <x v="1"/>
    <n v="200282"/>
    <s v="Maheshwari Global Industries Pvt Ltd"/>
    <n v="27.7"/>
    <n v="27.6"/>
    <s v="GJ 12 AZ 8812/OM TPT"/>
    <s v="16-17/218"/>
    <n v="218"/>
    <n v="2419660.54"/>
    <n v="87668.86014492753"/>
  </r>
  <r>
    <d v="2016-07-19T00:00:00"/>
    <n v="7"/>
    <x v="16"/>
    <n v="3000032506"/>
    <n v="1100380"/>
    <x v="1"/>
    <n v="200282"/>
    <s v="Maheshwari Global Industries Pvt Ltd"/>
    <n v="28.24"/>
    <n v="28.16"/>
    <s v="GJ 12 AW 8873/OM TPT"/>
    <s v="16-17/217"/>
    <n v="217"/>
    <n v="2468755.1"/>
    <n v="87668.860085227279"/>
  </r>
  <r>
    <d v="2016-07-19T00:00:00"/>
    <n v="7"/>
    <x v="16"/>
    <n v="3000031935"/>
    <n v="1100500"/>
    <x v="4"/>
    <n v="203101"/>
    <s v="Murugan Refineries P Ltd"/>
    <n v="20.079999999999998"/>
    <n v="20.07"/>
    <s v="TN 28 BA 9447/SRI VIGNESH"/>
    <n v="58"/>
    <n v="58"/>
    <n v="1501235.93"/>
    <n v="74799.996512207275"/>
  </r>
  <r>
    <d v="2016-07-19T00:00:00"/>
    <n v="7"/>
    <x v="16"/>
    <n v="3000031935"/>
    <n v="1100500"/>
    <x v="4"/>
    <n v="203101"/>
    <s v="Murugan Refineries P Ltd"/>
    <n v="20.38"/>
    <n v="20.329999999999998"/>
    <s v="MH 43 Y 2109/CITY"/>
    <n v="64"/>
    <n v="64"/>
    <n v="1520683.93"/>
    <n v="74799.996556812592"/>
  </r>
  <r>
    <d v="2016-07-20T00:00:00"/>
    <n v="7"/>
    <x v="16"/>
    <n v="3000032221"/>
    <n v="1100122"/>
    <x v="3"/>
    <n v="203088"/>
    <s v="Viswa Traders"/>
    <n v="20.05"/>
    <n v="19.98"/>
    <s v="MH 46 AF 4518/A R ROADWAY"/>
    <n v="21"/>
    <n v="21"/>
    <n v="1568429.91"/>
    <n v="78499.995495495488"/>
  </r>
  <r>
    <d v="2016-07-20T00:00:00"/>
    <n v="7"/>
    <x v="16"/>
    <n v="3000032066"/>
    <n v="1100122"/>
    <x v="3"/>
    <n v="203071"/>
    <s v="P.K.B Oil Mills"/>
    <n v="20.440000000000001"/>
    <n v="20.43"/>
    <s v="MH 04 FU 0297/CITY TPT"/>
    <n v="53"/>
    <n v="53"/>
    <n v="1629292.41"/>
    <n v="79749.995594713648"/>
  </r>
  <r>
    <d v="2016-07-20T00:00:00"/>
    <n v="7"/>
    <x v="16"/>
    <n v="3000031817"/>
    <n v="1100122"/>
    <x v="3"/>
    <n v="203059"/>
    <s v="Pavithra Oil Mill"/>
    <n v="20.65"/>
    <n v="20.58"/>
    <s v="MH 46 F 6009/CITY TPT"/>
    <n v="45"/>
    <n v="45"/>
    <n v="1660805.85"/>
    <n v="80699.992711370272"/>
  </r>
  <r>
    <d v="2016-07-20T00:00:00"/>
    <n v="7"/>
    <x v="16"/>
    <n v="3000032233"/>
    <n v="1100122"/>
    <x v="3"/>
    <n v="203110"/>
    <s v="Sri Gangai Oil Mill"/>
    <n v="20.63"/>
    <n v="20.58"/>
    <s v="MH 43 Y 7175/CITY TPT"/>
    <n v="77"/>
    <n v="77"/>
    <n v="1605239.83"/>
    <n v="77999.991739552977"/>
  </r>
  <r>
    <d v="2016-07-20T00:00:00"/>
    <n v="7"/>
    <x v="16"/>
    <n v="3000032206"/>
    <n v="1100122"/>
    <x v="3"/>
    <n v="200296"/>
    <s v="Balaji Industries  Prop. Balaji"/>
    <n v="20.055"/>
    <n v="19.96"/>
    <s v="MH 19 Z 4131/RATHI LIQUID"/>
    <n v="27"/>
    <n v="27"/>
    <n v="1566860"/>
    <n v="78500"/>
  </r>
  <r>
    <d v="2016-07-20T00:00:00"/>
    <n v="7"/>
    <x v="16"/>
    <n v="3000032360"/>
    <n v="1100122"/>
    <x v="3"/>
    <n v="202963"/>
    <s v="Raha Oils Pvt Ltd"/>
    <n v="16.12"/>
    <n v="16.059999999999999"/>
    <s v="MH 04 DS 1705/CITY TPT"/>
    <n v="380"/>
    <n v="380"/>
    <n v="1212529.8799999999"/>
    <n v="75499.992528019924"/>
  </r>
  <r>
    <d v="2016-07-20T00:00:00"/>
    <n v="7"/>
    <x v="16"/>
    <n v="3000032222"/>
    <n v="1100122"/>
    <x v="3"/>
    <n v="203087"/>
    <s v="Sri Lingeswarar Traders"/>
    <n v="20"/>
    <n v="19.899999999999999"/>
    <s v="MH 46 AR 2185/ALL IS WELL"/>
    <n v="108"/>
    <n v="108"/>
    <n v="1552199.83"/>
    <n v="77999.991457286436"/>
  </r>
  <r>
    <d v="2016-07-20T00:00:00"/>
    <n v="7"/>
    <x v="16"/>
    <n v="3000032506"/>
    <n v="1100380"/>
    <x v="1"/>
    <n v="200282"/>
    <s v="Maheshwari Global Industries Pvt Ltd"/>
    <n v="26.77"/>
    <n v="26.73"/>
    <s v="GJ12AY8899/OM TRANSPORT"/>
    <s v="16-17/220"/>
    <n v="220"/>
    <n v="2343388.63"/>
    <n v="87668.860082304527"/>
  </r>
  <r>
    <d v="2016-07-21T00:00:00"/>
    <n v="7"/>
    <x v="16"/>
    <n v="3000032056"/>
    <n v="1100122"/>
    <x v="3"/>
    <n v="203101"/>
    <s v="Murugan Refineries P Ltd"/>
    <n v="20.329999999999998"/>
    <n v="20.21"/>
    <s v="MH 46 AF 1127/CITY TPT"/>
    <n v="62"/>
    <n v="62"/>
    <n v="1602652.8399999999"/>
    <n v="79299.992083127159"/>
  </r>
  <r>
    <d v="2016-07-21T00:00:00"/>
    <n v="7"/>
    <x v="16"/>
    <n v="3000032221"/>
    <n v="1100122"/>
    <x v="3"/>
    <n v="203088"/>
    <s v="Viswa Traders"/>
    <n v="20.02"/>
    <n v="19.98"/>
    <s v="mh 04 fd 1962/AR ROADWAYS"/>
    <n v="22"/>
    <n v="22"/>
    <n v="1568429.91"/>
    <n v="78499.995495495488"/>
  </r>
  <r>
    <d v="2016-07-21T00:00:00"/>
    <n v="7"/>
    <x v="16"/>
    <n v="3000032325"/>
    <n v="1100122"/>
    <x v="3"/>
    <n v="203087"/>
    <s v="Sri Lingeswarar Traders"/>
    <n v="21.48"/>
    <n v="21.44"/>
    <s v="MH 04 HD 4678/ABI TPT"/>
    <n v="106"/>
    <n v="106"/>
    <n v="1730207.85"/>
    <n v="80699.993003731346"/>
  </r>
  <r>
    <d v="2016-07-21T00:00:00"/>
    <n v="7"/>
    <x v="16"/>
    <n v="3000032684"/>
    <n v="1100122"/>
    <x v="3"/>
    <n v="200292"/>
    <s v="G S Oil Industries"/>
    <n v="20.5"/>
    <n v="20.45"/>
    <s v="MH 43 Y 5189/ROHIT TPT"/>
    <n v="5729"/>
    <n v="5729"/>
    <n v="1543975"/>
    <n v="75500"/>
  </r>
  <r>
    <d v="2016-07-21T00:00:00"/>
    <n v="7"/>
    <x v="16"/>
    <n v="3000032058"/>
    <n v="1100122"/>
    <x v="3"/>
    <n v="203087"/>
    <s v="Sri Lingeswarar Traders"/>
    <n v="19.7"/>
    <n v="19.64"/>
    <s v="MH 43 Y 5545/AR ROADWAYS"/>
    <n v="109"/>
    <n v="109"/>
    <n v="1566289.91"/>
    <n v="79749.995417515267"/>
  </r>
  <r>
    <d v="2016-07-21T00:00:00"/>
    <n v="7"/>
    <x v="16"/>
    <n v="3000031310"/>
    <n v="1100122"/>
    <x v="3"/>
    <n v="203034"/>
    <s v="Puduvai Impex"/>
    <n v="19.579999999999998"/>
    <n v="19.55"/>
    <s v="MH 04 EY 9892/SREE TPT"/>
    <n v="41"/>
    <n v="41"/>
    <n v="1554224.87"/>
    <n v="79499.993350383636"/>
  </r>
  <r>
    <d v="2016-07-21T00:00:00"/>
    <n v="7"/>
    <x v="16"/>
    <n v="3000032075"/>
    <n v="1100122"/>
    <x v="3"/>
    <n v="203111"/>
    <s v="Kumaran Oil Industries"/>
    <n v="19.57"/>
    <n v="19.5"/>
    <s v="MH 04 FP 3389/CITY TPT"/>
    <n v="114"/>
    <n v="114"/>
    <n v="1548299.86"/>
    <n v="79399.992820512824"/>
  </r>
  <r>
    <d v="2016-07-21T00:00:00"/>
    <n v="7"/>
    <x v="16"/>
    <n v="3000032687"/>
    <n v="1100122"/>
    <x v="3"/>
    <n v="203080"/>
    <s v="Srie Bhagawati Oil Industries"/>
    <n v="1.49"/>
    <n v="1.4"/>
    <s v="MH 43 Y 3741/CITY TPT"/>
    <n v="44"/>
    <n v="44"/>
    <n v="109199.99"/>
    <n v="77999.992857142861"/>
  </r>
  <r>
    <d v="2016-07-21T00:00:00"/>
    <n v="7"/>
    <x v="16"/>
    <n v="3000032210"/>
    <n v="1100122"/>
    <x v="3"/>
    <n v="203080"/>
    <s v="Srie Bhagawati Oil Industries"/>
    <n v="20"/>
    <n v="20"/>
    <s v="MH 43 Y 3741/CITY TPT"/>
    <n v="44"/>
    <n v="44"/>
    <n v="1559999.83"/>
    <n v="77999.991500000004"/>
  </r>
  <r>
    <d v="2016-07-21T00:00:00"/>
    <n v="7"/>
    <x v="16"/>
    <n v="3000032065"/>
    <n v="1100122"/>
    <x v="3"/>
    <n v="203075"/>
    <s v="Shree Kumaravel Oil Mill"/>
    <n v="19.89"/>
    <n v="19.8"/>
    <s v="AP 31 TA 4242/CITY TPT"/>
    <n v="35"/>
    <n v="35"/>
    <n v="1579049.91"/>
    <n v="79749.995454545453"/>
  </r>
  <r>
    <d v="2016-07-21T00:00:00"/>
    <n v="7"/>
    <x v="16"/>
    <n v="3000031834"/>
    <n v="1100122"/>
    <x v="3"/>
    <n v="203083"/>
    <s v="Kumaran Oil Products"/>
    <n v="20.21"/>
    <n v="20.21"/>
    <s v="MH 04 FP 0767/SREE TPT"/>
    <n v="99"/>
    <n v="99"/>
    <n v="1630946.85"/>
    <n v="80699.992577931713"/>
  </r>
  <r>
    <d v="2016-07-21T00:00:00"/>
    <n v="7"/>
    <x v="16"/>
    <n v="3000032321"/>
    <n v="1100122"/>
    <x v="3"/>
    <n v="203110"/>
    <s v="Sri Gangai Oil Mill"/>
    <n v="20.28"/>
    <n v="20.21"/>
    <s v="GJ 15 AT 1119/CITY TPT"/>
    <n v="89"/>
    <n v="89"/>
    <n v="1566274.95"/>
    <n v="77499.997525977233"/>
  </r>
  <r>
    <d v="2016-07-21T00:00:00"/>
    <n v="7"/>
    <x v="16"/>
    <n v="3000032058"/>
    <n v="1100122"/>
    <x v="3"/>
    <n v="203087"/>
    <s v="Sri Lingeswarar Traders"/>
    <n v="20.04"/>
    <n v="19.989999999999998"/>
    <s v="MH 04 FU 6486/AR ROADWAYS"/>
    <n v="105"/>
    <n v="105"/>
    <n v="1594202.41"/>
    <n v="79749.995497748881"/>
  </r>
  <r>
    <d v="2016-07-21T00:00:00"/>
    <n v="7"/>
    <x v="16"/>
    <n v="3000032058"/>
    <n v="1100122"/>
    <x v="3"/>
    <n v="203087"/>
    <s v="Sri Lingeswarar Traders"/>
    <n v="15.555"/>
    <n v="15.51"/>
    <s v="MH 04 CP 9143/AR ROADWAYS"/>
    <n v="107"/>
    <n v="107"/>
    <n v="1236922.43"/>
    <n v="79749.995486782718"/>
  </r>
  <r>
    <d v="2016-07-21T00:00:00"/>
    <n v="7"/>
    <x v="16"/>
    <n v="3000032325"/>
    <n v="1100122"/>
    <x v="3"/>
    <n v="203087"/>
    <s v="Sri Lingeswarar Traders"/>
    <n v="24.76"/>
    <n v="24.67"/>
    <s v="MH 43 Y 8147/ABI TPT"/>
    <n v="110"/>
    <n v="110"/>
    <n v="1990868.8200000003"/>
    <n v="80699.992703688695"/>
  </r>
  <r>
    <d v="2016-07-21T00:00:00"/>
    <n v="7"/>
    <x v="16"/>
    <n v="3000032506"/>
    <n v="1100380"/>
    <x v="1"/>
    <n v="200282"/>
    <s v="Maheshwari Global Industries Pvt Ltd"/>
    <n v="8.8650000000000002"/>
    <n v="8.8650000000000002"/>
    <s v="GJ12AZ3847/OM TRANSPORT"/>
    <s v="16-17/221"/>
    <n v="221"/>
    <n v="777184.44"/>
    <n v="87668.859560067678"/>
  </r>
  <r>
    <d v="2016-07-21T00:00:00"/>
    <n v="7"/>
    <x v="16"/>
    <n v="3000032673"/>
    <n v="1100380"/>
    <x v="1"/>
    <n v="200282"/>
    <s v="Maheshwari Global Industries Pvt Ltd"/>
    <n v="19.805"/>
    <n v="19.805"/>
    <s v="GJ 12 AZ 3847/OM TPT"/>
    <s v="16-17/222"/>
    <n v="222"/>
    <n v="1804662.5"/>
    <n v="91121.560212067663"/>
  </r>
  <r>
    <d v="2016-07-21T00:00:00"/>
    <n v="7"/>
    <x v="16"/>
    <n v="3000031813"/>
    <n v="1100500"/>
    <x v="4"/>
    <n v="202963"/>
    <s v="Raha Oils Pvt Ltd"/>
    <n v="20.32"/>
    <n v="20.260000000000002"/>
    <s v="TN 52 A 8811/SANKARI ROAD"/>
    <n v="351"/>
    <n v="351"/>
    <n v="1535707.89"/>
    <n v="75799.994570582421"/>
  </r>
  <r>
    <d v="2016-07-21T00:00:00"/>
    <n v="7"/>
    <x v="16"/>
    <n v="3000031813"/>
    <n v="1100500"/>
    <x v="4"/>
    <n v="202963"/>
    <s v="Raha Oils Pvt Ltd"/>
    <n v="19.940000000000001"/>
    <n v="19.86"/>
    <s v="MH 43 Y 2795/CITY TPT"/>
    <n v="373"/>
    <n v="373"/>
    <n v="1505387.8899999997"/>
    <n v="75799.994461228591"/>
  </r>
  <r>
    <d v="2016-07-22T00:00:00"/>
    <n v="7"/>
    <x v="16"/>
    <n v="3000031622"/>
    <n v="1100122"/>
    <x v="3"/>
    <n v="202963"/>
    <s v="Raha Oils Pvt Ltd"/>
    <n v="25.25"/>
    <n v="25.19"/>
    <s v="GJ 06 AV 8513/AR ROADWAYS"/>
    <n v="385"/>
    <n v="385"/>
    <n v="2040389.8699999999"/>
    <n v="80999.994839221908"/>
  </r>
  <r>
    <d v="2016-07-22T00:00:00"/>
    <n v="7"/>
    <x v="16"/>
    <n v="3000032068"/>
    <n v="1100122"/>
    <x v="3"/>
    <n v="203059"/>
    <s v="Pavithra Oil Mill"/>
    <n v="20.07"/>
    <n v="19.96"/>
    <s v="MH 43 Y 2924/CITY TPT"/>
    <n v="50"/>
    <n v="50"/>
    <n v="1591809.9099999997"/>
    <n v="79749.99549098195"/>
  </r>
  <r>
    <d v="2016-07-22T00:00:00"/>
    <n v="7"/>
    <x v="16"/>
    <n v="3000032685"/>
    <n v="1100122"/>
    <x v="3"/>
    <n v="200296"/>
    <s v="Balaji Industries  Prop. Balaji"/>
    <n v="19.97"/>
    <n v="19.89"/>
    <s v="MH 04 GR 4335/SHRI VAIBHA"/>
    <n v="28"/>
    <n v="28"/>
    <n v="1501695"/>
    <n v="75500"/>
  </r>
  <r>
    <d v="2016-07-22T00:00:00"/>
    <n v="7"/>
    <x v="16"/>
    <n v="3000031293"/>
    <n v="1100365"/>
    <x v="0"/>
    <n v="202751"/>
    <s v="Gokul Agro Resources Ltd"/>
    <n v="20.38"/>
    <n v="20.309999999999999"/>
    <s v="MH04EL7715/OM TPT."/>
    <n v="1604000333"/>
    <n v="1604000333"/>
    <n v="912375.98"/>
    <n v="44922.50024618415"/>
  </r>
  <r>
    <d v="2016-07-23T00:00:00"/>
    <n v="7"/>
    <x v="16"/>
    <n v="3000032218"/>
    <n v="1100122"/>
    <x v="3"/>
    <n v="203087"/>
    <s v="Sri Lingeswarar Traders"/>
    <n v="20.18"/>
    <n v="20.170000000000002"/>
    <s v="GJ 12 BT 5630/AR ROADWAYS"/>
    <n v="111"/>
    <n v="111"/>
    <n v="1583344.91"/>
    <n v="78499.995537927607"/>
  </r>
  <r>
    <d v="2016-07-23T00:00:00"/>
    <n v="7"/>
    <x v="16"/>
    <n v="3000032684"/>
    <n v="1100122"/>
    <x v="3"/>
    <n v="200292"/>
    <s v="G S Oil Industries"/>
    <n v="20.495000000000001"/>
    <n v="20.36"/>
    <s v="MH 43U 4146/HARMEET ROADL"/>
    <n v="5730"/>
    <n v="5730"/>
    <n v="1537180"/>
    <n v="75500"/>
  </r>
  <r>
    <d v="2016-07-23T00:00:00"/>
    <n v="7"/>
    <x v="16"/>
    <n v="3000032221"/>
    <n v="1100122"/>
    <x v="3"/>
    <n v="203088"/>
    <s v="Viswa Traders"/>
    <n v="20.100000000000001"/>
    <n v="20.05"/>
    <s v="MH 43 Y 7366/AR ROADWAYS"/>
    <n v="23"/>
    <n v="23"/>
    <n v="1573924.9099999997"/>
    <n v="78499.995511221932"/>
  </r>
  <r>
    <d v="2016-07-23T00:00:00"/>
    <n v="7"/>
    <x v="16"/>
    <n v="3000032360"/>
    <n v="1100122"/>
    <x v="3"/>
    <n v="202963"/>
    <s v="Raha Oils Pvt Ltd"/>
    <n v="16.440000000000001"/>
    <n v="16.420000000000002"/>
    <s v="MH 04 HD 2655/AR ROADWAYS"/>
    <n v="384"/>
    <n v="384"/>
    <n v="1239709.8700000001"/>
    <n v="75499.992082825818"/>
  </r>
  <r>
    <d v="2016-07-23T00:00:00"/>
    <n v="7"/>
    <x v="16"/>
    <n v="3000032313"/>
    <n v="1100122"/>
    <x v="3"/>
    <n v="203113"/>
    <s v="Devish Oil Industries Pvt Ltd"/>
    <n v="18.940000000000001"/>
    <n v="18.899999999999999"/>
    <s v="MH 19 Z 6018/SHRIVAIBHAV"/>
    <n v="635"/>
    <n v="635"/>
    <n v="1436029.37"/>
    <n v="75980.389947089963"/>
  </r>
  <r>
    <d v="2016-07-23T00:00:00"/>
    <n v="7"/>
    <x v="16"/>
    <n v="3000031311"/>
    <n v="1100122"/>
    <x v="3"/>
    <n v="202963"/>
    <s v="Raha Oils Pvt Ltd"/>
    <n v="20.65"/>
    <n v="20.58"/>
    <s v="TN 52 D 4272/SANKARI ROAD"/>
    <n v="386"/>
    <n v="386"/>
    <n v="1627877.8"/>
    <n v="79099.99028182702"/>
  </r>
  <r>
    <d v="2016-07-23T00:00:00"/>
    <n v="7"/>
    <x v="16"/>
    <n v="3000032637"/>
    <n v="1100122"/>
    <x v="3"/>
    <n v="203120"/>
    <s v="Star Mukesh Trading Company"/>
    <n v="20.53"/>
    <n v="20.47"/>
    <s v="MH 43 Y 8266/AR ROADWAYS"/>
    <n v="29"/>
    <n v="29"/>
    <n v="1592565.8"/>
    <n v="77799.9902296043"/>
  </r>
  <r>
    <d v="2016-07-23T00:00:00"/>
    <n v="7"/>
    <x v="16"/>
    <n v="3000032224"/>
    <n v="1100122"/>
    <x v="3"/>
    <n v="203088"/>
    <s v="Viswa Traders"/>
    <n v="17"/>
    <n v="16.97"/>
    <s v="MH 43 U 4572/AR ROADWAYS"/>
    <n v="24"/>
    <n v="24"/>
    <n v="1323659.8500000003"/>
    <n v="77999.991160872145"/>
  </r>
  <r>
    <d v="2016-07-23T00:00:00"/>
    <n v="7"/>
    <x v="16"/>
    <n v="3000032082"/>
    <n v="1100122"/>
    <x v="3"/>
    <n v="203062"/>
    <s v="Shree Vel Industries"/>
    <n v="16.62"/>
    <n v="16.62"/>
    <s v="MH 04 DD 0357/CITY TPT"/>
    <n v="25"/>
    <n v="25"/>
    <n v="1319627.8799999999"/>
    <n v="79399.992779783381"/>
  </r>
  <r>
    <d v="2016-07-23T00:00:00"/>
    <n v="7"/>
    <x v="16"/>
    <n v="3000032081"/>
    <n v="1100122"/>
    <x v="3"/>
    <n v="203098"/>
    <s v="Murali Oil Mills"/>
    <n v="20.48"/>
    <n v="20.39"/>
    <s v="MH 04 HD 0673/CITY TPT"/>
    <n v="110"/>
    <n v="110"/>
    <n v="1618965.85"/>
    <n v="79399.992643452671"/>
  </r>
  <r>
    <d v="2016-07-23T00:00:00"/>
    <n v="7"/>
    <x v="16"/>
    <n v="3000032647"/>
    <n v="1100122"/>
    <x v="3"/>
    <n v="203126"/>
    <s v="Uma Agro Products"/>
    <n v="19.96"/>
    <n v="19.91"/>
    <s v="NL 01 L 5611/CITY TPT"/>
    <n v="1"/>
    <n v="1"/>
    <n v="1548997.8"/>
    <n v="77799.989954796591"/>
  </r>
  <r>
    <d v="2016-07-23T00:00:00"/>
    <n v="7"/>
    <x v="16"/>
    <n v="3000031244"/>
    <n v="1100365"/>
    <x v="0"/>
    <n v="202751"/>
    <s v="Gokul Agro Resources Ltd"/>
    <n v="10.125"/>
    <n v="10.086"/>
    <s v="GJ 12 AZ 8809/OM TPT"/>
    <n v="1604000331"/>
    <n v="1604000331"/>
    <n v="444837.98"/>
    <n v="44104.499305968668"/>
  </r>
  <r>
    <d v="2016-07-23T00:00:00"/>
    <n v="7"/>
    <x v="16"/>
    <n v="3000031293"/>
    <n v="1100365"/>
    <x v="0"/>
    <n v="202751"/>
    <s v="Gokul Agro Resources Ltd"/>
    <n v="16.84"/>
    <n v="16.774000000000001"/>
    <s v="GJ 12 AZ 8809/OM TPT"/>
    <n v="1604000332"/>
    <n v="1604000332"/>
    <n v="753530.02"/>
    <n v="44922.500298080362"/>
  </r>
  <r>
    <d v="2016-07-24T00:00:00"/>
    <n v="7"/>
    <x v="17"/>
    <n v="3000032866"/>
    <n v="1100122"/>
    <x v="3"/>
    <n v="203118"/>
    <s v="Winner Copra Products"/>
    <n v="0.09"/>
    <n v="0.05"/>
    <s v="KA16B6848/CITY TPT"/>
    <s v="43/18.07.2016"/>
    <n v="43"/>
    <n v="3875"/>
    <n v="77500"/>
  </r>
  <r>
    <d v="2016-07-24T00:00:00"/>
    <n v="7"/>
    <x v="17"/>
    <n v="3000031794"/>
    <n v="1100122"/>
    <x v="3"/>
    <n v="203068"/>
    <s v="N M Coconut Oil Mercchants"/>
    <n v="24.59"/>
    <n v="24.49"/>
    <s v="GJ 06 AX 1100/CITY TPT"/>
    <n v="359"/>
    <n v="359"/>
    <n v="1995934.98"/>
    <n v="81499.999183340144"/>
  </r>
  <r>
    <d v="2016-07-24T00:00:00"/>
    <n v="7"/>
    <x v="17"/>
    <n v="3000032056"/>
    <n v="1100122"/>
    <x v="3"/>
    <n v="203101"/>
    <s v="Murugan Refineries P Ltd"/>
    <n v="20.21"/>
    <n v="20.149999999999999"/>
    <s v="GJ 06 AU 8900/CITY TPT"/>
    <n v="65"/>
    <n v="65"/>
    <n v="1597894.83"/>
    <n v="79299.991563275442"/>
  </r>
  <r>
    <d v="2016-07-24T00:00:00"/>
    <n v="7"/>
    <x v="17"/>
    <n v="3000032228"/>
    <n v="1100122"/>
    <x v="3"/>
    <n v="203062"/>
    <s v="Shree Vel Industries"/>
    <n v="10.18"/>
    <n v="10.162000000000001"/>
    <s v="MH 43 U 0967/CITY TPT"/>
    <n v="28"/>
    <n v="28"/>
    <n v="792635.91"/>
    <n v="77999.991143475694"/>
  </r>
  <r>
    <d v="2016-07-24T00:00:00"/>
    <n v="7"/>
    <x v="17"/>
    <n v="3000032082"/>
    <n v="1100122"/>
    <x v="3"/>
    <n v="203062"/>
    <s v="Shree Vel Industries"/>
    <n v="7"/>
    <n v="6.9880000000000004"/>
    <s v="MH 43 U 0967/CITY TPT"/>
    <n v="27"/>
    <n v="27"/>
    <n v="554847.15"/>
    <n v="79399.992844876935"/>
  </r>
  <r>
    <d v="2016-07-24T00:00:00"/>
    <n v="7"/>
    <x v="17"/>
    <n v="3000032442"/>
    <n v="1100122"/>
    <x v="3"/>
    <n v="203121"/>
    <s v="Srrikcc Oil Mills"/>
    <n v="20.059999999999999"/>
    <n v="20.02"/>
    <s v="MH 43 Y 3509/CITY TPT"/>
    <n v="29"/>
    <n v="29"/>
    <n v="1551549.96"/>
    <n v="77499.998001997999"/>
  </r>
  <r>
    <d v="2016-07-24T00:00:00"/>
    <n v="7"/>
    <x v="17"/>
    <n v="3000032082"/>
    <n v="1100122"/>
    <x v="3"/>
    <n v="203062"/>
    <s v="Shree Vel Industries"/>
    <n v="16.739999999999998"/>
    <n v="16.72"/>
    <s v="MH 43 U 9872/CITY TPT"/>
    <n v="24"/>
    <n v="24"/>
    <n v="1327567.8700000001"/>
    <n v="79399.992224880392"/>
  </r>
  <r>
    <d v="2016-07-24T00:00:00"/>
    <n v="7"/>
    <x v="17"/>
    <n v="3000032078"/>
    <n v="1100122"/>
    <x v="3"/>
    <n v="203059"/>
    <s v="Pavithra Oil Mill"/>
    <n v="15.97"/>
    <n v="15.96"/>
    <s v="MH 04 EB 1684/CITY TPT"/>
    <n v="53"/>
    <n v="53"/>
    <n v="1267223.8899999999"/>
    <n v="79399.99310776942"/>
  </r>
  <r>
    <d v="2016-07-24T00:00:00"/>
    <n v="7"/>
    <x v="17"/>
    <n v="3000032581"/>
    <n v="1100122"/>
    <x v="3"/>
    <n v="202974"/>
    <s v="Sri Jayasakthi Rice &amp; Oil Mills"/>
    <n v="20.3"/>
    <n v="20.170000000000002"/>
    <s v="GJ 12 AU 8350/AR ROADWAYS"/>
    <n v="663"/>
    <n v="663"/>
    <n v="1563174.9500000002"/>
    <n v="77499.997521070894"/>
  </r>
  <r>
    <d v="2016-07-24T00:00:00"/>
    <n v="7"/>
    <x v="17"/>
    <n v="3000032319"/>
    <n v="1100122"/>
    <x v="3"/>
    <n v="203118"/>
    <s v="Winner Copra Products"/>
    <n v="21"/>
    <n v="21"/>
    <s v="KA16B6848/CITY TPT"/>
    <s v="43/18.07.2016"/>
    <n v="43"/>
    <n v="1627499.95"/>
    <n v="77499.997619047615"/>
  </r>
  <r>
    <d v="2016-07-25T00:00:00"/>
    <n v="7"/>
    <x v="17"/>
    <n v="3000032222"/>
    <n v="1100122"/>
    <x v="3"/>
    <n v="203087"/>
    <s v="Sri Lingeswarar Traders"/>
    <n v="16.170000000000002"/>
    <n v="16.11"/>
    <s v="MH 43 U 7458/ALL IS WELL"/>
    <n v="114"/>
    <n v="114"/>
    <n v="1256579.8600000001"/>
    <n v="77999.991309745514"/>
  </r>
  <r>
    <d v="2016-07-25T00:00:00"/>
    <n v="7"/>
    <x v="17"/>
    <n v="3000031835"/>
    <n v="1100122"/>
    <x v="3"/>
    <n v="203087"/>
    <s v="Sri Lingeswarar Traders"/>
    <n v="20.05"/>
    <n v="19.95"/>
    <s v="GJ 12 AZ 5018/ALL IS WELL"/>
    <n v="112"/>
    <n v="112"/>
    <n v="1609964.8600000003"/>
    <n v="80699.992982456155"/>
  </r>
  <r>
    <d v="2016-07-26T00:00:00"/>
    <n v="7"/>
    <x v="17"/>
    <n v="3000032071"/>
    <n v="1100122"/>
    <x v="3"/>
    <n v="203069"/>
    <s v="Sivam Traders"/>
    <n v="20.170000000000002"/>
    <n v="20.07"/>
    <s v="MH 04 GC 1377/ AR ROAD"/>
    <n v="173"/>
    <n v="173"/>
    <n v="1600582.41"/>
    <n v="79749.99551569506"/>
  </r>
  <r>
    <d v="2016-07-26T00:00:00"/>
    <n v="7"/>
    <x v="17"/>
    <n v="3000032078"/>
    <n v="1100122"/>
    <x v="3"/>
    <n v="203059"/>
    <s v="Pavithra Oil Mill"/>
    <n v="20.190000000000001"/>
    <n v="20.13"/>
    <s v="GJ 12 AZ 7417/CITY TPT"/>
    <n v="52"/>
    <n v="52"/>
    <n v="1598321.85"/>
    <n v="79399.992548435184"/>
  </r>
  <r>
    <d v="2016-07-26T00:00:00"/>
    <n v="7"/>
    <x v="17"/>
    <n v="3000031794"/>
    <n v="1100122"/>
    <x v="3"/>
    <n v="203068"/>
    <s v="N M Coconut Oil Mercchants"/>
    <n v="16.09"/>
    <n v="16.010000000000002"/>
    <s v="MH 04 CG 4956/CITY TPT"/>
    <n v="361"/>
    <n v="361"/>
    <n v="1304814.99"/>
    <n v="81499.999375390369"/>
  </r>
  <r>
    <d v="2016-07-26T00:00:00"/>
    <n v="7"/>
    <x v="17"/>
    <n v="3000032776"/>
    <n v="1100122"/>
    <x v="3"/>
    <n v="203069"/>
    <s v="Sivam Traders"/>
    <n v="16.559999999999999"/>
    <n v="16.54"/>
    <s v="PB 06 M 2826/ALL IS WELL"/>
    <n v="176"/>
    <n v="176"/>
    <n v="1296735.9099999999"/>
    <n v="78399.994558645703"/>
  </r>
  <r>
    <d v="2016-07-26T00:00:00"/>
    <n v="7"/>
    <x v="17"/>
    <n v="3000032226"/>
    <n v="1100122"/>
    <x v="3"/>
    <n v="203059"/>
    <s v="Pavithra Oil Mill"/>
    <n v="8.07"/>
    <n v="8.0540000000000003"/>
    <s v="MH 48 J 0785/CITY TPT"/>
    <n v="55"/>
    <n v="55"/>
    <n v="628211.93000000005"/>
    <n v="77999.991308666504"/>
  </r>
  <r>
    <d v="2016-07-26T00:00:00"/>
    <n v="7"/>
    <x v="17"/>
    <n v="3000032078"/>
    <n v="1100122"/>
    <x v="3"/>
    <n v="203059"/>
    <s v="Pavithra Oil Mill"/>
    <n v="12.5"/>
    <n v="12.476000000000001"/>
    <s v="MH 48 J 0785/CITY TPT"/>
    <n v="55"/>
    <n v="55"/>
    <n v="990594.31"/>
    <n v="79399.992786149407"/>
  </r>
  <r>
    <d v="2016-07-26T00:00:00"/>
    <n v="7"/>
    <x v="17"/>
    <n v="3000032776"/>
    <n v="1100122"/>
    <x v="3"/>
    <n v="203069"/>
    <s v="Sivam Traders"/>
    <n v="16.47"/>
    <n v="16.47"/>
    <s v="HR 38 K 9473/ALL IS WELL"/>
    <n v="175"/>
    <n v="175"/>
    <n v="1291247.92"/>
    <n v="78399.995142683663"/>
  </r>
  <r>
    <d v="2016-07-26T00:00:00"/>
    <n v="7"/>
    <x v="17"/>
    <n v="3000031834"/>
    <n v="1100122"/>
    <x v="3"/>
    <n v="203083"/>
    <s v="Kumaran Oil Products"/>
    <n v="20.47"/>
    <n v="20.440000000000001"/>
    <s v="MH 43 Y 9217/SREE TPT"/>
    <n v="101"/>
    <n v="101"/>
    <n v="1649507.85"/>
    <n v="80699.992661448137"/>
  </r>
  <r>
    <d v="2016-07-26T00:00:00"/>
    <n v="7"/>
    <x v="17"/>
    <n v="3000032776"/>
    <n v="1100122"/>
    <x v="3"/>
    <n v="203069"/>
    <s v="Sivam Traders"/>
    <n v="16.5"/>
    <n v="16.47"/>
    <s v="HR 58 6037/ALL IS WELLLOG"/>
    <n v="174"/>
    <n v="174"/>
    <n v="1291247.92"/>
    <n v="78399.995142683663"/>
  </r>
  <r>
    <d v="2016-07-26T00:00:00"/>
    <n v="7"/>
    <x v="17"/>
    <n v="3000032218"/>
    <n v="1100122"/>
    <x v="3"/>
    <n v="203087"/>
    <s v="Sri Lingeswarar Traders"/>
    <n v="20.05"/>
    <n v="20.03"/>
    <s v="MH 43 U 7840/AR ROAD"/>
    <n v="115"/>
    <n v="115"/>
    <n v="1572354.91"/>
    <n v="78499.995506739884"/>
  </r>
  <r>
    <d v="2016-07-26T00:00:00"/>
    <n v="7"/>
    <x v="17"/>
    <n v="3000032639"/>
    <n v="1100122"/>
    <x v="3"/>
    <n v="203110"/>
    <s v="Sri Gangai Oil Mill"/>
    <n v="20.18"/>
    <n v="20.09"/>
    <s v="GJ 15 AT 1699/AR ROAD"/>
    <n v="98"/>
    <n v="98"/>
    <n v="1563001.8"/>
    <n v="77799.990044798411"/>
  </r>
  <r>
    <d v="2016-07-26T00:00:00"/>
    <n v="7"/>
    <x v="17"/>
    <n v="3000031813"/>
    <n v="1100500"/>
    <x v="4"/>
    <n v="202963"/>
    <s v="Raha Oils Pvt Ltd"/>
    <n v="16.079999999999998"/>
    <n v="16.04"/>
    <s v="MH 43 U 0628/A.R.ROAD WAY"/>
    <n v="387"/>
    <n v="387"/>
    <n v="1215831.9099999999"/>
    <n v="75799.99438902743"/>
  </r>
  <r>
    <d v="2016-07-26T00:00:00"/>
    <n v="7"/>
    <x v="17"/>
    <n v="3000031813"/>
    <n v="1100500"/>
    <x v="4"/>
    <n v="202963"/>
    <s v="Raha Oils Pvt Ltd"/>
    <n v="19.98"/>
    <n v="19.940000000000001"/>
    <s v="TN 52 A 9292/SANKARI ROAD"/>
    <n v="388"/>
    <n v="388"/>
    <n v="1511451.89"/>
    <n v="75799.99448345034"/>
  </r>
  <r>
    <d v="2016-07-27T00:00:00"/>
    <n v="7"/>
    <x v="17"/>
    <n v="3000032081"/>
    <n v="1100122"/>
    <x v="3"/>
    <n v="203098"/>
    <s v="Murali Oil Mills"/>
    <n v="20.58"/>
    <n v="20.51"/>
    <s v="MH 43 Y 7009/CITY TPT"/>
    <n v="111"/>
    <n v="111"/>
    <n v="1628493.8499999999"/>
    <n v="79399.992686494385"/>
  </r>
  <r>
    <d v="2016-07-27T00:00:00"/>
    <n v="7"/>
    <x v="17"/>
    <n v="3000032637"/>
    <n v="1100122"/>
    <x v="3"/>
    <n v="203120"/>
    <s v="Star Mukesh Trading Company"/>
    <n v="20.36"/>
    <n v="20.350000000000001"/>
    <s v="GJ 15 AT 0675/AR ROADWAYS"/>
    <n v="30"/>
    <n v="30"/>
    <n v="1583229.8"/>
    <n v="77799.990171990168"/>
  </r>
  <r>
    <d v="2016-07-27T00:00:00"/>
    <n v="7"/>
    <x v="17"/>
    <n v="3000032969"/>
    <n v="1100122"/>
    <x v="3"/>
    <n v="203059"/>
    <s v="Pavithra Oil Mill"/>
    <n v="13.08"/>
    <n v="13.08"/>
    <s v="GJ 06 AV 0825/CITY TPT"/>
    <n v="51"/>
    <n v="51"/>
    <n v="1055555.8999999999"/>
    <n v="80699.992354740054"/>
  </r>
  <r>
    <d v="2016-07-27T00:00:00"/>
    <n v="7"/>
    <x v="17"/>
    <n v="3000032078"/>
    <n v="1100122"/>
    <x v="3"/>
    <n v="203059"/>
    <s v="Pavithra Oil Mill"/>
    <n v="11.4"/>
    <n v="11.4"/>
    <s v="GJ 06 AV 0825/CITY TPT"/>
    <n v="51"/>
    <n v="51"/>
    <n v="905159.91"/>
    <n v="79399.992105263154"/>
  </r>
  <r>
    <d v="2016-07-27T00:00:00"/>
    <n v="7"/>
    <x v="17"/>
    <n v="3000032647"/>
    <n v="1100122"/>
    <x v="3"/>
    <n v="203126"/>
    <s v="Uma Agro Products"/>
    <n v="19.78"/>
    <n v="19.71"/>
    <s v="TN 52 J 7711/CITY TPT"/>
    <n v="14"/>
    <n v="14"/>
    <n v="1533437.81"/>
    <n v="77799.990360223237"/>
  </r>
  <r>
    <d v="2016-07-27T00:00:00"/>
    <n v="7"/>
    <x v="17"/>
    <n v="3000032211"/>
    <n v="1100122"/>
    <x v="3"/>
    <n v="203075"/>
    <s v="Shree Kumaravel Oil Mill"/>
    <n v="20.11"/>
    <n v="20.05"/>
    <s v="TN 52 E 5522/CITY TPT"/>
    <n v="38"/>
    <n v="38"/>
    <n v="1563899.83"/>
    <n v="77999.991521197007"/>
  </r>
  <r>
    <d v="2016-07-27T00:00:00"/>
    <n v="7"/>
    <x v="17"/>
    <n v="3000032781"/>
    <n v="1100122"/>
    <x v="3"/>
    <n v="203120"/>
    <s v="Star Mukesh Trading Company"/>
    <n v="20.43"/>
    <n v="20.350000000000001"/>
    <s v="MH 46 F 1505/ALL WELL LOG"/>
    <n v="31"/>
    <n v="31"/>
    <n v="1595439.89"/>
    <n v="78399.99459459458"/>
  </r>
  <r>
    <d v="2016-07-27T00:00:00"/>
    <n v="7"/>
    <x v="17"/>
    <n v="3000031783"/>
    <n v="1100122"/>
    <x v="3"/>
    <n v="203079"/>
    <s v="V. P. M. Rice &amp; Oil Mill"/>
    <n v="19.86"/>
    <n v="19.8"/>
    <s v="NL 01 N 9126/SREE TPT"/>
    <n v="23"/>
    <n v="23"/>
    <n v="1613699.99"/>
    <n v="81499.999494949487"/>
  </r>
  <r>
    <d v="2016-07-27T00:00:00"/>
    <n v="7"/>
    <x v="17"/>
    <n v="3000032325"/>
    <n v="1100122"/>
    <x v="3"/>
    <n v="203087"/>
    <s v="Sri Lingeswarar Traders"/>
    <n v="16.64"/>
    <n v="16.61"/>
    <s v="MH 43 U 6584/ABI TPT"/>
    <n v="117"/>
    <n v="117"/>
    <n v="1340426.8799999999"/>
    <n v="80699.992775436476"/>
  </r>
  <r>
    <d v="2016-07-27T00:00:00"/>
    <n v="7"/>
    <x v="17"/>
    <n v="3000032771"/>
    <n v="1100122"/>
    <x v="3"/>
    <n v="203087"/>
    <s v="Sri Lingeswarar Traders"/>
    <n v="16.225000000000001"/>
    <n v="16.22"/>
    <s v="MH 04 FU 2012/ABI TPT"/>
    <n v="118"/>
    <n v="118"/>
    <n v="1271647.9099999999"/>
    <n v="78399.994451294697"/>
  </r>
  <r>
    <d v="2016-07-27T00:00:00"/>
    <n v="7"/>
    <x v="17"/>
    <n v="3000032781"/>
    <n v="1100122"/>
    <x v="3"/>
    <n v="203120"/>
    <s v="Star Mukesh Trading Company"/>
    <n v="20.100000000000001"/>
    <n v="20.07"/>
    <s v="NL 01 N 7537/A.R ROADWAYS"/>
    <n v="32"/>
    <n v="32"/>
    <n v="1573487.89"/>
    <n v="78399.994519182859"/>
  </r>
  <r>
    <d v="2016-07-27T00:00:00"/>
    <n v="7"/>
    <x v="17"/>
    <n v="3000032228"/>
    <n v="1100122"/>
    <x v="3"/>
    <n v="203062"/>
    <s v="Shree Vel Industries"/>
    <n v="19.989999999999998"/>
    <n v="19.920000000000002"/>
    <s v="MH 43 Y 5286/CITY TPT"/>
    <n v="29"/>
    <n v="29"/>
    <n v="1553759.84"/>
    <n v="77999.99196787148"/>
  </r>
  <r>
    <d v="2016-07-27T00:00:00"/>
    <n v="7"/>
    <x v="17"/>
    <n v="3000032776"/>
    <n v="1100122"/>
    <x v="3"/>
    <n v="203069"/>
    <s v="Sivam Traders"/>
    <n v="19.97"/>
    <n v="19.940000000000001"/>
    <s v="MH 46 F 5209/ALL IS WELL"/>
    <n v="184"/>
    <n v="184"/>
    <n v="1563295.9"/>
    <n v="78399.994984954858"/>
  </r>
  <r>
    <d v="2016-07-27T00:00:00"/>
    <n v="7"/>
    <x v="17"/>
    <n v="3000032647"/>
    <n v="1100122"/>
    <x v="3"/>
    <n v="203126"/>
    <s v="Uma Agro Products"/>
    <n v="20.260000000000002"/>
    <n v="20.21"/>
    <s v="MH 43 U 8405/CITY TPT"/>
    <n v="10"/>
    <n v="10"/>
    <n v="1572337.8"/>
    <n v="77799.99010390896"/>
  </r>
  <r>
    <d v="2016-07-27T00:00:00"/>
    <n v="7"/>
    <x v="17"/>
    <n v="3000032226"/>
    <n v="1100122"/>
    <x v="3"/>
    <n v="203059"/>
    <s v="Pavithra Oil Mill"/>
    <n v="25.2"/>
    <n v="25.14"/>
    <s v="MH 43 Y 7214/CITY TPT"/>
    <n v="56"/>
    <n v="56"/>
    <n v="1960919.79"/>
    <n v="77999.991646778042"/>
  </r>
  <r>
    <d v="2016-07-27T00:00:00"/>
    <n v="7"/>
    <x v="17"/>
    <n v="3000032318"/>
    <n v="1100122"/>
    <x v="3"/>
    <n v="203070"/>
    <s v="Kumaran Oil Mill"/>
    <n v="20.010000000000002"/>
    <n v="19.96"/>
    <s v="GJ 12 AZ 8425/AR ROADWAYS"/>
    <n v="132"/>
    <n v="132"/>
    <n v="1546899.95"/>
    <n v="77499.997494989977"/>
  </r>
  <r>
    <d v="2016-07-27T00:00:00"/>
    <n v="7"/>
    <x v="17"/>
    <n v="3000032318"/>
    <n v="1100122"/>
    <x v="3"/>
    <n v="203070"/>
    <s v="Kumaran Oil Mill"/>
    <n v="19.59"/>
    <n v="19.57"/>
    <s v="GJ 12 BT 8977/AR ROADWAYS"/>
    <n v="133"/>
    <n v="133"/>
    <n v="1516674.95"/>
    <n v="77499.997445068977"/>
  </r>
  <r>
    <d v="2016-07-27T00:00:00"/>
    <n v="7"/>
    <x v="17"/>
    <n v="3000032218"/>
    <n v="1100122"/>
    <x v="3"/>
    <n v="203087"/>
    <s v="Sri Lingeswarar Traders"/>
    <n v="19.420000000000002"/>
    <n v="19.34"/>
    <s v="WB 23 C 9903/NAVEEN TPT"/>
    <n v="113"/>
    <n v="113"/>
    <n v="1518189.9199999997"/>
    <n v="78499.995863495336"/>
  </r>
  <r>
    <d v="2016-07-27T00:00:00"/>
    <n v="7"/>
    <x v="17"/>
    <n v="3000032222"/>
    <n v="1100122"/>
    <x v="3"/>
    <n v="203087"/>
    <s v="Sri Lingeswarar Traders"/>
    <n v="16.07"/>
    <n v="16.07"/>
    <s v="MH 04 CG 9910/ALL W LOGIS"/>
    <n v="116"/>
    <n v="116"/>
    <n v="1253459.8600000001"/>
    <n v="77999.991288114499"/>
  </r>
  <r>
    <d v="2016-07-27T00:00:00"/>
    <n v="7"/>
    <x v="17"/>
    <n v="3000032776"/>
    <n v="1100122"/>
    <x v="3"/>
    <n v="203069"/>
    <s v="Sivam Traders"/>
    <n v="20.43"/>
    <n v="20.38"/>
    <s v="MH 43 Y 7734/ALL WELL LOG"/>
    <n v="186"/>
    <n v="186"/>
    <n v="1597791.89"/>
    <n v="78399.994602551524"/>
  </r>
  <r>
    <d v="2016-07-27T00:00:00"/>
    <n v="7"/>
    <x v="17"/>
    <n v="3000031813"/>
    <n v="1100500"/>
    <x v="4"/>
    <n v="202963"/>
    <s v="Raha Oils Pvt Ltd"/>
    <n v="16.399999999999999"/>
    <n v="16.36"/>
    <s v="GJ 12 AY 8489/AR ROAD"/>
    <n v="395"/>
    <n v="395"/>
    <n v="1240087.9099999999"/>
    <n v="75799.994498777509"/>
  </r>
  <r>
    <d v="2016-07-27T00:00:00"/>
    <n v="7"/>
    <x v="17"/>
    <n v="3000031813"/>
    <n v="1100500"/>
    <x v="4"/>
    <n v="202963"/>
    <s v="Raha Oils Pvt Ltd"/>
    <n v="16.2"/>
    <n v="16.170000000000002"/>
    <s v="MH 43 U 6626/AR ROADWAYS"/>
    <n v="389"/>
    <n v="389"/>
    <n v="1225685.9099999999"/>
    <n v="75799.994434137276"/>
  </r>
  <r>
    <d v="2016-07-27T00:00:00"/>
    <n v="7"/>
    <x v="17"/>
    <n v="3000031935"/>
    <n v="1100500"/>
    <x v="4"/>
    <n v="203101"/>
    <s v="Murugan Refineries P Ltd"/>
    <n v="19.989999999999998"/>
    <n v="19.93"/>
    <s v="MH 43 Y 5119/CITY TPT"/>
    <n v="75"/>
    <n v="75"/>
    <n v="1490763.93"/>
    <n v="74799.996487706972"/>
  </r>
  <r>
    <d v="2016-07-27T00:00:00"/>
    <n v="7"/>
    <x v="17"/>
    <n v="3000031813"/>
    <n v="1100500"/>
    <x v="4"/>
    <n v="202963"/>
    <s v="Raha Oils Pvt Ltd"/>
    <n v="19.72"/>
    <n v="19.670000000000002"/>
    <s v="TN 52 A 9911/SANKARI RW"/>
    <n v="352"/>
    <n v="352"/>
    <n v="1490985.8899999997"/>
    <n v="75799.994407727485"/>
  </r>
  <r>
    <d v="2016-07-27T00:00:00"/>
    <n v="7"/>
    <x v="17"/>
    <n v="3000031935"/>
    <n v="1100500"/>
    <x v="4"/>
    <n v="203101"/>
    <s v="Murugan Refineries P Ltd"/>
    <n v="19.690000000000001"/>
    <n v="19.62"/>
    <s v="TN52A9922/SRI VIGNESH/TPT"/>
    <n v="66"/>
    <n v="66"/>
    <n v="1467575.93"/>
    <n v="74799.996432212021"/>
  </r>
  <r>
    <d v="2016-07-28T00:00:00"/>
    <n v="7"/>
    <x v="17"/>
    <n v="3000032228"/>
    <n v="1100122"/>
    <x v="3"/>
    <n v="203062"/>
    <s v="Shree Vel Industries"/>
    <n v="10.39"/>
    <n v="10.359"/>
    <s v="MH 43 Y 5616/CITY TPT"/>
    <n v="32"/>
    <n v="32"/>
    <n v="808001.90999999992"/>
    <n v="77999.99131190269"/>
  </r>
  <r>
    <d v="2016-07-28T00:00:00"/>
    <n v="7"/>
    <x v="17"/>
    <n v="3000032318"/>
    <n v="1100122"/>
    <x v="3"/>
    <n v="203070"/>
    <s v="Kumaran Oil Mill"/>
    <n v="20.52"/>
    <n v="20.45"/>
    <s v="MH 04 GR 6372/SREE TPT"/>
    <n v="131"/>
    <n v="131"/>
    <n v="1584874.96"/>
    <n v="77499.998044009786"/>
  </r>
  <r>
    <d v="2016-07-28T00:00:00"/>
    <n v="7"/>
    <x v="17"/>
    <n v="3000032228"/>
    <n v="1100122"/>
    <x v="3"/>
    <n v="203062"/>
    <s v="Shree Vel Industries"/>
    <n v="-10390"/>
    <n v="-10.359"/>
    <s v="MH 43Y 5616/CITY TPT"/>
    <n v="32"/>
    <n v="32"/>
    <n v="-808001.90999999992"/>
    <n v="77999.99131190269"/>
  </r>
  <r>
    <d v="2016-07-28T00:00:00"/>
    <n v="7"/>
    <x v="17"/>
    <n v="3000032224"/>
    <n v="1100122"/>
    <x v="3"/>
    <n v="203088"/>
    <s v="Viswa Traders"/>
    <n v="20.11"/>
    <n v="20.010000000000002"/>
    <s v="MH 43 Y 219/AR ROADWAYS"/>
    <n v="25"/>
    <n v="25"/>
    <n v="1560779.8400000003"/>
    <n v="77999.992003998006"/>
  </r>
  <r>
    <d v="2016-07-28T00:00:00"/>
    <n v="7"/>
    <x v="17"/>
    <n v="3000032317"/>
    <n v="1100122"/>
    <x v="3"/>
    <n v="203062"/>
    <s v="Shree Vel Industries"/>
    <n v="10"/>
    <n v="9.9710000000000001"/>
    <s v="MH 43Y 5616/CITY TPT"/>
    <n v="33"/>
    <n v="33"/>
    <n v="772752.48"/>
    <n v="77499.997994183126"/>
  </r>
  <r>
    <d v="2016-07-28T00:00:00"/>
    <n v="7"/>
    <x v="17"/>
    <n v="3000032782"/>
    <n v="1100122"/>
    <x v="3"/>
    <n v="203121"/>
    <s v="Srrikcc Oil Mills"/>
    <n v="20.03"/>
    <n v="19.96"/>
    <s v="MH 04 GR 2530/CITY TPT"/>
    <n v="31"/>
    <n v="31"/>
    <n v="1564863.9"/>
    <n v="78399.994989979954"/>
  </r>
  <r>
    <d v="2016-07-28T00:00:00"/>
    <n v="7"/>
    <x v="17"/>
    <n v="3000032058"/>
    <n v="1100122"/>
    <x v="3"/>
    <n v="203087"/>
    <s v="Sri Lingeswarar Traders"/>
    <n v="19.73"/>
    <n v="19.72"/>
    <s v="MH 04 FJ 3105/ALL IS WELL"/>
    <n v="121"/>
    <n v="121"/>
    <n v="1572669.9100000001"/>
    <n v="79749.995436105484"/>
  </r>
  <r>
    <d v="2016-07-28T00:00:00"/>
    <n v="7"/>
    <x v="17"/>
    <n v="3000032226"/>
    <n v="1100122"/>
    <x v="3"/>
    <n v="203059"/>
    <s v="Pavithra Oil Mill"/>
    <n v="6.73"/>
    <n v="6.7229999999999999"/>
    <s v="MH 43 Y 3409/CITY TPT"/>
    <n v="66"/>
    <n v="66"/>
    <n v="524393.93999999994"/>
    <n v="77999.991075412749"/>
  </r>
  <r>
    <d v="2016-07-28T00:00:00"/>
    <n v="7"/>
    <x v="17"/>
    <n v="3000032228"/>
    <n v="1100122"/>
    <x v="3"/>
    <n v="203062"/>
    <s v="Shree Vel Industries"/>
    <n v="10390"/>
    <n v="10.359"/>
    <s v="MH 43Y 5616/CITY TPT"/>
    <n v="32"/>
    <n v="32"/>
    <n v="808001.90999999992"/>
    <n v="77999.99131190269"/>
  </r>
  <r>
    <d v="2016-07-28T00:00:00"/>
    <n v="7"/>
    <x v="17"/>
    <n v="3000032776"/>
    <n v="1100122"/>
    <x v="3"/>
    <n v="203069"/>
    <s v="Sivam Traders"/>
    <n v="20.14"/>
    <n v="20.11"/>
    <s v="MH 43 Y 2509/ALL IS WELL"/>
    <n v="192"/>
    <n v="192"/>
    <n v="1576623.89"/>
    <n v="78399.994530084528"/>
  </r>
  <r>
    <d v="2016-07-28T00:00:00"/>
    <n v="7"/>
    <x v="17"/>
    <n v="3000032778"/>
    <n v="1100122"/>
    <x v="3"/>
    <n v="203110"/>
    <s v="Sri Gangai Oil Mill"/>
    <n v="19.64"/>
    <n v="19.57"/>
    <s v="MH 04 GC 0977/A.R.ROADWAY"/>
    <n v="111"/>
    <n v="111"/>
    <n v="1534287.8999999997"/>
    <n v="78399.994890137954"/>
  </r>
  <r>
    <d v="2016-07-28T00:00:00"/>
    <n v="7"/>
    <x v="17"/>
    <n v="3000032314"/>
    <n v="1100122"/>
    <x v="3"/>
    <n v="203059"/>
    <s v="Pavithra Oil Mill"/>
    <n v="13.46"/>
    <n v="13.446999999999999"/>
    <s v="MH 43 Y 3409/CITY TPT"/>
    <n v="66"/>
    <n v="66"/>
    <n v="1042142.4799999999"/>
    <n v="77499.998512679405"/>
  </r>
  <r>
    <d v="2016-07-28T00:00:00"/>
    <n v="7"/>
    <x v="17"/>
    <n v="3000031813"/>
    <n v="1100500"/>
    <x v="4"/>
    <n v="202963"/>
    <s v="Raha Oils Pvt Ltd"/>
    <n v="14.84"/>
    <n v="14.84"/>
    <s v="MH 46 F 5649/AR ROADWAYS"/>
    <n v="413"/>
    <n v="413"/>
    <n v="1124871.92"/>
    <n v="75799.994609164423"/>
  </r>
  <r>
    <d v="2016-07-28T00:00:00"/>
    <n v="7"/>
    <x v="17"/>
    <n v="3000032998"/>
    <n v="1100500"/>
    <x v="4"/>
    <n v="202963"/>
    <s v="Raha Oils Pvt Ltd"/>
    <n v="0.75"/>
    <n v="0.74"/>
    <s v="MH 46 F 5649/AR ROADWAYS"/>
    <n v="413"/>
    <n v="413"/>
    <n v="56091.989999999991"/>
    <n v="75799.986486486479"/>
  </r>
  <r>
    <d v="2016-07-29T00:00:00"/>
    <n v="7"/>
    <x v="17"/>
    <n v="3000032773"/>
    <n v="1100122"/>
    <x v="3"/>
    <n v="203083"/>
    <s v="Kumaran Oil Products"/>
    <n v="20.37"/>
    <n v="20.329999999999998"/>
    <s v="MH 43 Y 8109 CITY TPT"/>
    <n v="102"/>
    <n v="102"/>
    <n v="1593871.89"/>
    <n v="78399.994589276932"/>
  </r>
  <r>
    <d v="2016-07-29T00:00:00"/>
    <n v="7"/>
    <x v="17"/>
    <n v="3000032204"/>
    <n v="1100122"/>
    <x v="3"/>
    <n v="200292"/>
    <s v="G S Oil Industries"/>
    <n v="20.204999999999998"/>
    <n v="20.09"/>
    <s v="MH 04 HD 1013/ROHIT TPT"/>
    <n v="5736"/>
    <n v="5736"/>
    <n v="1577065"/>
    <n v="78500"/>
  </r>
  <r>
    <d v="2016-07-29T00:00:00"/>
    <n v="7"/>
    <x v="17"/>
    <n v="3000032778"/>
    <n v="1100122"/>
    <x v="3"/>
    <n v="203110"/>
    <s v="Sri Gangai Oil Mill"/>
    <n v="19.53"/>
    <n v="19.45"/>
    <s v="MH 43 Y 5169/A.R.ROADWAYS"/>
    <n v="117"/>
    <n v="117"/>
    <n v="1524879.9"/>
    <n v="78399.994858611826"/>
  </r>
  <r>
    <d v="2016-07-29T00:00:00"/>
    <n v="7"/>
    <x v="17"/>
    <n v="3000032314"/>
    <n v="1100122"/>
    <x v="3"/>
    <n v="203059"/>
    <s v="Pavithra Oil Mill"/>
    <n v="20.09"/>
    <n v="20.02"/>
    <s v="GJ 12 BT 0035/CITY TPT"/>
    <n v="68"/>
    <n v="68"/>
    <n v="1551549.96"/>
    <n v="77499.998001997999"/>
  </r>
  <r>
    <d v="2016-07-29T00:00:00"/>
    <n v="7"/>
    <x v="17"/>
    <n v="3000032773"/>
    <n v="1100122"/>
    <x v="3"/>
    <n v="203083"/>
    <s v="Kumaran Oil Products"/>
    <n v="20.45"/>
    <n v="20.43"/>
    <s v="MH 04 GC 4241/SREE TPT"/>
    <n v="103"/>
    <n v="103"/>
    <n v="1601711.9"/>
    <n v="78399.995105237394"/>
  </r>
  <r>
    <d v="2016-07-30T00:00:00"/>
    <n v="7"/>
    <x v="17"/>
    <n v="3000032683"/>
    <n v="1100122"/>
    <x v="3"/>
    <n v="200296"/>
    <s v="Balaji Industries  Prop. Balaji"/>
    <n v="19.754999999999999"/>
    <n v="19.7"/>
    <s v="MH 19 Z 4131/RATHI L CARR"/>
    <n v="33"/>
    <n v="33"/>
    <n v="1532660"/>
    <n v="77800"/>
  </r>
  <r>
    <d v="2016-07-30T00:00:00"/>
    <n v="7"/>
    <x v="17"/>
    <n v="3000031818"/>
    <n v="1100122"/>
    <x v="3"/>
    <n v="203079"/>
    <s v="V. P. M. Rice &amp; Oil Mill"/>
    <n v="19.72"/>
    <n v="19.72"/>
    <s v="MH 46 AF 9138/CITY TPT"/>
    <n v="26"/>
    <n v="26"/>
    <n v="1591403.86"/>
    <n v="80699.992900608529"/>
  </r>
  <r>
    <d v="2016-07-30T00:00:00"/>
    <n v="7"/>
    <x v="17"/>
    <n v="3000032776"/>
    <n v="1100122"/>
    <x v="3"/>
    <n v="203069"/>
    <s v="Sivam Traders"/>
    <n v="16.28"/>
    <n v="16.260000000000002"/>
    <s v="MH 04 DD 1619/ALL IS WELL"/>
    <n v="193"/>
    <n v="193"/>
    <n v="1274783.9099999999"/>
    <n v="78399.994464944641"/>
  </r>
  <r>
    <d v="2016-07-30T00:00:00"/>
    <n v="7"/>
    <x v="17"/>
    <n v="3000031837"/>
    <n v="1100500"/>
    <x v="4"/>
    <n v="202963"/>
    <s v="Raha Oils Pvt Ltd"/>
    <n v="16.18"/>
    <n v="16.149999999999999"/>
    <s v="MH 43 U 8125/AR ROADWAYS"/>
    <n v="418"/>
    <n v="418"/>
    <n v="1224169.9099999999"/>
    <n v="75799.994427244586"/>
  </r>
  <r>
    <d v="2016-07-30T00:00:00"/>
    <n v="7"/>
    <x v="17"/>
    <n v="3000031837"/>
    <n v="1100500"/>
    <x v="4"/>
    <n v="202963"/>
    <s v="Raha Oils Pvt Ltd"/>
    <n v="16.05"/>
    <n v="16.03"/>
    <s v="MH 43 U 6690/A.R.ROADWAYS"/>
    <n v="419"/>
    <n v="419"/>
    <n v="1215073.9099999999"/>
    <n v="75799.994385527127"/>
  </r>
  <r>
    <d v="2016-07-31T00:00:00"/>
    <n v="7"/>
    <x v="18"/>
    <n v="3000032314"/>
    <n v="1100122"/>
    <x v="3"/>
    <n v="203059"/>
    <s v="Pavithra Oil Mill"/>
    <n v="19.95"/>
    <n v="19.95"/>
    <s v="TN 28 AM 0137/CITY TPT"/>
    <n v="69"/>
    <n v="69"/>
    <n v="1546124.96"/>
    <n v="77499.997994987469"/>
  </r>
  <r>
    <d v="2016-07-31T00:00:00"/>
    <n v="7"/>
    <x v="18"/>
    <n v="3000032636"/>
    <n v="1100122"/>
    <x v="3"/>
    <n v="203062"/>
    <s v="Shree Vel Industries"/>
    <n v="16.399999999999999"/>
    <n v="16.363"/>
    <s v="GJ 06 AY 0405/CITY TPT"/>
    <n v="36"/>
    <n v="36"/>
    <n v="1273041.23"/>
    <n v="77799.989610707082"/>
  </r>
  <r>
    <d v="2016-07-31T00:00:00"/>
    <n v="7"/>
    <x v="18"/>
    <n v="3000032636"/>
    <n v="1100122"/>
    <x v="3"/>
    <n v="203062"/>
    <s v="Shree Vel Industries"/>
    <n v="16.399999999999999"/>
    <n v="16.363"/>
    <s v="GJ 06 AX 0405/CITY TPT"/>
    <n v="36"/>
    <n v="36"/>
    <n v="1273041.23"/>
    <n v="77799.989610707082"/>
  </r>
  <r>
    <d v="2016-07-31T00:00:00"/>
    <n v="7"/>
    <x v="18"/>
    <n v="3000030772"/>
    <n v="1100122"/>
    <x v="3"/>
    <n v="202994"/>
    <s v="Shakti International Pvt Ltd"/>
    <n v="26.3"/>
    <n v="26.25"/>
    <s v="MH 04 FD 7336/ANNABULK C"/>
    <n v="752"/>
    <n v="752"/>
    <n v="2389563.75"/>
    <n v="91031"/>
  </r>
  <r>
    <d v="2016-07-31T00:00:00"/>
    <n v="7"/>
    <x v="18"/>
    <n v="3000031622"/>
    <n v="1100122"/>
    <x v="3"/>
    <n v="202963"/>
    <s v="Raha Oils Pvt Ltd"/>
    <n v="15.98"/>
    <n v="15.93"/>
    <s v="MH 04 FD 7297/AR ROADWAYS"/>
    <n v="424"/>
    <n v="424"/>
    <n v="1290329.93"/>
    <n v="80999.995605775257"/>
  </r>
  <r>
    <d v="2016-07-31T00:00:00"/>
    <n v="7"/>
    <x v="18"/>
    <n v="3000032776"/>
    <n v="1100122"/>
    <x v="3"/>
    <n v="203069"/>
    <s v="Sivam Traders"/>
    <n v="16.2"/>
    <n v="16.149999999999999"/>
    <s v="MH 04 CG 7178/ALL IS WELL"/>
    <n v="198"/>
    <n v="198"/>
    <n v="1266159.92"/>
    <n v="78399.995046439624"/>
  </r>
  <r>
    <d v="2016-07-31T00:00:00"/>
    <n v="7"/>
    <x v="18"/>
    <n v="3000030772"/>
    <n v="1100122"/>
    <x v="3"/>
    <n v="202994"/>
    <s v="Shakti International Pvt Ltd"/>
    <n v="27.36"/>
    <n v="27.36"/>
    <s v="MH 06 AQ 2534/ANNABULK C"/>
    <n v="753"/>
    <n v="753"/>
    <n v="2490608.16"/>
    <n v="91031.000000000015"/>
  </r>
  <r>
    <d v="2016-07-31T00:00:00"/>
    <n v="7"/>
    <x v="18"/>
    <n v="3000030772"/>
    <n v="1100122"/>
    <x v="3"/>
    <n v="202994"/>
    <s v="Shakti International Pvt Ltd"/>
    <n v="28.7"/>
    <n v="28.66"/>
    <s v="MH 46 AR 8889/HARJEETBULK"/>
    <n v="751"/>
    <n v="751"/>
    <n v="2608948.46"/>
    <n v="91031"/>
  </r>
  <r>
    <d v="2016-07-31T00:00:00"/>
    <n v="7"/>
    <x v="18"/>
    <n v="3000032317"/>
    <n v="1100122"/>
    <x v="3"/>
    <n v="203062"/>
    <s v="Shree Vel Industries"/>
    <n v="10"/>
    <n v="9.9770000000000003"/>
    <s v="GJ 06 AX 0405/CITY TPT"/>
    <n v="35"/>
    <n v="35"/>
    <n v="773217.48"/>
    <n v="77499.997995389393"/>
  </r>
  <r>
    <d v="2016-07-31T00:00:00"/>
    <n v="7"/>
    <x v="18"/>
    <n v="3000032780"/>
    <n v="1100122"/>
    <x v="3"/>
    <n v="203126"/>
    <s v="Uma Agro Products"/>
    <n v="19.75"/>
    <n v="19.71"/>
    <s v="MH 04 GC 5276/CITY TPT"/>
    <n v="15"/>
    <n v="15"/>
    <n v="1545263.8999999997"/>
    <n v="78399.994926433268"/>
  </r>
  <r>
    <d v="2016-07-31T00:00:00"/>
    <n v="7"/>
    <x v="18"/>
    <n v="3000032636"/>
    <n v="1100122"/>
    <x v="3"/>
    <n v="203062"/>
    <s v="Shree Vel Industries"/>
    <n v="-16.399999999999999"/>
    <n v="-16.363"/>
    <s v="GJ 06 AY 0405/CITY TPT"/>
    <n v="36"/>
    <n v="36"/>
    <n v="-1273041.23"/>
    <n v="77799.989610707082"/>
  </r>
  <r>
    <d v="2016-07-31T00:00:00"/>
    <n v="7"/>
    <x v="18"/>
    <n v="3000030772"/>
    <n v="1100122"/>
    <x v="3"/>
    <n v="202994"/>
    <s v="Shakti International Pvt Ltd"/>
    <n v="23.43"/>
    <n v="23.37"/>
    <s v="MH 06 AQ 1693/ANNABULK C"/>
    <n v="754"/>
    <n v="754"/>
    <n v="2127394.4700000002"/>
    <n v="91031"/>
  </r>
  <r>
    <d v="2016-07-31T00:00:00"/>
    <n v="7"/>
    <x v="18"/>
    <n v="3000031622"/>
    <n v="1100122"/>
    <x v="3"/>
    <n v="202963"/>
    <s v="Raha Oils Pvt Ltd"/>
    <n v="19.920000000000002"/>
    <n v="19.86"/>
    <s v="MH 04 GR 2645/AR ROADWAYS"/>
    <n v="428"/>
    <n v="428"/>
    <n v="1608659.9000000001"/>
    <n v="80999.994964753278"/>
  </r>
  <r>
    <d v="2016-07-31T00:00:00"/>
    <n v="7"/>
    <x v="18"/>
    <n v="3000032776"/>
    <n v="1100122"/>
    <x v="3"/>
    <n v="203069"/>
    <s v="Sivam Traders"/>
    <n v="16.66"/>
    <n v="16.61"/>
    <s v="TN 52 T 9797/ALL IS WELL"/>
    <n v="201"/>
    <n v="201"/>
    <n v="1302223.9099999997"/>
    <n v="78399.994581577354"/>
  </r>
  <r>
    <d v="2016-08-02T00:00:00"/>
    <n v="8"/>
    <x v="18"/>
    <n v="3000031622"/>
    <n v="1100122"/>
    <x v="3"/>
    <n v="202963"/>
    <s v="Raha Oils Pvt Ltd"/>
    <n v="-20.07"/>
    <n v="-20.02"/>
    <s v="MH 04 GR 6523/AR ROADWAYS"/>
    <n v="427"/>
    <n v="427"/>
    <n v="-1621619.91"/>
    <n v="80999.995504495499"/>
  </r>
  <r>
    <d v="2016-08-02T00:00:00"/>
    <n v="8"/>
    <x v="18"/>
    <n v="3000031622"/>
    <n v="1100122"/>
    <x v="3"/>
    <n v="202963"/>
    <s v="Raha Oils Pvt Ltd"/>
    <n v="20.07"/>
    <n v="20.02"/>
    <s v="MH 04 GR 6523/AR ROADWAYS"/>
    <n v="427"/>
    <n v="427"/>
    <n v="1621619.91"/>
    <n v="80999.995504495499"/>
  </r>
  <r>
    <d v="2016-08-02T00:00:00"/>
    <n v="8"/>
    <x v="18"/>
    <n v="3000030772"/>
    <n v="1100122"/>
    <x v="3"/>
    <n v="202994"/>
    <s v="Shakti International Pvt Ltd"/>
    <n v="28.61"/>
    <n v="28.6"/>
    <s v="MH 46 AR 8889/HARJEET B C"/>
    <n v="758"/>
    <n v="758"/>
    <n v="2603486.6"/>
    <n v="91031"/>
  </r>
  <r>
    <d v="2016-08-02T00:00:00"/>
    <n v="8"/>
    <x v="18"/>
    <n v="3000030772"/>
    <n v="1100122"/>
    <x v="3"/>
    <n v="202994"/>
    <s v="Shakti International Pvt Ltd"/>
    <n v="23.87"/>
    <n v="23.87"/>
    <s v="MH 04 GF 7514/Y L ROAD LI"/>
    <n v="756"/>
    <n v="756"/>
    <n v="2172909.9700000002"/>
    <n v="91031"/>
  </r>
  <r>
    <d v="2016-08-02T00:00:00"/>
    <n v="8"/>
    <x v="18"/>
    <n v="3000030772"/>
    <n v="1100122"/>
    <x v="3"/>
    <n v="202994"/>
    <s v="Shakti International Pvt Ltd"/>
    <n v="24.57"/>
    <n v="24.55"/>
    <s v="MH 46 AF 5789/HARJEET B C"/>
    <n v="757"/>
    <n v="757"/>
    <n v="2234811.0499999998"/>
    <n v="91030.999999999985"/>
  </r>
  <r>
    <d v="2016-08-02T00:00:00"/>
    <n v="8"/>
    <x v="18"/>
    <n v="3000031622"/>
    <n v="1100122"/>
    <x v="3"/>
    <n v="202963"/>
    <s v="Raha Oils Pvt Ltd"/>
    <n v="20.07"/>
    <n v="20.02"/>
    <s v="MH 04 GR 6523/AR ROADWAYS"/>
    <n v="427"/>
    <n v="427"/>
    <n v="1621619.91"/>
    <n v="80999.995504495499"/>
  </r>
  <r>
    <d v="2016-08-02T00:00:00"/>
    <n v="8"/>
    <x v="18"/>
    <n v="3000030772"/>
    <n v="1100122"/>
    <x v="3"/>
    <n v="202994"/>
    <s v="Shakti International Pvt Ltd"/>
    <n v="22.63"/>
    <n v="22.6"/>
    <s v="MH 06 AQ 1693/ANNA BULK C"/>
    <n v="760"/>
    <n v="760"/>
    <n v="2057300.6"/>
    <n v="91031"/>
  </r>
  <r>
    <d v="2016-08-02T00:00:00"/>
    <n v="8"/>
    <x v="18"/>
    <n v="3000030772"/>
    <n v="1100122"/>
    <x v="3"/>
    <n v="202994"/>
    <s v="Shakti International Pvt Ltd"/>
    <n v="18.32"/>
    <n v="18.32"/>
    <s v="MH 04 FD 7336/ANNA BULK C"/>
    <n v="761"/>
    <n v="761"/>
    <n v="1667687.92"/>
    <n v="91031"/>
  </r>
  <r>
    <d v="2016-08-02T00:00:00"/>
    <n v="8"/>
    <x v="18"/>
    <n v="3000030772"/>
    <n v="1100122"/>
    <x v="3"/>
    <n v="202994"/>
    <s v="Shakti International Pvt Ltd"/>
    <n v="26.49"/>
    <n v="26.46"/>
    <s v="MH 06 AQ 2534/ANNA BULK C"/>
    <n v="759"/>
    <n v="759"/>
    <n v="2408680.2599999998"/>
    <n v="91030.999999999985"/>
  </r>
  <r>
    <d v="2016-08-02T00:00:00"/>
    <n v="8"/>
    <x v="18"/>
    <n v="3000030772"/>
    <n v="1100122"/>
    <x v="3"/>
    <n v="202994"/>
    <s v="Shakti International Pvt Ltd"/>
    <n v="28.17"/>
    <n v="28.17"/>
    <s v="MH 46 AR 8999/HARJEET B C"/>
    <n v="755"/>
    <n v="755"/>
    <n v="2564343.27"/>
    <n v="91031"/>
  </r>
  <r>
    <d v="2016-08-02T00:00:00"/>
    <n v="8"/>
    <x v="18"/>
    <n v="3000033126"/>
    <n v="1100122"/>
    <x v="3"/>
    <n v="203034"/>
    <s v="Puduvai Impex"/>
    <n v="20.100000000000001"/>
    <n v="20.05"/>
    <s v="MH 46 AF 3915/SREE TPT"/>
    <n v="48"/>
    <n v="48"/>
    <n v="1624049.9099999997"/>
    <n v="80999.995511221932"/>
  </r>
  <r>
    <d v="2016-08-02T00:00:00"/>
    <n v="8"/>
    <x v="18"/>
    <n v="3000032771"/>
    <n v="1100122"/>
    <x v="3"/>
    <n v="203087"/>
    <s v="Sri Lingeswarar Traders"/>
    <n v="20.079999999999998"/>
    <n v="19.940000000000001"/>
    <s v="MH 43 Y 4861/AR ROADWAYS"/>
    <n v="123"/>
    <n v="123"/>
    <n v="1563295.9"/>
    <n v="78399.994984954858"/>
  </r>
  <r>
    <d v="2016-08-02T00:00:00"/>
    <n v="8"/>
    <x v="18"/>
    <n v="3000031935"/>
    <n v="1100500"/>
    <x v="4"/>
    <n v="203101"/>
    <s v="Murugan Refineries P Ltd"/>
    <n v="19.86"/>
    <n v="19.86"/>
    <s v="TN 36 AD 2599/SRI VIGNESH"/>
    <n v="77"/>
    <n v="77"/>
    <n v="1485527.93"/>
    <n v="74799.996475327294"/>
  </r>
  <r>
    <d v="2016-08-02T00:00:00"/>
    <n v="8"/>
    <x v="18"/>
    <n v="3000033152"/>
    <n v="1100500"/>
    <x v="4"/>
    <n v="203101"/>
    <s v="Murugan Refineries P Ltd"/>
    <n v="0.39"/>
    <n v="0.31"/>
    <s v="TN 36 AD 2599/SRI VIGNESH"/>
    <n v="77"/>
    <n v="77"/>
    <n v="23188"/>
    <n v="74800"/>
  </r>
  <r>
    <d v="2016-08-03T00:00:00"/>
    <n v="8"/>
    <x v="18"/>
    <n v="3000031622"/>
    <n v="1100122"/>
    <x v="3"/>
    <n v="202963"/>
    <s v="Raha Oils Pvt Ltd"/>
    <n v="16.05"/>
    <n v="16.010000000000002"/>
    <s v="MH 43 U 7225/AR ROAD"/>
    <n v="429"/>
    <n v="429"/>
    <n v="1296809.93"/>
    <n v="80999.995627732656"/>
  </r>
  <r>
    <d v="2016-08-03T00:00:00"/>
    <n v="8"/>
    <x v="18"/>
    <n v="3000032995"/>
    <n v="1100122"/>
    <x v="3"/>
    <n v="200296"/>
    <s v="Balaji Industries  Prop. Balaji"/>
    <n v="19.690000000000001"/>
    <n v="19.61"/>
    <s v="MH 19 Z 6018/SHRI VAIBHAV"/>
    <n v="34"/>
    <n v="34"/>
    <n v="1539385"/>
    <n v="78500"/>
  </r>
  <r>
    <d v="2016-08-04T00:00:00"/>
    <n v="8"/>
    <x v="18"/>
    <n v="3000031939"/>
    <n v="1100122"/>
    <x v="3"/>
    <n v="203068"/>
    <s v="N M Coconut Oil Mercchants"/>
    <n v="20.84"/>
    <n v="20.79"/>
    <s v="MH 43 Y 7181/CITY TPT"/>
    <n v="415"/>
    <n v="415"/>
    <n v="1611224.95"/>
    <n v="77499.997594997592"/>
  </r>
  <r>
    <d v="2016-08-04T00:00:00"/>
    <n v="8"/>
    <x v="18"/>
    <n v="3000031709"/>
    <n v="1100122"/>
    <x v="3"/>
    <n v="202963"/>
    <s v="Raha Oils Pvt Ltd"/>
    <n v="16.079999999999998"/>
    <n v="16.04"/>
    <s v="MH 04 EL 9975/AR.ROADWAYS"/>
    <n v="441"/>
    <n v="441"/>
    <n v="1273575.8799999999"/>
    <n v="79399.992518703235"/>
  </r>
  <r>
    <d v="2016-08-04T00:00:00"/>
    <n v="8"/>
    <x v="18"/>
    <n v="3000031818"/>
    <n v="1100122"/>
    <x v="3"/>
    <n v="203079"/>
    <s v="V. P. M. Rice &amp; Oil Mill"/>
    <n v="-20.04"/>
    <n v="-20"/>
    <s v="MH 46 AF 4082/SREE TPT"/>
    <n v="27"/>
    <n v="27"/>
    <n v="-1613999.86"/>
    <n v="80699.993000000002"/>
  </r>
  <r>
    <d v="2016-08-04T00:00:00"/>
    <n v="8"/>
    <x v="18"/>
    <n v="3000031310"/>
    <n v="1100122"/>
    <x v="3"/>
    <n v="203034"/>
    <s v="Puduvai Impex"/>
    <n v="19.690000000000001"/>
    <n v="19.649999999999999"/>
    <s v="MH 04 EL 5717/SREE TPT"/>
    <n v="47"/>
    <n v="47"/>
    <n v="1562174.87"/>
    <n v="79499.993384223926"/>
  </r>
  <r>
    <d v="2016-08-04T00:00:00"/>
    <n v="8"/>
    <x v="18"/>
    <n v="3000031939"/>
    <n v="1100122"/>
    <x v="3"/>
    <n v="203068"/>
    <s v="N M Coconut Oil Mercchants"/>
    <n v="20.34"/>
    <n v="20.29"/>
    <s v="MH 43 Y 0709/CITY TPT"/>
    <n v="417"/>
    <n v="417"/>
    <n v="1572474.95"/>
    <n v="77499.997535731891"/>
  </r>
  <r>
    <d v="2016-08-04T00:00:00"/>
    <n v="8"/>
    <x v="18"/>
    <n v="3000031818"/>
    <n v="1100122"/>
    <x v="3"/>
    <n v="203079"/>
    <s v="V. P. M. Rice &amp; Oil Mill"/>
    <n v="20.04"/>
    <n v="20"/>
    <s v="MH 46 AF 4082/SREE TPT"/>
    <n v="27"/>
    <n v="27"/>
    <n v="1613999.86"/>
    <n v="80699.993000000002"/>
  </r>
  <r>
    <d v="2016-08-04T00:00:00"/>
    <n v="8"/>
    <x v="18"/>
    <n v="3000031818"/>
    <n v="1100122"/>
    <x v="3"/>
    <n v="203079"/>
    <s v="V. P. M. Rice &amp; Oil Mill"/>
    <n v="20.04"/>
    <n v="20"/>
    <s v="MH 46 AF 4082/SREE TPT"/>
    <n v="27"/>
    <n v="27"/>
    <n v="1613999.86"/>
    <n v="80699.993000000002"/>
  </r>
  <r>
    <d v="2016-08-04T00:00:00"/>
    <n v="8"/>
    <x v="18"/>
    <n v="3000031294"/>
    <n v="1100365"/>
    <x v="0"/>
    <n v="200232"/>
    <s v="Cargill India Pvt Ltd"/>
    <n v="24.85"/>
    <n v="24.79"/>
    <s v="GJ 12 AU 8837/OM TPT"/>
    <n v="9110128680"/>
    <n v="1010005917"/>
    <n v="1118698.3400000001"/>
    <n v="45127.000403388469"/>
  </r>
  <r>
    <d v="2016-08-04T00:00:00"/>
    <n v="8"/>
    <x v="18"/>
    <n v="3000031294"/>
    <n v="1100365"/>
    <x v="0"/>
    <n v="200232"/>
    <s v="Cargill India Pvt Ltd"/>
    <n v="13.77"/>
    <n v="13.77"/>
    <s v="GJ 12 AU 8855/OM TPT"/>
    <n v="1010005802"/>
    <n v="1010005802"/>
    <n v="621398.80000000005"/>
    <n v="45127.000726216414"/>
  </r>
  <r>
    <d v="2016-08-04T00:00:00"/>
    <n v="8"/>
    <x v="18"/>
    <n v="3000031294"/>
    <n v="1100365"/>
    <x v="0"/>
    <n v="200232"/>
    <s v="Cargill India Pvt Ltd"/>
    <n v="26.67"/>
    <n v="26.67"/>
    <s v="GJ 12 AY 8855/OM TPT"/>
    <n v="1010005804"/>
    <n v="1010005804"/>
    <n v="1203537.1000000001"/>
    <n v="45127.000374953132"/>
  </r>
  <r>
    <d v="2016-08-04T00:00:00"/>
    <n v="8"/>
    <x v="18"/>
    <n v="3000031239"/>
    <n v="1100365"/>
    <x v="0"/>
    <n v="200232"/>
    <s v="Cargill India Pvt Ltd"/>
    <n v="12.17"/>
    <n v="12.17"/>
    <s v="GJ 12 AU 8855/OM TPT"/>
    <n v="1010005803"/>
    <n v="1010005803"/>
    <n v="521819.17999999993"/>
    <n v="42877.50041084634"/>
  </r>
  <r>
    <d v="2016-08-04T00:00:00"/>
    <n v="8"/>
    <x v="18"/>
    <n v="3000031294"/>
    <n v="1100365"/>
    <x v="0"/>
    <n v="200232"/>
    <s v="Cargill India Pvt Ltd"/>
    <n v="32.51"/>
    <n v="32.450000000000003"/>
    <s v="GJ 12 BT 8862/OM TPT"/>
    <n v="9110128692"/>
    <n v="1010005931"/>
    <n v="1464371.16"/>
    <n v="45127.000308166404"/>
  </r>
  <r>
    <d v="2016-08-06T00:00:00"/>
    <n v="8"/>
    <x v="18"/>
    <n v="3000031709"/>
    <n v="1100122"/>
    <x v="3"/>
    <n v="202963"/>
    <s v="Raha Oils Pvt Ltd"/>
    <n v="16.11"/>
    <n v="16.100000000000001"/>
    <s v="MH 04 EB 4854/A R ROADWAY"/>
    <n v="453"/>
    <n v="453"/>
    <n v="1278339.8799999999"/>
    <n v="79399.992546583831"/>
  </r>
  <r>
    <d v="2016-08-06T00:00:00"/>
    <n v="8"/>
    <x v="18"/>
    <n v="3000032061"/>
    <n v="1100122"/>
    <x v="3"/>
    <n v="203101"/>
    <s v="Murugan Refineries P Ltd"/>
    <n v="20.22"/>
    <n v="20.14"/>
    <s v="MH 04 EB 8876/CITY TPT"/>
    <n v="76"/>
    <n v="76"/>
    <n v="1556821.92"/>
    <n v="77299.996027805362"/>
  </r>
  <r>
    <d v="2016-08-06T00:00:00"/>
    <n v="8"/>
    <x v="18"/>
    <n v="3000032771"/>
    <n v="1100122"/>
    <x v="3"/>
    <n v="203087"/>
    <s v="Sri Lingeswarar Traders"/>
    <n v="23.274999999999999"/>
    <n v="23.25"/>
    <s v="MH 43 Y 2346/ABI TPT"/>
    <n v="128"/>
    <n v="128"/>
    <n v="1822799.87"/>
    <n v="78399.994408602157"/>
  </r>
  <r>
    <d v="2016-08-06T00:00:00"/>
    <n v="8"/>
    <x v="18"/>
    <n v="3000032061"/>
    <n v="1100122"/>
    <x v="3"/>
    <n v="203101"/>
    <s v="Murugan Refineries P Ltd"/>
    <n v="20.13"/>
    <n v="20.07"/>
    <s v="MH 46 AR 2185/CITY TPT"/>
    <n v="78"/>
    <n v="78"/>
    <n v="1551410.92"/>
    <n v="77299.996013951168"/>
  </r>
  <r>
    <d v="2016-08-06T00:00:00"/>
    <n v="8"/>
    <x v="18"/>
    <n v="3000031837"/>
    <n v="1100500"/>
    <x v="4"/>
    <n v="202963"/>
    <s v="Raha Oils Pvt Ltd"/>
    <n v="20.38"/>
    <n v="20.329999999999998"/>
    <s v="MH 46 AF 4518/AR ROADWAYS"/>
    <n v="452"/>
    <n v="452"/>
    <n v="1541013.89"/>
    <n v="75799.994589276932"/>
  </r>
  <r>
    <d v="2016-08-06T00:00:00"/>
    <n v="8"/>
    <x v="18"/>
    <n v="3000031837"/>
    <n v="1100500"/>
    <x v="4"/>
    <n v="202963"/>
    <s v="Raha Oils Pvt Ltd"/>
    <n v="20.25"/>
    <n v="20.2"/>
    <s v=" MH 04 FD 1962/AR ROADWAY"/>
    <n v="451"/>
    <n v="451"/>
    <n v="1531159.8900000001"/>
    <n v="75799.99455445545"/>
  </r>
  <r>
    <d v="2016-08-08T00:00:00"/>
    <n v="8"/>
    <x v="19"/>
    <n v="3000031709"/>
    <n v="1100122"/>
    <x v="3"/>
    <n v="202963"/>
    <s v="Raha Oils Pvt Ltd"/>
    <n v="17.32"/>
    <n v="17.28"/>
    <s v="MH 43 Y 0510/AR ROADWAYS"/>
    <n v="460"/>
    <n v="460"/>
    <n v="1372031.88"/>
    <n v="79399.993055555547"/>
  </r>
  <r>
    <d v="2016-08-08T00:00:00"/>
    <n v="8"/>
    <x v="19"/>
    <n v="3000032771"/>
    <n v="1100122"/>
    <x v="3"/>
    <n v="203087"/>
    <s v="Sri Lingeswarar Traders"/>
    <n v="20.66"/>
    <n v="20.63"/>
    <s v="MH 43 Y 7366/AR ROADWAYS"/>
    <n v="129"/>
    <n v="129"/>
    <n v="1617391.9"/>
    <n v="78399.995152690259"/>
  </r>
  <r>
    <d v="2016-08-08T00:00:00"/>
    <n v="8"/>
    <x v="19"/>
    <n v="3000031037"/>
    <n v="1100365"/>
    <x v="0"/>
    <n v="201888"/>
    <s v="Frigorifico Allana Private Limited"/>
    <n v="20.68"/>
    <n v="20.68"/>
    <s v="MH 04 EL 3743/MISTRY TPT"/>
    <n v="9190"/>
    <n v="9190"/>
    <n v="848707.2"/>
    <n v="41040"/>
  </r>
  <r>
    <d v="2016-08-08T00:00:00"/>
    <n v="8"/>
    <x v="19"/>
    <n v="3000031037"/>
    <n v="1100365"/>
    <x v="0"/>
    <n v="201888"/>
    <s v="Frigorifico Allana Private Limited"/>
    <n v="19.809999999999999"/>
    <n v="19.72"/>
    <s v="MH 46 AF 5489/HARJEET BUL"/>
    <n v="9310"/>
    <n v="9310"/>
    <n v="809308.8"/>
    <n v="41040.000000000007"/>
  </r>
  <r>
    <d v="2016-08-08T00:00:00"/>
    <n v="8"/>
    <x v="19"/>
    <n v="3000031037"/>
    <n v="1100365"/>
    <x v="0"/>
    <n v="201888"/>
    <s v="Frigorifico Allana Private Limited"/>
    <n v="15.81"/>
    <n v="15.8"/>
    <s v="MH 04 DS 370/IESA TPT"/>
    <n v="9206"/>
    <n v="9206"/>
    <n v="648432"/>
    <n v="41040"/>
  </r>
  <r>
    <d v="2016-08-08T00:00:00"/>
    <n v="8"/>
    <x v="19"/>
    <n v="3000031037"/>
    <n v="1100365"/>
    <x v="0"/>
    <n v="201888"/>
    <s v="Frigorifico Allana Private Limited"/>
    <n v="24.5"/>
    <n v="24.48"/>
    <s v="MH 04 FD 7336/ANNABULK C"/>
    <n v="9175"/>
    <n v="9175"/>
    <n v="1004659.2000000001"/>
    <n v="41040"/>
  </r>
  <r>
    <d v="2016-08-08T00:00:00"/>
    <n v="8"/>
    <x v="19"/>
    <n v="3000031037"/>
    <n v="1100365"/>
    <x v="0"/>
    <n v="201888"/>
    <s v="Frigorifico Allana Private Limited"/>
    <n v="20.84"/>
    <n v="20.78"/>
    <s v="MH 04 EY 8172/MISTRY TPT"/>
    <n v="9200"/>
    <n v="9200"/>
    <n v="852811.2"/>
    <n v="41039.999999999993"/>
  </r>
  <r>
    <d v="2016-08-08T00:00:00"/>
    <n v="8"/>
    <x v="19"/>
    <n v="3000031037"/>
    <n v="1100365"/>
    <x v="0"/>
    <n v="201888"/>
    <s v="Frigorifico Allana Private Limited"/>
    <n v="20.95"/>
    <n v="20.92"/>
    <s v="MH 04 EL 3865/MISTRY TPT"/>
    <n v="9199"/>
    <n v="9199"/>
    <n v="858556.8"/>
    <n v="41040"/>
  </r>
  <r>
    <d v="2016-08-08T00:00:00"/>
    <n v="8"/>
    <x v="19"/>
    <n v="3000031037"/>
    <n v="1100365"/>
    <x v="0"/>
    <n v="201888"/>
    <s v="Frigorifico Allana Private Limited"/>
    <n v="19.739999999999998"/>
    <n v="19.649999999999999"/>
    <s v="MH 43 Y 2681/PRANAY LOGI"/>
    <n v="9312"/>
    <n v="9312"/>
    <n v="806435.99999999988"/>
    <n v="41040"/>
  </r>
  <r>
    <d v="2016-08-08T00:00:00"/>
    <n v="8"/>
    <x v="19"/>
    <n v="3000031037"/>
    <n v="1100365"/>
    <x v="0"/>
    <n v="201888"/>
    <s v="Frigorifico Allana Private Limited"/>
    <n v="19.39"/>
    <n v="19.329999999999998"/>
    <s v="MH 46 F 2881/PRANAY LOGIS"/>
    <n v="9219"/>
    <n v="9219"/>
    <n v="793303.2"/>
    <n v="41040"/>
  </r>
  <r>
    <d v="2016-08-08T00:00:00"/>
    <n v="8"/>
    <x v="19"/>
    <n v="3000031037"/>
    <n v="1100365"/>
    <x v="0"/>
    <n v="201888"/>
    <s v="Frigorifico Allana Private Limited"/>
    <n v="20.58"/>
    <n v="20.56"/>
    <s v="MH 04 EL 3632/MISTRY TPT"/>
    <n v="9217"/>
    <n v="9217"/>
    <n v="843782.40000000014"/>
    <n v="41040.000000000007"/>
  </r>
  <r>
    <d v="2016-08-08T00:00:00"/>
    <n v="8"/>
    <x v="19"/>
    <n v="3000031837"/>
    <n v="1100500"/>
    <x v="4"/>
    <n v="202963"/>
    <s v="Raha Oils Pvt Ltd"/>
    <n v="17.18"/>
    <n v="17.14"/>
    <s v="MH 43 U 4572/AR ROADWAYS"/>
    <n v="458"/>
    <n v="458"/>
    <n v="1299211.8999999999"/>
    <n v="75799.994165694268"/>
  </r>
  <r>
    <d v="2016-08-10T00:00:00"/>
    <n v="8"/>
    <x v="19"/>
    <n v="3000032636"/>
    <n v="1100122"/>
    <x v="3"/>
    <n v="203062"/>
    <s v="Shree Vel Industries"/>
    <n v="3.5"/>
    <n v="3.496"/>
    <s v="MH 04 GC 4207/CITY TPT"/>
    <n v="39"/>
    <n v="39"/>
    <n v="271988.76"/>
    <n v="77799.988558352401"/>
  </r>
  <r>
    <d v="2016-08-10T00:00:00"/>
    <n v="8"/>
    <x v="19"/>
    <n v="3000032779"/>
    <n v="1100122"/>
    <x v="3"/>
    <n v="203062"/>
    <s v="Shree Vel Industries"/>
    <n v="12.5"/>
    <n v="12.484"/>
    <s v="MH 04 GC 4207/CITY TPT"/>
    <n v="39"/>
    <n v="39"/>
    <n v="978745.54"/>
    <n v="78399.995193848124"/>
  </r>
  <r>
    <d v="2016-08-10T00:00:00"/>
    <n v="8"/>
    <x v="19"/>
    <n v="3000032636"/>
    <n v="1100122"/>
    <x v="3"/>
    <n v="203062"/>
    <s v="Shree Vel Industries"/>
    <n v="20.18"/>
    <n v="20.11"/>
    <s v="MH 43 Y 3409/CITY TPT"/>
    <n v="38"/>
    <n v="38"/>
    <n v="1564557.79"/>
    <n v="77799.989557434121"/>
  </r>
  <r>
    <d v="2016-08-10T00:00:00"/>
    <n v="8"/>
    <x v="19"/>
    <n v="3000031709"/>
    <n v="1100122"/>
    <x v="3"/>
    <n v="202963"/>
    <s v="Raha Oils Pvt Ltd"/>
    <n v="20.53"/>
    <n v="20.48"/>
    <s v="MH 04 FU 7341/AR ROADWAYS"/>
    <n v="470"/>
    <n v="470"/>
    <n v="1626111.85"/>
    <n v="79399.99267578125"/>
  </r>
  <r>
    <d v="2016-08-10T00:00:00"/>
    <n v="8"/>
    <x v="19"/>
    <n v="3000031709"/>
    <n v="1100122"/>
    <x v="3"/>
    <n v="202963"/>
    <s v="Raha Oils Pvt Ltd"/>
    <n v="15.96"/>
    <n v="15.91"/>
    <s v="MH 46 F 5647/AR ROADWAYS"/>
    <n v="459"/>
    <n v="459"/>
    <n v="1263253.8799999999"/>
    <n v="79399.992457573841"/>
  </r>
  <r>
    <d v="2016-08-10T00:00:00"/>
    <n v="8"/>
    <x v="19"/>
    <n v="3000031037"/>
    <n v="1100365"/>
    <x v="0"/>
    <n v="201888"/>
    <s v="Frigorifico Allana Private Limited"/>
    <n v="19.87"/>
    <n v="19.79"/>
    <s v="MH 43 Y 4381/PRANAY LOGIS"/>
    <n v="9423"/>
    <n v="9423"/>
    <n v="812181.6"/>
    <n v="41040"/>
  </r>
  <r>
    <d v="2016-08-10T00:00:00"/>
    <n v="8"/>
    <x v="19"/>
    <n v="3000031037"/>
    <n v="1100365"/>
    <x v="0"/>
    <n v="201888"/>
    <s v="Frigorifico Allana Private Limited"/>
    <n v="-19.87"/>
    <n v="-19.79"/>
    <s v="MH 43 Y 4381/PRANAY LOGIS"/>
    <n v="9423"/>
    <n v="9423"/>
    <n v="-812181.6"/>
    <n v="41040"/>
  </r>
  <r>
    <d v="2016-08-11T00:00:00"/>
    <n v="8"/>
    <x v="19"/>
    <n v="3000031037"/>
    <n v="1100365"/>
    <x v="0"/>
    <n v="201888"/>
    <s v="Frigorifico Allana Private Limited"/>
    <n v="19.87"/>
    <n v="19.79"/>
    <s v="MH 43 Y 4381/PRANAY LOGIS"/>
    <n v="9423"/>
    <n v="9423"/>
    <n v="812181.6"/>
    <n v="41040"/>
  </r>
  <r>
    <d v="2016-08-11T00:00:00"/>
    <n v="8"/>
    <x v="19"/>
    <n v="3000033290"/>
    <n v="1100500"/>
    <x v="4"/>
    <n v="202963"/>
    <s v="Raha Oils Pvt Ltd"/>
    <n v="10.39"/>
    <n v="10.37"/>
    <s v="GJ 12 BT 2939/AR ROADWAYS"/>
    <n v="471"/>
    <n v="471"/>
    <n v="824414.93"/>
    <n v="79499.993249758933"/>
  </r>
  <r>
    <d v="2016-08-11T00:00:00"/>
    <n v="8"/>
    <x v="19"/>
    <n v="3000033488"/>
    <n v="1100500"/>
    <x v="4"/>
    <n v="202963"/>
    <s v="Raha Oils Pvt Ltd"/>
    <n v="0.04"/>
    <n v="0.04"/>
    <s v="GJ 12 BT 2939/AR ROADWAYS"/>
    <n v="471"/>
    <n v="471"/>
    <n v="3032"/>
    <n v="75800"/>
  </r>
  <r>
    <d v="2016-08-11T00:00:00"/>
    <n v="8"/>
    <x v="19"/>
    <n v="3000031837"/>
    <n v="1100500"/>
    <x v="4"/>
    <n v="202963"/>
    <s v="Raha Oils Pvt Ltd"/>
    <n v="9.9600000000000009"/>
    <n v="9.94"/>
    <s v="GJ 12 BT 2939/AR ROADWAYS"/>
    <n v="471"/>
    <n v="471"/>
    <n v="753451.94"/>
    <n v="75799.99396378269"/>
  </r>
  <r>
    <d v="2016-08-13T00:00:00"/>
    <n v="8"/>
    <x v="19"/>
    <n v="3000032868"/>
    <n v="1100122"/>
    <x v="3"/>
    <n v="200291"/>
    <s v="Namratha Oil Refineries Pvt Ltd"/>
    <n v="-19.7"/>
    <n v="-19.690000000000001"/>
    <s v="MH 04 GR 1776/SRI JAGADAM"/>
    <n v="516"/>
    <n v="516"/>
    <n v="-1545664.92"/>
    <n v="78499.995937023865"/>
  </r>
  <r>
    <d v="2016-08-13T00:00:00"/>
    <n v="8"/>
    <x v="19"/>
    <n v="3000032868"/>
    <n v="1100122"/>
    <x v="3"/>
    <n v="200291"/>
    <s v="Namratha Oil Refineries Pvt Ltd"/>
    <n v="19.7"/>
    <n v="19.690000000000001"/>
    <s v="MH 04 GR 1776/SRI JAGADAM"/>
    <n v="516"/>
    <n v="516"/>
    <n v="1545664.92"/>
    <n v="78499.995937023865"/>
  </r>
  <r>
    <d v="2016-08-13T00:00:00"/>
    <n v="8"/>
    <x v="19"/>
    <n v="3000031933"/>
    <n v="1100122"/>
    <x v="3"/>
    <n v="200291"/>
    <s v="Namratha Oil Refineries Pvt Ltd"/>
    <n v="19.739999999999998"/>
    <n v="19.739999999999998"/>
    <s v="MH 46 F 4274/SRI JAGADAMB"/>
    <n v="508"/>
    <n v="508"/>
    <n v="1608809.98"/>
    <n v="81499.998986828781"/>
  </r>
  <r>
    <d v="2016-08-13T00:00:00"/>
    <n v="8"/>
    <x v="19"/>
    <n v="3000032868"/>
    <n v="1100122"/>
    <x v="3"/>
    <n v="200291"/>
    <s v="Namratha Oil Refineries Pvt Ltd"/>
    <n v="19.7"/>
    <n v="19.690000000000001"/>
    <s v="MH 04 GR 1776/SRI J ROADL"/>
    <n v="516"/>
    <n v="516"/>
    <n v="1545664.9100000001"/>
    <n v="78499.995429151852"/>
  </r>
  <r>
    <d v="2016-08-13T00:00:00"/>
    <n v="8"/>
    <x v="19"/>
    <n v="3000033107"/>
    <n v="1100365"/>
    <x v="0"/>
    <n v="200222"/>
    <s v="Liberty Oil Mills Ltd"/>
    <n v="20.29"/>
    <n v="20.29"/>
    <s v="MH 04 EL 3743/MISTRY TPT"/>
    <n v="10365"/>
    <n v="10365"/>
    <n v="894119.43000000017"/>
    <n v="44067.000000000007"/>
  </r>
  <r>
    <d v="2016-08-13T00:00:00"/>
    <n v="8"/>
    <x v="19"/>
    <n v="3000033107"/>
    <n v="1100365"/>
    <x v="0"/>
    <n v="200222"/>
    <s v="Liberty Oil Mills Ltd"/>
    <n v="20.88"/>
    <n v="20.88"/>
    <s v="MH 04 EB 9767/MISTRY TPT"/>
    <n v="10379"/>
    <n v="10379"/>
    <n v="920118.96"/>
    <n v="44067"/>
  </r>
  <r>
    <d v="2016-08-13T00:00:00"/>
    <n v="8"/>
    <x v="19"/>
    <n v="3000033107"/>
    <n v="1100365"/>
    <x v="0"/>
    <n v="200222"/>
    <s v="Liberty Oil Mills Ltd"/>
    <n v="20.41"/>
    <n v="20.41"/>
    <s v="MH 04 EL 3865/MISTRY TPT"/>
    <n v="10366"/>
    <n v="10366"/>
    <n v="899407.47"/>
    <n v="44067"/>
  </r>
  <r>
    <d v="2016-08-13T00:00:00"/>
    <n v="8"/>
    <x v="19"/>
    <n v="3000033107"/>
    <n v="1100365"/>
    <x v="0"/>
    <n v="200222"/>
    <s v="Liberty Oil Mills Ltd"/>
    <n v="24.61"/>
    <n v="24.6"/>
    <s v="MH 04 FD 7336/A B C"/>
    <n v="10370"/>
    <n v="10370"/>
    <n v="1084048.2"/>
    <n v="44066.999999999993"/>
  </r>
  <r>
    <d v="2016-08-13T00:00:00"/>
    <n v="8"/>
    <x v="19"/>
    <n v="3000033107"/>
    <n v="1100365"/>
    <x v="0"/>
    <n v="200222"/>
    <s v="Liberty Oil Mills Ltd"/>
    <n v="21.67"/>
    <n v="21.67"/>
    <s v="MH 06 AQ 1693/A B C"/>
    <n v="10368"/>
    <n v="10368"/>
    <n v="954931.89000000013"/>
    <n v="44067"/>
  </r>
  <r>
    <d v="2016-08-13T00:00:00"/>
    <n v="8"/>
    <x v="19"/>
    <n v="3000033107"/>
    <n v="1100365"/>
    <x v="0"/>
    <n v="200222"/>
    <s v="Liberty Oil Mills Ltd"/>
    <n v="20.68"/>
    <n v="20.68"/>
    <s v="MH 04 EY 8173/MISTRY TPT"/>
    <n v="10373"/>
    <n v="10373"/>
    <n v="911305.55999999994"/>
    <n v="44067"/>
  </r>
  <r>
    <d v="2016-08-13T00:00:00"/>
    <n v="8"/>
    <x v="19"/>
    <n v="3000033107"/>
    <n v="1100365"/>
    <x v="0"/>
    <n v="200222"/>
    <s v="Liberty Oil Mills Ltd"/>
    <n v="20.57"/>
    <n v="20.55"/>
    <s v="MH 43 Y 2481/PRANAY LOGIS"/>
    <n v="10377"/>
    <n v="10377"/>
    <n v="905576.85"/>
    <n v="44067"/>
  </r>
  <r>
    <d v="2016-08-13T00:00:00"/>
    <n v="8"/>
    <x v="19"/>
    <n v="3000033107"/>
    <n v="1100365"/>
    <x v="0"/>
    <n v="200222"/>
    <s v="Liberty Oil Mills Ltd"/>
    <n v="19.3"/>
    <n v="19.260000000000002"/>
    <s v="MH 04 FD 1798/YMH ENTER"/>
    <n v="10452"/>
    <n v="10452"/>
    <n v="848730.42"/>
    <n v="44067"/>
  </r>
  <r>
    <d v="2016-08-13T00:00:00"/>
    <n v="8"/>
    <x v="19"/>
    <n v="3000033107"/>
    <n v="1100365"/>
    <x v="0"/>
    <n v="200222"/>
    <s v="Liberty Oil Mills Ltd"/>
    <n v="20.079999999999998"/>
    <n v="20.07"/>
    <s v="MH 04 DS 6190/YMH ENTER"/>
    <n v="10487"/>
    <n v="10487"/>
    <n v="884424.69000000006"/>
    <n v="44067"/>
  </r>
  <r>
    <d v="2016-08-13T00:00:00"/>
    <n v="8"/>
    <x v="19"/>
    <n v="3000033107"/>
    <n v="1100365"/>
    <x v="0"/>
    <n v="200222"/>
    <s v="Liberty Oil Mills Ltd"/>
    <n v="19.559999999999999"/>
    <n v="19.559999999999999"/>
    <s v="MH 43 Y 2681/PRANAY LOGIS"/>
    <n v="10367"/>
    <n v="10367"/>
    <n v="861950.52000000014"/>
    <n v="44067.000000000007"/>
  </r>
  <r>
    <d v="2016-08-13T00:00:00"/>
    <n v="8"/>
    <x v="19"/>
    <n v="3000033107"/>
    <n v="1100365"/>
    <x v="0"/>
    <n v="200222"/>
    <s v="Liberty Oil Mills Ltd"/>
    <n v="20.23"/>
    <n v="20.23"/>
    <s v="MH 46 F 2881/PARNAY LOGIS"/>
    <n v="10406"/>
    <n v="10406"/>
    <n v="891475.41"/>
    <n v="44067"/>
  </r>
  <r>
    <d v="2016-08-14T00:00:00"/>
    <n v="8"/>
    <x v="20"/>
    <n v="3000031709"/>
    <n v="1100122"/>
    <x v="3"/>
    <n v="202963"/>
    <s v="Raha Oils Pvt Ltd"/>
    <n v="16.100000000000001"/>
    <n v="16.079999999999998"/>
    <s v="GJ 12 X 1736/CITY TPT"/>
    <n v="483"/>
    <n v="483"/>
    <n v="1276751.8799999999"/>
    <n v="79399.992537313432"/>
  </r>
  <r>
    <d v="2016-08-14T00:00:00"/>
    <n v="8"/>
    <x v="20"/>
    <n v="3000033126"/>
    <n v="1100122"/>
    <x v="3"/>
    <n v="203034"/>
    <s v="Puduvai Impex"/>
    <n v="19.86"/>
    <n v="19.78"/>
    <s v="MH43U3819/SREE TRANSPORT"/>
    <s v="49/31.07.2016"/>
    <n v="49"/>
    <n v="1602179.9"/>
    <n v="80999.994944388265"/>
  </r>
  <r>
    <d v="2016-08-15T00:00:00"/>
    <n v="8"/>
    <x v="20"/>
    <n v="3000031812"/>
    <n v="1100122"/>
    <x v="3"/>
    <n v="202963"/>
    <s v="Raha Oils Pvt Ltd"/>
    <n v="16.03"/>
    <n v="16.02"/>
    <s v="MH 04 DS 7934/CITY TPT"/>
    <n v="486"/>
    <n v="486"/>
    <n v="1260773.96"/>
    <n v="78699.997503121092"/>
  </r>
  <r>
    <d v="2016-08-15T00:00:00"/>
    <n v="8"/>
    <x v="20"/>
    <n v="3000031812"/>
    <n v="1100122"/>
    <x v="3"/>
    <n v="202963"/>
    <s v="Raha Oils Pvt Ltd"/>
    <n v="16.329999999999998"/>
    <n v="16.309999999999999"/>
    <s v="MH 43 U 6856/CITY TPT"/>
    <n v="488"/>
    <n v="488"/>
    <n v="1283596.96"/>
    <n v="78699.997547516861"/>
  </r>
  <r>
    <d v="2016-08-15T00:00:00"/>
    <n v="8"/>
    <x v="20"/>
    <n v="3000032868"/>
    <n v="1100122"/>
    <x v="3"/>
    <n v="200291"/>
    <s v="Namratha Oil Refineries Pvt Ltd"/>
    <n v="19.670000000000002"/>
    <n v="19.670000000000002"/>
    <s v="MH 04 HD 6119/AVADH BULK"/>
    <n v="528"/>
    <n v="528"/>
    <n v="1544094.91"/>
    <n v="78499.995424504305"/>
  </r>
  <r>
    <d v="2016-08-15T00:00:00"/>
    <n v="8"/>
    <x v="20"/>
    <n v="3000033107"/>
    <n v="1100365"/>
    <x v="0"/>
    <n v="200222"/>
    <s v="Liberty Oil Mills Ltd"/>
    <n v="20.02"/>
    <n v="20.02"/>
    <s v="MH 46 F 2881/PRANAY LOGIS"/>
    <n v="10703"/>
    <n v="10703"/>
    <n v="882221.34"/>
    <n v="44067"/>
  </r>
  <r>
    <d v="2016-08-15T00:00:00"/>
    <n v="8"/>
    <x v="20"/>
    <n v="3000033107"/>
    <n v="1100365"/>
    <x v="0"/>
    <n v="200222"/>
    <s v="Liberty Oil Mills Ltd"/>
    <n v="20.63"/>
    <n v="20.63"/>
    <s v="MH 04 EL 3865/MISTRY TPT"/>
    <n v="10690"/>
    <n v="10690"/>
    <n v="909102.21"/>
    <n v="44067"/>
  </r>
  <r>
    <d v="2016-08-15T00:00:00"/>
    <n v="8"/>
    <x v="20"/>
    <n v="3000033107"/>
    <n v="1100365"/>
    <x v="0"/>
    <n v="200222"/>
    <s v="Liberty Oil Mills Ltd"/>
    <n v="20.28"/>
    <n v="20.28"/>
    <s v="MH 43 Y 2481/PRANAY/LOGIS"/>
    <n v="10692"/>
    <n v="10692"/>
    <n v="893678.76"/>
    <n v="44067"/>
  </r>
  <r>
    <d v="2016-08-15T00:00:00"/>
    <n v="8"/>
    <x v="20"/>
    <n v="3000033107"/>
    <n v="1100365"/>
    <x v="0"/>
    <n v="200222"/>
    <s v="Liberty Oil Mills Ltd"/>
    <n v="20.2"/>
    <n v="20.2"/>
    <s v="MH 43 Y 4381/PRANAY LOGIS"/>
    <n v="10679"/>
    <n v="10679"/>
    <n v="890153.4"/>
    <n v="44067"/>
  </r>
  <r>
    <d v="2016-08-15T00:00:00"/>
    <n v="8"/>
    <x v="20"/>
    <n v="3000033107"/>
    <n v="1100365"/>
    <x v="0"/>
    <n v="200222"/>
    <s v="Liberty Oil Mills Ltd"/>
    <n v="20.88"/>
    <n v="20.88"/>
    <s v="MH 04 EY 8173/MISTRY TPT"/>
    <n v="10682"/>
    <n v="10682"/>
    <n v="920118.96"/>
    <n v="44067"/>
  </r>
  <r>
    <d v="2016-08-15T00:00:00"/>
    <n v="8"/>
    <x v="20"/>
    <n v="3000033107"/>
    <n v="1100365"/>
    <x v="0"/>
    <n v="200222"/>
    <s v="Liberty Oil Mills Ltd"/>
    <n v="20.29"/>
    <n v="20.29"/>
    <s v="MH 43 Y 2681/PRANAY LOGIS"/>
    <n v="10693"/>
    <n v="10693"/>
    <n v="894119.43000000017"/>
    <n v="44067.000000000007"/>
  </r>
  <r>
    <d v="2016-08-15T00:00:00"/>
    <n v="8"/>
    <x v="20"/>
    <n v="3000033107"/>
    <n v="1100365"/>
    <x v="0"/>
    <n v="200222"/>
    <s v="Liberty Oil Mills Ltd"/>
    <n v="21.1"/>
    <n v="21.1"/>
    <s v="MH 04 EL 3743/MISTRY TPT"/>
    <n v="10665"/>
    <n v="10665"/>
    <n v="929813.7"/>
    <n v="44066.999999999993"/>
  </r>
  <r>
    <d v="2016-08-15T00:00:00"/>
    <n v="8"/>
    <x v="20"/>
    <n v="3000033107"/>
    <n v="1100365"/>
    <x v="0"/>
    <n v="200222"/>
    <s v="Liberty Oil Mills Ltd"/>
    <n v="21.9"/>
    <n v="21.9"/>
    <s v="MH 06 AQ 1693/A.B.CARRIER"/>
    <n v="10643"/>
    <n v="10643"/>
    <n v="965067.3"/>
    <n v="44067.000000000007"/>
  </r>
  <r>
    <d v="2016-08-15T00:00:00"/>
    <n v="8"/>
    <x v="20"/>
    <n v="3000033107"/>
    <n v="1100365"/>
    <x v="0"/>
    <n v="200222"/>
    <s v="Liberty Oil Mills Ltd"/>
    <n v="20.9"/>
    <n v="20.9"/>
    <s v="MH 04 EB 9767/MISTRY TPT"/>
    <n v="10683"/>
    <n v="10683"/>
    <n v="921000.3"/>
    <n v="44067.000000000007"/>
  </r>
  <r>
    <d v="2016-08-15T00:00:00"/>
    <n v="8"/>
    <x v="20"/>
    <n v="3000033107"/>
    <n v="1100365"/>
    <x v="0"/>
    <n v="200222"/>
    <s v="Liberty Oil Mills Ltd"/>
    <n v="19.47"/>
    <n v="19.47"/>
    <s v="MH 04 FU 0298/MAHESH BULK"/>
    <n v="10712"/>
    <n v="10712"/>
    <n v="857984.49"/>
    <n v="44067"/>
  </r>
  <r>
    <d v="2016-08-15T00:00:00"/>
    <n v="8"/>
    <x v="20"/>
    <n v="3000033107"/>
    <n v="1100365"/>
    <x v="0"/>
    <n v="200222"/>
    <s v="Liberty Oil Mills Ltd"/>
    <n v="24.62"/>
    <n v="24.62"/>
    <s v="MH 04 FD 7336/A.B.CARRIER"/>
    <n v="10649"/>
    <n v="10649"/>
    <n v="1084929.54"/>
    <n v="44067"/>
  </r>
  <r>
    <d v="2016-08-15T00:00:00"/>
    <n v="8"/>
    <x v="20"/>
    <n v="3000033107"/>
    <n v="1100365"/>
    <x v="0"/>
    <n v="200222"/>
    <s v="Liberty Oil Mills Ltd"/>
    <n v="19.29"/>
    <n v="19.29"/>
    <s v="MH 04 FD 1798/YMH ENTERPR"/>
    <n v="10687"/>
    <n v="10687"/>
    <n v="850052.43"/>
    <n v="44067.000000000007"/>
  </r>
  <r>
    <d v="2016-08-15T00:00:00"/>
    <n v="8"/>
    <x v="20"/>
    <n v="3000033107"/>
    <n v="1100365"/>
    <x v="0"/>
    <n v="200222"/>
    <s v="Liberty Oil Mills Ltd"/>
    <n v="20.010000000000002"/>
    <n v="20.010000000000002"/>
    <s v="MH 06 AQ 2534/ANNA BULK"/>
    <n v="10764"/>
    <n v="10764"/>
    <n v="881780.67"/>
    <n v="44067"/>
  </r>
  <r>
    <d v="2016-08-16T00:00:00"/>
    <n v="8"/>
    <x v="20"/>
    <n v="3000031812"/>
    <n v="1100122"/>
    <x v="3"/>
    <n v="202963"/>
    <s v="Raha Oils Pvt Ltd"/>
    <n v="15.97"/>
    <n v="15.95"/>
    <s v="TN 52 U 3731/CITY TPT"/>
    <n v="495"/>
    <n v="495"/>
    <n v="1255264.96"/>
    <n v="78699.997492163006"/>
  </r>
  <r>
    <d v="2016-08-16T00:00:00"/>
    <n v="8"/>
    <x v="20"/>
    <n v="3000031812"/>
    <n v="1100122"/>
    <x v="3"/>
    <n v="202963"/>
    <s v="Raha Oils Pvt Ltd"/>
    <n v="15.98"/>
    <n v="15.95"/>
    <s v="MH 04 DD 1619/CITY T0T"/>
    <n v="487"/>
    <n v="487"/>
    <n v="1255264.96"/>
    <n v="78699.997492163006"/>
  </r>
  <r>
    <d v="2016-08-16T00:00:00"/>
    <n v="8"/>
    <x v="20"/>
    <n v="3000033070"/>
    <n v="1100378"/>
    <x v="5"/>
    <n v="200222"/>
    <s v="Liberty Oil Mills Ltd"/>
    <n v="20.81"/>
    <n v="20.81"/>
    <s v="MH 04 FP 5067/IESA ROADLI"/>
    <n v="10839"/>
    <n v="10839"/>
    <n v="979464.27000000014"/>
    <n v="47067.000000000007"/>
  </r>
  <r>
    <d v="2016-08-16T00:00:00"/>
    <n v="8"/>
    <x v="20"/>
    <n v="3000033070"/>
    <n v="1100378"/>
    <x v="5"/>
    <n v="200222"/>
    <s v="Liberty Oil Mills Ltd"/>
    <n v="24.96"/>
    <n v="24.96"/>
    <s v="MH 04 FD 7336/ANNA BULK"/>
    <n v="10873"/>
    <n v="10873"/>
    <n v="1174792.32"/>
    <n v="47067"/>
  </r>
  <r>
    <d v="2016-08-16T00:00:00"/>
    <n v="8"/>
    <x v="20"/>
    <n v="3000033070"/>
    <n v="1100378"/>
    <x v="5"/>
    <n v="200222"/>
    <s v="Liberty Oil Mills Ltd"/>
    <n v="22.17"/>
    <n v="22.16"/>
    <s v="MH 06 AQ 1693/ANNA BULK"/>
    <n v="10876"/>
    <n v="10876"/>
    <n v="1043004.72"/>
    <n v="47067"/>
  </r>
  <r>
    <d v="2016-08-16T00:00:00"/>
    <n v="8"/>
    <x v="20"/>
    <n v="3000033070"/>
    <n v="1100378"/>
    <x v="5"/>
    <n v="200222"/>
    <s v="Liberty Oil Mills Ltd"/>
    <n v="26.27"/>
    <n v="26.27"/>
    <s v="MH 06 AQ 2534/ANNA BULK C"/>
    <n v="10902"/>
    <n v="10902"/>
    <n v="1236450.0900000001"/>
    <n v="47067.000000000007"/>
  </r>
  <r>
    <d v="2016-08-16T00:00:00"/>
    <n v="8"/>
    <x v="20"/>
    <n v="3000033589"/>
    <n v="1100380"/>
    <x v="1"/>
    <n v="200282"/>
    <s v="Maheshwari Global Industries Pvt Ltd"/>
    <n v="27.94"/>
    <n v="27.88"/>
    <s v="GJ 12 AT 8738/OM TPT"/>
    <n v="224"/>
    <n v="224"/>
    <n v="2415969.2799999998"/>
    <n v="86656"/>
  </r>
  <r>
    <d v="2016-08-16T00:00:00"/>
    <n v="8"/>
    <x v="20"/>
    <n v="3000033589"/>
    <n v="1100380"/>
    <x v="1"/>
    <n v="200282"/>
    <s v="Maheshwari Global Industries Pvt Ltd"/>
    <n v="27.92"/>
    <n v="27.85"/>
    <s v="GJ 12 BT 8836/OM TPT"/>
    <n v="223"/>
    <n v="223"/>
    <n v="2413369.6"/>
    <n v="86656"/>
  </r>
  <r>
    <d v="2016-08-17T00:00:00"/>
    <n v="8"/>
    <x v="20"/>
    <n v="3000033410"/>
    <n v="1100122"/>
    <x v="3"/>
    <n v="200291"/>
    <s v="Namratha Oil Refineries Pvt Ltd"/>
    <n v="19.920000000000002"/>
    <n v="19.920000000000002"/>
    <s v="MH 04GR 9053/SRI JAGADAME"/>
    <n v="536"/>
    <n v="536"/>
    <n v="1683239.8500000003"/>
    <n v="84499.992469879522"/>
  </r>
  <r>
    <d v="2016-08-17T00:00:00"/>
    <n v="8"/>
    <x v="20"/>
    <n v="3000031812"/>
    <n v="1100122"/>
    <x v="3"/>
    <n v="202963"/>
    <s v="Raha Oils Pvt Ltd"/>
    <n v="16.71"/>
    <n v="16.59"/>
    <s v="MH 04 CP 9141/CITY TPT"/>
    <n v="501"/>
    <n v="501"/>
    <n v="1305632.95"/>
    <n v="78699.996986136219"/>
  </r>
  <r>
    <d v="2016-08-17T00:00:00"/>
    <n v="8"/>
    <x v="20"/>
    <n v="3000033126"/>
    <n v="1100122"/>
    <x v="3"/>
    <n v="203034"/>
    <s v="Puduvai Impex"/>
    <n v="19.62"/>
    <n v="19.579999999999998"/>
    <s v="MH 04 FD 2997/SREE TRANS"/>
    <n v="50"/>
    <n v="50"/>
    <n v="1585979.91"/>
    <n v="80999.995403472931"/>
  </r>
  <r>
    <d v="2016-08-17T00:00:00"/>
    <n v="8"/>
    <x v="20"/>
    <n v="3000031884"/>
    <n v="1100122"/>
    <x v="3"/>
    <n v="202974"/>
    <s v="Sri Jayasakthi Rice &amp; Oil Mills"/>
    <n v="20.07"/>
    <n v="19.95"/>
    <s v="MH 46 AR 0766/AR ROADWAYS"/>
    <n v="774"/>
    <n v="774"/>
    <n v="1536149.88"/>
    <n v="76999.993984962406"/>
  </r>
  <r>
    <d v="2016-08-17T00:00:00"/>
    <n v="8"/>
    <x v="20"/>
    <n v="3000033070"/>
    <n v="1100378"/>
    <x v="5"/>
    <n v="200222"/>
    <s v="Liberty Oil Mills Ltd"/>
    <n v="22.74"/>
    <n v="22.74"/>
    <s v="MH 04 FP 5067/IESA ROAD"/>
    <n v="10987"/>
    <n v="10987"/>
    <n v="1070303.58"/>
    <n v="47067.000000000007"/>
  </r>
  <r>
    <d v="2016-08-17T00:00:00"/>
    <n v="8"/>
    <x v="20"/>
    <n v="3000033589"/>
    <n v="1100380"/>
    <x v="1"/>
    <n v="200282"/>
    <s v="Maheshwari Global Industries Pvt Ltd"/>
    <n v="33.75"/>
    <n v="33.75"/>
    <s v="GJ 12 BT 8862/OM TPT"/>
    <n v="228"/>
    <n v="228"/>
    <n v="2924640"/>
    <n v="86656"/>
  </r>
  <r>
    <d v="2016-08-17T00:00:00"/>
    <n v="8"/>
    <x v="20"/>
    <n v="3000033589"/>
    <n v="1100380"/>
    <x v="1"/>
    <n v="200282"/>
    <s v="Maheshwari Global Industries Pvt Ltd"/>
    <n v="28.08"/>
    <n v="28.04"/>
    <s v="GJ 12 AY 8804/OM TPT"/>
    <n v="227"/>
    <n v="227"/>
    <n v="2429834.2400000002"/>
    <n v="86656.000000000015"/>
  </r>
  <r>
    <d v="2016-08-17T00:00:00"/>
    <n v="8"/>
    <x v="20"/>
    <n v="3000033589"/>
    <n v="1100380"/>
    <x v="1"/>
    <n v="200282"/>
    <s v="Maheshwari Global Industries Pvt Ltd"/>
    <n v="34.29"/>
    <n v="34.21"/>
    <s v="GJ 12 BT 8824/OM TPT"/>
    <n v="226"/>
    <n v="226"/>
    <n v="2964501.76"/>
    <n v="86655.999999999985"/>
  </r>
  <r>
    <d v="2016-08-17T00:00:00"/>
    <n v="8"/>
    <x v="20"/>
    <n v="3000033589"/>
    <n v="1100380"/>
    <x v="1"/>
    <n v="200282"/>
    <s v="Maheshwari Global Industries Pvt Ltd"/>
    <n v="27.67"/>
    <n v="27.63"/>
    <s v="GJ 12 AY 0888/OM TPT"/>
    <n v="225"/>
    <n v="225"/>
    <n v="2394305.2799999998"/>
    <n v="86656"/>
  </r>
  <r>
    <d v="2016-08-18T00:00:00"/>
    <n v="8"/>
    <x v="20"/>
    <n v="3000031812"/>
    <n v="1100122"/>
    <x v="3"/>
    <n v="202963"/>
    <s v="Raha Oils Pvt Ltd"/>
    <n v="15.68"/>
    <n v="15.68"/>
    <s v="MH 43 Y 0419/A R ROADWAYS"/>
    <n v="510"/>
    <n v="510"/>
    <n v="1234015.95"/>
    <n v="78699.996811224482"/>
  </r>
  <r>
    <d v="2016-08-18T00:00:00"/>
    <n v="8"/>
    <x v="20"/>
    <n v="3000031037"/>
    <n v="1100365"/>
    <x v="0"/>
    <n v="201888"/>
    <s v="Frigorifico Allana Private Limited"/>
    <n v="24.5"/>
    <n v="24.4"/>
    <s v="MH 04 FD 7336/A B C"/>
    <n v="10052"/>
    <n v="9956"/>
    <n v="1001375.9999999999"/>
    <n v="41040"/>
  </r>
  <r>
    <d v="2016-08-18T00:00:00"/>
    <n v="8"/>
    <x v="20"/>
    <n v="3000031037"/>
    <n v="1100365"/>
    <x v="0"/>
    <n v="201888"/>
    <s v="Frigorifico Allana Private Limited"/>
    <n v="20.45"/>
    <n v="20.376999999999999"/>
    <s v="MH 04 FU 5214/Y L ROADLIN"/>
    <n v="10083"/>
    <n v="9991"/>
    <n v="836272.08"/>
    <n v="41040"/>
  </r>
  <r>
    <d v="2016-08-18T00:00:00"/>
    <n v="8"/>
    <x v="20"/>
    <n v="3000031037"/>
    <n v="1100365"/>
    <x v="0"/>
    <n v="201888"/>
    <s v="Frigorifico Allana Private Limited"/>
    <n v="22.26"/>
    <n v="22.18"/>
    <s v="MH 06 AQ 1693/A B C"/>
    <n v="10071"/>
    <n v="9980"/>
    <n v="910267.2"/>
    <n v="41040"/>
  </r>
  <r>
    <d v="2016-08-18T00:00:00"/>
    <n v="8"/>
    <x v="20"/>
    <n v="3000031037"/>
    <n v="1100365"/>
    <x v="0"/>
    <n v="201888"/>
    <s v="Frigorifico Allana Private Limited"/>
    <n v="2"/>
    <n v="1.9930000000000001"/>
    <s v="MH 04 FU 5214/Y L ROADLIN"/>
    <n v="10082"/>
    <n v="9990"/>
    <n v="81792.72"/>
    <n v="41040"/>
  </r>
  <r>
    <d v="2016-08-18T00:00:00"/>
    <n v="8"/>
    <x v="20"/>
    <n v="3000031037"/>
    <n v="1100365"/>
    <x v="0"/>
    <n v="201888"/>
    <s v="Frigorifico Allana Private Limited"/>
    <n v="25.48"/>
    <n v="25.37"/>
    <s v="MH 06 AQ 2534/A B C"/>
    <n v="10081"/>
    <n v="9989"/>
    <n v="1041184.8"/>
    <n v="41040"/>
  </r>
  <r>
    <d v="2016-08-18T00:00:00"/>
    <n v="8"/>
    <x v="20"/>
    <n v="3000033070"/>
    <n v="1100378"/>
    <x v="5"/>
    <n v="200222"/>
    <s v="Liberty Oil Mills Ltd"/>
    <n v="19.989999999999998"/>
    <n v="19.989999999999998"/>
    <s v="MH 46 F 2881/PRANAY LOGIS"/>
    <n v="11148"/>
    <n v="11148"/>
    <n v="940869.33"/>
    <n v="47067"/>
  </r>
  <r>
    <d v="2016-08-18T00:00:00"/>
    <n v="8"/>
    <x v="20"/>
    <n v="3000033070"/>
    <n v="1100378"/>
    <x v="5"/>
    <n v="200222"/>
    <s v="Liberty Oil Mills Ltd"/>
    <n v="20.73"/>
    <n v="20.66"/>
    <s v="MH 43 Y 2681/PRANAY LOGIS"/>
    <n v="11145"/>
    <n v="11145"/>
    <n v="972404.22"/>
    <n v="47067"/>
  </r>
  <r>
    <d v="2016-08-18T00:00:00"/>
    <n v="8"/>
    <x v="20"/>
    <n v="3000033070"/>
    <n v="1100378"/>
    <x v="5"/>
    <n v="200222"/>
    <s v="Liberty Oil Mills Ltd"/>
    <n v="20.6"/>
    <n v="20.5"/>
    <s v="MH 43 Y 2481/PRANAY LOGIS"/>
    <n v="11143"/>
    <n v="11143"/>
    <n v="964873.5"/>
    <n v="47067"/>
  </r>
  <r>
    <d v="2016-08-18T00:00:00"/>
    <n v="8"/>
    <x v="20"/>
    <n v="3000033070"/>
    <n v="1100378"/>
    <x v="5"/>
    <n v="200222"/>
    <s v="Liberty Oil Mills Ltd"/>
    <n v="-20.73"/>
    <n v="-20.66"/>
    <s v="MH 43 Y 2681/PRANAY LOGIS"/>
    <n v="11145"/>
    <n v="11145"/>
    <n v="-972404.22"/>
    <n v="47067"/>
  </r>
  <r>
    <d v="2016-08-18T00:00:00"/>
    <n v="8"/>
    <x v="20"/>
    <n v="3000033070"/>
    <n v="1100378"/>
    <x v="5"/>
    <n v="200222"/>
    <s v="Liberty Oil Mills Ltd"/>
    <n v="20.73"/>
    <n v="20.69"/>
    <s v="MH 04 FP 0716/ABDULLA TPT"/>
    <n v="11101"/>
    <n v="11101"/>
    <n v="973816.22999999986"/>
    <n v="47066.999999999993"/>
  </r>
  <r>
    <d v="2016-08-18T00:00:00"/>
    <n v="8"/>
    <x v="20"/>
    <n v="3000033070"/>
    <n v="1100378"/>
    <x v="5"/>
    <n v="200222"/>
    <s v="Liberty Oil Mills Ltd"/>
    <n v="20.69"/>
    <n v="20.68"/>
    <s v="MH 04 FP 5067/IESA RD LIN"/>
    <n v="11159"/>
    <n v="11159"/>
    <n v="973345.55999999994"/>
    <n v="47067"/>
  </r>
  <r>
    <d v="2016-08-18T00:00:00"/>
    <n v="8"/>
    <x v="20"/>
    <n v="3000033070"/>
    <n v="1100378"/>
    <x v="5"/>
    <n v="200222"/>
    <s v="Liberty Oil Mills Ltd"/>
    <n v="19.32"/>
    <n v="19.29"/>
    <s v="MH 43 Y 4281/PRANAY LOGIS"/>
    <n v="11098"/>
    <n v="11098"/>
    <n v="907922.43"/>
    <n v="47067.000000000007"/>
  </r>
  <r>
    <d v="2016-08-18T00:00:00"/>
    <n v="8"/>
    <x v="20"/>
    <n v="3000033070"/>
    <n v="1100378"/>
    <x v="5"/>
    <n v="200222"/>
    <s v="Liberty Oil Mills Ltd"/>
    <n v="20.45"/>
    <n v="20.41"/>
    <s v="MH 43 Y 4381/PRANAY LOGIS"/>
    <n v="11100"/>
    <n v="11100"/>
    <n v="960637.47"/>
    <n v="47067"/>
  </r>
  <r>
    <d v="2016-08-18T00:00:00"/>
    <n v="8"/>
    <x v="20"/>
    <n v="3000033589"/>
    <n v="1100380"/>
    <x v="1"/>
    <n v="200282"/>
    <s v="Maheshwari Global Industries Pvt Ltd"/>
    <n v="27.62"/>
    <n v="27.6"/>
    <s v="GJ 12 BT 8832/OM TPT"/>
    <n v="230"/>
    <n v="230"/>
    <n v="2391705.6000000001"/>
    <n v="86656"/>
  </r>
  <r>
    <d v="2016-08-18T00:00:00"/>
    <n v="8"/>
    <x v="20"/>
    <n v="3000033589"/>
    <n v="1100380"/>
    <x v="1"/>
    <n v="200282"/>
    <s v="Maheshwari Global Industries Pvt Ltd"/>
    <n v="27.68"/>
    <n v="27.63"/>
    <s v="GJ 12 AY 8855/OM TPT"/>
    <n v="229"/>
    <n v="229"/>
    <n v="2394305.2799999998"/>
    <n v="86656"/>
  </r>
  <r>
    <d v="2016-08-18T00:00:00"/>
    <n v="8"/>
    <x v="20"/>
    <n v="3000033589"/>
    <n v="1100380"/>
    <x v="1"/>
    <n v="200282"/>
    <s v="Maheshwari Global Industries Pvt Ltd"/>
    <n v="27.82"/>
    <n v="27.82"/>
    <s v="GJ 12 AW 8873/OM TPT"/>
    <n v="231"/>
    <n v="231"/>
    <n v="2410769.92"/>
    <n v="86656"/>
  </r>
  <r>
    <d v="2016-08-19T00:00:00"/>
    <n v="8"/>
    <x v="20"/>
    <n v="3000033070"/>
    <n v="1100378"/>
    <x v="5"/>
    <n v="200222"/>
    <s v="Liberty Oil Mills Ltd"/>
    <n v="20.73"/>
    <n v="20.66"/>
    <s v="MH 43 Y 2681/PRANAY LOGIS"/>
    <n v="11145"/>
    <n v="11145"/>
    <n v="972404.22"/>
    <n v="47067"/>
  </r>
  <r>
    <d v="2016-08-19T00:00:00"/>
    <n v="8"/>
    <x v="20"/>
    <n v="3000033589"/>
    <n v="1100380"/>
    <x v="1"/>
    <n v="200282"/>
    <s v="Maheshwari Global Industries Pvt Ltd"/>
    <n v="28.26"/>
    <n v="28.26"/>
    <s v="GJ 12 BT 8830/OM TPT"/>
    <n v="234"/>
    <n v="234"/>
    <n v="2448898.56"/>
    <n v="86656"/>
  </r>
  <r>
    <d v="2016-08-19T00:00:00"/>
    <n v="8"/>
    <x v="20"/>
    <n v="3000033589"/>
    <n v="1100380"/>
    <x v="1"/>
    <n v="200282"/>
    <s v="Maheshwari Global Industries Pvt Ltd"/>
    <n v="27.34"/>
    <n v="27.3"/>
    <s v="GJ 12 BT 2825/OM TPT"/>
    <n v="236"/>
    <n v="236"/>
    <n v="2365708.7999999998"/>
    <n v="86655.999999999985"/>
  </r>
  <r>
    <d v="2016-08-19T00:00:00"/>
    <n v="8"/>
    <x v="20"/>
    <n v="3000033589"/>
    <n v="1100380"/>
    <x v="1"/>
    <n v="200282"/>
    <s v="Maheshwari Global Industries Pvt Ltd"/>
    <n v="27.76"/>
    <n v="27.76"/>
    <s v="GJ 12 BT 8826/OM TPT"/>
    <n v="233"/>
    <n v="233"/>
    <n v="2405570.5600000001"/>
    <n v="86656"/>
  </r>
  <r>
    <d v="2016-08-19T00:00:00"/>
    <n v="8"/>
    <x v="20"/>
    <n v="3000033589"/>
    <n v="1100380"/>
    <x v="1"/>
    <n v="200282"/>
    <s v="Maheshwari Global Industries Pvt Ltd"/>
    <n v="27.63"/>
    <n v="27.6"/>
    <s v="GJ 12 AY 8802/OM TPT"/>
    <n v="232"/>
    <n v="232"/>
    <n v="2391705.6000000001"/>
    <n v="86656"/>
  </r>
  <r>
    <d v="2016-08-19T00:00:00"/>
    <n v="8"/>
    <x v="20"/>
    <n v="3000033589"/>
    <n v="1100380"/>
    <x v="1"/>
    <n v="200282"/>
    <s v="Maheshwari Global Industries Pvt Ltd"/>
    <n v="28.18"/>
    <n v="28.14"/>
    <s v="GJ 12 AY 8803/OM TPT"/>
    <n v="235"/>
    <n v="235"/>
    <n v="2438499.84"/>
    <n v="86656"/>
  </r>
  <r>
    <d v="2016-08-20T00:00:00"/>
    <n v="8"/>
    <x v="20"/>
    <n v="3000032360"/>
    <n v="1100122"/>
    <x v="3"/>
    <n v="202963"/>
    <s v="Raha Oils Pvt Ltd"/>
    <n v="20.22"/>
    <n v="20.21"/>
    <s v="MH 43 Y 5763/CITY TPT"/>
    <n v="514"/>
    <n v="514"/>
    <n v="1525854.8399999999"/>
    <n v="75499.992083127159"/>
  </r>
  <r>
    <d v="2016-08-20T00:00:00"/>
    <n v="8"/>
    <x v="20"/>
    <n v="3000032360"/>
    <n v="1100122"/>
    <x v="3"/>
    <n v="202963"/>
    <s v="Raha Oils Pvt Ltd"/>
    <n v="20.03"/>
    <n v="20.010000000000002"/>
    <s v="MH 04FD 0857/A R ROADWAYS"/>
    <n v="520"/>
    <n v="520"/>
    <n v="1510754.8400000003"/>
    <n v="75499.992003998006"/>
  </r>
  <r>
    <d v="2016-08-20T00:00:00"/>
    <n v="8"/>
    <x v="20"/>
    <n v="3000033070"/>
    <n v="1100378"/>
    <x v="5"/>
    <n v="200222"/>
    <s v="Liberty Oil Mills Ltd"/>
    <n v="21.88"/>
    <n v="21.88"/>
    <s v="MH 04 FU 0298/MAHESH BULK"/>
    <n v="11490"/>
    <n v="11490"/>
    <n v="1029825.96"/>
    <n v="47067"/>
  </r>
  <r>
    <d v="2016-08-20T00:00:00"/>
    <n v="8"/>
    <x v="20"/>
    <n v="3000033070"/>
    <n v="1100378"/>
    <x v="5"/>
    <n v="200222"/>
    <s v="Liberty Oil Mills Ltd"/>
    <n v="21.92"/>
    <n v="21.92"/>
    <s v="MH 04 FU 0298/MAHESH BULK"/>
    <n v="11242"/>
    <n v="11242"/>
    <n v="1031708.6400000001"/>
    <n v="47067"/>
  </r>
  <r>
    <d v="2016-08-20T00:00:00"/>
    <n v="8"/>
    <x v="20"/>
    <n v="3000033070"/>
    <n v="1100378"/>
    <x v="5"/>
    <n v="200222"/>
    <s v="Liberty Oil Mills Ltd"/>
    <n v="23.09"/>
    <n v="23.09"/>
    <s v="MH 04 FU 5214/Y L ROADLIN"/>
    <n v="11244"/>
    <n v="11244"/>
    <n v="1086777.03"/>
    <n v="47067"/>
  </r>
  <r>
    <d v="2016-08-20T00:00:00"/>
    <n v="8"/>
    <x v="20"/>
    <n v="3000033070"/>
    <n v="1100378"/>
    <x v="5"/>
    <n v="200222"/>
    <s v="Liberty Oil Mills Ltd"/>
    <n v="26.47"/>
    <n v="26.47"/>
    <s v="MH 06 AQ 2534/ANNA BULK"/>
    <n v="11355"/>
    <n v="11355"/>
    <n v="1245863.49"/>
    <n v="47067"/>
  </r>
  <r>
    <d v="2016-08-20T00:00:00"/>
    <n v="8"/>
    <x v="20"/>
    <n v="3000033070"/>
    <n v="1100378"/>
    <x v="5"/>
    <n v="200222"/>
    <s v="Liberty Oil Mills Ltd"/>
    <n v="25.04"/>
    <n v="25.04"/>
    <s v="MH 04 FD 7336/ANNA BULK"/>
    <n v="11360"/>
    <n v="11360"/>
    <n v="1178557.68"/>
    <n v="47067"/>
  </r>
  <r>
    <d v="2016-08-20T00:00:00"/>
    <n v="8"/>
    <x v="20"/>
    <n v="3000033070"/>
    <n v="1100378"/>
    <x v="5"/>
    <n v="200222"/>
    <s v="Liberty Oil Mills Ltd"/>
    <n v="22"/>
    <n v="21.99"/>
    <s v="MH 46 AF 5789/HARJEET B C"/>
    <n v="11381"/>
    <n v="11381"/>
    <n v="1035003.33"/>
    <n v="47067"/>
  </r>
  <r>
    <d v="2016-08-20T00:00:00"/>
    <n v="8"/>
    <x v="20"/>
    <n v="3000033070"/>
    <n v="1100378"/>
    <x v="5"/>
    <n v="200222"/>
    <s v="Liberty Oil Mills Ltd"/>
    <n v="22.28"/>
    <n v="22.28"/>
    <s v="MH 06 AQ 1693/ANNA BULK"/>
    <n v="11365"/>
    <n v="11365"/>
    <n v="1048652.76"/>
    <n v="47067"/>
  </r>
  <r>
    <d v="2016-08-20T00:00:00"/>
    <n v="8"/>
    <x v="20"/>
    <n v="3000033070"/>
    <n v="1100378"/>
    <x v="5"/>
    <n v="200222"/>
    <s v="Liberty Oil Mills Ltd"/>
    <n v="20.91"/>
    <n v="20.88"/>
    <s v="MH 43 Y 2681/PRANAY LOGIS"/>
    <n v="11351"/>
    <n v="11351"/>
    <n v="982758.96"/>
    <n v="47067"/>
  </r>
  <r>
    <d v="2016-08-20T00:00:00"/>
    <n v="8"/>
    <x v="20"/>
    <n v="3000033070"/>
    <n v="1100378"/>
    <x v="5"/>
    <n v="200222"/>
    <s v="Liberty Oil Mills Ltd"/>
    <n v="19.93"/>
    <n v="19.93"/>
    <s v="MH 46 F 2881/PRANAY LOGIS"/>
    <n v="11327"/>
    <n v="11327"/>
    <n v="938045.30999999994"/>
    <n v="47067"/>
  </r>
  <r>
    <d v="2016-08-20T00:00:00"/>
    <n v="8"/>
    <x v="20"/>
    <n v="3000033070"/>
    <n v="1100378"/>
    <x v="5"/>
    <n v="200222"/>
    <s v="Liberty Oil Mills Ltd"/>
    <n v="20.05"/>
    <n v="20.05"/>
    <s v="MH 43 Y 4281/PRANAY LOGIS"/>
    <n v="11257"/>
    <n v="11257"/>
    <n v="943693.35"/>
    <n v="47067"/>
  </r>
  <r>
    <d v="2016-08-20T00:00:00"/>
    <n v="8"/>
    <x v="20"/>
    <n v="3000033070"/>
    <n v="1100378"/>
    <x v="5"/>
    <n v="200222"/>
    <s v="Liberty Oil Mills Ltd"/>
    <n v="20.92"/>
    <n v="20.92"/>
    <s v="MH 43 Y 2481/PRANAY LOGIS"/>
    <n v="11342"/>
    <n v="11342"/>
    <n v="984641.64000000013"/>
    <n v="47067"/>
  </r>
  <r>
    <d v="2016-08-20T00:00:00"/>
    <n v="8"/>
    <x v="20"/>
    <n v="3000033070"/>
    <n v="1100378"/>
    <x v="5"/>
    <n v="200222"/>
    <s v="Liberty Oil Mills Ltd"/>
    <n v="22.68"/>
    <n v="22.68"/>
    <s v="MH 04 FP 0716/ABDULLA"/>
    <n v="11333"/>
    <n v="11333"/>
    <n v="1067479.56"/>
    <n v="47067"/>
  </r>
  <r>
    <d v="2016-08-20T00:00:00"/>
    <n v="8"/>
    <x v="20"/>
    <n v="3000033070"/>
    <n v="1100378"/>
    <x v="5"/>
    <n v="200222"/>
    <s v="Liberty Oil Mills Ltd"/>
    <n v="21.16"/>
    <n v="21.16"/>
    <s v="MH 04 FP 5067/IESA ROAD"/>
    <n v="11288"/>
    <n v="11288"/>
    <n v="995937.72"/>
    <n v="47067"/>
  </r>
  <r>
    <d v="2016-08-20T00:00:00"/>
    <n v="8"/>
    <x v="20"/>
    <n v="3000033070"/>
    <n v="1100378"/>
    <x v="5"/>
    <n v="200222"/>
    <s v="Liberty Oil Mills Ltd"/>
    <n v="21"/>
    <n v="21"/>
    <s v="MH 04 FP 5067/IESAROADLIN"/>
    <n v="11500"/>
    <n v="11500"/>
    <n v="988407"/>
    <n v="47067"/>
  </r>
  <r>
    <d v="2016-08-20T00:00:00"/>
    <n v="8"/>
    <x v="20"/>
    <n v="3000033070"/>
    <n v="1100378"/>
    <x v="5"/>
    <n v="200222"/>
    <s v="Liberty Oil Mills Ltd"/>
    <n v="20.66"/>
    <n v="20.66"/>
    <s v="MH 04 FP 0716/ABDULLA TPT"/>
    <n v="11503"/>
    <n v="11503"/>
    <n v="972404.22"/>
    <n v="47067"/>
  </r>
  <r>
    <d v="2016-08-20T00:00:00"/>
    <n v="8"/>
    <x v="20"/>
    <n v="3000033589"/>
    <n v="1100380"/>
    <x v="1"/>
    <n v="200282"/>
    <s v="Maheshwari Global Industries Pvt Ltd"/>
    <n v="27.6"/>
    <n v="27.55"/>
    <s v="GJ 12 AY 8801/OM TPT"/>
    <n v="241"/>
    <n v="241"/>
    <n v="2387372.7999999998"/>
    <n v="86655.999999999985"/>
  </r>
  <r>
    <d v="2016-08-20T00:00:00"/>
    <n v="8"/>
    <x v="20"/>
    <n v="3000033589"/>
    <n v="1100380"/>
    <x v="1"/>
    <n v="200282"/>
    <s v="Maheshwari Global Industries Pvt Ltd"/>
    <n v="28.26"/>
    <n v="28.22"/>
    <s v="GJ 12 AT 8738/OM TPT"/>
    <s v="16-17/239"/>
    <n v="239"/>
    <n v="2445432.3199999998"/>
    <n v="86656"/>
  </r>
  <r>
    <d v="2016-08-20T00:00:00"/>
    <n v="8"/>
    <x v="20"/>
    <n v="3000033589"/>
    <n v="1100380"/>
    <x v="1"/>
    <n v="200282"/>
    <s v="Maheshwari Global Industries Pvt Ltd"/>
    <n v="28.14"/>
    <n v="28.08"/>
    <s v="GJ 12 BT 8836/OM TPT"/>
    <s v="16-17/240"/>
    <n v="240"/>
    <n v="2433300.48"/>
    <n v="86656"/>
  </r>
  <r>
    <d v="2016-08-21T00:00:00"/>
    <n v="8"/>
    <x v="21"/>
    <n v="3000033410"/>
    <n v="1100122"/>
    <x v="3"/>
    <n v="200291"/>
    <s v="Namratha Oil Refineries Pvt Ltd"/>
    <n v="19.63"/>
    <n v="19.600000000000001"/>
    <s v="MH 43 Y 5969/SHREEJAGDAMA"/>
    <n v="548"/>
    <n v="548"/>
    <n v="1656199.86"/>
    <n v="84499.992857142861"/>
  </r>
  <r>
    <d v="2016-08-21T00:00:00"/>
    <n v="8"/>
    <x v="21"/>
    <n v="3000033070"/>
    <n v="1100378"/>
    <x v="5"/>
    <n v="200222"/>
    <s v="Liberty Oil Mills Ltd"/>
    <n v="24.83"/>
    <n v="24.83"/>
    <s v="MH 04 FD 7336/ANNABULK C"/>
    <n v="11550"/>
    <n v="11550"/>
    <n v="1168673.6100000001"/>
    <n v="47067.000000000007"/>
  </r>
  <r>
    <d v="2016-08-21T00:00:00"/>
    <n v="8"/>
    <x v="21"/>
    <n v="3000033070"/>
    <n v="1100378"/>
    <x v="5"/>
    <n v="200222"/>
    <s v="Liberty Oil Mills Ltd"/>
    <n v="26.28"/>
    <n v="26.25"/>
    <s v="MH 06 AQ 2534/ANNABULK C"/>
    <n v="11533"/>
    <n v="11533"/>
    <n v="1235508.75"/>
    <n v="47067"/>
  </r>
  <r>
    <d v="2016-08-21T00:00:00"/>
    <n v="8"/>
    <x v="21"/>
    <n v="3000033070"/>
    <n v="1100378"/>
    <x v="5"/>
    <n v="200222"/>
    <s v="Liberty Oil Mills Ltd"/>
    <n v="19.63"/>
    <n v="19.63"/>
    <s v="MH 43 Y 4281/PRANAYLOGIST"/>
    <n v="11534"/>
    <n v="11534"/>
    <n v="923925.21"/>
    <n v="47067"/>
  </r>
  <r>
    <d v="2016-08-21T00:00:00"/>
    <n v="8"/>
    <x v="21"/>
    <n v="3000033070"/>
    <n v="1100378"/>
    <x v="5"/>
    <n v="200222"/>
    <s v="Liberty Oil Mills Ltd"/>
    <n v="19.920000000000002"/>
    <n v="19.91"/>
    <s v="MH 43 Y 2581/PRANAYLOGIST"/>
    <n v="11529"/>
    <n v="11529"/>
    <n v="937103.97"/>
    <n v="47067"/>
  </r>
  <r>
    <d v="2016-08-21T00:00:00"/>
    <n v="8"/>
    <x v="21"/>
    <n v="3000033070"/>
    <n v="1100378"/>
    <x v="5"/>
    <n v="200222"/>
    <s v="Liberty Oil Mills Ltd"/>
    <n v="22.23"/>
    <n v="22.23"/>
    <s v="MH 06 AQ 1693/ANNABULK C"/>
    <n v="11546"/>
    <n v="11546"/>
    <n v="1046299.41"/>
    <n v="47067"/>
  </r>
  <r>
    <d v="2016-08-21T00:00:00"/>
    <n v="8"/>
    <x v="21"/>
    <n v="3000033070"/>
    <n v="1100378"/>
    <x v="5"/>
    <n v="200222"/>
    <s v="Liberty Oil Mills Ltd"/>
    <n v="20.47"/>
    <n v="20.47"/>
    <s v="MH 43 Y 2681/PRANAYLOGIST"/>
    <n v="11527"/>
    <n v="11527"/>
    <n v="963461.49"/>
    <n v="47067"/>
  </r>
  <r>
    <d v="2016-08-21T00:00:00"/>
    <n v="8"/>
    <x v="21"/>
    <n v="3000033070"/>
    <n v="1100378"/>
    <x v="5"/>
    <n v="200222"/>
    <s v="Liberty Oil Mills Ltd"/>
    <n v="21.19"/>
    <n v="21.19"/>
    <s v="MH 43 Y 2481/PRANAYLOGIST"/>
    <n v="11538"/>
    <n v="11538"/>
    <n v="997349.72999999986"/>
    <n v="47066.999999999993"/>
  </r>
  <r>
    <d v="2016-08-21T00:00:00"/>
    <n v="8"/>
    <x v="21"/>
    <n v="3000033589"/>
    <n v="1100380"/>
    <x v="1"/>
    <n v="200282"/>
    <s v="Maheshwari Global Industries Pvt Ltd"/>
    <n v="32.17"/>
    <n v="32.119999999999997"/>
    <s v="GJ 12 BV 8872/OM TPT"/>
    <s v="16-17/237"/>
    <n v="237"/>
    <n v="2783390.72"/>
    <n v="86656.000000000015"/>
  </r>
  <r>
    <d v="2016-08-21T00:00:00"/>
    <n v="8"/>
    <x v="21"/>
    <n v="3000033589"/>
    <n v="1100380"/>
    <x v="1"/>
    <n v="200282"/>
    <s v="Maheshwari Global Industries Pvt Ltd"/>
    <n v="27.01"/>
    <n v="26.95"/>
    <s v="GJ 12 AU 8855/OM TPT"/>
    <s v="16-17/238"/>
    <n v="238"/>
    <n v="2335379.2000000002"/>
    <n v="86656.000000000015"/>
  </r>
  <r>
    <d v="2016-08-22T00:00:00"/>
    <n v="8"/>
    <x v="21"/>
    <n v="3000032993"/>
    <n v="1100122"/>
    <x v="3"/>
    <n v="200296"/>
    <s v="Balaji Industries  Prop. Balaji"/>
    <n v="19.96"/>
    <n v="19.940000000000001"/>
    <s v="MH 04 DS 1709/SHRI VAIBHA"/>
    <n v="44"/>
    <n v="44"/>
    <n v="1515440"/>
    <n v="76000"/>
  </r>
  <r>
    <d v="2016-08-22T00:00:00"/>
    <n v="8"/>
    <x v="21"/>
    <n v="3000032055"/>
    <n v="1100122"/>
    <x v="3"/>
    <n v="202974"/>
    <s v="Sri Jayasakthi Rice &amp; Oil Mills"/>
    <n v="19.579999999999998"/>
    <n v="19.48"/>
    <s v="MH 04 GR 9336/A.R.ROADWAY"/>
    <n v="801"/>
    <n v="801"/>
    <n v="1509699.96"/>
    <n v="77499.997946611911"/>
  </r>
  <r>
    <d v="2016-08-22T00:00:00"/>
    <n v="8"/>
    <x v="21"/>
    <n v="3000033070"/>
    <n v="1100378"/>
    <x v="5"/>
    <n v="200222"/>
    <s v="Liberty Oil Mills Ltd"/>
    <n v="23.41"/>
    <n v="23.4"/>
    <s v="MH 46 AF 5789/HARJEET"/>
    <n v="11631"/>
    <n v="11631"/>
    <n v="1101367.8"/>
    <n v="47067.000000000007"/>
  </r>
  <r>
    <d v="2016-08-23T00:00:00"/>
    <n v="8"/>
    <x v="21"/>
    <n v="3000032312"/>
    <n v="1100122"/>
    <x v="3"/>
    <n v="200292"/>
    <s v="G S Oil Industries"/>
    <n v="19.649999999999999"/>
    <n v="19.559999999999999"/>
    <s v="MH 04 CA 9903/HARMEETROAD"/>
    <n v="5759"/>
    <n v="5759"/>
    <n v="1486176.43"/>
    <n v="75980.390081799589"/>
  </r>
  <r>
    <d v="2016-08-23T00:00:00"/>
    <n v="8"/>
    <x v="21"/>
    <n v="3000032312"/>
    <n v="1100122"/>
    <x v="3"/>
    <n v="200292"/>
    <s v="G S Oil Industries"/>
    <n v="19.635000000000002"/>
    <n v="19.48"/>
    <s v="MH 18 AN 3048/HARMEETROAD"/>
    <n v="5757"/>
    <n v="5757"/>
    <n v="1480098"/>
    <n v="75980.390143737168"/>
  </r>
  <r>
    <d v="2016-08-23T00:00:00"/>
    <n v="8"/>
    <x v="21"/>
    <n v="3000033070"/>
    <n v="1100378"/>
    <x v="5"/>
    <n v="200222"/>
    <s v="Liberty Oil Mills Ltd"/>
    <n v="20.92"/>
    <n v="20.9"/>
    <s v="MH04FP5067/IESA ROADLINE"/>
    <s v="11675/21.08.2016"/>
    <n v="11675"/>
    <n v="983700.3"/>
    <n v="47067.000000000007"/>
  </r>
  <r>
    <d v="2016-08-23T00:00:00"/>
    <n v="8"/>
    <x v="21"/>
    <n v="3000033070"/>
    <n v="1100378"/>
    <x v="5"/>
    <n v="200222"/>
    <s v="Liberty Oil Mills Ltd"/>
    <n v="12.9"/>
    <n v="12.9"/>
    <s v="MH 46 AF 5789/HARJEET BUL"/>
    <n v="11734"/>
    <n v="11734"/>
    <n v="607164.30000000005"/>
    <n v="47067"/>
  </r>
  <r>
    <d v="2016-08-23T00:00:00"/>
    <n v="8"/>
    <x v="21"/>
    <n v="3000033070"/>
    <n v="1100378"/>
    <x v="5"/>
    <n v="200222"/>
    <s v="Liberty Oil Mills Ltd"/>
    <n v="26.21"/>
    <n v="26.17"/>
    <s v="MH 06 AQ 2534/ANNABULK C"/>
    <n v="11701"/>
    <n v="11701"/>
    <n v="1231743.3899999999"/>
    <n v="47066.999999999993"/>
  </r>
  <r>
    <d v="2016-08-23T00:00:00"/>
    <n v="8"/>
    <x v="21"/>
    <n v="3000033070"/>
    <n v="1100378"/>
    <x v="5"/>
    <n v="200222"/>
    <s v="Liberty Oil Mills Ltd"/>
    <n v="22.1"/>
    <n v="22.07"/>
    <s v="MH 04 FU 0298/MAHESHBULK"/>
    <n v="11674"/>
    <n v="11674"/>
    <n v="1038768.6900000001"/>
    <n v="47067"/>
  </r>
  <r>
    <d v="2016-08-23T00:00:00"/>
    <n v="8"/>
    <x v="21"/>
    <n v="3000033070"/>
    <n v="1100378"/>
    <x v="5"/>
    <n v="200222"/>
    <s v="Liberty Oil Mills Ltd"/>
    <n v="25.05"/>
    <n v="25.03"/>
    <s v="MH 04 FD 7336/ANNA BULK"/>
    <n v="11702"/>
    <n v="11702"/>
    <n v="1178087.01"/>
    <n v="47067"/>
  </r>
  <r>
    <d v="2016-08-23T00:00:00"/>
    <n v="8"/>
    <x v="21"/>
    <n v="3000033070"/>
    <n v="1100378"/>
    <x v="5"/>
    <n v="200222"/>
    <s v="Liberty Oil Mills Ltd"/>
    <n v="20.98"/>
    <n v="20.94"/>
    <s v="MH 43 Y 2481/PRANAY"/>
    <n v="11707"/>
    <n v="11707"/>
    <n v="985582.97999999986"/>
    <n v="47066.999999999993"/>
  </r>
  <r>
    <d v="2016-08-23T00:00:00"/>
    <n v="8"/>
    <x v="21"/>
    <n v="3000033070"/>
    <n v="1100378"/>
    <x v="5"/>
    <n v="200222"/>
    <s v="Liberty Oil Mills Ltd"/>
    <n v="21.38"/>
    <n v="21.36"/>
    <s v="MH 04 FP 0716/ABDULLA"/>
    <n v="11693"/>
    <n v="11693"/>
    <n v="1005351.12"/>
    <n v="47067"/>
  </r>
  <r>
    <d v="2016-08-23T00:00:00"/>
    <n v="8"/>
    <x v="21"/>
    <n v="3000033070"/>
    <n v="1100378"/>
    <x v="5"/>
    <n v="200222"/>
    <s v="Liberty Oil Mills Ltd"/>
    <n v="20.27"/>
    <n v="20.23"/>
    <s v="MH 43 Y 2581/PRANAY"/>
    <n v="11704"/>
    <n v="11704"/>
    <n v="952165.41"/>
    <n v="47067"/>
  </r>
  <r>
    <d v="2016-08-23T00:00:00"/>
    <n v="8"/>
    <x v="21"/>
    <n v="3000033070"/>
    <n v="1100378"/>
    <x v="5"/>
    <n v="200222"/>
    <s v="Liberty Oil Mills Ltd"/>
    <n v="19.84"/>
    <n v="19.809999999999999"/>
    <s v="MH 43 Y 4281/PRANAY"/>
    <n v="11703"/>
    <n v="11703"/>
    <n v="932397.27000000014"/>
    <n v="47067.000000000007"/>
  </r>
  <r>
    <d v="2016-08-23T00:00:00"/>
    <n v="8"/>
    <x v="21"/>
    <n v="3000033070"/>
    <n v="1100378"/>
    <x v="5"/>
    <n v="200222"/>
    <s v="Liberty Oil Mills Ltd"/>
    <n v="20.72"/>
    <n v="20.68"/>
    <s v="MH 43 Y 2681/PRANAY"/>
    <n v="11706"/>
    <n v="11706"/>
    <n v="973345.55999999994"/>
    <n v="47067"/>
  </r>
  <r>
    <d v="2016-08-23T00:00:00"/>
    <n v="8"/>
    <x v="21"/>
    <n v="3000033070"/>
    <n v="1100378"/>
    <x v="5"/>
    <n v="200222"/>
    <s v="Liberty Oil Mills Ltd"/>
    <n v="22.18"/>
    <n v="22.18"/>
    <s v="MH 06 AQ 1693/ANNA BULK"/>
    <n v="11733"/>
    <n v="11733"/>
    <n v="1043946.0599999999"/>
    <n v="47067"/>
  </r>
  <r>
    <d v="2016-08-23T00:00:00"/>
    <n v="8"/>
    <x v="21"/>
    <n v="3000033589"/>
    <n v="1100380"/>
    <x v="1"/>
    <n v="200282"/>
    <s v="Maheshwari Global Industries Pvt Ltd"/>
    <n v="28.56"/>
    <n v="28.46"/>
    <s v="GJ12AY8804/OM TPT"/>
    <s v="245/19.08.2016"/>
    <n v="245"/>
    <n v="2466229.7599999998"/>
    <n v="86655.999999999985"/>
  </r>
  <r>
    <d v="2016-08-23T00:00:00"/>
    <n v="8"/>
    <x v="21"/>
    <n v="3000033589"/>
    <n v="1100380"/>
    <x v="1"/>
    <n v="200282"/>
    <s v="Maheshwari Global Industries Pvt Ltd"/>
    <n v="27.78"/>
    <n v="27.66"/>
    <s v="GJ12AY0888/OM TPT"/>
    <s v="242/19.08.2016"/>
    <n v="242"/>
    <n v="2396904.96"/>
    <n v="86656"/>
  </r>
  <r>
    <d v="2016-08-23T00:00:00"/>
    <n v="8"/>
    <x v="21"/>
    <n v="3000033589"/>
    <n v="1100380"/>
    <x v="1"/>
    <n v="200282"/>
    <s v="Maheshwari Global Industries Pvt Ltd"/>
    <n v="28.1"/>
    <n v="28.03"/>
    <s v="GJ 12 BT 8826/OM TPT"/>
    <n v="250"/>
    <n v="250"/>
    <n v="2428967.6800000002"/>
    <n v="86656"/>
  </r>
  <r>
    <d v="2016-08-23T00:00:00"/>
    <n v="8"/>
    <x v="21"/>
    <n v="3000033589"/>
    <n v="1100380"/>
    <x v="1"/>
    <n v="200282"/>
    <s v="Maheshwari Global Industries Pvt Ltd"/>
    <n v="27.54"/>
    <n v="27.47"/>
    <s v="GJ 12 BT 8832/OM TPT"/>
    <n v="244"/>
    <n v="244"/>
    <n v="2380440.3199999998"/>
    <n v="86656"/>
  </r>
  <r>
    <d v="2016-08-23T00:00:00"/>
    <n v="8"/>
    <x v="21"/>
    <n v="3000033589"/>
    <n v="1100380"/>
    <x v="1"/>
    <n v="200282"/>
    <s v="Maheshwari Global Industries Pvt Ltd"/>
    <n v="27.51"/>
    <n v="27.46"/>
    <s v="GJ 12 AY 8855/OM TPT"/>
    <n v="246"/>
    <n v="246"/>
    <n v="2379573.7599999998"/>
    <n v="86655.999999999985"/>
  </r>
  <r>
    <d v="2016-08-23T00:00:00"/>
    <n v="8"/>
    <x v="21"/>
    <n v="3000033589"/>
    <n v="1100380"/>
    <x v="1"/>
    <n v="200282"/>
    <s v="Maheshwari Global Industries Pvt Ltd"/>
    <n v="27.76"/>
    <n v="27.71"/>
    <s v="GJ 12 AW 8873/OM TPT"/>
    <n v="247"/>
    <n v="247"/>
    <n v="2401237.7599999998"/>
    <n v="86655.999999999985"/>
  </r>
  <r>
    <d v="2016-08-23T00:00:00"/>
    <n v="8"/>
    <x v="21"/>
    <n v="3000033589"/>
    <n v="1100380"/>
    <x v="1"/>
    <n v="200282"/>
    <s v="Maheshwari Global Industries Pvt Ltd"/>
    <n v="34.1"/>
    <n v="34"/>
    <s v="GJ12BT8862/OM TPT"/>
    <s v="243/19.08.2016"/>
    <n v="243"/>
    <n v="2946304"/>
    <n v="86656"/>
  </r>
  <r>
    <d v="2016-08-24T00:00:00"/>
    <n v="8"/>
    <x v="21"/>
    <n v="3000032995"/>
    <n v="1100122"/>
    <x v="3"/>
    <n v="200296"/>
    <s v="Balaji Industries  Prop. Balaji"/>
    <n v="20.085000000000001"/>
    <n v="20.02"/>
    <s v="MH 43 U 8977/SHRI VAIBHAV"/>
    <n v="45"/>
    <n v="45"/>
    <n v="1571570"/>
    <n v="78500"/>
  </r>
  <r>
    <d v="2016-08-24T00:00:00"/>
    <n v="8"/>
    <x v="21"/>
    <n v="3000033589"/>
    <n v="1100380"/>
    <x v="1"/>
    <n v="200282"/>
    <s v="Maheshwari Global Industries Pvt Ltd"/>
    <n v="32.89"/>
    <n v="32.79"/>
    <s v="GJ 12 BT 8860/OM TPT"/>
    <n v="249"/>
    <n v="249"/>
    <n v="2841450.24"/>
    <n v="86656.000000000015"/>
  </r>
  <r>
    <d v="2016-08-24T00:00:00"/>
    <n v="8"/>
    <x v="21"/>
    <n v="3000033589"/>
    <n v="1100380"/>
    <x v="1"/>
    <n v="200282"/>
    <s v="Maheshwari Global Industries Pvt Ltd"/>
    <n v="27.51"/>
    <n v="27.47"/>
    <s v="GJ 12 AY 8801/OM TPT"/>
    <n v="252"/>
    <n v="252"/>
    <n v="2380440.3199999998"/>
    <n v="86656"/>
  </r>
  <r>
    <d v="2016-08-24T00:00:00"/>
    <n v="8"/>
    <x v="21"/>
    <n v="3000033589"/>
    <n v="1100380"/>
    <x v="1"/>
    <n v="200282"/>
    <s v="Maheshwari Global Industries Pvt Ltd"/>
    <n v="27.31"/>
    <n v="27.25"/>
    <s v="GJ 12 AY 8802/OM TPT"/>
    <n v="251"/>
    <n v="251"/>
    <n v="2361376"/>
    <n v="86656"/>
  </r>
  <r>
    <d v="2016-08-24T00:00:00"/>
    <n v="8"/>
    <x v="21"/>
    <n v="3000033589"/>
    <n v="1100380"/>
    <x v="1"/>
    <n v="200282"/>
    <s v="Maheshwari Global Industries Pvt Ltd"/>
    <n v="28.24"/>
    <n v="28.16"/>
    <s v="GJ 12 BT 8834/OM TPT"/>
    <n v="248"/>
    <n v="248"/>
    <n v="2440232.96"/>
    <n v="86656"/>
  </r>
  <r>
    <d v="2016-08-25T00:00:00"/>
    <n v="8"/>
    <x v="21"/>
    <n v="3000033768"/>
    <n v="1100380"/>
    <x v="1"/>
    <n v="200282"/>
    <s v="Maheshwari Global Industries Pvt Ltd"/>
    <n v="28.11"/>
    <n v="28.08"/>
    <s v="GJ 12 AY 8803/OM TPT"/>
    <n v="255"/>
    <n v="255"/>
    <n v="2550389.02"/>
    <n v="90825.819800569807"/>
  </r>
  <r>
    <d v="2016-08-25T00:00:00"/>
    <n v="8"/>
    <x v="21"/>
    <n v="3000033589"/>
    <n v="1100380"/>
    <x v="1"/>
    <n v="200282"/>
    <s v="Maheshwari Global Industries Pvt Ltd"/>
    <n v="21.52"/>
    <n v="21.489000000000001"/>
    <s v="GJ 12 BT 8830/OM TPT"/>
    <n v="253"/>
    <n v="253"/>
    <n v="1862150.7799999998"/>
    <n v="86655.999813858245"/>
  </r>
  <r>
    <d v="2016-08-25T00:00:00"/>
    <n v="8"/>
    <x v="21"/>
    <n v="3000033768"/>
    <n v="1100380"/>
    <x v="1"/>
    <n v="200282"/>
    <s v="Maheshwari Global Industries Pvt Ltd"/>
    <n v="6.12"/>
    <n v="6.1109999999999998"/>
    <s v="GJ 12 BT 8830/OM TPT"/>
    <n v="254"/>
    <n v="254"/>
    <n v="555036.59"/>
    <n v="90825.820651284565"/>
  </r>
  <r>
    <d v="2016-08-26T00:00:00"/>
    <n v="8"/>
    <x v="21"/>
    <n v="3000033836"/>
    <n v="1100380"/>
    <x v="1"/>
    <n v="200282"/>
    <s v="Maheshwari Global Industries Pvt Ltd"/>
    <n v="19.600000000000001"/>
    <n v="19.57"/>
    <s v="GJ 12 AZ 8809/OM TPT"/>
    <n v="257"/>
    <n v="257"/>
    <n v="1751471.55"/>
    <n v="89497.779764946346"/>
  </r>
  <r>
    <d v="2016-08-26T00:00:00"/>
    <n v="8"/>
    <x v="21"/>
    <n v="3000033836"/>
    <n v="1100380"/>
    <x v="1"/>
    <n v="200282"/>
    <s v="Maheshwari Global Industries Pvt Ltd"/>
    <n v="32.65"/>
    <n v="32.57"/>
    <s v="GJ 12 BV 8872/OM TPT"/>
    <n v="261"/>
    <n v="261"/>
    <n v="2914942.69"/>
    <n v="89497.779858765731"/>
  </r>
  <r>
    <d v="2016-08-26T00:00:00"/>
    <n v="8"/>
    <x v="21"/>
    <n v="3000033836"/>
    <n v="1100380"/>
    <x v="1"/>
    <n v="200282"/>
    <s v="Maheshwari Global Industries Pvt Ltd"/>
    <n v="28.12"/>
    <n v="28.06"/>
    <s v="GJ 12 AT 8738/OM TPT"/>
    <n v="259"/>
    <n v="259"/>
    <n v="2511307.71"/>
    <n v="89497.780114041336"/>
  </r>
  <r>
    <d v="2016-08-26T00:00:00"/>
    <n v="8"/>
    <x v="21"/>
    <n v="3000033836"/>
    <n v="1100380"/>
    <x v="1"/>
    <n v="200282"/>
    <s v="Maheshwari Global Industries Pvt Ltd"/>
    <n v="27.5"/>
    <n v="27.45"/>
    <s v="GJ 12 BT 8836/OM TPT"/>
    <n v="260"/>
    <n v="260"/>
    <n v="2456714.06"/>
    <n v="89497.779963570138"/>
  </r>
  <r>
    <d v="2016-08-26T00:00:00"/>
    <n v="8"/>
    <x v="21"/>
    <n v="3000033768"/>
    <n v="1100380"/>
    <x v="1"/>
    <n v="200282"/>
    <s v="Maheshwari Global Industries Pvt Ltd"/>
    <n v="7.87"/>
    <n v="7.86"/>
    <s v="GJ 12 AZ 8809/OM TPT"/>
    <n v="256"/>
    <n v="256"/>
    <n v="713890.94"/>
    <n v="90825.819338422385"/>
  </r>
  <r>
    <d v="2016-08-26T00:00:00"/>
    <n v="8"/>
    <x v="21"/>
    <n v="3000033836"/>
    <n v="1100380"/>
    <x v="1"/>
    <n v="200282"/>
    <s v="Maheshwari Global Industries Pvt Ltd"/>
    <n v="26.78"/>
    <n v="26.75"/>
    <s v="GJ 12 AU 8855/OM TPT"/>
    <n v="258"/>
    <n v="258"/>
    <n v="2394065.61"/>
    <n v="89497.779813084111"/>
  </r>
  <r>
    <d v="2016-08-27T00:00:00"/>
    <n v="8"/>
    <x v="21"/>
    <n v="3000033836"/>
    <n v="1100380"/>
    <x v="1"/>
    <n v="200282"/>
    <s v="Maheshwari Global Industries Pvt Ltd"/>
    <n v="27.97"/>
    <n v="27.93"/>
    <s v="GJ 12 BT 8832/OM TPT"/>
    <n v="262"/>
    <n v="262"/>
    <n v="2499672.9900000002"/>
    <n v="89497.779806659513"/>
  </r>
  <r>
    <d v="2016-08-28T00:00:00"/>
    <n v="8"/>
    <x v="22"/>
    <n v="3000033774"/>
    <n v="1100122"/>
    <x v="3"/>
    <n v="203083"/>
    <s v="Kumaran Oil Products"/>
    <n v="16.03"/>
    <n v="15.99"/>
    <s v="MH 04 DS 7339/CITY TPT"/>
    <n v="117"/>
    <n v="117"/>
    <n v="1662959.93"/>
    <n v="103999.99562226392"/>
  </r>
  <r>
    <d v="2016-08-28T00:00:00"/>
    <n v="8"/>
    <x v="22"/>
    <n v="3000033774"/>
    <n v="1100122"/>
    <x v="3"/>
    <n v="203083"/>
    <s v="Kumaran Oil Products"/>
    <n v="15.95"/>
    <n v="15.93"/>
    <s v="MH 04 EB 3909/CITY TPT"/>
    <n v="118"/>
    <n v="118"/>
    <n v="1656719.93"/>
    <n v="103999.99560577527"/>
  </r>
  <r>
    <d v="2016-08-29T00:00:00"/>
    <n v="8"/>
    <x v="22"/>
    <n v="3000032224"/>
    <n v="1100122"/>
    <x v="3"/>
    <n v="203088"/>
    <s v="Viswa Traders"/>
    <n v="20"/>
    <n v="19.96"/>
    <s v="MH 04 FU 6833/AR ROADWAYS"/>
    <n v="27"/>
    <n v="27"/>
    <n v="1556879.84"/>
    <n v="77999.991983967935"/>
  </r>
  <r>
    <d v="2016-08-29T00:00:00"/>
    <n v="8"/>
    <x v="22"/>
    <n v="3000033774"/>
    <n v="1100122"/>
    <x v="3"/>
    <n v="203083"/>
    <s v="Kumaran Oil Products"/>
    <n v="16.07"/>
    <n v="16.04"/>
    <s v="MH 43 U 6808/city transpo"/>
    <n v="119"/>
    <n v="119"/>
    <n v="1668159.93"/>
    <n v="103999.99563591022"/>
  </r>
  <r>
    <d v="2016-08-30T00:00:00"/>
    <n v="8"/>
    <x v="22"/>
    <n v="3000033774"/>
    <n v="1100122"/>
    <x v="3"/>
    <n v="203083"/>
    <s v="Kumaran Oil Products"/>
    <n v="15.83"/>
    <n v="15.8"/>
    <s v="MH 04 DK 9552/CITY TPT"/>
    <n v="115"/>
    <n v="115"/>
    <n v="1643199.93"/>
    <n v="103999.99556962024"/>
  </r>
  <r>
    <d v="2016-08-30T00:00:00"/>
    <n v="8"/>
    <x v="22"/>
    <n v="3000033774"/>
    <n v="1100122"/>
    <x v="3"/>
    <n v="203083"/>
    <s v="Kumaran Oil Products"/>
    <n v="15.75"/>
    <n v="15.75"/>
    <s v="MH 04 EL 4601/CITY TPT"/>
    <n v="116"/>
    <n v="116"/>
    <n v="1637999.94"/>
    <n v="103999.99619047619"/>
  </r>
  <r>
    <d v="2016-08-30T00:00:00"/>
    <n v="8"/>
    <x v="22"/>
    <n v="3000033774"/>
    <n v="1100122"/>
    <x v="3"/>
    <n v="203083"/>
    <s v="Kumaran Oil Products"/>
    <n v="19.95"/>
    <n v="19.88"/>
    <s v="MH 43 Y 5675/CITY TPT"/>
    <n v="120"/>
    <n v="120"/>
    <n v="2067519.92"/>
    <n v="103999.99597585513"/>
  </r>
  <r>
    <d v="2016-08-30T00:00:00"/>
    <n v="8"/>
    <x v="22"/>
    <n v="3000033947"/>
    <n v="1100365"/>
    <x v="0"/>
    <n v="201982"/>
    <s v="Ruchi Soya Industries Ltd"/>
    <n v="20.93"/>
    <n v="20.92"/>
    <s v="MH 04 GR 2072/SUPREME"/>
    <n v="431000381"/>
    <n v="431000381"/>
    <n v="979469.18"/>
    <n v="46819.750478011469"/>
  </r>
  <r>
    <d v="2016-08-31T00:00:00"/>
    <n v="8"/>
    <x v="22"/>
    <n v="3000033947"/>
    <n v="1100365"/>
    <x v="0"/>
    <n v="201982"/>
    <s v="Ruchi Soya Industries Ltd"/>
    <n v="20.93"/>
    <n v="20.89"/>
    <s v="MH 43 Y 7509/SUPREME CARR"/>
    <n v="431000383"/>
    <n v="431000383"/>
    <n v="978064.58000000007"/>
    <n v="46819.750119674485"/>
  </r>
  <r>
    <d v="2016-08-31T00:00:00"/>
    <n v="8"/>
    <x v="22"/>
    <n v="3000033947"/>
    <n v="1100365"/>
    <x v="0"/>
    <n v="201982"/>
    <s v="Ruchi Soya Industries Ltd"/>
    <n v="20.88"/>
    <n v="20.88"/>
    <s v="MH 43 Y 2109/SUPRIM CARRI"/>
    <n v="431000382"/>
    <n v="431000382"/>
    <n v="977596.38"/>
    <n v="46819.75"/>
  </r>
  <r>
    <d v="2016-09-01T00:00:00"/>
    <n v="9"/>
    <x v="22"/>
    <n v="3000033947"/>
    <n v="1100365"/>
    <x v="0"/>
    <n v="201982"/>
    <s v="Ruchi Soya Industries Ltd"/>
    <n v="21.1"/>
    <n v="21.08"/>
    <s v="MH 04 GF 7514/Y L ROADLIN"/>
    <n v="431000389"/>
    <n v="431000389"/>
    <n v="986960.34"/>
    <n v="46819.750474383305"/>
  </r>
  <r>
    <d v="2016-09-01T00:00:00"/>
    <n v="9"/>
    <x v="22"/>
    <n v="3000033947"/>
    <n v="1100365"/>
    <x v="0"/>
    <n v="201982"/>
    <s v="Ruchi Soya Industries Ltd"/>
    <n v="20.51"/>
    <n v="20.51"/>
    <s v="MH 43 U 3595/LATIF GANI &amp;"/>
    <n v="431000391"/>
    <n v="431000391"/>
    <n v="960273.08"/>
    <n v="46819.750365675274"/>
  </r>
  <r>
    <d v="2016-09-01T00:00:00"/>
    <n v="9"/>
    <x v="22"/>
    <n v="3000033947"/>
    <n v="1100365"/>
    <x v="0"/>
    <n v="201982"/>
    <s v="Ruchi Soya Industries Ltd"/>
    <n v="21.06"/>
    <n v="21.05"/>
    <s v="MH 46 F 5509/SUPEREME CAR"/>
    <n v="431000387"/>
    <n v="431000387"/>
    <n v="985555.74"/>
    <n v="46819.750118764845"/>
  </r>
  <r>
    <d v="2016-09-02T00:00:00"/>
    <n v="9"/>
    <x v="22"/>
    <n v="3000032224"/>
    <n v="1100122"/>
    <x v="3"/>
    <n v="203088"/>
    <s v="Viswa Traders"/>
    <n v="20.13"/>
    <n v="20.079999999999998"/>
    <s v="MH 43 Y 5545/A.R.ROADWAYS"/>
    <n v="28"/>
    <n v="28"/>
    <n v="1566239.84"/>
    <n v="77999.99203187252"/>
  </r>
  <r>
    <d v="2016-09-02T00:00:00"/>
    <n v="9"/>
    <x v="22"/>
    <n v="3000033947"/>
    <n v="1100365"/>
    <x v="0"/>
    <n v="201982"/>
    <s v="Ruchi Soya Industries Ltd"/>
    <n v="20.64"/>
    <n v="20.6"/>
    <s v="MH 46 AF 1775/H S ROADLIN"/>
    <n v="431000390"/>
    <n v="431000390"/>
    <n v="964486.86"/>
    <n v="46819.750485436889"/>
  </r>
  <r>
    <d v="2016-09-02T00:00:00"/>
    <n v="9"/>
    <x v="22"/>
    <n v="3000033947"/>
    <n v="1100365"/>
    <x v="0"/>
    <n v="201982"/>
    <s v="Ruchi Soya Industries Ltd"/>
    <n v="20.95"/>
    <n v="20.93"/>
    <s v="MH 04 HD 7711/SUPREME"/>
    <n v="431000394"/>
    <n v="431000394"/>
    <n v="979937.35999999987"/>
    <n v="46819.749641662682"/>
  </r>
  <r>
    <d v="2016-09-02T00:00:00"/>
    <n v="9"/>
    <x v="22"/>
    <n v="3000033947"/>
    <n v="1100365"/>
    <x v="0"/>
    <n v="201982"/>
    <s v="Ruchi Soya Industries Ltd"/>
    <n v="21.49"/>
    <n v="21.44"/>
    <s v="MH 43 Y 8005/SUPREME CARR"/>
    <n v="431000393"/>
    <n v="431000393"/>
    <n v="1003815.44"/>
    <n v="46819.749999999993"/>
  </r>
  <r>
    <d v="2016-09-02T00:00:00"/>
    <n v="9"/>
    <x v="22"/>
    <n v="3000033947"/>
    <n v="1100365"/>
    <x v="0"/>
    <n v="201982"/>
    <s v="Ruchi Soya Industries Ltd"/>
    <n v="21.06"/>
    <n v="20.97"/>
    <s v="MH 04 DS 8785/HS ROADLINE"/>
    <n v="431000388"/>
    <n v="431000388"/>
    <n v="981810.16"/>
    <n v="46819.750119217933"/>
  </r>
  <r>
    <d v="2016-09-02T00:00:00"/>
    <n v="9"/>
    <x v="22"/>
    <n v="3000034023"/>
    <n v="1100500"/>
    <x v="4"/>
    <n v="203101"/>
    <s v="Murugan Refineries P Ltd"/>
    <n v="20.05"/>
    <n v="19.98"/>
    <s v="MH 04 GR  7527/CITY TPT"/>
    <n v="111"/>
    <n v="111"/>
    <n v="1878119.94"/>
    <n v="93999.996996996997"/>
  </r>
  <r>
    <d v="2016-09-02T00:00:00"/>
    <n v="9"/>
    <x v="22"/>
    <n v="3000034023"/>
    <n v="1100500"/>
    <x v="4"/>
    <n v="203101"/>
    <s v="Murugan Refineries P Ltd"/>
    <n v="19.760000000000002"/>
    <n v="19.690000000000001"/>
    <s v="MH 43 Y 5109/CITY TPT"/>
    <n v="110"/>
    <n v="110"/>
    <n v="1850859.94"/>
    <n v="93999.996952767891"/>
  </r>
  <r>
    <d v="2016-09-03T00:00:00"/>
    <n v="9"/>
    <x v="22"/>
    <n v="3000033221"/>
    <n v="1100122"/>
    <x v="3"/>
    <n v="202989"/>
    <s v="SuruchI Refinery Pvt Ltd"/>
    <n v="19.93"/>
    <n v="19.88"/>
    <s v="TN 40 L 2214/SRI KADESWAR"/>
    <n v="1177"/>
    <n v="1177"/>
    <n v="1689799.9300000002"/>
    <n v="84999.996478873247"/>
  </r>
  <r>
    <d v="2016-09-03T00:00:00"/>
    <n v="9"/>
    <x v="22"/>
    <n v="3000032222"/>
    <n v="1100122"/>
    <x v="3"/>
    <n v="203087"/>
    <s v="Sri Lingeswarar Traders"/>
    <n v="10.050000000000001"/>
    <n v="10.029999999999999"/>
    <s v="MH 04 DD 6450/ALL IS WELL"/>
    <n v="144"/>
    <n v="144"/>
    <n v="782339.92"/>
    <n v="77999.992023928222"/>
  </r>
  <r>
    <d v="2016-09-03T00:00:00"/>
    <n v="9"/>
    <x v="22"/>
    <n v="3000032841"/>
    <n v="1100122"/>
    <x v="3"/>
    <n v="203113"/>
    <s v="Devish Oil Industries Pvt Ltd"/>
    <n v="18.875"/>
    <n v="18.739999999999998"/>
    <s v="MH 19 Z 6018/SHRI VAIBHAV"/>
    <n v="646"/>
    <n v="646"/>
    <n v="1471089.9999999998"/>
    <n v="78500"/>
  </r>
  <r>
    <d v="2016-09-03T00:00:00"/>
    <n v="9"/>
    <x v="22"/>
    <n v="3000033783"/>
    <n v="1100122"/>
    <x v="3"/>
    <n v="203110"/>
    <s v="Sri Gangai Oil Mill"/>
    <n v="20.059999999999999"/>
    <n v="20.02"/>
    <s v="MH 04 FJ 3105/CITY TPT"/>
    <n v="137"/>
    <n v="137"/>
    <n v="2082079.91"/>
    <n v="103999.9955044955"/>
  </r>
  <r>
    <d v="2016-09-03T00:00:00"/>
    <n v="9"/>
    <x v="22"/>
    <n v="3000033833"/>
    <n v="1100365"/>
    <x v="0"/>
    <n v="200222"/>
    <s v="Liberty Oil Mills Ltd"/>
    <n v="-20.11"/>
    <n v="-20.07"/>
    <s v="MH 04 FD 1798/YMH ENTERPR"/>
    <n v="12898"/>
    <n v="12898"/>
    <n v="-920550.69000000006"/>
    <n v="45867"/>
  </r>
  <r>
    <d v="2016-09-03T00:00:00"/>
    <n v="9"/>
    <x v="22"/>
    <n v="3000033947"/>
    <n v="1100365"/>
    <x v="0"/>
    <n v="201982"/>
    <s v="Ruchi Soya Industries Ltd"/>
    <n v="20.2"/>
    <n v="20.190000000000001"/>
    <s v="GA 05 T 2966/Y.L.ROADLINE"/>
    <n v="431000397"/>
    <n v="431000397"/>
    <n v="945290.76"/>
    <n v="46819.750371471026"/>
  </r>
  <r>
    <d v="2016-09-03T00:00:00"/>
    <n v="9"/>
    <x v="22"/>
    <n v="3000033833"/>
    <n v="1100365"/>
    <x v="0"/>
    <n v="200222"/>
    <s v="Liberty Oil Mills Ltd"/>
    <n v="20.11"/>
    <n v="20.07"/>
    <s v="MH 04 FD 1798/YMH ENTERPR"/>
    <n v="12898"/>
    <n v="12898"/>
    <n v="920550.69000000006"/>
    <n v="45867"/>
  </r>
  <r>
    <d v="2016-09-03T00:00:00"/>
    <n v="9"/>
    <x v="22"/>
    <n v="3000033833"/>
    <n v="1100365"/>
    <x v="0"/>
    <n v="200222"/>
    <s v="Liberty Oil Mills Ltd"/>
    <n v="20.11"/>
    <n v="20.07"/>
    <s v="MH 04 FD 1798/YMH ENTERPR"/>
    <n v="12898"/>
    <n v="12898"/>
    <n v="920550.69000000006"/>
    <n v="45867"/>
  </r>
  <r>
    <d v="2016-09-04T00:00:00"/>
    <n v="9"/>
    <x v="23"/>
    <n v="3000032780"/>
    <n v="1100122"/>
    <x v="3"/>
    <n v="203126"/>
    <s v="Uma Agro Products"/>
    <n v="20.16"/>
    <n v="20.14"/>
    <s v="MH 04 FD 0857/AR ROADWAYS"/>
    <n v="30"/>
    <n v="30"/>
    <n v="1578975.89"/>
    <n v="78399.994538232364"/>
  </r>
  <r>
    <d v="2016-09-04T00:00:00"/>
    <n v="9"/>
    <x v="23"/>
    <n v="3000032222"/>
    <n v="1100122"/>
    <x v="3"/>
    <n v="203087"/>
    <s v="Sri Lingeswarar Traders"/>
    <n v="16.079999999999998"/>
    <n v="16.059999999999999"/>
    <s v="MH 04 EB 759/ALL IS WELL"/>
    <n v="143"/>
    <n v="143"/>
    <n v="1252679.8700000001"/>
    <n v="77999.991905354938"/>
  </r>
  <r>
    <d v="2016-09-04T00:00:00"/>
    <n v="9"/>
    <x v="23"/>
    <n v="3000033679"/>
    <n v="1100122"/>
    <x v="3"/>
    <n v="202963"/>
    <s v="Raha Oils Pvt Ltd"/>
    <n v="16.04"/>
    <n v="15.95"/>
    <s v="MH 04 EB 4854/A.R ROADWAY"/>
    <n v="572"/>
    <n v="572"/>
    <n v="1467399.87"/>
    <n v="91999.99184952979"/>
  </r>
  <r>
    <d v="2016-09-04T00:00:00"/>
    <n v="9"/>
    <x v="23"/>
    <n v="3000033637"/>
    <n v="1100365"/>
    <x v="0"/>
    <n v="200222"/>
    <s v="Liberty Oil Mills Ltd"/>
    <n v="17.82"/>
    <n v="17.82"/>
    <s v="MH 04 DK 2187/KUNJAL TPT"/>
    <n v="12958"/>
    <n v="12958"/>
    <n v="812003.93999999983"/>
    <n v="45566.999999999993"/>
  </r>
  <r>
    <d v="2016-09-04T00:00:00"/>
    <n v="9"/>
    <x v="23"/>
    <n v="3000033947"/>
    <n v="1100365"/>
    <x v="0"/>
    <n v="201982"/>
    <s v="Ruchi Soya Industries Ltd"/>
    <n v="21.1"/>
    <n v="21.09"/>
    <s v="MH 43 Y 3409/SUPREMECARRI"/>
    <n v="431000400"/>
    <n v="431000400"/>
    <n v="987428.52"/>
    <n v="46819.749644381227"/>
  </r>
  <r>
    <d v="2016-09-04T00:00:00"/>
    <n v="9"/>
    <x v="23"/>
    <n v="3000033637"/>
    <n v="1100365"/>
    <x v="0"/>
    <n v="200222"/>
    <s v="Liberty Oil Mills Ltd"/>
    <n v="18.2"/>
    <n v="18.2"/>
    <s v="MH 46 AR 8999/HARJEET"/>
    <n v="12913"/>
    <n v="12913"/>
    <n v="829319.4"/>
    <n v="45567"/>
  </r>
  <r>
    <d v="2016-09-04T00:00:00"/>
    <n v="9"/>
    <x v="23"/>
    <n v="3000033833"/>
    <n v="1100365"/>
    <x v="0"/>
    <n v="200222"/>
    <s v="Liberty Oil Mills Ltd"/>
    <n v="-20.81"/>
    <n v="-23.8"/>
    <s v="MH 46 AF 5789/HARJEET B C"/>
    <n v="12900"/>
    <n v="12900"/>
    <n v="-1091634.6000000001"/>
    <n v="45867"/>
  </r>
  <r>
    <d v="2016-09-04T00:00:00"/>
    <n v="9"/>
    <x v="23"/>
    <n v="3000033833"/>
    <n v="1100365"/>
    <x v="0"/>
    <n v="200222"/>
    <s v="Liberty Oil Mills Ltd"/>
    <n v="9.51"/>
    <n v="9.51"/>
    <s v="MH 46 AR 8999/HARJEET"/>
    <n v="12912"/>
    <n v="12912"/>
    <n v="436195.17"/>
    <n v="45867"/>
  </r>
  <r>
    <d v="2016-09-04T00:00:00"/>
    <n v="9"/>
    <x v="23"/>
    <n v="3000033637"/>
    <n v="1100365"/>
    <x v="0"/>
    <n v="200222"/>
    <s v="Liberty Oil Mills Ltd"/>
    <n v="19.93"/>
    <n v="19.93"/>
    <s v="MH 46 AF 6797/HS ROAD"/>
    <n v="12914"/>
    <n v="12914"/>
    <n v="908150.30999999994"/>
    <n v="45567"/>
  </r>
  <r>
    <d v="2016-09-04T00:00:00"/>
    <n v="9"/>
    <x v="23"/>
    <n v="3000033833"/>
    <n v="1100365"/>
    <x v="0"/>
    <n v="200222"/>
    <s v="Liberty Oil Mills Ltd"/>
    <n v="20.85"/>
    <n v="20.85"/>
    <s v="MH 04 EY 8172/MISTRY"/>
    <n v="12909"/>
    <n v="12909"/>
    <n v="956326.95"/>
    <n v="45866.999999999993"/>
  </r>
  <r>
    <d v="2016-09-04T00:00:00"/>
    <n v="9"/>
    <x v="23"/>
    <n v="3000033833"/>
    <n v="1100365"/>
    <x v="0"/>
    <n v="200222"/>
    <s v="Liberty Oil Mills Ltd"/>
    <n v="22.06"/>
    <n v="22.06"/>
    <s v="MH 06 AQ 1693/ANNA BULK"/>
    <n v="12876"/>
    <n v="12876"/>
    <n v="1011826.0199999999"/>
    <n v="45867"/>
  </r>
  <r>
    <d v="2016-09-04T00:00:00"/>
    <n v="9"/>
    <x v="23"/>
    <n v="3000033833"/>
    <n v="1100365"/>
    <x v="0"/>
    <n v="200222"/>
    <s v="Liberty Oil Mills Ltd"/>
    <n v="20.95"/>
    <n v="20.95"/>
    <s v="MH 04 EB 9767/MISTRY TPT"/>
    <n v="12904"/>
    <n v="12904"/>
    <n v="960913.65"/>
    <n v="45867"/>
  </r>
  <r>
    <d v="2016-09-04T00:00:00"/>
    <n v="9"/>
    <x v="23"/>
    <n v="3000033833"/>
    <n v="1100365"/>
    <x v="0"/>
    <n v="200222"/>
    <s v="Liberty Oil Mills Ltd"/>
    <n v="24.49"/>
    <n v="24.49"/>
    <s v="MH 04 FD 7336/A B C"/>
    <n v="12903"/>
    <n v="12903"/>
    <n v="1123282.83"/>
    <n v="45867.000000000007"/>
  </r>
  <r>
    <d v="2016-09-04T00:00:00"/>
    <n v="9"/>
    <x v="23"/>
    <n v="3000033637"/>
    <n v="1100365"/>
    <x v="0"/>
    <n v="200222"/>
    <s v="Liberty Oil Mills Ltd"/>
    <n v="20.53"/>
    <n v="20.53"/>
    <s v="MH 04 GF 0014/KUNJAL TPT"/>
    <n v="12952"/>
    <n v="12952"/>
    <n v="935490.51"/>
    <n v="45567"/>
  </r>
  <r>
    <d v="2016-09-04T00:00:00"/>
    <n v="9"/>
    <x v="23"/>
    <n v="3000033637"/>
    <n v="1100365"/>
    <x v="0"/>
    <n v="200222"/>
    <s v="Liberty Oil Mills Ltd"/>
    <n v="20.02"/>
    <n v="20.02"/>
    <s v="MH 06 AQ 8440/H S ROADLIN"/>
    <n v="12973"/>
    <n v="12973"/>
    <n v="912251.34"/>
    <n v="45567"/>
  </r>
  <r>
    <d v="2016-09-04T00:00:00"/>
    <n v="9"/>
    <x v="23"/>
    <n v="3000033833"/>
    <n v="1100365"/>
    <x v="0"/>
    <n v="200222"/>
    <s v="Liberty Oil Mills Ltd"/>
    <n v="20.96"/>
    <n v="20.95"/>
    <s v="MH 46 F 4174/HS ROADLINE"/>
    <n v="12910"/>
    <n v="12910"/>
    <n v="960913.65"/>
    <n v="45867"/>
  </r>
  <r>
    <d v="2016-09-04T00:00:00"/>
    <n v="9"/>
    <x v="23"/>
    <n v="3000033637"/>
    <n v="1100365"/>
    <x v="0"/>
    <n v="200222"/>
    <s v="Liberty Oil Mills Ltd"/>
    <n v="21.57"/>
    <n v="21.56"/>
    <s v=" MH 46 F 4274/HS ROADLINE"/>
    <n v="12916"/>
    <n v="12916"/>
    <n v="982424.5199999999"/>
    <n v="45567"/>
  </r>
  <r>
    <d v="2016-09-04T00:00:00"/>
    <n v="9"/>
    <x v="23"/>
    <n v="3000033833"/>
    <n v="1100365"/>
    <x v="0"/>
    <n v="200222"/>
    <s v="Liberty Oil Mills Ltd"/>
    <n v="20.23"/>
    <n v="20.23"/>
    <s v="MH 04 FP 1377/MISTRY"/>
    <n v="12906"/>
    <n v="12906"/>
    <n v="927889.41"/>
    <n v="45867"/>
  </r>
  <r>
    <d v="2016-09-04T00:00:00"/>
    <n v="9"/>
    <x v="23"/>
    <n v="3000033833"/>
    <n v="1100365"/>
    <x v="0"/>
    <n v="200222"/>
    <s v="Liberty Oil Mills Ltd"/>
    <n v="20.75"/>
    <n v="20.75"/>
    <s v="MH 04 EB 9783/MISTRY TPT"/>
    <n v="12899"/>
    <n v="12899"/>
    <n v="951740.25"/>
    <n v="45867"/>
  </r>
  <r>
    <d v="2016-09-04T00:00:00"/>
    <n v="9"/>
    <x v="23"/>
    <n v="3000033833"/>
    <n v="1100365"/>
    <x v="0"/>
    <n v="200222"/>
    <s v="Liberty Oil Mills Ltd"/>
    <n v="20.81"/>
    <n v="23.8"/>
    <s v="MH 46 AF 5789/HARJEET B C"/>
    <n v="12900"/>
    <n v="12900"/>
    <n v="1091634.6000000001"/>
    <n v="45867"/>
  </r>
  <r>
    <d v="2016-09-04T00:00:00"/>
    <n v="9"/>
    <x v="23"/>
    <n v="3000033833"/>
    <n v="1100365"/>
    <x v="0"/>
    <n v="200222"/>
    <s v="Liberty Oil Mills Ltd"/>
    <n v="25.83"/>
    <n v="25.82"/>
    <s v="MH 06 AQ 2534/A B C"/>
    <n v="12873"/>
    <n v="12873"/>
    <n v="1184285.94"/>
    <n v="45867"/>
  </r>
  <r>
    <d v="2016-09-04T00:00:00"/>
    <n v="9"/>
    <x v="23"/>
    <n v="3000034023"/>
    <n v="1100500"/>
    <x v="4"/>
    <n v="203101"/>
    <s v="Murugan Refineries P Ltd"/>
    <n v="20.34"/>
    <n v="20.29"/>
    <s v="MH 04 GF 2711/CITY TPT"/>
    <n v="121"/>
    <n v="121"/>
    <n v="1907259.94"/>
    <n v="93999.997042878269"/>
  </r>
  <r>
    <d v="2016-09-04T00:00:00"/>
    <n v="9"/>
    <x v="23"/>
    <n v="3000034023"/>
    <n v="1100500"/>
    <x v="4"/>
    <n v="203101"/>
    <s v="Murugan Refineries P Ltd"/>
    <n v="20.2"/>
    <n v="20.14"/>
    <s v="MH 04 GR 8117/CIYU TPT"/>
    <n v="120"/>
    <n v="120"/>
    <n v="1893159.94"/>
    <n v="93999.997020854018"/>
  </r>
  <r>
    <d v="2016-09-05T00:00:00"/>
    <n v="9"/>
    <x v="23"/>
    <n v="3000033775"/>
    <n v="1100122"/>
    <x v="3"/>
    <n v="203070"/>
    <s v="Kumaran Oil Mill"/>
    <n v="22.33"/>
    <n v="22.27"/>
    <s v="GJ 06 AX 1042/CITY TPT"/>
    <n v="175"/>
    <n v="175"/>
    <n v="2316079.9"/>
    <n v="103999.99550965424"/>
  </r>
  <r>
    <d v="2016-09-05T00:00:00"/>
    <n v="9"/>
    <x v="23"/>
    <n v="3000033783"/>
    <n v="1100122"/>
    <x v="3"/>
    <n v="203110"/>
    <s v="Sri Gangai Oil Mill"/>
    <n v="19.91"/>
    <n v="19.899999999999999"/>
    <s v="TN 52 E 5785/CITY TPT"/>
    <n v="138"/>
    <n v="138"/>
    <n v="2069599.91"/>
    <n v="103999.99547738694"/>
  </r>
  <r>
    <d v="2016-09-05T00:00:00"/>
    <n v="9"/>
    <x v="23"/>
    <n v="3000033679"/>
    <n v="1100122"/>
    <x v="3"/>
    <n v="202963"/>
    <s v="Raha Oils Pvt Ltd"/>
    <n v="16.37"/>
    <n v="16.309999999999999"/>
    <s v=" MH 04 EB 2655/AR ROADWAY"/>
    <n v="581"/>
    <n v="581"/>
    <n v="1500519.86"/>
    <n v="91999.991416309029"/>
  </r>
  <r>
    <d v="2016-09-05T00:00:00"/>
    <n v="9"/>
    <x v="23"/>
    <n v="3000032310"/>
    <n v="1100122"/>
    <x v="3"/>
    <n v="203087"/>
    <s v="Sri Lingeswarar Traders"/>
    <n v="20.22"/>
    <n v="20.2"/>
    <s v="GJ 06 AX 1838/ALL IS WELL"/>
    <n v="145"/>
    <n v="145"/>
    <n v="1565499.96"/>
    <n v="77499.998019801977"/>
  </r>
  <r>
    <d v="2016-09-05T00:00:00"/>
    <n v="9"/>
    <x v="23"/>
    <n v="3000033679"/>
    <n v="1100122"/>
    <x v="3"/>
    <n v="202963"/>
    <s v="Raha Oils Pvt Ltd"/>
    <n v="16.46"/>
    <n v="16.39"/>
    <s v="MH 04 HD 2655/AR ROADWAYS"/>
    <n v="580"/>
    <n v="580"/>
    <n v="1507879.8599999999"/>
    <n v="91999.991458206219"/>
  </r>
  <r>
    <d v="2016-09-05T00:00:00"/>
    <n v="9"/>
    <x v="23"/>
    <n v="3000031293"/>
    <n v="1100365"/>
    <x v="0"/>
    <n v="202751"/>
    <s v="Gokul Agro Resources Ltd"/>
    <n v="31.27"/>
    <n v="31.12"/>
    <s v="GJ 12 BT 8862/OM TPT"/>
    <n v="1604000419"/>
    <n v="1604000419"/>
    <n v="1397988.2"/>
    <n v="44922.5"/>
  </r>
  <r>
    <d v="2016-09-05T00:00:00"/>
    <n v="9"/>
    <x v="23"/>
    <n v="3000031293"/>
    <n v="1100365"/>
    <x v="0"/>
    <n v="202751"/>
    <s v="Gokul Agro Resources Ltd"/>
    <n v="31.12"/>
    <n v="30.99"/>
    <s v="GJ 12 BT 8860/OM TPT"/>
    <n v="1604000418"/>
    <n v="1604000418"/>
    <n v="1392148.28"/>
    <n v="44922.500161342374"/>
  </r>
  <r>
    <d v="2016-09-05T00:00:00"/>
    <n v="9"/>
    <x v="23"/>
    <n v="3000033637"/>
    <n v="1100365"/>
    <x v="0"/>
    <n v="200222"/>
    <s v="Liberty Oil Mills Ltd"/>
    <n v="21.4"/>
    <n v="21.4"/>
    <s v="MH 46 AF 1775/HS ROADLINE"/>
    <n v="12982"/>
    <n v="12982"/>
    <n v="975133.8"/>
    <n v="45567.000000000007"/>
  </r>
  <r>
    <d v="2016-09-05T00:00:00"/>
    <n v="9"/>
    <x v="23"/>
    <n v="3000033947"/>
    <n v="1100365"/>
    <x v="0"/>
    <n v="201982"/>
    <s v="Ruchi Soya Industries Ltd"/>
    <n v="21.2"/>
    <n v="21.19"/>
    <s v="MH 43 Y 9129/SUPREMECARRI"/>
    <n v="431000398"/>
    <n v="431000398"/>
    <n v="992110.5"/>
    <n v="46819.749882019816"/>
  </r>
  <r>
    <d v="2016-09-05T00:00:00"/>
    <n v="9"/>
    <x v="23"/>
    <n v="3000033833"/>
    <n v="1100365"/>
    <x v="0"/>
    <n v="200222"/>
    <s v="Liberty Oil Mills Ltd"/>
    <n v="20.45"/>
    <n v="20.45"/>
    <s v="MH 04 EL 3632/MISTRY TPT"/>
    <n v="12907"/>
    <n v="12907"/>
    <n v="937980.15"/>
    <n v="45867"/>
  </r>
  <r>
    <d v="2016-09-05T00:00:00"/>
    <n v="9"/>
    <x v="23"/>
    <n v="3000033947"/>
    <n v="1100365"/>
    <x v="0"/>
    <n v="201982"/>
    <s v="Ruchi Soya Industries Ltd"/>
    <n v="21.18"/>
    <n v="21.17"/>
    <s v="MH 43 U 8405/SUPREMECARRI"/>
    <n v="431000399"/>
    <n v="431000399"/>
    <n v="991174.09999999986"/>
    <n v="46819.749645725075"/>
  </r>
  <r>
    <d v="2016-09-06T00:00:00"/>
    <n v="9"/>
    <x v="23"/>
    <n v="3000032310"/>
    <n v="1100122"/>
    <x v="3"/>
    <n v="203087"/>
    <s v="Sri Lingeswarar Traders"/>
    <n v="20.170000000000002"/>
    <n v="20.11"/>
    <s v="MH 04 FU 6205/ALL IS WELL"/>
    <n v="146"/>
    <n v="146"/>
    <n v="1558524.9499999997"/>
    <n v="77499.997513674782"/>
  </r>
  <r>
    <d v="2016-09-06T00:00:00"/>
    <n v="9"/>
    <x v="23"/>
    <n v="3000033679"/>
    <n v="1100122"/>
    <x v="3"/>
    <n v="202963"/>
    <s v="Raha Oils Pvt Ltd"/>
    <n v="16.07"/>
    <n v="15.97"/>
    <s v="MH 04 FP 6955/AR ROAD"/>
    <n v="590"/>
    <n v="590"/>
    <n v="1469239.86"/>
    <n v="91999.991233562934"/>
  </r>
  <r>
    <d v="2016-09-06T00:00:00"/>
    <n v="9"/>
    <x v="23"/>
    <n v="3000033775"/>
    <n v="1100122"/>
    <x v="3"/>
    <n v="203070"/>
    <s v="Kumaran Oil Mill"/>
    <n v="19.57"/>
    <n v="19.5"/>
    <s v="MH 04 DS 6636/CITY TPT"/>
    <n v="176"/>
    <n v="176"/>
    <n v="2027999.91"/>
    <n v="103999.99538461538"/>
  </r>
  <r>
    <d v="2016-09-06T00:00:00"/>
    <n v="9"/>
    <x v="23"/>
    <n v="3000033833"/>
    <n v="1100365"/>
    <x v="0"/>
    <n v="200222"/>
    <s v="Liberty Oil Mills Ltd"/>
    <n v="23.81"/>
    <n v="23.8"/>
    <s v="MH 46 AF 5789/HARJEET B C"/>
    <n v="12900"/>
    <n v="12900"/>
    <n v="1091634.6000000001"/>
    <n v="45867"/>
  </r>
  <r>
    <d v="2016-09-07T00:00:00"/>
    <n v="9"/>
    <x v="23"/>
    <n v="3000033775"/>
    <n v="1100122"/>
    <x v="3"/>
    <n v="203070"/>
    <s v="Kumaran Oil Mill"/>
    <n v="19.600000000000001"/>
    <n v="19.53"/>
    <s v="MH 04 EL 5707/SREE TPT"/>
    <n v="178"/>
    <n v="178"/>
    <n v="2031119.91"/>
    <n v="103999.99539170506"/>
  </r>
  <r>
    <d v="2016-09-07T00:00:00"/>
    <n v="9"/>
    <x v="23"/>
    <n v="3000033775"/>
    <n v="1100122"/>
    <x v="3"/>
    <n v="203070"/>
    <s v="Kumaran Oil Mill"/>
    <n v="20.18"/>
    <n v="20.11"/>
    <s v="MH 04 EL 4007/SREE TPT"/>
    <n v="177"/>
    <n v="177"/>
    <n v="2091439.92"/>
    <n v="103999.99602187966"/>
  </r>
  <r>
    <d v="2016-09-09T00:00:00"/>
    <n v="9"/>
    <x v="23"/>
    <n v="3000032779"/>
    <n v="1100122"/>
    <x v="3"/>
    <n v="203062"/>
    <s v="Shree Vel Industries"/>
    <n v="19.489999999999998"/>
    <n v="19.48"/>
    <s v="MH04HD6913/CITY TRANSPORT"/>
    <s v="41/04.09.2016"/>
    <n v="41"/>
    <n v="1527231.89"/>
    <n v="78399.994353182745"/>
  </r>
  <r>
    <d v="2016-09-09T00:00:00"/>
    <n v="9"/>
    <x v="23"/>
    <n v="3000032310"/>
    <n v="1100122"/>
    <x v="3"/>
    <n v="203087"/>
    <s v="Sri Lingeswarar Traders"/>
    <n v="19.77"/>
    <n v="19.7"/>
    <s v="MH04FU2047/ALL IS WELL LO"/>
    <s v="154/05.09.2016"/>
    <n v="154"/>
    <n v="1526749.9499999997"/>
    <n v="77499.997461928928"/>
  </r>
  <r>
    <d v="2016-09-09T00:00:00"/>
    <n v="9"/>
    <x v="23"/>
    <n v="3000033679"/>
    <n v="1100122"/>
    <x v="3"/>
    <n v="202963"/>
    <s v="Raha Oils Pvt Ltd"/>
    <n v="15.68"/>
    <n v="15.61"/>
    <s v="MH04GC4197/A.R.ROADWAYS"/>
    <s v="598/05.09.2016"/>
    <n v="598"/>
    <n v="1436119.86"/>
    <n v="91999.991031390149"/>
  </r>
  <r>
    <d v="2016-09-09T00:00:00"/>
    <n v="9"/>
    <x v="23"/>
    <n v="3000034380"/>
    <n v="1100365"/>
    <x v="0"/>
    <n v="200222"/>
    <s v="Liberty Oil Mills Ltd"/>
    <n v="6.66"/>
    <n v="6.66"/>
    <s v="MH 04 DK 2427/KUNJAL TPT"/>
    <n v="13257"/>
    <n v="13257"/>
    <n v="305474.21999999997"/>
    <n v="45866.999999999993"/>
  </r>
  <r>
    <d v="2016-09-09T00:00:00"/>
    <n v="9"/>
    <x v="23"/>
    <n v="3000033637"/>
    <n v="1100365"/>
    <x v="0"/>
    <n v="200222"/>
    <s v="Liberty Oil Mills Ltd"/>
    <n v="10.53"/>
    <n v="10.53"/>
    <s v="MH 04 DK 2427/KUNJAL TPT"/>
    <n v="13254"/>
    <n v="13254"/>
    <n v="479820.51000000007"/>
    <n v="45567.000000000007"/>
  </r>
  <r>
    <d v="2016-09-10T00:00:00"/>
    <n v="9"/>
    <x v="23"/>
    <n v="3000032310"/>
    <n v="1100122"/>
    <x v="3"/>
    <n v="203087"/>
    <s v="Sri Lingeswarar Traders"/>
    <n v="15.23"/>
    <n v="15.22"/>
    <s v="GJ 12 X 3260/ALL IS WELL"/>
    <n v="153"/>
    <n v="153"/>
    <n v="1179549.97"/>
    <n v="77499.998028909322"/>
  </r>
  <r>
    <d v="2016-09-10T00:00:00"/>
    <n v="9"/>
    <x v="23"/>
    <n v="3000032310"/>
    <n v="1100122"/>
    <x v="3"/>
    <n v="203087"/>
    <s v="Sri Lingeswarar Traders"/>
    <n v="15.6"/>
    <n v="15.59"/>
    <s v="MH 43 U 8021/ALL IS WELL"/>
    <n v="147"/>
    <n v="147"/>
    <n v="1208224.97"/>
    <n v="77499.998075689538"/>
  </r>
  <r>
    <d v="2016-09-10T00:00:00"/>
    <n v="9"/>
    <x v="23"/>
    <n v="3000033782"/>
    <n v="1100122"/>
    <x v="3"/>
    <n v="203111"/>
    <s v="Kumaran Oil Industries"/>
    <n v="19.829999999999998"/>
    <n v="19.760000000000002"/>
    <s v="MH43Y7705/SREE TRANSPORT"/>
    <s v="167/06.09.2016"/>
    <n v="167"/>
    <n v="1995759.85"/>
    <n v="100999.99240890688"/>
  </r>
  <r>
    <d v="2016-09-10T00:00:00"/>
    <n v="9"/>
    <x v="23"/>
    <n v="3000033126"/>
    <n v="1100122"/>
    <x v="3"/>
    <n v="203034"/>
    <s v="Puduvai Impex"/>
    <n v="19.95"/>
    <n v="19.920000000000002"/>
    <s v="MH 04 EL 5727/SREE TRAANS"/>
    <n v="56"/>
    <n v="56"/>
    <n v="1613519.91"/>
    <n v="80999.995481927705"/>
  </r>
  <r>
    <d v="2016-09-10T00:00:00"/>
    <n v="9"/>
    <x v="23"/>
    <n v="3000033221"/>
    <n v="1100122"/>
    <x v="3"/>
    <n v="202989"/>
    <s v="SuruchI Refinery Pvt Ltd"/>
    <n v="19.920000000000002"/>
    <n v="19.88"/>
    <s v="NL 01 L 5894/A.R.ROADWAYS"/>
    <n v="1181"/>
    <n v="1181"/>
    <n v="1689799.9300000002"/>
    <n v="84999.996478873247"/>
  </r>
  <r>
    <d v="2016-09-10T00:00:00"/>
    <n v="9"/>
    <x v="23"/>
    <n v="3000033782"/>
    <n v="1100122"/>
    <x v="3"/>
    <n v="203111"/>
    <s v="Kumaran Oil Industries"/>
    <n v="16.96"/>
    <n v="16.920000000000002"/>
    <s v="TN 52 D 5692/SREE TRANS"/>
    <n v="166"/>
    <n v="166"/>
    <n v="1708919.86"/>
    <n v="100999.99172576831"/>
  </r>
  <r>
    <d v="2016-09-10T00:00:00"/>
    <n v="9"/>
    <x v="23"/>
    <n v="3000033944"/>
    <n v="1100500"/>
    <x v="4"/>
    <n v="203163"/>
    <e v="#N/A"/>
    <n v="19.899999999999999"/>
    <n v="19.79"/>
    <s v="MH 43 Y 7206/ABI TPT"/>
    <n v="1600445"/>
    <n v="1600445"/>
    <n v="1761309.97"/>
    <n v="88999.998484082869"/>
  </r>
  <r>
    <d v="2016-09-10T00:00:00"/>
    <n v="9"/>
    <x v="23"/>
    <n v="3000033944"/>
    <n v="1100500"/>
    <x v="4"/>
    <n v="203163"/>
    <e v="#N/A"/>
    <n v="19.940000000000001"/>
    <n v="19.8"/>
    <s v="MH 43 Y 7204/ABI TPT"/>
    <n v="1600446"/>
    <n v="1600446"/>
    <n v="1762199.97"/>
    <n v="88999.998484848475"/>
  </r>
  <r>
    <d v="2016-09-10T00:00:00"/>
    <n v="9"/>
    <x v="23"/>
    <n v="3000034189"/>
    <n v="1100500"/>
    <x v="4"/>
    <n v="203173"/>
    <e v="#N/A"/>
    <n v="19.989999999999998"/>
    <n v="19.920000000000002"/>
    <s v="MH 43 Y 2509/SUPREMECARRI"/>
    <n v="8605000420"/>
    <n v="8605000420"/>
    <n v="1796783.9999999998"/>
    <n v="90199.999999999985"/>
  </r>
  <r>
    <d v="2016-09-11T00:00:00"/>
    <n v="9"/>
    <x v="24"/>
    <n v="3000033221"/>
    <n v="1100122"/>
    <x v="3"/>
    <n v="202989"/>
    <s v="SuruchI Refinery Pvt Ltd"/>
    <n v="19.82"/>
    <n v="19.78"/>
    <s v="MH 43 Y 7507/A R ROADWAYS"/>
    <n v="1184"/>
    <n v="1184"/>
    <n v="1681299.94"/>
    <n v="84999.996966632956"/>
  </r>
  <r>
    <d v="2016-09-11T00:00:00"/>
    <n v="9"/>
    <x v="24"/>
    <n v="3000033775"/>
    <n v="1100122"/>
    <x v="3"/>
    <n v="203070"/>
    <s v="Kumaran Oil Mill"/>
    <n v="20.3"/>
    <n v="20.21"/>
    <s v="MH 04 HD 2111/CITY TPT"/>
    <n v="182"/>
    <n v="182"/>
    <n v="2101839.91"/>
    <n v="103999.99554675903"/>
  </r>
  <r>
    <d v="2016-09-11T00:00:00"/>
    <n v="9"/>
    <x v="24"/>
    <n v="3000033679"/>
    <n v="1100122"/>
    <x v="3"/>
    <n v="202963"/>
    <s v="Raha Oils Pvt Ltd"/>
    <n v="16.7"/>
    <n v="16.64"/>
    <s v="MH 04 EY 6299/CITY TPT"/>
    <n v="605"/>
    <n v="605"/>
    <n v="1530879.85"/>
    <n v="91999.990985576922"/>
  </r>
  <r>
    <d v="2016-09-12T00:00:00"/>
    <n v="9"/>
    <x v="24"/>
    <n v="3000033679"/>
    <n v="1100122"/>
    <x v="3"/>
    <n v="202963"/>
    <s v="Raha Oils Pvt Ltd"/>
    <n v="19.89"/>
    <n v="19.82"/>
    <s v="TN 52 A 9949/SANKARI ROAD"/>
    <n v="606"/>
    <n v="606"/>
    <n v="1823439.83"/>
    <n v="91999.991422805251"/>
  </r>
  <r>
    <d v="2016-09-12T00:00:00"/>
    <n v="9"/>
    <x v="24"/>
    <n v="3000033782"/>
    <n v="1100122"/>
    <x v="3"/>
    <n v="203111"/>
    <s v="Kumaran Oil Industries"/>
    <n v="20.23"/>
    <n v="20.14"/>
    <s v="TN 33 AR 8107/SREE TPT"/>
    <n v="169"/>
    <n v="169"/>
    <n v="2034139.83"/>
    <n v="100999.9915590864"/>
  </r>
  <r>
    <d v="2016-09-12T00:00:00"/>
    <n v="9"/>
    <x v="24"/>
    <n v="3000033761"/>
    <n v="1100122"/>
    <x v="3"/>
    <n v="203034"/>
    <s v="Puduvai Impex"/>
    <n v="20.12"/>
    <n v="20.04"/>
    <s v="MH 43 Y 7175/ABI TPT"/>
    <n v="58"/>
    <n v="58"/>
    <n v="2094179.99"/>
    <n v="104499.999500998"/>
  </r>
  <r>
    <d v="2016-09-13T00:00:00"/>
    <n v="9"/>
    <x v="24"/>
    <n v="3000033679"/>
    <n v="1100122"/>
    <x v="3"/>
    <n v="202963"/>
    <s v="Raha Oils Pvt Ltd"/>
    <n v="20.66"/>
    <n v="20.54"/>
    <s v="MH 43 Y 4281/CITY TPT"/>
    <n v="619"/>
    <n v="619"/>
    <n v="1889679.82"/>
    <n v="91999.991236611502"/>
  </r>
  <r>
    <d v="2016-09-13T00:00:00"/>
    <n v="9"/>
    <x v="24"/>
    <n v="3000033945"/>
    <n v="1100122"/>
    <x v="3"/>
    <n v="203156"/>
    <e v="#N/A"/>
    <n v="19.93"/>
    <n v="19.86"/>
    <s v="MH 43 Y 5675/CITY TPT"/>
    <n v="17"/>
    <n v="17"/>
    <n v="1985999.8799999997"/>
    <n v="99999.993957703919"/>
  </r>
  <r>
    <d v="2016-09-13T00:00:00"/>
    <n v="9"/>
    <x v="24"/>
    <n v="3000033679"/>
    <n v="1100122"/>
    <x v="3"/>
    <n v="202963"/>
    <s v="Raha Oils Pvt Ltd"/>
    <n v="16.190000000000001"/>
    <n v="16.149999999999999"/>
    <s v="MH 43 U 5874/AR ROADWAYS"/>
    <n v="616"/>
    <n v="616"/>
    <n v="1485799.86"/>
    <n v="91999.991331269368"/>
  </r>
  <r>
    <d v="2016-09-13T00:00:00"/>
    <n v="9"/>
    <x v="24"/>
    <n v="3000033782"/>
    <n v="1100122"/>
    <x v="3"/>
    <n v="203111"/>
    <s v="Kumaran Oil Industries"/>
    <n v="19.82"/>
    <n v="19.760000000000002"/>
    <s v="MH 43 Y 1913/CITY TPT"/>
    <n v="170"/>
    <n v="170"/>
    <n v="1995759.85"/>
    <n v="100999.99240890688"/>
  </r>
  <r>
    <d v="2016-09-13T00:00:00"/>
    <n v="9"/>
    <x v="24"/>
    <n v="3000032310"/>
    <n v="1100122"/>
    <x v="3"/>
    <n v="203087"/>
    <s v="Sri Lingeswarar Traders"/>
    <n v="8.89"/>
    <n v="8.86"/>
    <s v="TN 28 AE 5904/ALL IS WELL"/>
    <n v="155"/>
    <n v="155"/>
    <n v="686649.99"/>
    <n v="77499.998871331831"/>
  </r>
  <r>
    <d v="2016-09-13T00:00:00"/>
    <n v="9"/>
    <x v="24"/>
    <n v="3000034489"/>
    <n v="1100122"/>
    <x v="3"/>
    <n v="203087"/>
    <s v="Sri Lingeswarar Traders"/>
    <n v="6"/>
    <n v="6"/>
    <s v="TN 28 AE 5904/ALL IS WELL"/>
    <n v="155"/>
    <n v="155"/>
    <n v="464999.74"/>
    <n v="77499.956666666665"/>
  </r>
  <r>
    <d v="2016-09-14T00:00:00"/>
    <n v="9"/>
    <x v="24"/>
    <n v="3000033782"/>
    <n v="1100122"/>
    <x v="3"/>
    <n v="203111"/>
    <s v="Kumaran Oil Industries"/>
    <n v="24.66"/>
    <n v="24.53"/>
    <s v="TN 56 H 7199/SREE TRANS"/>
    <n v="173"/>
    <n v="173"/>
    <n v="2477529.7999999998"/>
    <n v="100999.99184671829"/>
  </r>
  <r>
    <d v="2016-09-14T00:00:00"/>
    <n v="9"/>
    <x v="24"/>
    <n v="3000033679"/>
    <n v="1100122"/>
    <x v="3"/>
    <n v="202963"/>
    <s v="Raha Oils Pvt Ltd"/>
    <n v="15.89"/>
    <n v="15.83"/>
    <s v="MH 43 U 9269/AR ROADWAYS"/>
    <n v="622"/>
    <n v="622"/>
    <n v="1456359.87"/>
    <n v="91999.991787744788"/>
  </r>
  <r>
    <d v="2016-09-16T00:00:00"/>
    <n v="9"/>
    <x v="24"/>
    <n v="3000033126"/>
    <n v="1100122"/>
    <x v="3"/>
    <n v="203034"/>
    <s v="Puduvai Impex"/>
    <n v="20.18"/>
    <n v="20.14"/>
    <s v="KA16B6848/SRI VIGNESH TPT"/>
    <n v="57"/>
    <n v="57"/>
    <n v="1631339.9099999997"/>
    <n v="80999.99553128102"/>
  </r>
  <r>
    <d v="2016-09-19T00:00:00"/>
    <n v="9"/>
    <x v="25"/>
    <n v="3000034189"/>
    <n v="1100500"/>
    <x v="4"/>
    <n v="203173"/>
    <e v="#N/A"/>
    <n v="19.84"/>
    <n v="19.78"/>
    <s v="GJ 12 AZ 8060/SREE MAHASH"/>
    <n v="8605000452"/>
    <n v="8605000452"/>
    <n v="1784156"/>
    <n v="90200"/>
  </r>
  <r>
    <d v="2016-09-21T00:00:00"/>
    <n v="9"/>
    <x v="25"/>
    <n v="3000034627"/>
    <n v="1100380"/>
    <x v="1"/>
    <n v="200282"/>
    <s v="Maheshwari Global Industries Pvt Ltd"/>
    <n v="32.799999999999997"/>
    <n v="32.76"/>
    <s v="GJ 12 BV 8872/OM TRANS"/>
    <n v="265"/>
    <n v="265"/>
    <n v="2938730.56"/>
    <n v="89704.840048840051"/>
  </r>
  <r>
    <d v="2016-09-21T00:00:00"/>
    <n v="9"/>
    <x v="25"/>
    <n v="3000034627"/>
    <n v="1100380"/>
    <x v="1"/>
    <n v="200282"/>
    <s v="Maheshwari Global Industries Pvt Ltd"/>
    <n v="33.590000000000003"/>
    <n v="33.46"/>
    <s v="GJ 12 BT 8860/OM TPT"/>
    <s v="16-17/267"/>
    <n v="267"/>
    <n v="3001523.95"/>
    <n v="89704.840107591153"/>
  </r>
  <r>
    <d v="2016-09-21T00:00:00"/>
    <n v="9"/>
    <x v="25"/>
    <n v="3000034627"/>
    <n v="1100380"/>
    <x v="1"/>
    <n v="200282"/>
    <s v="Maheshwari Global Industries Pvt Ltd"/>
    <n v="23.14"/>
    <n v="23.03"/>
    <s v="GJ 12 BT 8836/O M TPT"/>
    <s v="16-17/264"/>
    <n v="264"/>
    <n v="2065902.47"/>
    <n v="89704.84020842379"/>
  </r>
  <r>
    <d v="2016-09-21T00:00:00"/>
    <n v="9"/>
    <x v="25"/>
    <n v="3000033836"/>
    <n v="1100380"/>
    <x v="1"/>
    <n v="200282"/>
    <s v="Maheshwari Global Industries Pvt Ltd"/>
    <n v="4.32"/>
    <n v="4.3"/>
    <s v="GJ 12 BT 8836/O M TPT"/>
    <s v="16-17/263"/>
    <n v="263"/>
    <n v="384840.45"/>
    <n v="89497.77906976745"/>
  </r>
  <r>
    <d v="2016-09-21T00:00:00"/>
    <n v="9"/>
    <x v="25"/>
    <n v="3000034627"/>
    <n v="1100380"/>
    <x v="1"/>
    <n v="200282"/>
    <s v="Maheshwari Global Industries Pvt Ltd"/>
    <n v="27.75"/>
    <n v="27.63"/>
    <s v="GJ 12 AT 8738/OM TPT"/>
    <s v="16-17/269"/>
    <n v="269"/>
    <n v="2478544.73"/>
    <n v="89704.840028954044"/>
  </r>
  <r>
    <d v="2016-09-21T00:00:00"/>
    <n v="9"/>
    <x v="25"/>
    <n v="3000034627"/>
    <n v="1100380"/>
    <x v="1"/>
    <n v="200282"/>
    <s v="Maheshwari Global Industries Pvt Ltd"/>
    <n v="27.05"/>
    <n v="27"/>
    <s v="GJ 12 BT 8816/OM TPT"/>
    <s v="16-17/268"/>
    <n v="268"/>
    <n v="2422030.6800000002"/>
    <n v="89704.840000000011"/>
  </r>
  <r>
    <d v="2016-09-22T00:00:00"/>
    <n v="9"/>
    <x v="25"/>
    <n v="3000034627"/>
    <n v="1100380"/>
    <x v="1"/>
    <n v="200282"/>
    <s v="Maheshwari Global Industries Pvt Ltd"/>
    <n v="27.57"/>
    <n v="27.53"/>
    <s v="GJ 12 BT 8830/OM TRANS"/>
    <n v="266"/>
    <n v="266"/>
    <n v="2469574.25"/>
    <n v="89704.840174355239"/>
  </r>
  <r>
    <d v="2016-09-23T00:00:00"/>
    <n v="9"/>
    <x v="25"/>
    <n v="3000033761"/>
    <n v="1100122"/>
    <x v="3"/>
    <n v="203034"/>
    <s v="Puduvai Impex"/>
    <n v="20.295000000000002"/>
    <n v="20.295000000000002"/>
    <s v="MH 04 DS 6636/ALL IS WELL"/>
    <n v="60"/>
    <n v="60"/>
    <n v="2120827.4900000002"/>
    <n v="104499.9995072678"/>
  </r>
  <r>
    <d v="2016-09-23T00:00:00"/>
    <n v="9"/>
    <x v="25"/>
    <n v="3000033761"/>
    <n v="1100122"/>
    <x v="3"/>
    <n v="203034"/>
    <s v="Puduvai Impex"/>
    <n v="19.82"/>
    <n v="19.78"/>
    <s v="MH 43 Y 4805/ALL IS WELL"/>
    <n v="61"/>
    <n v="61"/>
    <n v="2067009.99"/>
    <n v="104499.99949443882"/>
  </r>
  <r>
    <d v="2016-09-23T00:00:00"/>
    <n v="9"/>
    <x v="25"/>
    <n v="3000034627"/>
    <n v="1100380"/>
    <x v="1"/>
    <n v="200282"/>
    <s v="Maheshwari Global Industries Pvt Ltd"/>
    <n v="27.45"/>
    <n v="27.4"/>
    <s v="GJ 12 BT 8838/OM TPT"/>
    <n v="271"/>
    <n v="271"/>
    <n v="2457912.62"/>
    <n v="89704.840145985407"/>
  </r>
  <r>
    <d v="2016-09-23T00:00:00"/>
    <n v="9"/>
    <x v="25"/>
    <n v="3000034627"/>
    <n v="1100380"/>
    <x v="1"/>
    <n v="200282"/>
    <s v="Maheshwari Global Industries Pvt Ltd"/>
    <n v="26.72"/>
    <n v="26.67"/>
    <s v="GJ 12 AY 8891/OM TPT"/>
    <n v="272"/>
    <n v="272"/>
    <n v="2392428.08"/>
    <n v="89704.839895013123"/>
  </r>
  <r>
    <d v="2016-09-23T00:00:00"/>
    <n v="9"/>
    <x v="25"/>
    <n v="3000034627"/>
    <n v="1100380"/>
    <x v="1"/>
    <n v="200282"/>
    <s v="Maheshwari Global Industries Pvt Ltd"/>
    <n v="27.39"/>
    <n v="27.33"/>
    <s v="GJ12AY8803/OM TPT."/>
    <n v="274"/>
    <n v="274"/>
    <n v="2451633.2799999998"/>
    <n v="89704.840102451519"/>
  </r>
  <r>
    <d v="2016-09-23T00:00:00"/>
    <n v="9"/>
    <x v="25"/>
    <n v="3000034627"/>
    <n v="1100380"/>
    <x v="1"/>
    <n v="200282"/>
    <s v="Maheshwari Global Industries Pvt Ltd"/>
    <n v="26.41"/>
    <n v="26.36"/>
    <s v="GJ12AZ8811/OM TPT."/>
    <n v="273"/>
    <n v="273"/>
    <n v="2364619.58"/>
    <n v="89704.83990895297"/>
  </r>
  <r>
    <d v="2016-09-23T00:00:00"/>
    <n v="9"/>
    <x v="25"/>
    <n v="3000034627"/>
    <n v="1100380"/>
    <x v="1"/>
    <n v="200282"/>
    <s v="Maheshwari Global Industries Pvt Ltd"/>
    <n v="27.42"/>
    <n v="27.35"/>
    <s v="GJ 12 AY 8855/OM TRANS"/>
    <n v="275"/>
    <n v="275"/>
    <n v="2453427.37"/>
    <n v="89704.839853747719"/>
  </r>
  <r>
    <d v="2016-09-23T00:00:00"/>
    <n v="9"/>
    <x v="25"/>
    <n v="3000034627"/>
    <n v="1100380"/>
    <x v="1"/>
    <n v="200282"/>
    <s v="Maheshwari Global Industries Pvt Ltd"/>
    <n v="33.11"/>
    <n v="33.04"/>
    <s v="GJ 12 BT 8852/OM TPT"/>
    <n v="270"/>
    <n v="270"/>
    <n v="2963847.91"/>
    <n v="89704.839891041163"/>
  </r>
  <r>
    <d v="2016-09-23T00:00:00"/>
    <n v="9"/>
    <x v="25"/>
    <n v="3000034189"/>
    <n v="1100500"/>
    <x v="4"/>
    <n v="203173"/>
    <e v="#N/A"/>
    <n v="20.399999999999999"/>
    <n v="20.36"/>
    <s v="MH 43 Y 3509/SUPREME"/>
    <n v="8605000466"/>
    <n v="8605000466"/>
    <n v="1836472"/>
    <n v="90200"/>
  </r>
  <r>
    <d v="2016-09-24T00:00:00"/>
    <n v="9"/>
    <x v="25"/>
    <n v="3000032777"/>
    <n v="1100122"/>
    <x v="3"/>
    <n v="203059"/>
    <s v="Pavithra Oil Mill"/>
    <n v="19.53"/>
    <n v="19.48"/>
    <s v="GJ 12 BT 6683/CITY TPT"/>
    <n v="94"/>
    <n v="94"/>
    <n v="1527231.89"/>
    <n v="78399.994353182745"/>
  </r>
  <r>
    <d v="2016-09-24T00:00:00"/>
    <n v="9"/>
    <x v="25"/>
    <n v="3000032777"/>
    <n v="1100122"/>
    <x v="3"/>
    <n v="203059"/>
    <s v="Pavithra Oil Mill"/>
    <n v="-16.23"/>
    <n v="-16.21"/>
    <s v="MH 04 EL 6001/CITY TPT"/>
    <n v="93"/>
    <n v="93"/>
    <n v="-1270863.9099999999"/>
    <n v="78399.994447871679"/>
  </r>
  <r>
    <d v="2016-09-24T00:00:00"/>
    <n v="9"/>
    <x v="25"/>
    <n v="3000032777"/>
    <n v="1100122"/>
    <x v="3"/>
    <n v="203059"/>
    <s v="Pavithra Oil Mill"/>
    <n v="16.23"/>
    <n v="16.21"/>
    <s v="MH 04 EL 6001/CITY TPT"/>
    <n v="93"/>
    <n v="93"/>
    <n v="1270863.9099999999"/>
    <n v="78399.994447871679"/>
  </r>
  <r>
    <d v="2016-09-24T00:00:00"/>
    <n v="9"/>
    <x v="25"/>
    <n v="3000032777"/>
    <n v="1100122"/>
    <x v="3"/>
    <n v="203059"/>
    <s v="Pavithra Oil Mill"/>
    <n v="16.23"/>
    <n v="16.21"/>
    <s v="MH 04 EL 6001/CITY TPT"/>
    <n v="93"/>
    <n v="93"/>
    <n v="1270863.9099999999"/>
    <n v="78399.994447871679"/>
  </r>
  <r>
    <d v="2016-09-25T00:00:00"/>
    <n v="9"/>
    <x v="26"/>
    <n v="3000032316"/>
    <n v="1100122"/>
    <x v="3"/>
    <n v="203079"/>
    <s v="V. P. M. Rice &amp; Oil Mill"/>
    <n v="19.48"/>
    <n v="19.440000000000001"/>
    <s v="GJ 12 BT 2783/CITY TRANS"/>
    <n v="43"/>
    <n v="43"/>
    <n v="1506599.96"/>
    <n v="77499.997942386821"/>
  </r>
  <r>
    <d v="2016-09-25T00:00:00"/>
    <n v="9"/>
    <x v="26"/>
    <n v="3000034626"/>
    <n v="1100122"/>
    <x v="3"/>
    <n v="203120"/>
    <s v="Star Mukesh Trading Company"/>
    <n v="20.92"/>
    <n v="20.92"/>
    <s v="MH 43 Y 8147/SRI VIGNESH"/>
    <n v="46"/>
    <n v="46"/>
    <n v="2008319.85"/>
    <n v="95999.992829827912"/>
  </r>
  <r>
    <d v="2016-09-25T00:00:00"/>
    <n v="9"/>
    <x v="26"/>
    <n v="3000034626"/>
    <n v="1100122"/>
    <x v="3"/>
    <n v="203120"/>
    <s v="Star Mukesh Trading Company"/>
    <n v="20.07"/>
    <n v="20.05"/>
    <s v="MH 43 Y 5286/ALL IS WELL"/>
    <n v="48"/>
    <n v="48"/>
    <n v="1924799.8500000003"/>
    <n v="95999.99251870325"/>
  </r>
  <r>
    <d v="2016-09-25T00:00:00"/>
    <n v="9"/>
    <x v="26"/>
    <n v="3000034840"/>
    <n v="1100122"/>
    <x v="3"/>
    <n v="203070"/>
    <s v="Kumaran Oil Mill"/>
    <n v="20.04"/>
    <n v="19.98"/>
    <s v="MH 04 GR 2530/CITY TPT"/>
    <n v="187"/>
    <n v="187"/>
    <n v="1838159.83"/>
    <n v="91999.991491491499"/>
  </r>
  <r>
    <d v="2016-09-25T00:00:00"/>
    <n v="9"/>
    <x v="26"/>
    <n v="3000034627"/>
    <n v="1100380"/>
    <x v="1"/>
    <n v="200282"/>
    <s v="Maheshwari Global Industries Pvt Ltd"/>
    <n v="27.48"/>
    <n v="27.42"/>
    <s v="GJ12AY8805/OM TPT."/>
    <n v="282"/>
    <n v="282"/>
    <n v="2459706.71"/>
    <n v="89704.839897884754"/>
  </r>
  <r>
    <d v="2016-09-25T00:00:00"/>
    <n v="9"/>
    <x v="26"/>
    <n v="3000034627"/>
    <n v="1100380"/>
    <x v="1"/>
    <n v="200282"/>
    <s v="Maheshwari Global Industries Pvt Ltd"/>
    <n v="27.85"/>
    <n v="27.76"/>
    <s v="GJ 12 AY 8804/OM TPT"/>
    <n v="279"/>
    <n v="279"/>
    <n v="2490206.36"/>
    <n v="89704.840057636873"/>
  </r>
  <r>
    <d v="2016-09-25T00:00:00"/>
    <n v="9"/>
    <x v="26"/>
    <n v="3000034627"/>
    <n v="1100380"/>
    <x v="1"/>
    <n v="200282"/>
    <s v="Maheshwari Global Industries Pvt Ltd"/>
    <n v="28.11"/>
    <n v="28.05"/>
    <s v="GJ 12 BT 8826/OM TPT"/>
    <n v="280"/>
    <n v="280"/>
    <n v="2516220.7599999998"/>
    <n v="89704.839928698741"/>
  </r>
  <r>
    <d v="2016-09-25T00:00:00"/>
    <n v="9"/>
    <x v="26"/>
    <n v="3000034627"/>
    <n v="1100380"/>
    <x v="1"/>
    <n v="200282"/>
    <s v="Maheshwari Global Industries Pvt Ltd"/>
    <n v="27.81"/>
    <n v="27.75"/>
    <s v="GJ12AW8873/OM TPT."/>
    <s v="16-17/281"/>
    <n v="281"/>
    <n v="2489309.31"/>
    <n v="89704.84"/>
  </r>
  <r>
    <d v="2016-09-25T00:00:00"/>
    <n v="9"/>
    <x v="26"/>
    <n v="3000034627"/>
    <n v="1100380"/>
    <x v="1"/>
    <n v="200282"/>
    <s v="Maheshwari Global Industries Pvt Ltd"/>
    <n v="27.74"/>
    <n v="27.65"/>
    <s v="GJ 12 AY 8801/OM TPT"/>
    <n v="276"/>
    <n v="276"/>
    <n v="2480338.83"/>
    <n v="89704.840144665475"/>
  </r>
  <r>
    <d v="2016-09-25T00:00:00"/>
    <n v="9"/>
    <x v="26"/>
    <n v="3000034627"/>
    <n v="1100380"/>
    <x v="1"/>
    <n v="200282"/>
    <s v="Maheshwari Global Industries Pvt Ltd"/>
    <n v="28.27"/>
    <n v="28.16"/>
    <s v="GJ 12 BT 8834/OM TPT"/>
    <n v="278"/>
    <n v="278"/>
    <n v="2526088.29"/>
    <n v="89704.83984375"/>
  </r>
  <r>
    <d v="2016-09-26T00:00:00"/>
    <n v="9"/>
    <x v="26"/>
    <n v="3000034887"/>
    <n v="1100122"/>
    <x v="3"/>
    <n v="203126"/>
    <s v="Uma Agro Products"/>
    <n v="19.97"/>
    <n v="19.940000000000001"/>
    <s v="MH 04 HD 5682/CITY TRANS"/>
    <n v="38"/>
    <n v="38"/>
    <n v="1874359.95"/>
    <n v="93999.997492477429"/>
  </r>
  <r>
    <d v="2016-09-26T00:00:00"/>
    <n v="9"/>
    <x v="26"/>
    <n v="3000034923"/>
    <n v="1100122"/>
    <x v="3"/>
    <n v="203111"/>
    <s v="Kumaran Oil Industries"/>
    <n v="20.21"/>
    <n v="20.149999999999999"/>
    <s v="MH 04 FP 4993/CITY TPT"/>
    <n v="181"/>
    <n v="181"/>
    <n v="1873949.99"/>
    <n v="92999.999503722094"/>
  </r>
  <r>
    <d v="2016-09-26T00:00:00"/>
    <n v="9"/>
    <x v="26"/>
    <n v="3000034923"/>
    <n v="1100122"/>
    <x v="3"/>
    <n v="203111"/>
    <s v="Kumaran Oil Industries"/>
    <n v="20.190000000000001"/>
    <n v="20.13"/>
    <s v="MH 05 AM 1796/CITY TRANS"/>
    <n v="179"/>
    <n v="179"/>
    <n v="1872089.99"/>
    <n v="92999.999503229017"/>
  </r>
  <r>
    <d v="2016-09-26T00:00:00"/>
    <n v="9"/>
    <x v="26"/>
    <n v="3000034887"/>
    <n v="1100122"/>
    <x v="3"/>
    <n v="203126"/>
    <s v="Uma Agro Products"/>
    <n v="19.28"/>
    <n v="19.25"/>
    <s v="GJ 12 AZ 7388/CITY TRANS"/>
    <n v="40"/>
    <n v="40"/>
    <n v="1809499.9499999997"/>
    <n v="93999.997402597393"/>
  </r>
  <r>
    <d v="2016-09-26T00:00:00"/>
    <n v="9"/>
    <x v="26"/>
    <n v="3000033761"/>
    <n v="1100122"/>
    <x v="3"/>
    <n v="203034"/>
    <s v="Puduvai Impex"/>
    <n v="19.579999999999998"/>
    <n v="19.54"/>
    <s v="MH 43 Y 9307/SREE TRANS"/>
    <n v="62"/>
    <n v="62"/>
    <n v="2041929.99"/>
    <n v="104499.99948822928"/>
  </r>
  <r>
    <d v="2016-09-26T00:00:00"/>
    <n v="9"/>
    <x v="26"/>
    <n v="3000034887"/>
    <n v="1100122"/>
    <x v="3"/>
    <n v="203126"/>
    <s v="Uma Agro Products"/>
    <n v="20.03"/>
    <n v="19.989999999999998"/>
    <s v="MH 46 F 2588/AR ROADWAYS"/>
    <n v="39"/>
    <n v="39"/>
    <n v="1879059.94"/>
    <n v="93999.996998499249"/>
  </r>
  <r>
    <d v="2016-09-26T00:00:00"/>
    <n v="9"/>
    <x v="26"/>
    <n v="3000034840"/>
    <n v="1100122"/>
    <x v="3"/>
    <n v="203070"/>
    <s v="Kumaran Oil Mill"/>
    <n v="-20.14"/>
    <n v="-20.079999999999998"/>
    <s v="MH 04 GR 3661/CITY TPT"/>
    <n v="177"/>
    <n v="177"/>
    <n v="-1847359.83"/>
    <n v="91999.991533864551"/>
  </r>
  <r>
    <d v="2016-09-26T00:00:00"/>
    <n v="9"/>
    <x v="26"/>
    <n v="3000034840"/>
    <n v="1100122"/>
    <x v="3"/>
    <n v="203070"/>
    <s v="Kumaran Oil Mill"/>
    <n v="20.14"/>
    <n v="20.079999999999998"/>
    <s v="MH 04 GR 3661/CITY TPT"/>
    <n v="177"/>
    <n v="177"/>
    <n v="1847359.83"/>
    <n v="91999.991533864551"/>
  </r>
  <r>
    <d v="2016-09-26T00:00:00"/>
    <n v="9"/>
    <x v="26"/>
    <n v="3000032316"/>
    <n v="1100122"/>
    <x v="3"/>
    <n v="203079"/>
    <s v="V. P. M. Rice &amp; Oil Mill"/>
    <n v="19.59"/>
    <n v="19.5"/>
    <s v="NL 01 N 5922/CITY TRANS"/>
    <n v="44"/>
    <n v="44"/>
    <n v="1511249.96"/>
    <n v="77499.997948717952"/>
  </r>
  <r>
    <d v="2016-09-26T00:00:00"/>
    <n v="9"/>
    <x v="26"/>
    <n v="3000034840"/>
    <n v="1100122"/>
    <x v="3"/>
    <n v="203070"/>
    <s v="Kumaran Oil Mill"/>
    <n v="20.02"/>
    <n v="19.91"/>
    <s v="MH 43 Y 2666/CITY TRANS"/>
    <n v="188"/>
    <n v="188"/>
    <n v="1831719.83"/>
    <n v="91999.991461577098"/>
  </r>
  <r>
    <d v="2016-09-26T00:00:00"/>
    <n v="9"/>
    <x v="26"/>
    <n v="3000034627"/>
    <n v="1100380"/>
    <x v="1"/>
    <n v="200282"/>
    <s v="Maheshwari Global Industries Pvt Ltd"/>
    <n v="28.17"/>
    <n v="28.11"/>
    <s v="GJ 12 AT 8738/OM TPT"/>
    <n v="285"/>
    <n v="285"/>
    <n v="2521603.0499999998"/>
    <n v="89704.83991462113"/>
  </r>
  <r>
    <d v="2016-09-26T00:00:00"/>
    <n v="9"/>
    <x v="26"/>
    <n v="3000034627"/>
    <n v="1100380"/>
    <x v="1"/>
    <n v="200282"/>
    <s v="Maheshwari Global Industries Pvt Ltd"/>
    <n v="27.12"/>
    <n v="27.07"/>
    <s v="GJ 12 AZ 8816/OM TPT"/>
    <n v="283"/>
    <n v="283"/>
    <n v="2428310.02"/>
    <n v="89704.84004432951"/>
  </r>
  <r>
    <d v="2016-09-26T00:00:00"/>
    <n v="9"/>
    <x v="26"/>
    <n v="3000034627"/>
    <n v="1100380"/>
    <x v="1"/>
    <n v="200282"/>
    <s v="Maheshwari Global Industries Pvt Ltd"/>
    <n v="13.26"/>
    <n v="13.236000000000001"/>
    <s v="GJ 12 BT 8830/OM TPT"/>
    <n v="288"/>
    <n v="288"/>
    <n v="1187333.26"/>
    <n v="89704.839830764584"/>
  </r>
  <r>
    <d v="2016-09-26T00:00:00"/>
    <n v="9"/>
    <x v="26"/>
    <n v="3000034627"/>
    <n v="1100380"/>
    <x v="1"/>
    <n v="200282"/>
    <s v="Maheshwari Global Industries Pvt Ltd"/>
    <n v="32.54"/>
    <n v="32.450000000000003"/>
    <s v="GJ 12 BT 8860/OM TPT"/>
    <n v="284"/>
    <n v="284"/>
    <n v="2910922.06"/>
    <n v="89704.84006163328"/>
  </r>
  <r>
    <d v="2016-09-26T00:00:00"/>
    <n v="9"/>
    <x v="26"/>
    <n v="3000034627"/>
    <n v="1100380"/>
    <x v="1"/>
    <n v="200282"/>
    <s v="Maheshwari Global Industries Pvt Ltd"/>
    <n v="33.159999999999997"/>
    <n v="33.1"/>
    <s v="GJ 12 BV 8872/OM TPT"/>
    <n v="286"/>
    <n v="286"/>
    <n v="2969230.2"/>
    <n v="89704.839879154082"/>
  </r>
  <r>
    <d v="2016-09-26T00:00:00"/>
    <n v="9"/>
    <x v="26"/>
    <n v="3000034885"/>
    <n v="1100380"/>
    <x v="1"/>
    <n v="200282"/>
    <s v="Maheshwari Global Industries Pvt Ltd"/>
    <n v="14.67"/>
    <n v="14.644"/>
    <s v="GJ 12 BT 8830/OM TPT"/>
    <n v="289"/>
    <n v="289"/>
    <n v="1353519.14"/>
    <n v="92428.239552034953"/>
  </r>
  <r>
    <d v="2016-09-26T00:00:00"/>
    <n v="9"/>
    <x v="26"/>
    <n v="3000034627"/>
    <n v="1100380"/>
    <x v="1"/>
    <n v="200282"/>
    <s v="Maheshwari Global Industries Pvt Ltd"/>
    <n v="27.5"/>
    <n v="27.44"/>
    <s v="GJ 12 AZ 5344/OM TPT"/>
    <n v="287"/>
    <n v="287"/>
    <n v="2461500.81"/>
    <n v="89704.840014577261"/>
  </r>
  <r>
    <d v="2016-09-27T00:00:00"/>
    <n v="9"/>
    <x v="26"/>
    <n v="3000034923"/>
    <n v="1100122"/>
    <x v="3"/>
    <n v="203111"/>
    <s v="Kumaran Oil Industries"/>
    <n v="20.12"/>
    <n v="20.04"/>
    <s v="MH 04 GR 2645/CITY TPT"/>
    <n v="180"/>
    <n v="180"/>
    <n v="1863719.99"/>
    <n v="92999.999500998005"/>
  </r>
  <r>
    <d v="2016-09-27T00:00:00"/>
    <n v="9"/>
    <x v="26"/>
    <n v="3000034923"/>
    <n v="1100122"/>
    <x v="3"/>
    <n v="203111"/>
    <s v="Kumaran Oil Industries"/>
    <n v="20.350000000000001"/>
    <n v="20.3"/>
    <s v="MH 43 Y 6717/CITY TPT"/>
    <n v="178"/>
    <n v="178"/>
    <n v="1887899.99"/>
    <n v="92999.999507389162"/>
  </r>
  <r>
    <d v="2016-09-27T00:00:00"/>
    <n v="9"/>
    <x v="26"/>
    <n v="3000034925"/>
    <n v="1100122"/>
    <x v="3"/>
    <n v="203083"/>
    <s v="Kumaran Oil Products"/>
    <n v="20.3"/>
    <n v="20.27"/>
    <s v=" MH 04 FP 5067/SREE TRANS"/>
    <n v="151"/>
    <n v="151"/>
    <n v="1885109.9900000002"/>
    <n v="92999.999506660097"/>
  </r>
  <r>
    <d v="2016-09-27T00:00:00"/>
    <n v="9"/>
    <x v="26"/>
    <n v="3000034925"/>
    <n v="1100122"/>
    <x v="3"/>
    <n v="203083"/>
    <s v="Kumaran Oil Products"/>
    <n v="20.14"/>
    <n v="20.04"/>
    <s v="MH 04 HD 1475/SREE TRANS"/>
    <n v="150"/>
    <n v="150"/>
    <n v="1863719.99"/>
    <n v="92999.999500998005"/>
  </r>
  <r>
    <d v="2016-09-27T00:00:00"/>
    <n v="9"/>
    <x v="26"/>
    <n v="3000034925"/>
    <n v="1100122"/>
    <x v="3"/>
    <n v="203083"/>
    <s v="Kumaran Oil Products"/>
    <n v="20.04"/>
    <n v="19.97"/>
    <s v="MH 04 FD 2997/SREE TPT"/>
    <n v="152"/>
    <n v="152"/>
    <n v="1857209.99"/>
    <n v="92999.999499248879"/>
  </r>
  <r>
    <d v="2016-09-28T00:00:00"/>
    <n v="9"/>
    <x v="26"/>
    <n v="3000033679"/>
    <n v="1100122"/>
    <x v="3"/>
    <n v="202963"/>
    <s v="Raha Oils Pvt Ltd"/>
    <n v="19.940000000000001"/>
    <n v="19.87"/>
    <s v="TN 28 AQ 2794/CITY TPT"/>
    <n v="649"/>
    <n v="649"/>
    <n v="1828039.83"/>
    <n v="91999.991444388521"/>
  </r>
  <r>
    <d v="2016-09-28T00:00:00"/>
    <n v="9"/>
    <x v="26"/>
    <n v="3000034840"/>
    <n v="1100122"/>
    <x v="3"/>
    <n v="203070"/>
    <s v="Kumaran Oil Mill"/>
    <n v="24.19"/>
    <n v="24.11"/>
    <s v="MH43Y9281/CITY TPT"/>
    <s v="192/23.09.2016"/>
    <n v="192"/>
    <n v="2218119.7999999998"/>
    <n v="91999.99170468685"/>
  </r>
  <r>
    <d v="2016-09-28T00:00:00"/>
    <n v="9"/>
    <x v="26"/>
    <n v="3000034840"/>
    <n v="1100122"/>
    <x v="3"/>
    <n v="203070"/>
    <s v="Kumaran Oil Mill"/>
    <n v="16.329999999999998"/>
    <n v="16.309999999999999"/>
    <s v="MH 04 FJ 7076/CITY TPT"/>
    <n v="191"/>
    <n v="191"/>
    <n v="1500519.86"/>
    <n v="91999.991416309029"/>
  </r>
  <r>
    <d v="2016-09-28T00:00:00"/>
    <n v="9"/>
    <x v="26"/>
    <n v="3000034925"/>
    <n v="1100122"/>
    <x v="3"/>
    <n v="203083"/>
    <s v="Kumaran Oil Products"/>
    <n v="19.96"/>
    <n v="19.86"/>
    <s v="MH 43 Y 7513/SREE TRANS"/>
    <n v="154"/>
    <n v="154"/>
    <n v="1846979.98"/>
    <n v="92999.998992950656"/>
  </r>
  <r>
    <d v="2016-09-29T00:00:00"/>
    <n v="9"/>
    <x v="26"/>
    <n v="3000034923"/>
    <n v="1100122"/>
    <x v="3"/>
    <n v="203111"/>
    <s v="Kumaran Oil Industries"/>
    <n v="20.14"/>
    <n v="20.079999999999998"/>
    <s v="MH 04 GR 3661/CITY TPT"/>
    <n v="177"/>
    <n v="177"/>
    <n v="1867439.9900000002"/>
    <n v="92999.999501992046"/>
  </r>
  <r>
    <d v="2016-09-29T00:00:00"/>
    <n v="9"/>
    <x v="26"/>
    <n v="3000034925"/>
    <n v="1100122"/>
    <x v="3"/>
    <n v="203083"/>
    <s v="Kumaran Oil Products"/>
    <n v="20.07"/>
    <n v="20.010000000000002"/>
    <s v="MH 43 Y 9217/SREE TRANS"/>
    <n v="156"/>
    <n v="156"/>
    <n v="1860929.98"/>
    <n v="92999.999000499738"/>
  </r>
  <r>
    <d v="2016-09-29T00:00:00"/>
    <n v="9"/>
    <x v="26"/>
    <n v="3000034627"/>
    <n v="1100380"/>
    <x v="1"/>
    <n v="200282"/>
    <s v="Maheshwari Global Industries Pvt Ltd"/>
    <n v="27.59"/>
    <n v="27.52"/>
    <s v="GJ 12 AY 0888/OM TRANS"/>
    <n v="277"/>
    <n v="277"/>
    <n v="2468677.2000000002"/>
    <n v="89704.840116279083"/>
  </r>
  <r>
    <d v="2016-09-30T00:00:00"/>
    <n v="9"/>
    <x v="26"/>
    <n v="3000034588"/>
    <n v="1100122"/>
    <x v="3"/>
    <n v="203182"/>
    <s v="Edelweiss Agri value Chain Lim"/>
    <n v="20.190000000000001"/>
    <n v="20.079999999999998"/>
    <s v="MH 46 AR 7572/A R ROADWAY"/>
    <n v="24"/>
    <n v="24"/>
    <n v="1808480.5"/>
    <n v="90063.769920318737"/>
  </r>
  <r>
    <d v="2016-09-30T00:00:00"/>
    <n v="9"/>
    <x v="26"/>
    <n v="3000034588"/>
    <n v="1100122"/>
    <x v="3"/>
    <n v="203182"/>
    <s v="Edelweiss Agri value Chain Lim"/>
    <n v="19.86"/>
    <n v="19.82"/>
    <s v="GJ 15 AT 3765/A R ROADWAY"/>
    <n v="26"/>
    <n v="26"/>
    <n v="1785063.9200000002"/>
    <n v="90063.76992936428"/>
  </r>
  <r>
    <d v="2016-09-30T00:00:00"/>
    <n v="9"/>
    <x v="26"/>
    <n v="3000034588"/>
    <n v="1100122"/>
    <x v="3"/>
    <n v="203182"/>
    <s v="Edelweiss Agri value Chain Lim"/>
    <n v="16.184999999999999"/>
    <n v="16.170000000000002"/>
    <s v="MH 43 U 912/ABI TPT"/>
    <n v="25"/>
    <n v="25"/>
    <n v="1456331.16"/>
    <n v="90063.769944341358"/>
  </r>
  <r>
    <d v="2016-09-30T00:00:00"/>
    <n v="9"/>
    <x v="26"/>
    <n v="3000034588"/>
    <n v="1100122"/>
    <x v="3"/>
    <n v="203182"/>
    <s v="Edelweiss Agri value Chain Lim"/>
    <n v="24.355"/>
    <n v="24.2"/>
    <s v="GJ 06 AX 7575/ABI TPT"/>
    <n v="22"/>
    <n v="22"/>
    <n v="2179543.23"/>
    <n v="90063.769834710751"/>
  </r>
  <r>
    <d v="2016-09-30T00:00:00"/>
    <n v="9"/>
    <x v="26"/>
    <n v="3000034588"/>
    <n v="1100122"/>
    <x v="3"/>
    <n v="203182"/>
    <s v="Edelweiss Agri value Chain Lim"/>
    <n v="19.864999999999998"/>
    <n v="19.86"/>
    <s v="MH 04GF 2983/ABI TPT"/>
    <n v="37"/>
    <n v="37"/>
    <n v="1788666.47"/>
    <n v="90063.769889224568"/>
  </r>
  <r>
    <d v="2016-09-30T00:00:00"/>
    <n v="9"/>
    <x v="26"/>
    <n v="3000034588"/>
    <n v="1100122"/>
    <x v="3"/>
    <n v="203182"/>
    <s v="Edelweiss Agri value Chain Lim"/>
    <n v="20.254999999999999"/>
    <n v="20.25"/>
    <s v="MH 04 HD 1625/ABI TPT"/>
    <n v="28"/>
    <n v="28"/>
    <n v="1823791.34"/>
    <n v="90063.769876543214"/>
  </r>
  <r>
    <d v="2016-09-30T00:00:00"/>
    <n v="9"/>
    <x v="26"/>
    <n v="3000034588"/>
    <n v="1100122"/>
    <x v="3"/>
    <n v="203182"/>
    <s v="Edelweiss Agri value Chain Lim"/>
    <n v="20.47"/>
    <n v="20.399999999999999"/>
    <s v="MH 43 Y 2795/ABI TPT"/>
    <n v="29"/>
    <n v="29"/>
    <n v="1837300.9099999997"/>
    <n v="90063.770098039211"/>
  </r>
  <r>
    <d v="2016-09-30T00:00:00"/>
    <n v="9"/>
    <x v="26"/>
    <n v="3000034588"/>
    <n v="1100122"/>
    <x v="3"/>
    <n v="203182"/>
    <s v="Edelweiss Agri value Chain Lim"/>
    <n v="19.809999999999999"/>
    <n v="19.739999999999998"/>
    <s v="MH04HD5444/CITY TPT."/>
    <n v="39"/>
    <n v="39"/>
    <n v="1777858.82"/>
    <n v="90063.770010131717"/>
  </r>
  <r>
    <d v="2016-09-30T00:00:00"/>
    <n v="9"/>
    <x v="26"/>
    <n v="3000034588"/>
    <n v="1100122"/>
    <x v="3"/>
    <n v="203182"/>
    <s v="Edelweiss Agri value Chain Lim"/>
    <n v="20.54"/>
    <n v="20.47"/>
    <s v="TN 52 A 9922/SANKARI ROAD"/>
    <n v="23"/>
    <n v="23"/>
    <n v="1843605.37"/>
    <n v="90063.769907181253"/>
  </r>
  <r>
    <d v="2016-09-30T00:00:00"/>
    <n v="9"/>
    <x v="26"/>
    <n v="3000034589"/>
    <n v="1100122"/>
    <x v="3"/>
    <n v="203182"/>
    <s v="Edelweiss Agri value Chain Lim"/>
    <n v="20.215"/>
    <n v="20.149999999999999"/>
    <s v="MH 06 AQ 413/SHRI VAIBHAV"/>
    <n v="44"/>
    <n v="44"/>
    <n v="1627233.2"/>
    <n v="80755.990074441695"/>
  </r>
  <r>
    <d v="2016-09-30T00:00:00"/>
    <n v="9"/>
    <x v="26"/>
    <n v="3000034588"/>
    <n v="1100122"/>
    <x v="3"/>
    <n v="203182"/>
    <s v="Edelweiss Agri value Chain Lim"/>
    <n v="19.98"/>
    <n v="19.91"/>
    <s v="MH 46 F 7840/A R ROADWAYS"/>
    <n v="34"/>
    <n v="34"/>
    <n v="1793169.6599999997"/>
    <n v="90063.769964841777"/>
  </r>
  <r>
    <d v="2016-09-30T00:00:00"/>
    <n v="9"/>
    <x v="26"/>
    <n v="3000034588"/>
    <n v="1100122"/>
    <x v="3"/>
    <n v="203182"/>
    <s v="Edelweiss Agri value Chain Lim"/>
    <n v="19.87"/>
    <n v="19.82"/>
    <s v="MH04HD5754/CITY TPT."/>
    <n v="27"/>
    <n v="27"/>
    <n v="1785063.9200000002"/>
    <n v="90063.76992936428"/>
  </r>
  <r>
    <d v="2016-09-30T00:00:00"/>
    <n v="9"/>
    <x v="26"/>
    <n v="3000034588"/>
    <n v="1100122"/>
    <x v="3"/>
    <n v="203182"/>
    <s v="Edelweiss Agri value Chain Lim"/>
    <n v="20.170000000000002"/>
    <n v="20.16"/>
    <s v="MH 04 GF 2981/ABI TPT"/>
    <n v="33"/>
    <n v="33"/>
    <n v="1815685.6000000003"/>
    <n v="90063.769841269852"/>
  </r>
  <r>
    <d v="2016-09-30T00:00:00"/>
    <n v="9"/>
    <x v="26"/>
    <n v="3000033761"/>
    <n v="1100122"/>
    <x v="3"/>
    <n v="203034"/>
    <s v="Puduvai Impex"/>
    <n v="19.64"/>
    <n v="19.57"/>
    <s v="MH 43 Y 3743/ABI TPT"/>
    <n v="63"/>
    <n v="63"/>
    <n v="2045064.99"/>
    <n v="104499.99948901379"/>
  </r>
  <r>
    <d v="2016-09-30T00:00:00"/>
    <n v="9"/>
    <x v="26"/>
    <n v="3000034588"/>
    <n v="1100122"/>
    <x v="3"/>
    <n v="203182"/>
    <s v="Edelweiss Agri value Chain Lim"/>
    <n v="20.05"/>
    <n v="19.989999999999998"/>
    <s v="MH 04 GC 5276/A R ROADWAY"/>
    <n v="32"/>
    <n v="32"/>
    <n v="1800374.76"/>
    <n v="90063.769884942478"/>
  </r>
  <r>
    <d v="2016-09-30T00:00:00"/>
    <n v="9"/>
    <x v="26"/>
    <n v="3000034588"/>
    <n v="1100122"/>
    <x v="3"/>
    <n v="203182"/>
    <s v="Edelweiss Agri value Chain Lim"/>
    <n v="20"/>
    <n v="19.96"/>
    <s v="MH 04 GR 7447/A R ROADWAY"/>
    <n v="35"/>
    <n v="35"/>
    <n v="1797672.8499999999"/>
    <n v="90063.770040080155"/>
  </r>
  <r>
    <d v="2016-09-30T00:00:00"/>
    <n v="9"/>
    <x v="26"/>
    <n v="3000033826"/>
    <n v="1100122"/>
    <x v="3"/>
    <n v="203110"/>
    <s v="Sri Gangai Oil Mill"/>
    <n v="19.78"/>
    <n v="19.72"/>
    <s v="GJ 06 AV 6866/CITY TPT"/>
    <n v="151"/>
    <n v="151"/>
    <n v="1971999.88"/>
    <n v="99999.993914807303"/>
  </r>
  <r>
    <d v="2016-09-30T00:00:00"/>
    <n v="9"/>
    <x v="26"/>
    <n v="3000033823"/>
    <n v="1100122"/>
    <x v="3"/>
    <n v="203071"/>
    <s v="P.K.B Oil Mills"/>
    <n v="20.47"/>
    <n v="20.47"/>
    <s v="TN 52 E 5888/CITY TPT"/>
    <n v="103"/>
    <n v="103"/>
    <n v="2046999.88"/>
    <n v="99999.99413776258"/>
  </r>
  <r>
    <d v="2016-09-30T00:00:00"/>
    <n v="9"/>
    <x v="26"/>
    <n v="3000034840"/>
    <n v="1100122"/>
    <x v="3"/>
    <n v="203070"/>
    <s v="Kumaran Oil Mill"/>
    <n v="19.79"/>
    <n v="19.72"/>
    <s v="TN 52 E 6161/CITY TPT"/>
    <n v="194"/>
    <n v="194"/>
    <n v="1814239.8299999998"/>
    <n v="91999.991379310348"/>
  </r>
  <r>
    <d v="2016-09-30T00:00:00"/>
    <n v="9"/>
    <x v="26"/>
    <n v="3000034588"/>
    <n v="1100122"/>
    <x v="3"/>
    <n v="203182"/>
    <s v="Edelweiss Agri value Chain Lim"/>
    <n v="19.760000000000002"/>
    <n v="19.73"/>
    <s v="GJ12BT0742/CITY TPT."/>
    <n v="36"/>
    <n v="36"/>
    <n v="1776958.1799999997"/>
    <n v="90063.769893563091"/>
  </r>
  <r>
    <d v="2016-09-30T00:00:00"/>
    <n v="9"/>
    <x v="26"/>
    <n v="3000034588"/>
    <n v="1100122"/>
    <x v="3"/>
    <n v="203182"/>
    <s v="Edelweiss Agri value Chain Lim"/>
    <n v="20.010000000000002"/>
    <n v="19.98"/>
    <s v="MH 04 EL 5717/CITY TPT"/>
    <n v="30"/>
    <n v="30"/>
    <n v="1799474.12"/>
    <n v="90063.769769769773"/>
  </r>
  <r>
    <d v="2016-09-30T00:00:00"/>
    <n v="9"/>
    <x v="26"/>
    <n v="3000034588"/>
    <n v="1100122"/>
    <x v="3"/>
    <n v="203182"/>
    <s v="Edelweiss Agri value Chain Lim"/>
    <n v="19.600000000000001"/>
    <n v="19.5"/>
    <s v="MH 46 F 3949/CITY TPT"/>
    <n v="21"/>
    <n v="21"/>
    <n v="1756243.51"/>
    <n v="90063.769743589743"/>
  </r>
  <r>
    <d v="2016-09-30T00:00:00"/>
    <n v="9"/>
    <x v="26"/>
    <n v="3000034588"/>
    <n v="1100122"/>
    <x v="3"/>
    <n v="203182"/>
    <s v="Edelweiss Agri value Chain Lim"/>
    <n v="20.059999999999999"/>
    <n v="20.059999999999999"/>
    <s v="MH 04 GC 4241/SREE TPT"/>
    <n v="38"/>
    <n v="38"/>
    <n v="1806679.23"/>
    <n v="90063.770189431714"/>
  </r>
  <r>
    <d v="2016-09-30T00:00:00"/>
    <n v="9"/>
    <x v="26"/>
    <n v="3000034588"/>
    <n v="1100122"/>
    <x v="3"/>
    <n v="203182"/>
    <s v="Edelweiss Agri value Chain Lim"/>
    <n v="16.48"/>
    <n v="16.46"/>
    <s v="MH04EB317/ CITY TPT."/>
    <n v="31"/>
    <n v="31"/>
    <n v="1482449.65"/>
    <n v="90063.769744835954"/>
  </r>
  <r>
    <d v="2016-09-30T00:00:00"/>
    <n v="9"/>
    <x v="26"/>
    <n v="3000034593"/>
    <n v="1100500"/>
    <x v="4"/>
    <n v="203182"/>
    <s v="Edelweiss Agri value Chain Lim"/>
    <n v="19.850000000000001"/>
    <n v="19.78"/>
    <s v="GJ 06 AT 5515/CITY TPT"/>
    <n v="43"/>
    <n v="43"/>
    <n v="1864897.9599999997"/>
    <n v="94281.999999999985"/>
  </r>
  <r>
    <d v="2016-09-30T00:00:00"/>
    <n v="9"/>
    <x v="26"/>
    <n v="3000034593"/>
    <n v="1100500"/>
    <x v="4"/>
    <n v="203182"/>
    <s v="Edelweiss Agri value Chain Lim"/>
    <n v="20.51"/>
    <n v="20.46"/>
    <s v="MH 43 Y 8617/SRI VIGNESH"/>
    <n v="41"/>
    <n v="41"/>
    <n v="1929009.72"/>
    <n v="94282"/>
  </r>
  <r>
    <d v="2016-09-30T00:00:00"/>
    <n v="9"/>
    <x v="26"/>
    <n v="3000034558"/>
    <n v="1100500"/>
    <x v="4"/>
    <n v="203163"/>
    <e v="#N/A"/>
    <n v="16.489999999999998"/>
    <n v="16.45"/>
    <s v="MH 04 GC 3243/ABI TPT"/>
    <s v="RIF 1600488"/>
    <s v="RIF1600488"/>
    <n v="1406474.84"/>
    <n v="85499.990273556235"/>
  </r>
  <r>
    <d v="2016-09-30T00:00:00"/>
    <n v="9"/>
    <x v="26"/>
    <n v="3000034593"/>
    <n v="1100500"/>
    <x v="4"/>
    <n v="203182"/>
    <s v="Edelweiss Agri value Chain Lim"/>
    <n v="19.84"/>
    <n v="19.8"/>
    <s v="MH 04 GR 9336/A R ROADWAY"/>
    <n v="40"/>
    <n v="40"/>
    <n v="1866783.6"/>
    <n v="94282"/>
  </r>
  <r>
    <d v="2016-09-30T00:00:00"/>
    <n v="9"/>
    <x v="26"/>
    <n v="3000034558"/>
    <n v="1100500"/>
    <x v="4"/>
    <n v="203163"/>
    <e v="#N/A"/>
    <n v="22.7"/>
    <n v="22.65"/>
    <s v="DN 09 L 9839/ABI TPT"/>
    <s v="RIF 1600489"/>
    <s v="RIF1600489"/>
    <n v="1936574.78"/>
    <n v="85499.990286975721"/>
  </r>
  <r>
    <d v="2016-09-30T00:00:00"/>
    <n v="9"/>
    <x v="26"/>
    <n v="3000034593"/>
    <n v="1100500"/>
    <x v="4"/>
    <n v="203182"/>
    <s v="Edelweiss Agri value Chain Lim"/>
    <n v="24.93"/>
    <n v="24.89"/>
    <s v="GJ06AV9125/CITY TPT."/>
    <n v="42"/>
    <n v="42"/>
    <n v="2346678.98"/>
    <n v="94282"/>
  </r>
  <r>
    <d v="2016-10-03T00:00:00"/>
    <n v="10"/>
    <x v="27"/>
    <n v="3000034027"/>
    <n v="1100122"/>
    <x v="3"/>
    <n v="201888"/>
    <s v="Frigorifico Allana Private Limited"/>
    <n v="22.85"/>
    <n v="22.73"/>
    <s v="MH 06 AQ 1693/ANNA BULK"/>
    <n v="14179"/>
    <n v="14360"/>
    <n v="2229699.35"/>
    <n v="98095"/>
  </r>
  <r>
    <d v="2016-10-03T00:00:00"/>
    <n v="10"/>
    <x v="27"/>
    <n v="3000034027"/>
    <n v="1100122"/>
    <x v="3"/>
    <n v="201888"/>
    <s v="Frigorifico Allana Private Limited"/>
    <n v="25.96"/>
    <n v="25.83"/>
    <s v="MH 06 AQ 2534/ANNA BULK"/>
    <n v="14178"/>
    <n v="14357"/>
    <n v="2533793.85"/>
    <n v="98095.000000000015"/>
  </r>
  <r>
    <d v="2016-10-03T00:00:00"/>
    <n v="10"/>
    <x v="27"/>
    <n v="3000034027"/>
    <n v="1100122"/>
    <x v="3"/>
    <n v="201888"/>
    <s v="Frigorifico Allana Private Limited"/>
    <n v="24.71"/>
    <n v="24.56"/>
    <s v="MH 04 FD 7336/ANNA BULK"/>
    <n v="14177"/>
    <n v="14358"/>
    <n v="2409213.2000000002"/>
    <n v="98095.000000000015"/>
  </r>
  <r>
    <d v="2016-10-03T00:00:00"/>
    <n v="10"/>
    <x v="27"/>
    <n v="3000034027"/>
    <n v="1100122"/>
    <x v="3"/>
    <n v="201888"/>
    <s v="Frigorifico Allana Private Limited"/>
    <n v="25.96"/>
    <n v="25.8"/>
    <s v="MH 46 AR 8999/HARJEET BUL"/>
    <n v="14180"/>
    <n v="14361"/>
    <n v="2530851"/>
    <n v="98095"/>
  </r>
  <r>
    <d v="2016-10-05T00:00:00"/>
    <n v="10"/>
    <x v="27"/>
    <n v="3000032581"/>
    <n v="1100122"/>
    <x v="3"/>
    <n v="202974"/>
    <s v="Sri Jayasakthi Rice &amp; Oil Mills"/>
    <n v="19.62"/>
    <n v="19.54"/>
    <s v="MH 04 GR 9336/AR ROADWAYS"/>
    <n v="997"/>
    <n v="997"/>
    <n v="1514349.96"/>
    <n v="77499.997952917096"/>
  </r>
  <r>
    <d v="2016-10-07T00:00:00"/>
    <n v="10"/>
    <x v="27"/>
    <n v="3000035152"/>
    <n v="1100365"/>
    <x v="0"/>
    <n v="200258"/>
    <s v="Ruchi Soya Industries Ltd"/>
    <n v="24.65"/>
    <n v="24.65"/>
    <s v="MH 04 FD 7336/A B C"/>
    <n v="271000126"/>
    <n v="271000126"/>
    <n v="1130818.75"/>
    <n v="45875"/>
  </r>
  <r>
    <d v="2016-10-07T00:00:00"/>
    <n v="10"/>
    <x v="27"/>
    <n v="3000035152"/>
    <n v="1100365"/>
    <x v="0"/>
    <n v="200258"/>
    <s v="Ruchi Soya Industries Ltd"/>
    <n v="19.55"/>
    <n v="19.5"/>
    <s v="MH 04 FD 1798/YMH ENTERPR"/>
    <n v="271000125"/>
    <n v="271000125"/>
    <n v="894562.5"/>
    <n v="45875"/>
  </r>
  <r>
    <d v="2016-10-09T00:00:00"/>
    <n v="10"/>
    <x v="28"/>
    <n v="3000034696"/>
    <n v="1100365"/>
    <x v="0"/>
    <n v="200222"/>
    <s v="Liberty Oil Mills Ltd"/>
    <n v="21.11"/>
    <n v="21.11"/>
    <s v="MH 04 EB 3367/BHAVIN TPT"/>
    <n v="15889"/>
    <n v="15889"/>
    <n v="972474.37"/>
    <n v="46067"/>
  </r>
  <r>
    <d v="2016-10-09T00:00:00"/>
    <n v="10"/>
    <x v="28"/>
    <n v="3000035152"/>
    <n v="1100365"/>
    <x v="0"/>
    <n v="200258"/>
    <s v="Ruchi Soya Industries Ltd"/>
    <n v="19.71"/>
    <n v="19.68"/>
    <s v="MH 43 U 7650/HS ROADLINES"/>
    <n v="271000130"/>
    <n v="271000130"/>
    <n v="902820"/>
    <n v="45875"/>
  </r>
  <r>
    <d v="2016-10-09T00:00:00"/>
    <n v="10"/>
    <x v="28"/>
    <n v="3000035152"/>
    <n v="1100365"/>
    <x v="0"/>
    <n v="200258"/>
    <s v="Ruchi Soya Industries Ltd"/>
    <n v="20.059999999999999"/>
    <n v="20.04"/>
    <s v="MH 43 U 7650/H S ROADLINE"/>
    <n v="271000127"/>
    <n v="271000127"/>
    <n v="919335"/>
    <n v="45875"/>
  </r>
  <r>
    <d v="2016-10-09T00:00:00"/>
    <n v="10"/>
    <x v="28"/>
    <n v="3000035152"/>
    <n v="1100365"/>
    <x v="0"/>
    <n v="200258"/>
    <s v="Ruchi Soya Industries Ltd"/>
    <n v="24.74"/>
    <n v="24.72"/>
    <s v="MH 04 FD 7336/A B C"/>
    <n v="271000129"/>
    <n v="271000129"/>
    <n v="1134030"/>
    <n v="45875"/>
  </r>
  <r>
    <d v="2016-10-09T00:00:00"/>
    <n v="10"/>
    <x v="28"/>
    <n v="3000035152"/>
    <n v="1100365"/>
    <x v="0"/>
    <n v="200258"/>
    <s v="Ruchi Soya Industries Ltd"/>
    <n v="19.79"/>
    <n v="19.79"/>
    <s v="MH 04 FD 1798/YMH ENTERPR"/>
    <n v="271000128"/>
    <n v="271000128"/>
    <n v="907866.25"/>
    <n v="45875"/>
  </r>
  <r>
    <d v="2016-10-09T00:00:00"/>
    <n v="10"/>
    <x v="28"/>
    <n v="3000034696"/>
    <n v="1100365"/>
    <x v="0"/>
    <n v="200222"/>
    <s v="Liberty Oil Mills Ltd"/>
    <n v="23.52"/>
    <n v="23.52"/>
    <s v="MH 04 CU 3018/MISTRY TPT"/>
    <n v="15755"/>
    <n v="15755"/>
    <n v="1083495.8400000001"/>
    <n v="46067.000000000007"/>
  </r>
  <r>
    <d v="2016-10-10T00:00:00"/>
    <n v="10"/>
    <x v="28"/>
    <n v="3000033273"/>
    <n v="1100122"/>
    <x v="3"/>
    <n v="200296"/>
    <s v="Balaji Industries  Prop. Balaji"/>
    <n v="19.420000000000002"/>
    <n v="19.34"/>
    <s v="MH 19 Z 4131/RATHI LIQUID"/>
    <n v="52"/>
    <n v="52"/>
    <n v="1634230"/>
    <n v="84500"/>
  </r>
  <r>
    <d v="2016-10-10T00:00:00"/>
    <n v="10"/>
    <x v="28"/>
    <n v="3000033761"/>
    <n v="1100122"/>
    <x v="3"/>
    <n v="203034"/>
    <s v="Puduvai Impex"/>
    <n v="19.829999999999998"/>
    <n v="19.77"/>
    <s v="MH 04 HD 6967/SREE TPT"/>
    <n v="67"/>
    <n v="67"/>
    <n v="2065964.99"/>
    <n v="104499.99949418311"/>
  </r>
  <r>
    <d v="2016-10-10T00:00:00"/>
    <n v="10"/>
    <x v="28"/>
    <n v="3000033679"/>
    <n v="1100122"/>
    <x v="3"/>
    <n v="202963"/>
    <s v="Raha Oils Pvt Ltd"/>
    <n v="16.23"/>
    <n v="16.170000000000002"/>
    <s v="MH 04 EB 2655/AR ROAD"/>
    <n v="715"/>
    <n v="715"/>
    <n v="1487639.86"/>
    <n v="91999.991341991336"/>
  </r>
  <r>
    <d v="2016-10-10T00:00:00"/>
    <n v="10"/>
    <x v="28"/>
    <n v="3000032224"/>
    <n v="1100122"/>
    <x v="3"/>
    <n v="203088"/>
    <s v="Viswa Traders"/>
    <n v="20.18"/>
    <n v="20.149999999999999"/>
    <s v="MH 04 FD 0857/A R ROADWAY"/>
    <n v="30"/>
    <n v="30"/>
    <n v="1571699.83"/>
    <n v="77999.991563275442"/>
  </r>
  <r>
    <d v="2016-10-10T00:00:00"/>
    <n v="10"/>
    <x v="28"/>
    <n v="3000034696"/>
    <n v="1100365"/>
    <x v="0"/>
    <n v="200222"/>
    <s v="Liberty Oil Mills Ltd"/>
    <n v="20.420000000000002"/>
    <n v="20.420000000000002"/>
    <s v="MH 46 AF 0820/H S ROADLIN"/>
    <n v="15795"/>
    <n v="15795"/>
    <n v="940688.14000000013"/>
    <n v="46067"/>
  </r>
  <r>
    <d v="2016-10-10T00:00:00"/>
    <n v="10"/>
    <x v="28"/>
    <n v="3000034696"/>
    <n v="1100365"/>
    <x v="0"/>
    <n v="200222"/>
    <s v="Liberty Oil Mills Ltd"/>
    <n v="20.77"/>
    <n v="20.77"/>
    <s v="MH 04 FP 1004/MISTRY TRA"/>
    <n v="15867"/>
    <n v="15867"/>
    <n v="956811.59"/>
    <n v="46067"/>
  </r>
  <r>
    <d v="2016-10-10T00:00:00"/>
    <n v="10"/>
    <x v="28"/>
    <n v="3000034696"/>
    <n v="1100365"/>
    <x v="0"/>
    <n v="200222"/>
    <s v="Liberty Oil Mills Ltd"/>
    <n v="22.12"/>
    <n v="22.12"/>
    <s v="MH 06 AQ 1693/ANNA BULK"/>
    <n v="15866"/>
    <n v="15866"/>
    <n v="1019002.04"/>
    <n v="46067"/>
  </r>
  <r>
    <d v="2016-10-10T00:00:00"/>
    <n v="10"/>
    <x v="28"/>
    <n v="3000034696"/>
    <n v="1100365"/>
    <x v="0"/>
    <n v="200222"/>
    <s v="Liberty Oil Mills Ltd"/>
    <n v="24.63"/>
    <n v="24.63"/>
    <s v="MH 04 FD 7336/ANNA BULK"/>
    <n v="15994"/>
    <n v="15994"/>
    <n v="1134630.21"/>
    <n v="46067"/>
  </r>
  <r>
    <d v="2016-10-10T00:00:00"/>
    <n v="10"/>
    <x v="28"/>
    <n v="3000034696"/>
    <n v="1100365"/>
    <x v="0"/>
    <n v="200222"/>
    <s v="Liberty Oil Mills Ltd"/>
    <n v="20.59"/>
    <n v="20.59"/>
    <s v="MH 04 GF 3523/IESA ROADLI"/>
    <n v="15773"/>
    <n v="15773"/>
    <n v="948519.53"/>
    <n v="46067"/>
  </r>
  <r>
    <d v="2016-10-10T00:00:00"/>
    <n v="10"/>
    <x v="28"/>
    <n v="3000034696"/>
    <n v="1100365"/>
    <x v="0"/>
    <n v="200222"/>
    <s v="Liberty Oil Mills Ltd"/>
    <n v="21.08"/>
    <n v="21.08"/>
    <s v="MH 04 EY 8175/MISTRY TPT"/>
    <n v="15748"/>
    <n v="15748"/>
    <n v="971092.35999999987"/>
    <n v="46067"/>
  </r>
  <r>
    <d v="2016-10-10T00:00:00"/>
    <n v="10"/>
    <x v="28"/>
    <n v="3000034696"/>
    <n v="1100365"/>
    <x v="0"/>
    <n v="200222"/>
    <s v="Liberty Oil Mills Ltd"/>
    <n v="20.62"/>
    <n v="20.62"/>
    <s v="MH 04 EY 8175/MISTRY TPT"/>
    <n v="16030"/>
    <n v="16030"/>
    <n v="949901.54"/>
    <n v="46067"/>
  </r>
  <r>
    <d v="2016-10-10T00:00:00"/>
    <n v="10"/>
    <x v="28"/>
    <n v="3000034696"/>
    <n v="1100365"/>
    <x v="0"/>
    <n v="200222"/>
    <s v="Liberty Oil Mills Ltd"/>
    <n v="25.82"/>
    <n v="25.82"/>
    <s v="MH 06 AQ 2534/ANNA BULK"/>
    <n v="15751"/>
    <n v="15751"/>
    <n v="1189449.94"/>
    <n v="46067"/>
  </r>
  <r>
    <d v="2016-10-10T00:00:00"/>
    <n v="10"/>
    <x v="28"/>
    <n v="3000034696"/>
    <n v="1100365"/>
    <x v="0"/>
    <n v="200222"/>
    <s v="Liberty Oil Mills Ltd"/>
    <n v="21.7"/>
    <n v="21.7"/>
    <s v="MH 46 F 2574/H S ROADLINE"/>
    <n v="15786"/>
    <n v="15786"/>
    <n v="999653.9"/>
    <n v="46067"/>
  </r>
  <r>
    <d v="2016-10-10T00:00:00"/>
    <n v="10"/>
    <x v="28"/>
    <n v="3000034696"/>
    <n v="1100365"/>
    <x v="0"/>
    <n v="200222"/>
    <s v="Liberty Oil Mills Ltd"/>
    <n v="23.22"/>
    <n v="23.22"/>
    <s v="MH 04 CU 3019/MISTRY TPT"/>
    <n v="15770"/>
    <n v="15770"/>
    <n v="1069675.74"/>
    <n v="46067"/>
  </r>
  <r>
    <d v="2016-10-10T00:00:00"/>
    <n v="10"/>
    <x v="28"/>
    <n v="3000034696"/>
    <n v="1100365"/>
    <x v="0"/>
    <n v="200222"/>
    <s v="Liberty Oil Mills Ltd"/>
    <n v="19.39"/>
    <n v="19.37"/>
    <s v="MH 04 FP 5065/IESA ROADLI"/>
    <n v="15804"/>
    <n v="15804"/>
    <n v="892317.79"/>
    <n v="46067"/>
  </r>
  <r>
    <d v="2016-10-12T00:00:00"/>
    <n v="10"/>
    <x v="28"/>
    <n v="3000033761"/>
    <n v="1100122"/>
    <x v="3"/>
    <n v="203034"/>
    <s v="Puduvai Impex"/>
    <n v="20.55"/>
    <n v="20.52"/>
    <s v="MH 04 EL 5717/SREE TPT"/>
    <n v="66"/>
    <n v="66"/>
    <n v="2144339.9900000002"/>
    <n v="104499.99951267058"/>
  </r>
  <r>
    <d v="2016-10-12T00:00:00"/>
    <n v="10"/>
    <x v="28"/>
    <n v="3000033761"/>
    <n v="1100122"/>
    <x v="3"/>
    <n v="203034"/>
    <s v="Puduvai Impex"/>
    <n v="20.16"/>
    <n v="20.010000000000002"/>
    <s v="MH 43 Y 2796/SREE TPT"/>
    <n v="68"/>
    <n v="68"/>
    <n v="2091044.99"/>
    <n v="104499.99950024986"/>
  </r>
  <r>
    <d v="2016-10-12T00:00:00"/>
    <n v="10"/>
    <x v="28"/>
    <n v="3000035152"/>
    <n v="1100365"/>
    <x v="0"/>
    <n v="200258"/>
    <s v="Ruchi Soya Industries Ltd"/>
    <n v="22.14"/>
    <n v="22.14"/>
    <s v="MH 06 AQ 1693/ANNABULKCAR"/>
    <n v="271000133"/>
    <n v="271000133"/>
    <n v="1015672.5"/>
    <n v="45875"/>
  </r>
  <r>
    <d v="2016-10-12T00:00:00"/>
    <n v="10"/>
    <x v="28"/>
    <n v="3000034696"/>
    <n v="1100365"/>
    <x v="0"/>
    <n v="200222"/>
    <s v="Liberty Oil Mills Ltd"/>
    <n v="19.57"/>
    <n v="19.57"/>
    <s v="MH 04 FP 5065/IESAROADLIN"/>
    <n v="16071"/>
    <n v="16071"/>
    <n v="901531.19000000006"/>
    <n v="46067"/>
  </r>
  <r>
    <d v="2016-10-12T00:00:00"/>
    <n v="10"/>
    <x v="28"/>
    <n v="3000034696"/>
    <n v="1100365"/>
    <x v="0"/>
    <n v="200222"/>
    <s v="Liberty Oil Mills Ltd"/>
    <n v="20.78"/>
    <n v="20.78"/>
    <s v="MH 46 AF 0820/H.S.ROADLIN"/>
    <n v="16069"/>
    <n v="16069"/>
    <n v="957272.26"/>
    <n v="46067"/>
  </r>
  <r>
    <d v="2016-10-12T00:00:00"/>
    <n v="10"/>
    <x v="28"/>
    <n v="3000035152"/>
    <n v="1100365"/>
    <x v="0"/>
    <n v="200258"/>
    <s v="Ruchi Soya Industries Ltd"/>
    <n v="23.76"/>
    <n v="23.75"/>
    <s v="MH 04 FD 7336/A B C"/>
    <n v="271000134"/>
    <n v="271000134"/>
    <n v="1089531.25"/>
    <n v="45875"/>
  </r>
  <r>
    <d v="2016-10-12T00:00:00"/>
    <n v="10"/>
    <x v="28"/>
    <n v="3000034696"/>
    <n v="1100365"/>
    <x v="0"/>
    <n v="200222"/>
    <s v="Liberty Oil Mills Ltd"/>
    <n v="21.72"/>
    <n v="21.72"/>
    <s v="MH 46 F 2574/H.S.ROADLINE"/>
    <n v="16070"/>
    <n v="16070"/>
    <n v="1000575.24"/>
    <n v="46067"/>
  </r>
  <r>
    <d v="2016-10-12T00:00:00"/>
    <n v="10"/>
    <x v="28"/>
    <n v="3000034696"/>
    <n v="1100365"/>
    <x v="0"/>
    <n v="200222"/>
    <s v="Liberty Oil Mills Ltd"/>
    <n v="25.67"/>
    <n v="25.67"/>
    <s v="MH 06 AQ 2534/ANNABULKCAR"/>
    <n v="16059"/>
    <n v="16059"/>
    <n v="1182539.8899999999"/>
    <n v="46066.999999999993"/>
  </r>
  <r>
    <d v="2016-10-12T00:00:00"/>
    <n v="10"/>
    <x v="28"/>
    <n v="3000034696"/>
    <n v="1100365"/>
    <x v="0"/>
    <n v="200222"/>
    <s v="Liberty Oil Mills Ltd"/>
    <n v="20.350000000000001"/>
    <n v="20.350000000000001"/>
    <s v="MH 04 GF 3523/IESA ROADLI"/>
    <n v="16068"/>
    <n v="16068"/>
    <n v="937463.45"/>
    <n v="46066.999999999993"/>
  </r>
  <r>
    <d v="2016-10-12T00:00:00"/>
    <n v="10"/>
    <x v="28"/>
    <n v="3000034696"/>
    <n v="1100365"/>
    <x v="0"/>
    <n v="200222"/>
    <s v="Liberty Oil Mills Ltd"/>
    <n v="22.04"/>
    <n v="22.04"/>
    <s v="MH 06 AQ 1693/ANNABULKCAR"/>
    <n v="16042"/>
    <n v="16042"/>
    <n v="1015316.6800000002"/>
    <n v="46067.000000000007"/>
  </r>
  <r>
    <d v="2016-10-12T00:00:00"/>
    <n v="10"/>
    <x v="28"/>
    <n v="3000034696"/>
    <n v="1100365"/>
    <x v="0"/>
    <n v="200222"/>
    <s v="Liberty Oil Mills Ltd"/>
    <n v="23.1"/>
    <n v="23.1"/>
    <s v="MH 04 CU 3018/MISTRY TPT"/>
    <n v="16037"/>
    <n v="16037"/>
    <n v="1064147.7"/>
    <n v="46066.999999999993"/>
  </r>
  <r>
    <d v="2016-10-12T00:00:00"/>
    <n v="10"/>
    <x v="28"/>
    <n v="3000034696"/>
    <n v="1100365"/>
    <x v="0"/>
    <n v="200222"/>
    <s v="Liberty Oil Mills Ltd"/>
    <n v="23.09"/>
    <n v="23.09"/>
    <s v="MH 04 CU 3019/MISTRY TPT"/>
    <n v="16013"/>
    <n v="16013"/>
    <n v="1063687.03"/>
    <n v="46067"/>
  </r>
  <r>
    <d v="2016-10-12T00:00:00"/>
    <n v="10"/>
    <x v="28"/>
    <n v="3000035152"/>
    <n v="1100365"/>
    <x v="0"/>
    <n v="200258"/>
    <s v="Ruchi Soya Industries Ltd"/>
    <n v="23.7"/>
    <n v="23.68"/>
    <s v="MH 06 AQ 2534/ANNABULKCAR"/>
    <n v="271000132"/>
    <n v="271000132"/>
    <n v="1086320"/>
    <n v="45875"/>
  </r>
  <r>
    <d v="2016-10-12T00:00:00"/>
    <n v="10"/>
    <x v="28"/>
    <n v="3000034696"/>
    <n v="1100365"/>
    <x v="0"/>
    <n v="200222"/>
    <s v="Liberty Oil Mills Ltd"/>
    <n v="18.21"/>
    <n v="18.21"/>
    <s v="MH 04 EB 3367/BHAVIN TPT"/>
    <n v="16170"/>
    <n v="16170"/>
    <n v="838880.07"/>
    <n v="46066.999999999993"/>
  </r>
  <r>
    <d v="2016-10-12T00:00:00"/>
    <n v="10"/>
    <x v="28"/>
    <n v="3000034696"/>
    <n v="1100365"/>
    <x v="0"/>
    <n v="200222"/>
    <s v="Liberty Oil Mills Ltd"/>
    <n v="20.27"/>
    <n v="20.27"/>
    <s v="MH 04 GF 3523/IESA ROADLI"/>
    <n v="16144"/>
    <n v="16144"/>
    <n v="933778.09"/>
    <n v="46067"/>
  </r>
  <r>
    <d v="2016-10-14T00:00:00"/>
    <n v="10"/>
    <x v="28"/>
    <n v="3000034593"/>
    <n v="1100500"/>
    <x v="4"/>
    <n v="203182"/>
    <s v="Edelweiss Agri value Chain Lim"/>
    <n v="16.489999999999998"/>
    <n v="16.440000000000001"/>
    <s v="MH 43 U 5156/CITY TPT"/>
    <n v="53"/>
    <n v="53"/>
    <n v="1549996.08"/>
    <n v="94282"/>
  </r>
  <r>
    <d v="2016-10-21T00:00:00"/>
    <n v="10"/>
    <x v="29"/>
    <n v="3000035506"/>
    <n v="1100122"/>
    <x v="3"/>
    <n v="203182"/>
    <s v="Edelweiss Agri value Chain Lim"/>
    <n v="20.329999999999998"/>
    <n v="20.29"/>
    <s v="MH 04 GR 6372/CITY TPT"/>
    <n v="65"/>
    <n v="65"/>
    <n v="1912981.78"/>
    <n v="94282"/>
  </r>
  <r>
    <d v="2016-10-21T00:00:00"/>
    <n v="10"/>
    <x v="29"/>
    <n v="3000035377"/>
    <n v="1100122"/>
    <x v="3"/>
    <n v="203182"/>
    <s v="Edelweiss Agri value Chain Lim"/>
    <n v="19.989999999999998"/>
    <n v="19.96"/>
    <s v="MH 46 F 5509/CITY TPT"/>
    <n v="61"/>
    <n v="61"/>
    <n v="1921908.48"/>
    <n v="96288"/>
  </r>
  <r>
    <d v="2016-10-21T00:00:00"/>
    <n v="10"/>
    <x v="29"/>
    <n v="3000035377"/>
    <n v="1100122"/>
    <x v="3"/>
    <n v="203182"/>
    <s v="Edelweiss Agri value Chain Lim"/>
    <n v="20.04"/>
    <n v="19.989999999999998"/>
    <s v="MH 04 FD 3836/CITY TPT"/>
    <n v="61"/>
    <n v="61"/>
    <n v="1924797.12"/>
    <n v="96288.000000000015"/>
  </r>
  <r>
    <d v="2016-10-21T00:00:00"/>
    <n v="10"/>
    <x v="29"/>
    <n v="3000035506"/>
    <n v="1100122"/>
    <x v="3"/>
    <n v="203182"/>
    <s v="Edelweiss Agri value Chain Lim"/>
    <n v="20.39"/>
    <n v="20.329999999999998"/>
    <s v="MH 46 F 3800/CITY TPT"/>
    <n v="65"/>
    <n v="65"/>
    <n v="1916753.06"/>
    <n v="94282.000000000015"/>
  </r>
  <r>
    <d v="2016-10-24T00:00:00"/>
    <n v="10"/>
    <x v="30"/>
    <n v="3000035668"/>
    <n v="1100122"/>
    <x v="3"/>
    <n v="203182"/>
    <s v="Edelweiss Agri value Chain Lim"/>
    <n v="-20.28"/>
    <n v="-20.260000000000002"/>
    <s v="MH 04 DS 2592/YMH ENTERPI"/>
    <n v="51952"/>
    <n v="51952"/>
    <n v="-1882981.22"/>
    <n v="92940.830207305029"/>
  </r>
  <r>
    <d v="2016-10-24T00:00:00"/>
    <n v="10"/>
    <x v="30"/>
    <n v="3000035668"/>
    <n v="1100122"/>
    <x v="3"/>
    <n v="203182"/>
    <s v="Edelweiss Agri value Chain Lim"/>
    <n v="-19.510000000000002"/>
    <n v="-19.46"/>
    <s v="MH 12 HD 6098/YMH ENTERPR"/>
    <n v="51954"/>
    <n v="51954"/>
    <n v="-1808628.55"/>
    <n v="92940.829907502572"/>
  </r>
  <r>
    <d v="2016-10-24T00:00:00"/>
    <n v="10"/>
    <x v="30"/>
    <n v="3000035668"/>
    <n v="1100122"/>
    <x v="3"/>
    <n v="203182"/>
    <s v="Edelweiss Agri value Chain Lim"/>
    <n v="20.6"/>
    <n v="20.57"/>
    <s v="MH 04 GC 2717/SAI DAESHAN"/>
    <n v="51960"/>
    <n v="51960"/>
    <n v="1911792.8700000003"/>
    <n v="92940.8298492951"/>
  </r>
  <r>
    <d v="2016-10-24T00:00:00"/>
    <n v="10"/>
    <x v="30"/>
    <n v="3000035668"/>
    <n v="1100122"/>
    <x v="3"/>
    <n v="203182"/>
    <s v="Edelweiss Agri value Chain Lim"/>
    <n v="22.7"/>
    <n v="22.64"/>
    <s v="MH 12 FZ 7348/YMH ENTERPR"/>
    <n v="51953"/>
    <n v="51953"/>
    <n v="2104180.39"/>
    <n v="92940.82994699647"/>
  </r>
  <r>
    <d v="2016-10-24T00:00:00"/>
    <n v="10"/>
    <x v="30"/>
    <n v="3000035668"/>
    <n v="1100122"/>
    <x v="3"/>
    <n v="203182"/>
    <s v="Edelweiss Agri value Chain Lim"/>
    <n v="26.65"/>
    <n v="26.6"/>
    <s v="MH 06 AQ 2534/ANNA BULK"/>
    <n v="51951"/>
    <n v="51951"/>
    <n v="2472226.08"/>
    <n v="92940.830075187972"/>
  </r>
  <r>
    <d v="2016-10-24T00:00:00"/>
    <n v="10"/>
    <x v="30"/>
    <n v="3000035668"/>
    <n v="1100122"/>
    <x v="3"/>
    <n v="203182"/>
    <s v="Edelweiss Agri value Chain Lim"/>
    <n v="19.82"/>
    <n v="19.77"/>
    <s v="MH 04 DS 2745/YMH ENTERPR"/>
    <n v="51957"/>
    <n v="51957"/>
    <n v="1837440.21"/>
    <n v="92940.830045523515"/>
  </r>
  <r>
    <d v="2016-10-24T00:00:00"/>
    <n v="10"/>
    <x v="30"/>
    <n v="3000035668"/>
    <n v="1100122"/>
    <x v="3"/>
    <n v="203182"/>
    <s v="Edelweiss Agri value Chain Lim"/>
    <n v="-19.82"/>
    <n v="-19.77"/>
    <s v="MH 04 DS 2745/YMH ENTERPR"/>
    <n v="51957"/>
    <n v="51957"/>
    <n v="-1837440.21"/>
    <n v="92940.830045523515"/>
  </r>
  <r>
    <d v="2016-10-24T00:00:00"/>
    <n v="10"/>
    <x v="30"/>
    <n v="3000035668"/>
    <n v="1100122"/>
    <x v="3"/>
    <n v="203182"/>
    <s v="Edelweiss Agri value Chain Lim"/>
    <n v="-22.7"/>
    <n v="-22.64"/>
    <s v="MH 12 FZ 7348/YMH ENTERPR"/>
    <n v="51953"/>
    <n v="51953"/>
    <n v="-2104180.39"/>
    <n v="92940.82994699647"/>
  </r>
  <r>
    <d v="2016-10-24T00:00:00"/>
    <n v="10"/>
    <x v="30"/>
    <n v="3000035668"/>
    <n v="1100122"/>
    <x v="3"/>
    <n v="203182"/>
    <s v="Edelweiss Agri value Chain Lim"/>
    <n v="-16.89"/>
    <n v="-16.86"/>
    <s v="MH 04 DD 5323/IESA ROADLI"/>
    <n v="51955"/>
    <n v="51955"/>
    <n v="-1566982.39"/>
    <n v="92940.829774614467"/>
  </r>
  <r>
    <d v="2016-10-24T00:00:00"/>
    <n v="10"/>
    <x v="30"/>
    <n v="3000035668"/>
    <n v="1100122"/>
    <x v="3"/>
    <n v="203182"/>
    <s v="Edelweiss Agri value Chain Lim"/>
    <n v="19.510000000000002"/>
    <n v="19.46"/>
    <s v="MH 12 HD 6098/YMH ENTERPR"/>
    <n v="51954"/>
    <n v="51954"/>
    <n v="1808628.55"/>
    <n v="92940.829907502572"/>
  </r>
  <r>
    <d v="2016-10-24T00:00:00"/>
    <n v="10"/>
    <x v="30"/>
    <n v="3000035668"/>
    <n v="1100122"/>
    <x v="3"/>
    <n v="203182"/>
    <s v="Edelweiss Agri value Chain Lim"/>
    <n v="-22.62"/>
    <n v="-22.58"/>
    <s v="MH 04 DK 7034/IESA ROADLI"/>
    <n v="51956"/>
    <n v="51956"/>
    <n v="-2098603.94"/>
    <n v="92940.829937998235"/>
  </r>
  <r>
    <d v="2016-10-24T00:00:00"/>
    <n v="10"/>
    <x v="30"/>
    <n v="3000035668"/>
    <n v="1100122"/>
    <x v="3"/>
    <n v="203182"/>
    <s v="Edelweiss Agri value Chain Lim"/>
    <n v="-19.760000000000002"/>
    <n v="-19.71"/>
    <s v="MH 04 GC 2573/SAI DARSHA"/>
    <n v="51961"/>
    <n v="51961"/>
    <n v="-1831863.7600000002"/>
    <n v="92940.830035514969"/>
  </r>
  <r>
    <d v="2016-10-24T00:00:00"/>
    <n v="10"/>
    <x v="30"/>
    <n v="3000035668"/>
    <n v="1100122"/>
    <x v="3"/>
    <n v="203182"/>
    <s v="Edelweiss Agri value Chain Lim"/>
    <n v="-20.149999999999999"/>
    <n v="-20.09"/>
    <s v="MH 43 U 9216/YMH ENTER"/>
    <n v="51959"/>
    <n v="51959"/>
    <n v="-1867181.27"/>
    <n v="92940.829766052761"/>
  </r>
  <r>
    <d v="2016-10-24T00:00:00"/>
    <n v="10"/>
    <x v="30"/>
    <n v="3000035668"/>
    <n v="1100122"/>
    <x v="3"/>
    <n v="203182"/>
    <s v="Edelweiss Agri value Chain Lim"/>
    <n v="-20.37"/>
    <n v="-20.329999999999998"/>
    <s v="MH 12 EQ 2219/YMH ENTER"/>
    <n v="51958"/>
    <n v="51958"/>
    <n v="-1889487.0700000003"/>
    <n v="92940.82980816529"/>
  </r>
  <r>
    <d v="2016-10-24T00:00:00"/>
    <n v="10"/>
    <x v="30"/>
    <n v="3000035668"/>
    <n v="1100122"/>
    <x v="3"/>
    <n v="203182"/>
    <s v="Edelweiss Agri value Chain Lim"/>
    <n v="-26.65"/>
    <n v="-26.6"/>
    <s v="MH 06 AQ 2534/ANNA BULK"/>
    <n v="51951"/>
    <n v="51951"/>
    <n v="-2472226.08"/>
    <n v="92940.830075187972"/>
  </r>
  <r>
    <d v="2016-10-24T00:00:00"/>
    <n v="10"/>
    <x v="30"/>
    <n v="3000035668"/>
    <n v="1100122"/>
    <x v="3"/>
    <n v="203182"/>
    <s v="Edelweiss Agri value Chain Lim"/>
    <n v="20.28"/>
    <n v="20.260000000000002"/>
    <s v="MH 04 DS 2592/YMH ENTERPI"/>
    <n v="51952"/>
    <n v="51952"/>
    <n v="1882981.22"/>
    <n v="92940.830207305029"/>
  </r>
  <r>
    <d v="2016-10-24T00:00:00"/>
    <n v="10"/>
    <x v="30"/>
    <n v="3000035668"/>
    <n v="1100122"/>
    <x v="3"/>
    <n v="203182"/>
    <s v="Edelweiss Agri value Chain Lim"/>
    <n v="20.149999999999999"/>
    <n v="20.09"/>
    <s v="MH 43 U 9216/YMH ENTER"/>
    <n v="51959"/>
    <n v="51959"/>
    <n v="1867181.27"/>
    <n v="92940.829766052761"/>
  </r>
  <r>
    <d v="2016-10-24T00:00:00"/>
    <n v="10"/>
    <x v="30"/>
    <n v="3000035668"/>
    <n v="1100122"/>
    <x v="3"/>
    <n v="203182"/>
    <s v="Edelweiss Agri value Chain Lim"/>
    <n v="22.62"/>
    <n v="22.58"/>
    <s v="MH 04 DK 7034/IESA ROADLI"/>
    <n v="51956"/>
    <n v="51956"/>
    <n v="2098603.94"/>
    <n v="92940.829937998235"/>
  </r>
  <r>
    <d v="2016-10-24T00:00:00"/>
    <n v="10"/>
    <x v="30"/>
    <n v="3000035668"/>
    <n v="1100122"/>
    <x v="3"/>
    <n v="203182"/>
    <s v="Edelweiss Agri value Chain Lim"/>
    <n v="16.89"/>
    <n v="16.86"/>
    <s v="MH 04 DD 5323/IESA ROADLI"/>
    <n v="51955"/>
    <n v="51955"/>
    <n v="1566982.39"/>
    <n v="92940.829774614467"/>
  </r>
  <r>
    <d v="2016-10-24T00:00:00"/>
    <n v="10"/>
    <x v="30"/>
    <n v="3000035668"/>
    <n v="1100122"/>
    <x v="3"/>
    <n v="203182"/>
    <s v="Edelweiss Agri value Chain Lim"/>
    <n v="19.760000000000002"/>
    <n v="19.71"/>
    <s v="MH 04 GC 2573/SAI DARSHA"/>
    <n v="51961"/>
    <n v="51961"/>
    <n v="1831863.7600000002"/>
    <n v="92940.830035514969"/>
  </r>
  <r>
    <d v="2016-10-24T00:00:00"/>
    <n v="10"/>
    <x v="30"/>
    <n v="3000035668"/>
    <n v="1100122"/>
    <x v="3"/>
    <n v="203182"/>
    <s v="Edelweiss Agri value Chain Lim"/>
    <n v="20.37"/>
    <n v="20.329999999999998"/>
    <s v="MH 12 EQ 2219/YMH ENTER"/>
    <n v="51958"/>
    <n v="51958"/>
    <n v="1889487.0700000003"/>
    <n v="92940.82980816529"/>
  </r>
  <r>
    <d v="2016-10-24T00:00:00"/>
    <n v="10"/>
    <x v="30"/>
    <n v="3000035334"/>
    <n v="1100122"/>
    <x v="3"/>
    <n v="203182"/>
    <s v="Edelweiss Agri value Chain Lim"/>
    <n v="19.655000000000001"/>
    <n v="19.59"/>
    <s v="MH 04 GR 4335/SHRI VAIBHA"/>
    <n v="67"/>
    <n v="67"/>
    <n v="1771596.7700000003"/>
    <n v="90433.729964267492"/>
  </r>
  <r>
    <d v="2016-10-24T00:00:00"/>
    <n v="10"/>
    <x v="30"/>
    <n v="3000035334"/>
    <n v="1100122"/>
    <x v="3"/>
    <n v="203182"/>
    <s v="Edelweiss Agri value Chain Lim"/>
    <n v="19.87"/>
    <n v="19.78"/>
    <s v="MH 04 EL 7107/SHRI VAIBHA"/>
    <n v="68"/>
    <n v="68"/>
    <n v="1788779.18"/>
    <n v="90433.730030333667"/>
  </r>
  <r>
    <d v="2016-10-24T00:00:00"/>
    <n v="10"/>
    <x v="30"/>
    <n v="3000035334"/>
    <n v="1100122"/>
    <x v="3"/>
    <n v="203182"/>
    <s v="Edelweiss Agri value Chain Lim"/>
    <n v="19.88"/>
    <n v="19.829999999999998"/>
    <s v="MH04DK5463/SHRI VAIBHAV"/>
    <n v="70"/>
    <n v="70"/>
    <n v="1793300.87"/>
    <n v="90433.730206757449"/>
  </r>
  <r>
    <d v="2016-10-24T00:00:00"/>
    <n v="10"/>
    <x v="30"/>
    <n v="3000035334"/>
    <n v="1100122"/>
    <x v="3"/>
    <n v="203182"/>
    <s v="Edelweiss Agri value Chain Lim"/>
    <n v="20.035"/>
    <n v="19.98"/>
    <s v="MH 06 AQ 7857/ROHIT TPT"/>
    <n v="69"/>
    <n v="69"/>
    <n v="1806865.93"/>
    <n v="90433.730230230227"/>
  </r>
  <r>
    <d v="2016-10-24T00:00:00"/>
    <n v="10"/>
    <x v="30"/>
    <n v="3000035668"/>
    <n v="1100122"/>
    <x v="3"/>
    <n v="203182"/>
    <s v="Edelweiss Agri value Chain Lim"/>
    <n v="-20.6"/>
    <n v="-20.57"/>
    <s v="MH 04 GC 2717/SAI DAESHAN"/>
    <n v="51960"/>
    <n v="51960"/>
    <n v="-1911792.8700000003"/>
    <n v="92940.8298492951"/>
  </r>
  <r>
    <d v="2016-10-26T00:00:00"/>
    <n v="10"/>
    <x v="30"/>
    <n v="3000035717"/>
    <n v="1100122"/>
    <x v="3"/>
    <n v="203182"/>
    <s v="Edelweiss Agri value Chain Lim"/>
    <n v="19.96"/>
    <n v="19.89"/>
    <s v="MH 04 GR 2011/CITY TPT"/>
    <n v="71"/>
    <n v="71"/>
    <n v="1817273.32"/>
    <n v="91366.179989944692"/>
  </r>
  <r>
    <d v="2016-10-26T00:00:00"/>
    <n v="10"/>
    <x v="30"/>
    <n v="3000035717"/>
    <n v="1100122"/>
    <x v="3"/>
    <n v="203182"/>
    <s v="Edelweiss Agri value Chain Lim"/>
    <n v="20.059999999999999"/>
    <n v="20.05"/>
    <s v="MH 43 Y 2509/CITY TPT"/>
    <n v="71"/>
    <n v="71"/>
    <n v="1831891.91"/>
    <n v="91366.1800498753"/>
  </r>
  <r>
    <d v="2016-10-27T00:00:00"/>
    <n v="10"/>
    <x v="30"/>
    <n v="3000035668"/>
    <n v="1100122"/>
    <x v="3"/>
    <n v="203182"/>
    <s v="Edelweiss Agri value Chain Lim"/>
    <n v="20.63"/>
    <n v="20.58"/>
    <s v="MH 04 FD 0600/YMH ENTERPR"/>
    <n v="51969"/>
    <n v="51969"/>
    <n v="1919616.58"/>
    <n v="93275.829931972796"/>
  </r>
  <r>
    <d v="2016-10-27T00:00:00"/>
    <n v="10"/>
    <x v="30"/>
    <n v="3000035668"/>
    <n v="1100122"/>
    <x v="3"/>
    <n v="203182"/>
    <s v="Edelweiss Agri value Chain Lim"/>
    <n v="19.510000000000002"/>
    <n v="19.46"/>
    <s v="MH 12 HD 6098/YMH ENTERPR"/>
    <n v="51954"/>
    <n v="51954"/>
    <n v="1815147.65"/>
    <n v="93275.829907502557"/>
  </r>
  <r>
    <d v="2016-10-27T00:00:00"/>
    <n v="10"/>
    <x v="30"/>
    <n v="3000035668"/>
    <n v="1100122"/>
    <x v="3"/>
    <n v="203182"/>
    <s v="Edelweiss Agri value Chain Lim"/>
    <n v="19.98"/>
    <n v="19.940000000000001"/>
    <s v="MH 43 U 9216/Y.M.H TPT"/>
    <n v="51968"/>
    <n v="51968"/>
    <n v="1859920.05"/>
    <n v="93275.829989969905"/>
  </r>
  <r>
    <d v="2016-10-27T00:00:00"/>
    <n v="10"/>
    <x v="30"/>
    <n v="3000035668"/>
    <n v="1100122"/>
    <x v="3"/>
    <n v="203182"/>
    <s v="Edelweiss Agri value Chain Lim"/>
    <n v="19.82"/>
    <n v="19.77"/>
    <s v="MH 04 DS 2745/Y M H ENTER"/>
    <n v="51957"/>
    <n v="51957"/>
    <n v="1844063.16"/>
    <n v="93275.830045523515"/>
  </r>
  <r>
    <d v="2016-10-27T00:00:00"/>
    <n v="10"/>
    <x v="30"/>
    <n v="3000035668"/>
    <n v="1100122"/>
    <x v="3"/>
    <n v="203182"/>
    <s v="Edelweiss Agri value Chain Lim"/>
    <n v="20.190000000000001"/>
    <n v="20.13"/>
    <s v="MH 04 EL 8154/YMH ENTERPR"/>
    <n v="51971"/>
    <n v="51971"/>
    <n v="1877642.46"/>
    <n v="93275.830104321911"/>
  </r>
  <r>
    <d v="2016-10-27T00:00:00"/>
    <n v="10"/>
    <x v="30"/>
    <n v="3000035668"/>
    <n v="1100122"/>
    <x v="3"/>
    <n v="203182"/>
    <s v="Edelweiss Agri value Chain Lim"/>
    <n v="20.28"/>
    <n v="20.260000000000002"/>
    <s v="MH 04 DS 2592/Y M H TPT20"/>
    <n v="51952"/>
    <n v="51952"/>
    <n v="1889768.32"/>
    <n v="93275.830207305029"/>
  </r>
  <r>
    <d v="2016-10-27T00:00:00"/>
    <n v="10"/>
    <x v="30"/>
    <n v="3000035668"/>
    <n v="1100122"/>
    <x v="3"/>
    <n v="203182"/>
    <s v="Edelweiss Agri value Chain Lim"/>
    <n v="20.149999999999999"/>
    <n v="20.09"/>
    <s v="MH 43 U 9216/Y.M.H TPT"/>
    <n v="51959"/>
    <n v="51959"/>
    <n v="1873911.42"/>
    <n v="93275.829766052761"/>
  </r>
  <r>
    <d v="2016-10-27T00:00:00"/>
    <n v="10"/>
    <x v="30"/>
    <n v="3000035668"/>
    <n v="1100122"/>
    <x v="3"/>
    <n v="203182"/>
    <s v="Edelweiss Agri value Chain Lim"/>
    <n v="20.9"/>
    <n v="20.87"/>
    <s v="MH 04 DS 6190/YMH ENTERPR"/>
    <n v="51970"/>
    <n v="51970"/>
    <n v="1946666.5700000003"/>
    <n v="93275.829899377102"/>
  </r>
  <r>
    <d v="2016-10-27T00:00:00"/>
    <n v="10"/>
    <x v="30"/>
    <n v="3000035668"/>
    <n v="1100122"/>
    <x v="3"/>
    <n v="203182"/>
    <s v="Edelweiss Agri value Chain Lim"/>
    <n v="19.760000000000002"/>
    <n v="19.71"/>
    <s v="MH 04 CG 2573/SAI DARSANT"/>
    <n v="51961"/>
    <n v="51961"/>
    <n v="1838466.61"/>
    <n v="93275.830035514969"/>
  </r>
  <r>
    <d v="2016-10-27T00:00:00"/>
    <n v="10"/>
    <x v="30"/>
    <n v="3000035668"/>
    <n v="1100122"/>
    <x v="3"/>
    <n v="203182"/>
    <s v="Edelweiss Agri value Chain Lim"/>
    <n v="22.62"/>
    <n v="22.58"/>
    <s v="MH 04 DK 7034/IESA TPT"/>
    <n v="51956"/>
    <n v="51956"/>
    <n v="2106168.2400000002"/>
    <n v="93275.829937998249"/>
  </r>
  <r>
    <d v="2016-10-27T00:00:00"/>
    <n v="10"/>
    <x v="30"/>
    <n v="3000035334"/>
    <n v="1100122"/>
    <x v="3"/>
    <n v="203182"/>
    <s v="Edelweiss Agri value Chain Lim"/>
    <n v="19.535"/>
    <n v="19.45"/>
    <s v="MH 43 U 8977/SHRI VAIBHAV"/>
    <n v="79"/>
    <n v="79"/>
    <n v="1758936.05"/>
    <n v="90433.730077120825"/>
  </r>
  <r>
    <d v="2016-10-27T00:00:00"/>
    <n v="10"/>
    <x v="30"/>
    <n v="3000035334"/>
    <n v="1100122"/>
    <x v="3"/>
    <n v="203182"/>
    <s v="Edelweiss Agri value Chain Lim"/>
    <n v="20.094999999999999"/>
    <n v="20"/>
    <s v="MH 04 CA 9903/HARMEET ROA"/>
    <n v="77"/>
    <n v="77"/>
    <n v="1808674.6"/>
    <n v="90433.73000000001"/>
  </r>
  <r>
    <d v="2016-10-27T00:00:00"/>
    <n v="10"/>
    <x v="30"/>
    <n v="3000035668"/>
    <n v="1100122"/>
    <x v="3"/>
    <n v="203182"/>
    <s v="Edelweiss Agri value Chain Lim"/>
    <n v="20.25"/>
    <n v="20.190000000000001"/>
    <s v="MH 43 U 7350/YNH ENTERPRI"/>
    <n v="51972"/>
    <n v="51972"/>
    <n v="1883239.01"/>
    <n v="93275.830113917778"/>
  </r>
  <r>
    <d v="2016-10-27T00:00:00"/>
    <n v="10"/>
    <x v="30"/>
    <n v="3000035668"/>
    <n v="1100122"/>
    <x v="3"/>
    <n v="203182"/>
    <s v="Edelweiss Agri value Chain Lim"/>
    <n v="12.24"/>
    <n v="12.222"/>
    <s v="MH 04 FD 1798/YMH ENTERPR"/>
    <n v="51973"/>
    <n v="51973"/>
    <n v="1140017.19"/>
    <n v="93275.829651448206"/>
  </r>
  <r>
    <d v="2016-10-27T00:00:00"/>
    <n v="10"/>
    <x v="30"/>
    <n v="3000035668"/>
    <n v="1100122"/>
    <x v="3"/>
    <n v="203182"/>
    <s v="Edelweiss Agri value Chain Lim"/>
    <n v="20.37"/>
    <n v="20.329999999999998"/>
    <s v="MH 12 EQ 2219/Y.M H TPT"/>
    <n v="51958"/>
    <n v="51958"/>
    <n v="1896297.62"/>
    <n v="93275.82980816529"/>
  </r>
  <r>
    <d v="2016-10-27T00:00:00"/>
    <n v="10"/>
    <x v="30"/>
    <n v="3000035668"/>
    <n v="1100122"/>
    <x v="3"/>
    <n v="203182"/>
    <s v="Edelweiss Agri value Chain Lim"/>
    <n v="22.7"/>
    <n v="22.64"/>
    <s v="MH 12 FZ 7348/YMH  ENTERP"/>
    <n v="51953"/>
    <n v="51953"/>
    <n v="2111764.79"/>
    <n v="93275.82994699647"/>
  </r>
  <r>
    <d v="2016-10-27T00:00:00"/>
    <n v="10"/>
    <x v="30"/>
    <n v="3000035334"/>
    <n v="1100122"/>
    <x v="3"/>
    <n v="203182"/>
    <s v="Edelweiss Agri value Chain Lim"/>
    <n v="19.864999999999998"/>
    <n v="19.84"/>
    <s v="MH 43 Y 6595/ANURADHA TPT"/>
    <n v="72"/>
    <n v="72"/>
    <n v="1794205.2000000002"/>
    <n v="90433.729838709682"/>
  </r>
  <r>
    <d v="2016-10-27T00:00:00"/>
    <n v="10"/>
    <x v="30"/>
    <n v="3000035668"/>
    <n v="1100122"/>
    <x v="3"/>
    <n v="203182"/>
    <s v="Edelweiss Agri value Chain Lim"/>
    <n v="19.46"/>
    <n v="19.420000000000002"/>
    <s v="MH 12 HD 6098/YMH ENTERPR"/>
    <n v="51965"/>
    <n v="51965"/>
    <n v="1811416.62"/>
    <n v="93275.830072090626"/>
  </r>
  <r>
    <d v="2016-10-27T00:00:00"/>
    <n v="10"/>
    <x v="30"/>
    <n v="3000035668"/>
    <n v="1100122"/>
    <x v="3"/>
    <n v="203182"/>
    <s v="Edelweiss Agri value Chain Lim"/>
    <n v="26.65"/>
    <n v="26.6"/>
    <s v="MH 06 AQ 2534/A.B.C.CARRI"/>
    <n v="51951"/>
    <n v="51951"/>
    <n v="2481137.08"/>
    <n v="93275.830075187972"/>
  </r>
  <r>
    <d v="2016-10-27T00:00:00"/>
    <n v="10"/>
    <x v="30"/>
    <n v="3000035722"/>
    <n v="1100122"/>
    <x v="3"/>
    <n v="203182"/>
    <s v="Edelweiss Agri value Chain Lim"/>
    <n v="16.39"/>
    <n v="16.350000000000001"/>
    <s v="MH 04 FP 6955/AR ROADWAYS"/>
    <n v="74"/>
    <n v="74"/>
    <n v="1493837.04"/>
    <n v="91366.179816513759"/>
  </r>
  <r>
    <d v="2016-10-27T00:00:00"/>
    <n v="10"/>
    <x v="30"/>
    <n v="3000035668"/>
    <n v="1100122"/>
    <x v="3"/>
    <n v="203182"/>
    <s v="Edelweiss Agri value Chain Lim"/>
    <n v="16.149999999999999"/>
    <n v="16.12"/>
    <s v="MH 04 DD 5323/IESA ROAD L"/>
    <n v="51966"/>
    <n v="51966"/>
    <n v="1503606.38"/>
    <n v="93275.830024813884"/>
  </r>
  <r>
    <d v="2016-10-27T00:00:00"/>
    <n v="10"/>
    <x v="30"/>
    <n v="3000035668"/>
    <n v="1100122"/>
    <x v="3"/>
    <n v="203182"/>
    <s v="Edelweiss Agri value Chain Lim"/>
    <n v="16.89"/>
    <n v="16.86"/>
    <s v="MH 04 DD 5323/IESA ROAD L"/>
    <n v="51955"/>
    <n v="51955"/>
    <n v="1572630.4900000002"/>
    <n v="93275.829774614482"/>
  </r>
  <r>
    <d v="2016-10-27T00:00:00"/>
    <n v="10"/>
    <x v="30"/>
    <n v="3000035668"/>
    <n v="1100122"/>
    <x v="3"/>
    <n v="203182"/>
    <s v="Edelweiss Agri value Chain Lim"/>
    <n v="19.93"/>
    <n v="19.88"/>
    <s v="MH 04 DS 2745/Y M H ENTER"/>
    <n v="51962"/>
    <n v="51962"/>
    <n v="1854323.5000000002"/>
    <n v="93275.829979879287"/>
  </r>
  <r>
    <d v="2016-10-27T00:00:00"/>
    <n v="10"/>
    <x v="30"/>
    <n v="3000035668"/>
    <n v="1100122"/>
    <x v="3"/>
    <n v="203182"/>
    <s v="Edelweiss Agri value Chain Lim"/>
    <n v="21.36"/>
    <n v="21.32"/>
    <s v="MH 04 DK 7034/IESA TPT"/>
    <n v="51964"/>
    <n v="51964"/>
    <n v="1988640.7"/>
    <n v="93275.830206378989"/>
  </r>
  <r>
    <d v="2016-10-27T00:00:00"/>
    <n v="10"/>
    <x v="30"/>
    <n v="3000035668"/>
    <n v="1100122"/>
    <x v="3"/>
    <n v="203182"/>
    <s v="Edelweiss Agri value Chain Lim"/>
    <n v="26.9"/>
    <n v="26.85"/>
    <s v="MH 06 AQ 2534/A.B.C.CARRI"/>
    <n v="51963"/>
    <n v="51963"/>
    <n v="2504456.04"/>
    <n v="93275.830167597756"/>
  </r>
  <r>
    <d v="2016-10-27T00:00:00"/>
    <n v="10"/>
    <x v="30"/>
    <n v="3000035668"/>
    <n v="1100122"/>
    <x v="3"/>
    <n v="203182"/>
    <s v="Edelweiss Agri value Chain Lim"/>
    <n v="8.1300000000000008"/>
    <n v="8.1180000000000003"/>
    <s v="MH 04 FD 1798/YMH ENTERPR"/>
    <n v="51974"/>
    <n v="51974"/>
    <n v="757213.19"/>
    <n v="93275.830253757071"/>
  </r>
  <r>
    <d v="2016-10-27T00:00:00"/>
    <n v="10"/>
    <x v="30"/>
    <n v="3000035668"/>
    <n v="1100122"/>
    <x v="3"/>
    <n v="203182"/>
    <s v="Edelweiss Agri value Chain Lim"/>
    <n v="20.6"/>
    <n v="20.57"/>
    <s v="MH 04 GC 2717/SAI DARSHAN"/>
    <n v="51960"/>
    <n v="51960"/>
    <n v="1918683.8199999998"/>
    <n v="93275.829849295085"/>
  </r>
  <r>
    <d v="2016-10-27T00:00:00"/>
    <n v="10"/>
    <x v="30"/>
    <n v="3000035722"/>
    <n v="1100122"/>
    <x v="3"/>
    <n v="203182"/>
    <s v="Edelweiss Agri value Chain Lim"/>
    <n v="16.39"/>
    <n v="16.329999999999998"/>
    <s v="MH 04 EB 0317/CITY TPT"/>
    <n v="74"/>
    <n v="74"/>
    <n v="1492009.72"/>
    <n v="91366.180036742197"/>
  </r>
  <r>
    <d v="2016-10-27T00:00:00"/>
    <n v="10"/>
    <x v="30"/>
    <n v="3000035668"/>
    <n v="1100122"/>
    <x v="3"/>
    <n v="203182"/>
    <s v="Edelweiss Agri value Chain Lim"/>
    <n v="20.14"/>
    <n v="20.09"/>
    <s v="MH 04 DS 2592/Y M H TPT"/>
    <n v="51967"/>
    <n v="51967"/>
    <n v="1873911.42"/>
    <n v="93275.829766052761"/>
  </r>
  <r>
    <d v="2016-10-27T00:00:00"/>
    <n v="10"/>
    <x v="30"/>
    <n v="3000035280"/>
    <n v="1100365"/>
    <x v="0"/>
    <n v="200258"/>
    <s v="Ruchi Soya Industries Ltd"/>
    <n v="25.92"/>
    <n v="25.92"/>
    <s v="MH 06 AQ 2534/ANNA BULK"/>
    <n v="271000142"/>
    <n v="271000142"/>
    <n v="1189080"/>
    <n v="45875"/>
  </r>
  <r>
    <d v="2016-10-27T00:00:00"/>
    <n v="10"/>
    <x v="30"/>
    <n v="3000035280"/>
    <n v="1100365"/>
    <x v="0"/>
    <n v="200258"/>
    <s v="Ruchi Soya Industries Ltd"/>
    <n v="18.98"/>
    <n v="18.98"/>
    <s v="MH 04 FD 1798/YMH ENTER"/>
    <n v="271000145"/>
    <n v="271000145"/>
    <n v="870707.5"/>
    <n v="45875"/>
  </r>
  <r>
    <d v="2016-10-27T00:00:00"/>
    <n v="10"/>
    <x v="30"/>
    <n v="3000035645"/>
    <n v="1100365"/>
    <x v="0"/>
    <n v="200258"/>
    <s v="Ruchi Soya Industries Ltd"/>
    <n v="20.72"/>
    <n v="20.72"/>
    <s v="MH 04 DK 7034/IESA ROAD"/>
    <n v="271000143"/>
    <n v="271000143"/>
    <n v="944314"/>
    <n v="45575"/>
  </r>
  <r>
    <d v="2016-10-27T00:00:00"/>
    <n v="10"/>
    <x v="30"/>
    <n v="3000035280"/>
    <n v="1100365"/>
    <x v="0"/>
    <n v="200258"/>
    <s v="Ruchi Soya Industries Ltd"/>
    <n v="20.100000000000001"/>
    <n v="20.100000000000001"/>
    <s v="MH 04 DS 6190/YMH ENTER"/>
    <n v="271000144"/>
    <n v="271000144"/>
    <n v="922087.50000000012"/>
    <n v="45875"/>
  </r>
  <r>
    <d v="2016-10-27T00:00:00"/>
    <n v="10"/>
    <x v="30"/>
    <n v="3000035645"/>
    <n v="1100365"/>
    <x v="0"/>
    <n v="200258"/>
    <s v="Ruchi Soya Industries Ltd"/>
    <n v="20.82"/>
    <n v="20.81"/>
    <s v="MH 04 FP 1004/MISTRY TPT"/>
    <n v="271000139"/>
    <n v="271000139"/>
    <n v="948415.74999999988"/>
    <n v="45575"/>
  </r>
  <r>
    <d v="2016-10-27T00:00:00"/>
    <n v="10"/>
    <x v="30"/>
    <n v="3000035645"/>
    <n v="1100365"/>
    <x v="0"/>
    <n v="200258"/>
    <s v="Ruchi Soya Industries Ltd"/>
    <n v="-20.72"/>
    <n v="-20.72"/>
    <s v="MH 04 DK 7034/IESA ROAD"/>
    <n v="271000143"/>
    <n v="271000143"/>
    <n v="-944314"/>
    <n v="45575"/>
  </r>
  <r>
    <d v="2016-10-27T00:00:00"/>
    <n v="10"/>
    <x v="30"/>
    <n v="3000035280"/>
    <n v="1100365"/>
    <x v="0"/>
    <n v="200258"/>
    <s v="Ruchi Soya Industries Ltd"/>
    <n v="22.11"/>
    <n v="22.1"/>
    <s v="MH 06 AQ 1693/ANNA BULK"/>
    <n v="271000141"/>
    <n v="271000141"/>
    <n v="1013837.5000000001"/>
    <n v="45875"/>
  </r>
  <r>
    <d v="2016-10-28T00:00:00"/>
    <n v="10"/>
    <x v="30"/>
    <n v="3000035334"/>
    <n v="1100122"/>
    <x v="3"/>
    <n v="203182"/>
    <s v="Edelweiss Agri value Chain Lim"/>
    <n v="20.13"/>
    <n v="20.09"/>
    <s v="MH 05 AM 2583/ROHIT TPT"/>
    <n v="72"/>
    <n v="72"/>
    <n v="1816813.64"/>
    <n v="90433.730214036827"/>
  </r>
  <r>
    <d v="2016-10-28T00:00:00"/>
    <n v="10"/>
    <x v="30"/>
    <n v="3000035645"/>
    <n v="1100365"/>
    <x v="0"/>
    <n v="200258"/>
    <s v="Ruchi Soya Industries Ltd"/>
    <n v="20.239999999999998"/>
    <n v="20.239999999999998"/>
    <s v="MH 04 GF 0014/KUNJAL TPT"/>
    <n v="271000146"/>
    <n v="271000146"/>
    <n v="922437.99999999988"/>
    <n v="45575"/>
  </r>
  <r>
    <d v="2016-10-28T00:00:00"/>
    <n v="10"/>
    <x v="30"/>
    <n v="3000035645"/>
    <n v="1100365"/>
    <x v="0"/>
    <n v="200258"/>
    <s v="Ruchi Soya Industries Ltd"/>
    <n v="19.53"/>
    <n v="19.52"/>
    <s v="MH 04 FD 1798/YMH ENTER"/>
    <n v="271000148"/>
    <n v="271000148"/>
    <n v="889624"/>
    <n v="45575"/>
  </r>
  <r>
    <d v="2016-10-28T00:00:00"/>
    <n v="10"/>
    <x v="30"/>
    <n v="3000035645"/>
    <n v="1100365"/>
    <x v="0"/>
    <n v="200258"/>
    <s v="Ruchi Soya Industries Ltd"/>
    <n v="22.12"/>
    <n v="22.12"/>
    <s v="MH 06 AQ 1693/ANNA BULK"/>
    <n v="271000152"/>
    <n v="271000152"/>
    <n v="1008119"/>
    <n v="45575"/>
  </r>
  <r>
    <d v="2016-10-28T00:00:00"/>
    <n v="10"/>
    <x v="30"/>
    <n v="3000035645"/>
    <n v="1100365"/>
    <x v="0"/>
    <n v="200258"/>
    <s v="Ruchi Soya Industries Ltd"/>
    <n v="19.53"/>
    <n v="19.52"/>
    <s v="MH 04 FD 1798/YMH ENTER"/>
    <n v="271000148"/>
    <n v="271000148"/>
    <n v="889624"/>
    <n v="45575"/>
  </r>
  <r>
    <d v="2016-10-28T00:00:00"/>
    <n v="10"/>
    <x v="30"/>
    <n v="3000035645"/>
    <n v="1100365"/>
    <x v="0"/>
    <n v="200258"/>
    <s v="Ruchi Soya Industries Ltd"/>
    <n v="21.18"/>
    <n v="21.18"/>
    <s v="MH 04 DK 7034/IESA ROAD"/>
    <n v="271000149"/>
    <n v="271000149"/>
    <n v="965278.5"/>
    <n v="45575"/>
  </r>
  <r>
    <d v="2016-10-28T00:00:00"/>
    <n v="10"/>
    <x v="30"/>
    <n v="3000035645"/>
    <n v="1100365"/>
    <x v="0"/>
    <n v="200258"/>
    <s v="Ruchi Soya Industries Ltd"/>
    <n v="-19.53"/>
    <n v="-19.52"/>
    <s v="MH 04 FD 1798/YMH ENTER"/>
    <n v="271000148"/>
    <n v="271000148"/>
    <n v="-889624"/>
    <n v="45575"/>
  </r>
  <r>
    <d v="2016-10-29T00:00:00"/>
    <n v="10"/>
    <x v="30"/>
    <n v="3000035817"/>
    <n v="1100122"/>
    <x v="3"/>
    <n v="203182"/>
    <s v="Edelweiss Agri value Chain Lim"/>
    <n v="20.16"/>
    <n v="20.079999999999998"/>
    <s v="GJ 12 AZ 5034/CITY TRANS"/>
    <n v="87"/>
    <n v="87"/>
    <n v="1834632.89"/>
    <n v="91366.179780876497"/>
  </r>
  <r>
    <d v="2016-10-29T00:00:00"/>
    <n v="10"/>
    <x v="30"/>
    <n v="3000035831"/>
    <n v="1100122"/>
    <x v="3"/>
    <n v="203182"/>
    <s v="Edelweiss Agri value Chain Lim"/>
    <n v="19.989999999999998"/>
    <n v="19.940000000000001"/>
    <s v="MH 46 F 1505/CITY TRANS"/>
    <n v="88"/>
    <n v="88"/>
    <n v="1821841.63"/>
    <n v="91366.180040120351"/>
  </r>
  <r>
    <d v="2016-10-29T00:00:00"/>
    <n v="10"/>
    <x v="30"/>
    <n v="3000035817"/>
    <n v="1100122"/>
    <x v="3"/>
    <n v="203182"/>
    <s v="Edelweiss Agri value Chain Lim"/>
    <n v="15.98"/>
    <n v="15.96"/>
    <s v="MH 04 GC 4197/CITY TRANS"/>
    <n v="87"/>
    <n v="87"/>
    <n v="1458204.23"/>
    <n v="91366.179824561405"/>
  </r>
  <r>
    <d v="2016-10-29T00:00:00"/>
    <n v="10"/>
    <x v="30"/>
    <n v="3000035816"/>
    <n v="1100122"/>
    <x v="3"/>
    <n v="203182"/>
    <s v="Edelweiss Agri value Chain Lim"/>
    <n v="20.58"/>
    <n v="20.57"/>
    <s v="MH 04 GC 4435/A R ROAD WA"/>
    <n v="86"/>
    <n v="86"/>
    <n v="1879402.32"/>
    <n v="91366.179873602334"/>
  </r>
  <r>
    <d v="2016-10-29T00:00:00"/>
    <n v="10"/>
    <x v="30"/>
    <n v="3000035818"/>
    <n v="1100122"/>
    <x v="3"/>
    <n v="203182"/>
    <s v="Edelweiss Agri value Chain Lim"/>
    <n v="20.100000000000001"/>
    <n v="20.100000000000001"/>
    <s v="MH 43 Y 3994/OM SHRI GANE"/>
    <n v="84"/>
    <n v="84"/>
    <n v="1965629.2500000002"/>
    <n v="97792.5"/>
  </r>
  <r>
    <d v="2016-10-29T00:00:00"/>
    <n v="10"/>
    <x v="30"/>
    <n v="3000035817"/>
    <n v="1100122"/>
    <x v="3"/>
    <n v="203182"/>
    <s v="Edelweiss Agri value Chain Lim"/>
    <n v="16.899999999999999"/>
    <n v="16.88"/>
    <s v="MH 43 Y 508/CITY TPT"/>
    <n v="85"/>
    <n v="85"/>
    <n v="1542261.12"/>
    <n v="91366.180094786745"/>
  </r>
  <r>
    <d v="2016-10-29T00:00:00"/>
    <n v="10"/>
    <x v="30"/>
    <n v="3000035334"/>
    <n v="1100122"/>
    <x v="3"/>
    <n v="203182"/>
    <s v="Edelweiss Agri value Chain Lim"/>
    <n v="20.315000000000001"/>
    <n v="20.27"/>
    <s v="MH 48 AG 2480/ROHIT TPT"/>
    <n v="82"/>
    <n v="82"/>
    <n v="1833091.71"/>
    <n v="90433.730143068577"/>
  </r>
  <r>
    <d v="2016-10-29T00:00:00"/>
    <n v="10"/>
    <x v="30"/>
    <n v="3000035334"/>
    <n v="1100122"/>
    <x v="3"/>
    <n v="203182"/>
    <s v="Edelweiss Agri value Chain Lim"/>
    <n v="19.434999999999999"/>
    <n v="19.350000000000001"/>
    <s v="MH 04 EY 9015/SHRI VAIBHA"/>
    <n v="78"/>
    <n v="78"/>
    <n v="1749892.68"/>
    <n v="90433.730232558126"/>
  </r>
  <r>
    <d v="2016-10-29T00:00:00"/>
    <n v="10"/>
    <x v="30"/>
    <n v="3000035668"/>
    <n v="1100122"/>
    <x v="3"/>
    <n v="203182"/>
    <s v="Edelweiss Agri value Chain Lim"/>
    <n v="22.31"/>
    <n v="22.28"/>
    <s v="MH 12 FZ 7348/YMH ENTERPR"/>
    <n v="51975"/>
    <n v="51975"/>
    <n v="2078185.4899999998"/>
    <n v="93275.82989228006"/>
  </r>
  <r>
    <d v="2016-10-29T00:00:00"/>
    <n v="10"/>
    <x v="30"/>
    <n v="3000035645"/>
    <n v="1100365"/>
    <x v="0"/>
    <n v="200258"/>
    <s v="Ruchi Soya Industries Ltd"/>
    <n v="25.88"/>
    <n v="25.87"/>
    <s v="MH 06 AQ 2534/ANNA BULK"/>
    <n v="271000151"/>
    <n v="271000151"/>
    <n v="1179025.25"/>
    <n v="45575"/>
  </r>
  <r>
    <d v="2016-10-30T00:00:00"/>
    <n v="10"/>
    <x v="31"/>
    <n v="3000035818"/>
    <n v="1100122"/>
    <x v="3"/>
    <n v="203182"/>
    <s v="Edelweiss Agri value Chain Lim"/>
    <n v="19.98"/>
    <n v="19.98"/>
    <s v="MH46F2237/SRI JAGADAMBA"/>
    <n v="84"/>
    <n v="84"/>
    <n v="1953894.1500000001"/>
    <n v="97792.5"/>
  </r>
  <r>
    <d v="2016-11-03T00:00:00"/>
    <n v="11"/>
    <x v="31"/>
    <n v="3000035334"/>
    <n v="1100122"/>
    <x v="3"/>
    <n v="203182"/>
    <s v="Edelweiss Agri value Chain Lim"/>
    <n v="20.05"/>
    <n v="19.98"/>
    <s v="MH 04 DK 5463/SHRI VAIBHA"/>
    <n v="92"/>
    <n v="92"/>
    <n v="1806865.93"/>
    <n v="90433.730230230227"/>
  </r>
  <r>
    <d v="2016-11-03T00:00:00"/>
    <n v="11"/>
    <x v="31"/>
    <n v="3000035280"/>
    <n v="1100365"/>
    <x v="0"/>
    <n v="200258"/>
    <s v="Ruchi Soya Industries Ltd"/>
    <n v="11"/>
    <n v="11"/>
    <s v=" MH 04 DK 7034/IESA ROAD"/>
    <n v="271000143"/>
    <n v="271000143"/>
    <n v="504625"/>
    <n v="45875"/>
  </r>
  <r>
    <d v="2016-11-03T00:00:00"/>
    <n v="11"/>
    <x v="31"/>
    <n v="3000035645"/>
    <n v="1100365"/>
    <x v="0"/>
    <n v="200258"/>
    <s v="Ruchi Soya Industries Ltd"/>
    <n v="9.7200000000000006"/>
    <n v="9.7200000000000006"/>
    <s v=" MH 04 DK 7034/IESA ROAD"/>
    <n v="271000143"/>
    <n v="271000143"/>
    <n v="442989.00000000006"/>
    <n v="45575"/>
  </r>
  <r>
    <d v="2016-11-04T00:00:00"/>
    <n v="11"/>
    <x v="31"/>
    <n v="3000035901"/>
    <n v="1100122"/>
    <x v="3"/>
    <n v="203182"/>
    <s v="Edelweiss Agri value Chain Lim"/>
    <n v="15.94"/>
    <n v="15.94"/>
    <s v="MH 04 EB 2655/CITY TRANS"/>
    <n v="93"/>
    <n v="93"/>
    <n v="1456376.91"/>
    <n v="91366.18005018821"/>
  </r>
  <r>
    <d v="2016-11-04T00:00:00"/>
    <n v="11"/>
    <x v="31"/>
    <n v="3000035901"/>
    <n v="1100122"/>
    <x v="3"/>
    <n v="203182"/>
    <s v="Edelweiss Agri value Chain Lim"/>
    <n v="15.98"/>
    <n v="15.98"/>
    <s v="MH 04 DD 0357/CITY TRANS"/>
    <n v="93"/>
    <n v="93"/>
    <n v="1460031.56"/>
    <n v="91366.180225281598"/>
  </r>
  <r>
    <d v="2016-11-04T00:00:00"/>
    <n v="11"/>
    <x v="31"/>
    <n v="3000035901"/>
    <n v="1100122"/>
    <x v="3"/>
    <n v="203182"/>
    <s v="Edelweiss Agri value Chain Lim"/>
    <n v="16.02"/>
    <n v="15.99"/>
    <s v="MH 43 U 6861/CITY TRANS"/>
    <n v="93"/>
    <n v="93"/>
    <n v="1460945.22"/>
    <n v="91366.18011257035"/>
  </r>
  <r>
    <d v="2016-11-04T00:00:00"/>
    <n v="11"/>
    <x v="31"/>
    <n v="3000035911"/>
    <n v="1100122"/>
    <x v="3"/>
    <n v="203182"/>
    <s v="Edelweiss Agri value Chain Lim"/>
    <n v="17.04"/>
    <n v="17.03"/>
    <s v="MH 04 DK 4503/AR.ROADWAYS"/>
    <n v="97"/>
    <n v="97"/>
    <n v="1555966.05"/>
    <n v="91366.180270111567"/>
  </r>
  <r>
    <d v="2016-11-04T00:00:00"/>
    <n v="11"/>
    <x v="31"/>
    <n v="3000035898"/>
    <n v="1100122"/>
    <x v="3"/>
    <n v="203182"/>
    <s v="Edelweiss Agri value Chain Lim"/>
    <n v="19.940000000000001"/>
    <n v="19.899999999999999"/>
    <s v="MH 04 GR 9305/CITY TRANS"/>
    <n v="94"/>
    <n v="94"/>
    <n v="1818186.98"/>
    <n v="91366.179899497496"/>
  </r>
  <r>
    <d v="2016-11-06T00:00:00"/>
    <n v="11"/>
    <x v="32"/>
    <n v="3000035956"/>
    <n v="1100122"/>
    <x v="3"/>
    <n v="203182"/>
    <s v="Edelweiss Agri value Chain Lim"/>
    <n v="21.11"/>
    <n v="21.11"/>
    <s v="MH 04 EL 7714/SAIDARSHAN"/>
    <n v="51992"/>
    <n v="51992"/>
    <n v="2066416.0999999999"/>
    <n v="97888.019895783989"/>
  </r>
  <r>
    <d v="2016-11-06T00:00:00"/>
    <n v="11"/>
    <x v="32"/>
    <n v="3000035974"/>
    <n v="1100122"/>
    <x v="3"/>
    <n v="203182"/>
    <s v="Edelweiss Agri value Chain Lim"/>
    <n v="19.59"/>
    <n v="19.59"/>
    <s v="MH43Y6897/A.R.ROADWAYS"/>
    <n v="100"/>
    <n v="100"/>
    <n v="1796426.12"/>
    <n v="91701.180193976528"/>
  </r>
  <r>
    <d v="2016-11-06T00:00:00"/>
    <n v="11"/>
    <x v="32"/>
    <n v="3000035956"/>
    <n v="1100122"/>
    <x v="3"/>
    <n v="203182"/>
    <s v="Edelweiss Agri value Chain Lim"/>
    <n v="23.44"/>
    <n v="23.44"/>
    <s v="MH04HD7214/Y.L.ROADLINE"/>
    <n v="51976"/>
    <n v="51976"/>
    <n v="2294495.19"/>
    <n v="97888.02005119453"/>
  </r>
  <r>
    <d v="2016-11-06T00:00:00"/>
    <n v="11"/>
    <x v="32"/>
    <n v="3000035956"/>
    <n v="1100122"/>
    <x v="3"/>
    <n v="203182"/>
    <s v="Edelweiss Agri value Chain Lim"/>
    <n v="19.96"/>
    <n v="19.96"/>
    <s v="MH 04 DS 2592/YMHENTERPRI"/>
    <n v="51983"/>
    <n v="51983"/>
    <n v="1953844.88"/>
    <n v="97888.020040080155"/>
  </r>
  <r>
    <d v="2016-11-06T00:00:00"/>
    <n v="11"/>
    <x v="32"/>
    <n v="3000035912"/>
    <n v="1100122"/>
    <x v="3"/>
    <n v="203182"/>
    <s v="Edelweiss Agri value Chain Lim"/>
    <n v="20.05"/>
    <n v="20.010000000000002"/>
    <s v="MH 04 HD 7711/CITY TPT"/>
    <n v="96"/>
    <n v="96"/>
    <n v="1866512.79"/>
    <n v="93279"/>
  </r>
  <r>
    <d v="2016-11-06T00:00:00"/>
    <n v="11"/>
    <x v="32"/>
    <n v="3000035915"/>
    <n v="1100122"/>
    <x v="3"/>
    <n v="203182"/>
    <s v="Edelweiss Agri value Chain Lim"/>
    <n v="15.44"/>
    <n v="15.41"/>
    <s v="MH 43 U 5680/AR ROADWAYS"/>
    <n v="98"/>
    <n v="98"/>
    <n v="1407952.83"/>
    <n v="91366.179753406876"/>
  </r>
  <r>
    <d v="2016-11-06T00:00:00"/>
    <n v="11"/>
    <x v="32"/>
    <n v="3000035956"/>
    <n v="1100122"/>
    <x v="3"/>
    <n v="203182"/>
    <s v="Edelweiss Agri value Chain Lim"/>
    <n v="20.36"/>
    <n v="20.36"/>
    <s v="MH 04 EL 5886/YMHENTERPRI"/>
    <n v="51985"/>
    <n v="51985"/>
    <n v="1993000.09"/>
    <n v="97888.020137524567"/>
  </r>
  <r>
    <d v="2016-11-06T00:00:00"/>
    <n v="11"/>
    <x v="32"/>
    <n v="3000035956"/>
    <n v="1100122"/>
    <x v="3"/>
    <n v="203182"/>
    <s v="Edelweiss Agri value Chain Lim"/>
    <n v="20.57"/>
    <n v="20.57"/>
    <s v="MH 04 EB 2835/YMHENTERPRI"/>
    <n v="51986"/>
    <n v="51986"/>
    <n v="2013556.57"/>
    <n v="97888.019931939722"/>
  </r>
  <r>
    <d v="2016-11-06T00:00:00"/>
    <n v="11"/>
    <x v="32"/>
    <n v="3000035956"/>
    <n v="1100122"/>
    <x v="3"/>
    <n v="203182"/>
    <s v="Edelweiss Agri value Chain Lim"/>
    <n v="20.51"/>
    <n v="20.5"/>
    <s v="MH 43 U 7350/YMHENTERPRIS"/>
    <n v="51987"/>
    <n v="51987"/>
    <n v="2006704.4099999997"/>
    <n v="97888.01999999999"/>
  </r>
  <r>
    <d v="2016-11-06T00:00:00"/>
    <n v="11"/>
    <x v="32"/>
    <n v="3000035956"/>
    <n v="1100122"/>
    <x v="3"/>
    <n v="203182"/>
    <s v="Edelweiss Agri value Chain Lim"/>
    <n v="20.74"/>
    <n v="20.74"/>
    <s v="MH 18 AA 6300/YMHENTERPRI"/>
    <n v="51990"/>
    <n v="51990"/>
    <n v="2030197.53"/>
    <n v="97888.019768563172"/>
  </r>
  <r>
    <d v="2016-11-06T00:00:00"/>
    <n v="11"/>
    <x v="32"/>
    <n v="3000035956"/>
    <n v="1100122"/>
    <x v="3"/>
    <n v="203182"/>
    <s v="Edelweiss Agri value Chain Lim"/>
    <n v="20.14"/>
    <n v="20.14"/>
    <s v="MH 04 EB 2826/YMHENTERPRI"/>
    <n v="51991"/>
    <n v="51991"/>
    <n v="1971464.72"/>
    <n v="97888.019860973189"/>
  </r>
  <r>
    <d v="2016-11-06T00:00:00"/>
    <n v="11"/>
    <x v="32"/>
    <n v="3000035916"/>
    <n v="1100122"/>
    <x v="3"/>
    <n v="203182"/>
    <s v="Edelweiss Agri value Chain Lim"/>
    <n v="20.324999999999999"/>
    <n v="20.3"/>
    <s v="MH 04 FD 2997/AR ROADWAYS"/>
    <n v="99"/>
    <n v="99"/>
    <n v="1854733.4500000002"/>
    <n v="91366.179802955667"/>
  </r>
  <r>
    <d v="2016-11-06T00:00:00"/>
    <n v="11"/>
    <x v="32"/>
    <n v="3000035956"/>
    <n v="1100122"/>
    <x v="3"/>
    <n v="203182"/>
    <s v="Edelweiss Agri value Chain Lim"/>
    <n v="20.03"/>
    <n v="20.03"/>
    <s v="MH04EB2826/YMH ENTERPRISE"/>
    <n v="51977"/>
    <n v="51977"/>
    <n v="1960697.04"/>
    <n v="97888.01997004493"/>
  </r>
  <r>
    <d v="2016-11-06T00:00:00"/>
    <n v="11"/>
    <x v="32"/>
    <n v="3000035956"/>
    <n v="1100122"/>
    <x v="3"/>
    <n v="203182"/>
    <s v="Edelweiss Agri value Chain Lim"/>
    <n v="20.010000000000002"/>
    <n v="20.010000000000002"/>
    <s v="MH 43 U 9216/YMHENTERPRIS"/>
    <n v="51993"/>
    <n v="51993"/>
    <n v="1958739.28"/>
    <n v="97888.019990004992"/>
  </r>
  <r>
    <d v="2016-11-06T00:00:00"/>
    <n v="11"/>
    <x v="32"/>
    <n v="3000035956"/>
    <n v="1100122"/>
    <x v="3"/>
    <n v="203182"/>
    <s v="Edelweiss Agri value Chain Lim"/>
    <n v="22.86"/>
    <n v="22.86"/>
    <s v="MH 04 HD 7214/Y.L.ROADLIN"/>
    <n v="51989"/>
    <n v="51989"/>
    <n v="2237720.14"/>
    <n v="97888.020122484697"/>
  </r>
  <r>
    <d v="2016-11-06T00:00:00"/>
    <n v="11"/>
    <x v="32"/>
    <n v="3000035956"/>
    <n v="1100122"/>
    <x v="3"/>
    <n v="203182"/>
    <s v="Edelweiss Agri value Chain Lim"/>
    <n v="19.73"/>
    <n v="19.73"/>
    <s v="MH 12 HD 6098/YMHENTERPRI"/>
    <n v="51984"/>
    <n v="51984"/>
    <n v="1931330.6300000001"/>
    <n v="97888.019766852507"/>
  </r>
  <r>
    <d v="2016-11-06T00:00:00"/>
    <n v="11"/>
    <x v="32"/>
    <n v="3000035956"/>
    <n v="1100122"/>
    <x v="3"/>
    <n v="203182"/>
    <s v="Edelweiss Agri value Chain Lim"/>
    <n v="21.76"/>
    <n v="21.76"/>
    <s v="MH 04 DK 7034/IESARODALIN"/>
    <n v="51988"/>
    <n v="51988"/>
    <n v="2130043.3199999998"/>
    <n v="97888.020220588223"/>
  </r>
  <r>
    <d v="2016-11-06T00:00:00"/>
    <n v="11"/>
    <x v="32"/>
    <n v="3000035956"/>
    <n v="1100122"/>
    <x v="3"/>
    <n v="203182"/>
    <s v="Edelweiss Agri value Chain Lim"/>
    <n v="21.97"/>
    <n v="21.97"/>
    <s v="MH04DK7034/IESA ROADLINES"/>
    <n v="51979"/>
    <n v="51979"/>
    <n v="2150599.7999999998"/>
    <n v="97888.020027309962"/>
  </r>
  <r>
    <d v="2016-11-06T00:00:00"/>
    <n v="11"/>
    <x v="32"/>
    <n v="3000035956"/>
    <n v="1100122"/>
    <x v="3"/>
    <n v="203182"/>
    <s v="Edelweiss Agri value Chain Lim"/>
    <n v="20.87"/>
    <n v="20.87"/>
    <s v="MH18AA6300/YMH ENTERPRISE"/>
    <n v="51978"/>
    <n v="51978"/>
    <n v="2042922.9799999997"/>
    <n v="97888.020124580726"/>
  </r>
  <r>
    <d v="2016-11-06T00:00:00"/>
    <n v="11"/>
    <x v="32"/>
    <n v="3000035956"/>
    <n v="1100122"/>
    <x v="3"/>
    <n v="203182"/>
    <s v="Edelweiss Agri value Chain Lim"/>
    <n v="21.08"/>
    <n v="21.08"/>
    <s v="MH04EL7714/SAI DARSHAN"/>
    <n v="51980"/>
    <n v="51980"/>
    <n v="2063479.4600000002"/>
    <n v="97888.019924098684"/>
  </r>
  <r>
    <d v="2016-11-06T00:00:00"/>
    <n v="11"/>
    <x v="32"/>
    <n v="3000035956"/>
    <n v="1100122"/>
    <x v="3"/>
    <n v="203182"/>
    <s v="Edelweiss Agri value Chain Lim"/>
    <n v="20.010000000000002"/>
    <n v="20.010000000000002"/>
    <s v="MH43U9216/YMH ENTERPRISES"/>
    <n v="51981"/>
    <n v="51981"/>
    <n v="1958739.28"/>
    <n v="97888.019990004992"/>
  </r>
  <r>
    <d v="2016-11-06T00:00:00"/>
    <n v="11"/>
    <x v="32"/>
    <n v="3000035956"/>
    <n v="1100122"/>
    <x v="3"/>
    <n v="203182"/>
    <s v="Edelweiss Agri value Chain Lim"/>
    <n v="21.66"/>
    <n v="21.65"/>
    <s v="MH 04 DS 6190/YMHENTERPRI"/>
    <n v="51982"/>
    <n v="51982"/>
    <n v="2119275.63"/>
    <n v="97888.019861431865"/>
  </r>
  <r>
    <d v="2016-11-06T00:00:00"/>
    <n v="11"/>
    <x v="32"/>
    <n v="3000035973"/>
    <n v="1100122"/>
    <x v="3"/>
    <n v="203182"/>
    <s v="Edelweiss Agri value Chain Lim"/>
    <n v="20.09"/>
    <n v="20.010000000000002"/>
    <s v="MH43Y3409/CITY TRANSPORT"/>
    <n v="101"/>
    <n v="101"/>
    <n v="1834940.61"/>
    <n v="91701.179910044972"/>
  </r>
  <r>
    <d v="2016-11-06T00:00:00"/>
    <n v="11"/>
    <x v="32"/>
    <n v="3000035915"/>
    <n v="1100122"/>
    <x v="3"/>
    <n v="203182"/>
    <s v="Edelweiss Agri value Chain Lim"/>
    <n v="25.19"/>
    <n v="25.17"/>
    <s v="MH 43 Y 5765/ALL.WELL LOG"/>
    <n v="98"/>
    <n v="98"/>
    <n v="2299686.75"/>
    <n v="91366.179976162093"/>
  </r>
  <r>
    <d v="2016-11-06T00:00:00"/>
    <n v="11"/>
    <x v="32"/>
    <n v="3000035774"/>
    <n v="1100365"/>
    <x v="0"/>
    <n v="200222"/>
    <s v="Liberty Oil Mills Ltd"/>
    <n v="25.86"/>
    <n v="25.86"/>
    <s v="MH06AQ2534/ANNA BULK TPT."/>
    <n v="18602"/>
    <n v="18602"/>
    <n v="1192792.5"/>
    <n v="46125"/>
  </r>
  <r>
    <d v="2016-11-06T00:00:00"/>
    <n v="11"/>
    <x v="32"/>
    <n v="3000035637"/>
    <n v="1100365"/>
    <x v="0"/>
    <n v="201888"/>
    <s v="Frigorifico Allana Private Limited"/>
    <n v="24.45"/>
    <n v="24.42"/>
    <s v="MH 43 Y 9581/PRANAV LOGIS"/>
    <n v="18345"/>
    <n v="18345"/>
    <n v="1087666.8"/>
    <n v="44540"/>
  </r>
  <r>
    <d v="2016-11-06T00:00:00"/>
    <n v="11"/>
    <x v="32"/>
    <n v="3000035637"/>
    <n v="1100365"/>
    <x v="0"/>
    <n v="201888"/>
    <s v="Frigorifico Allana Private Limited"/>
    <n v="19.510000000000002"/>
    <n v="19.46"/>
    <s v="MH 46 F 2881/PRANAVLOGIST"/>
    <n v="18343"/>
    <n v="18343"/>
    <n v="866748.4"/>
    <n v="44540"/>
  </r>
  <r>
    <d v="2016-11-06T00:00:00"/>
    <n v="11"/>
    <x v="32"/>
    <n v="3000035637"/>
    <n v="1100365"/>
    <x v="0"/>
    <n v="201888"/>
    <s v="Frigorifico Allana Private Limited"/>
    <n v="19.87"/>
    <n v="19.8"/>
    <s v="MH 06 AQ 3058/IDEAL MOVER"/>
    <n v="18336"/>
    <n v="18336"/>
    <n v="881892"/>
    <n v="44540"/>
  </r>
  <r>
    <d v="2016-11-06T00:00:00"/>
    <n v="11"/>
    <x v="32"/>
    <n v="3000035637"/>
    <n v="1100365"/>
    <x v="0"/>
    <n v="201888"/>
    <s v="Frigorifico Allana Private Limited"/>
    <n v="19.62"/>
    <n v="19.600000000000001"/>
    <s v="MH 43 U 3595/IDEAL MOVERS"/>
    <n v="18337"/>
    <n v="18337"/>
    <n v="872984.00000000012"/>
    <n v="44540"/>
  </r>
  <r>
    <d v="2016-11-06T00:00:00"/>
    <n v="11"/>
    <x v="32"/>
    <n v="3000035637"/>
    <n v="1100365"/>
    <x v="0"/>
    <n v="201888"/>
    <s v="Frigorifico Allana Private Limited"/>
    <n v="19.75"/>
    <n v="19.7"/>
    <s v="MH 43 Y 4281/PRANAY LOG"/>
    <n v="18342"/>
    <n v="18342"/>
    <n v="877438"/>
    <n v="44540"/>
  </r>
  <r>
    <d v="2016-11-06T00:00:00"/>
    <n v="11"/>
    <x v="32"/>
    <n v="3000035774"/>
    <n v="1100365"/>
    <x v="0"/>
    <n v="200222"/>
    <s v="Liberty Oil Mills Ltd"/>
    <n v="19.510000000000002"/>
    <n v="19.510000000000002"/>
    <s v="MH04FP5067/IESA ROADLINES"/>
    <n v="18605"/>
    <n v="18605"/>
    <n v="899898.74999999988"/>
    <n v="46124.999999999993"/>
  </r>
  <r>
    <d v="2016-11-06T00:00:00"/>
    <n v="11"/>
    <x v="32"/>
    <n v="3000035774"/>
    <n v="1100365"/>
    <x v="0"/>
    <n v="200222"/>
    <s v="Liberty Oil Mills Ltd"/>
    <n v="21.22"/>
    <n v="21.22"/>
    <s v="MH 04 FU 0298/YL ROADLINE"/>
    <n v="18606"/>
    <n v="18606"/>
    <n v="978772.5"/>
    <n v="46125"/>
  </r>
  <r>
    <d v="2016-11-06T00:00:00"/>
    <n v="11"/>
    <x v="32"/>
    <n v="3000035637"/>
    <n v="1100365"/>
    <x v="0"/>
    <n v="201888"/>
    <s v="Frigorifico Allana Private Limited"/>
    <n v="19.61"/>
    <n v="19.57"/>
    <s v="MH 46 F 1643/IDEAL MOVERS"/>
    <n v="18341"/>
    <n v="18341"/>
    <n v="871647.8"/>
    <n v="44540"/>
  </r>
  <r>
    <d v="2016-11-06T00:00:00"/>
    <n v="11"/>
    <x v="32"/>
    <n v="3000035637"/>
    <n v="1100365"/>
    <x v="0"/>
    <n v="201888"/>
    <s v="Frigorifico Allana Private Limited"/>
    <n v="21.85"/>
    <n v="21.79"/>
    <s v="MH06AQ1693/ANNA BULK TPT."/>
    <n v="18515"/>
    <n v="18323"/>
    <n v="970526.6"/>
    <n v="44540"/>
  </r>
  <r>
    <d v="2016-11-06T00:00:00"/>
    <n v="11"/>
    <x v="32"/>
    <n v="3000035637"/>
    <n v="1100365"/>
    <x v="0"/>
    <n v="201888"/>
    <s v="Frigorifico Allana Private Limited"/>
    <n v="19.91"/>
    <n v="19.79"/>
    <s v="MH04FD1798/YMH ENTERPRISE"/>
    <n v="18562"/>
    <n v="18369"/>
    <n v="881446.6"/>
    <n v="44540"/>
  </r>
  <r>
    <d v="2016-11-07T00:00:00"/>
    <n v="11"/>
    <x v="32"/>
    <n v="3000035637"/>
    <n v="1100365"/>
    <x v="0"/>
    <n v="201888"/>
    <s v="Frigorifico Allana Private Limited"/>
    <n v="19.59"/>
    <n v="19.559999999999999"/>
    <s v="MH 46 F 1729/IDEAL MOVERS"/>
    <n v="18441"/>
    <n v="18441"/>
    <n v="871202.40000000014"/>
    <n v="44540.000000000007"/>
  </r>
  <r>
    <d v="2016-11-07T00:00:00"/>
    <n v="11"/>
    <x v="32"/>
    <n v="3000035637"/>
    <n v="1100365"/>
    <x v="0"/>
    <n v="201888"/>
    <s v="Frigorifico Allana Private Limited"/>
    <n v="19.84"/>
    <n v="19.809999999999999"/>
    <s v="MH 43 U 3595/IDEAL MOVERS"/>
    <n v="856401"/>
    <n v="856401"/>
    <n v="882337.40000000014"/>
    <n v="44540.000000000007"/>
  </r>
  <r>
    <d v="2016-11-07T00:00:00"/>
    <n v="11"/>
    <x v="32"/>
    <n v="3000035774"/>
    <n v="1100365"/>
    <x v="0"/>
    <n v="200222"/>
    <s v="Liberty Oil Mills Ltd"/>
    <n v="27.09"/>
    <n v="27.04"/>
    <s v="MH43Y9681/PRANAY LOGISTIC"/>
    <n v="18654"/>
    <n v="18654"/>
    <n v="1247220"/>
    <n v="46125"/>
  </r>
  <r>
    <d v="2016-11-07T00:00:00"/>
    <n v="11"/>
    <x v="32"/>
    <n v="3000035637"/>
    <n v="1100365"/>
    <x v="0"/>
    <n v="201888"/>
    <s v="Frigorifico Allana Private Limited"/>
    <n v="20.02"/>
    <n v="19.989999999999998"/>
    <s v="MH 46 F 0934/IDEAL MOVERS"/>
    <n v="18660"/>
    <n v="18456"/>
    <n v="890354.6"/>
    <n v="44540"/>
  </r>
  <r>
    <d v="2016-11-07T00:00:00"/>
    <n v="11"/>
    <x v="32"/>
    <n v="3000035774"/>
    <n v="1100365"/>
    <x v="0"/>
    <n v="200222"/>
    <s v="Liberty Oil Mills Ltd"/>
    <n v="23.47"/>
    <n v="23.47"/>
    <s v="MH04CU3018/MISTRY TPT."/>
    <n v="18644"/>
    <n v="18644"/>
    <n v="1082553.75"/>
    <n v="46125"/>
  </r>
  <r>
    <d v="2016-11-07T00:00:00"/>
    <n v="11"/>
    <x v="32"/>
    <n v="3000035774"/>
    <n v="1100365"/>
    <x v="0"/>
    <n v="200222"/>
    <s v="Liberty Oil Mills Ltd"/>
    <n v="20.91"/>
    <n v="20.91"/>
    <s v="MH04EY8172/MISTRY TPT."/>
    <n v="18661"/>
    <n v="18661"/>
    <n v="964473.75"/>
    <n v="46125"/>
  </r>
  <r>
    <d v="2016-11-07T00:00:00"/>
    <n v="11"/>
    <x v="32"/>
    <n v="3000035774"/>
    <n v="1100365"/>
    <x v="0"/>
    <n v="200222"/>
    <s v="Liberty Oil Mills Ltd"/>
    <n v="20.81"/>
    <n v="20.81"/>
    <s v="MH04EB9767/MISTRY TPT."/>
    <n v="18628"/>
    <n v="18628"/>
    <n v="959861.24999999988"/>
    <n v="46125"/>
  </r>
  <r>
    <d v="2016-11-07T00:00:00"/>
    <n v="11"/>
    <x v="32"/>
    <n v="3000035774"/>
    <n v="1100365"/>
    <x v="0"/>
    <n v="200222"/>
    <s v="Liberty Oil Mills Ltd"/>
    <n v="20.59"/>
    <n v="20.59"/>
    <s v="MH04FP1377/MISTRY TPT."/>
    <n v="18666"/>
    <n v="18666"/>
    <n v="949713.75"/>
    <n v="46125"/>
  </r>
  <r>
    <d v="2016-11-08T00:00:00"/>
    <n v="11"/>
    <x v="32"/>
    <n v="3000035956"/>
    <n v="1100122"/>
    <x v="3"/>
    <n v="203182"/>
    <s v="Edelweiss Agri value Chain Lim"/>
    <n v="21.32"/>
    <n v="21.32"/>
    <s v="MH 04 HD 7214/Y.L.ROADLIN"/>
    <n v="51995"/>
    <n v="51995"/>
    <n v="2086972.59"/>
    <n v="97888.020168855539"/>
  </r>
  <r>
    <d v="2016-11-08T00:00:00"/>
    <n v="11"/>
    <x v="32"/>
    <n v="3000035956"/>
    <n v="1100122"/>
    <x v="3"/>
    <n v="203182"/>
    <s v="Edelweiss Agri value Chain Lim"/>
    <n v="20.5"/>
    <n v="20.49"/>
    <s v="MH 43 U 7350/YMHROADLINE"/>
    <n v="51997"/>
    <n v="51997"/>
    <n v="2005725.5299999998"/>
    <n v="97888.020009760861"/>
  </r>
  <r>
    <d v="2016-11-08T00:00:00"/>
    <n v="11"/>
    <x v="32"/>
    <n v="3000035956"/>
    <n v="1100122"/>
    <x v="3"/>
    <n v="203182"/>
    <s v="Edelweiss Agri value Chain Lim"/>
    <n v="20.079999999999998"/>
    <n v="20.079999999999998"/>
    <s v="MH 04 EB 2826/YMHENTERPRI"/>
    <n v="51996"/>
    <n v="51996"/>
    <n v="1965591.4400000002"/>
    <n v="97888.019920318737"/>
  </r>
  <r>
    <d v="2016-11-08T00:00:00"/>
    <n v="11"/>
    <x v="32"/>
    <n v="3000035956"/>
    <n v="1100122"/>
    <x v="3"/>
    <n v="203182"/>
    <s v="Edelweiss Agri value Chain Lim"/>
    <n v="19.850000000000001"/>
    <n v="19.850000000000001"/>
    <s v="MH 04 DS 2592/YMHENTERPRI"/>
    <n v="51994"/>
    <n v="51994"/>
    <n v="1943077.2"/>
    <n v="97888.020151133489"/>
  </r>
  <r>
    <d v="2016-11-08T00:00:00"/>
    <n v="11"/>
    <x v="32"/>
    <n v="3000035774"/>
    <n v="1100365"/>
    <x v="0"/>
    <n v="200222"/>
    <s v="Liberty Oil Mills Ltd"/>
    <n v="22.11"/>
    <n v="22.11"/>
    <s v="MH 06 AQ 1693/ANNABULKCAR"/>
    <n v="18710"/>
    <n v="18710"/>
    <n v="1019823.75"/>
    <n v="46125"/>
  </r>
  <r>
    <d v="2016-11-08T00:00:00"/>
    <n v="11"/>
    <x v="32"/>
    <n v="3000035637"/>
    <n v="1100365"/>
    <x v="0"/>
    <n v="201888"/>
    <s v="Frigorifico Allana Private Limited"/>
    <n v="19.95"/>
    <n v="19.91"/>
    <s v="MH 43 U 8709/IDEAL MOVERS"/>
    <n v="18641"/>
    <n v="18444"/>
    <n v="886791.4"/>
    <n v="44540"/>
  </r>
  <r>
    <d v="2016-11-08T00:00:00"/>
    <n v="11"/>
    <x v="32"/>
    <n v="3000035774"/>
    <n v="1100365"/>
    <x v="0"/>
    <n v="200222"/>
    <s v="Liberty Oil Mills Ltd"/>
    <n v="20.85"/>
    <n v="20.85"/>
    <s v="MH 04 FP 5067/IESA ROADLI"/>
    <n v="18707"/>
    <n v="18707"/>
    <n v="961706.25000000012"/>
    <n v="46125"/>
  </r>
  <r>
    <d v="2016-11-08T00:00:00"/>
    <n v="11"/>
    <x v="32"/>
    <n v="3000035774"/>
    <n v="1100365"/>
    <x v="0"/>
    <n v="200222"/>
    <s v="Liberty Oil Mills Ltd"/>
    <n v="25.99"/>
    <n v="25.99"/>
    <s v="MH 06 AQ 2534/A B C"/>
    <n v="18696"/>
    <n v="18696"/>
    <n v="1198788.75"/>
    <n v="46125"/>
  </r>
  <r>
    <d v="2016-11-09T00:00:00"/>
    <n v="11"/>
    <x v="32"/>
    <n v="3000036019"/>
    <n v="1100122"/>
    <x v="3"/>
    <n v="203182"/>
    <s v="Edelweiss Agri value Chain Lim"/>
    <n v="19.760000000000002"/>
    <n v="19.760000000000002"/>
    <s v="MH 04 GR 5809/OM SHRI GAN"/>
    <n v="107"/>
    <n v="107"/>
    <n v="1805395.72"/>
    <n v="91366.18016194331"/>
  </r>
  <r>
    <d v="2016-11-09T00:00:00"/>
    <n v="11"/>
    <x v="32"/>
    <n v="3000036038"/>
    <n v="1100122"/>
    <x v="3"/>
    <n v="203182"/>
    <s v="Edelweiss Agri value Chain Lim"/>
    <n v="19.86"/>
    <n v="19.809999999999999"/>
    <s v="MH 43 Y 7181/CITY TPT"/>
    <n v="105"/>
    <n v="105"/>
    <n v="1809964.03"/>
    <n v="91366.180212014136"/>
  </r>
  <r>
    <d v="2016-11-09T00:00:00"/>
    <n v="11"/>
    <x v="32"/>
    <n v="3000036038"/>
    <n v="1100122"/>
    <x v="3"/>
    <n v="203182"/>
    <s v="Edelweiss Agri value Chain Lim"/>
    <n v="20"/>
    <n v="19.89"/>
    <s v="MH 43 U 4761/CITY TPT"/>
    <n v="105"/>
    <n v="105"/>
    <n v="1817273.32"/>
    <n v="91366.179989944692"/>
  </r>
  <r>
    <d v="2016-11-09T00:00:00"/>
    <n v="11"/>
    <x v="32"/>
    <n v="3000036038"/>
    <n v="1100122"/>
    <x v="3"/>
    <n v="203182"/>
    <s v="Edelweiss Agri value Chain Lim"/>
    <n v="20.04"/>
    <n v="19.96"/>
    <s v="MH 43 U 8405/CITY TPT"/>
    <n v="105"/>
    <n v="105"/>
    <n v="1823668.95"/>
    <n v="91366.179859719428"/>
  </r>
  <r>
    <d v="2016-11-09T00:00:00"/>
    <n v="11"/>
    <x v="32"/>
    <n v="3000036019"/>
    <n v="1100122"/>
    <x v="3"/>
    <n v="203182"/>
    <s v="Edelweiss Agri value Chain Lim"/>
    <n v="19.920000000000002"/>
    <n v="19.920000000000002"/>
    <s v="MH 04 FD 6320/A R ROAD WA"/>
    <n v="107"/>
    <n v="107"/>
    <n v="1820014.31"/>
    <n v="91366.180220883529"/>
  </r>
  <r>
    <d v="2016-11-09T00:00:00"/>
    <n v="11"/>
    <x v="32"/>
    <n v="3000036048"/>
    <n v="1100122"/>
    <x v="3"/>
    <n v="203182"/>
    <s v="Edelweiss Agri value Chain Lim"/>
    <n v="20.07"/>
    <n v="20.03"/>
    <s v="MH 43 Y 8109/CITY TPT"/>
    <n v="106"/>
    <n v="106"/>
    <n v="1830064.59"/>
    <n v="91366.180229655511"/>
  </r>
  <r>
    <d v="2016-11-09T00:00:00"/>
    <n v="11"/>
    <x v="32"/>
    <n v="3000035637"/>
    <n v="1100365"/>
    <x v="0"/>
    <n v="201888"/>
    <s v="Frigorifico Allana Private Limited"/>
    <n v="5.34"/>
    <n v="5.3339999999999996"/>
    <s v="MH 06 AQ 2534/ANNA BULK"/>
    <n v="18502"/>
    <n v="18502"/>
    <n v="237576.36"/>
    <n v="44540"/>
  </r>
  <r>
    <d v="2016-11-09T00:00:00"/>
    <n v="11"/>
    <x v="32"/>
    <n v="3000035638"/>
    <n v="1100365"/>
    <x v="0"/>
    <n v="201888"/>
    <s v="Frigorifico Allana Private Limited"/>
    <n v="21.92"/>
    <n v="21.9"/>
    <s v="MH 06 AQ 1693/ANNA BULK"/>
    <n v="18686"/>
    <n v="18495"/>
    <n v="953525.99999999988"/>
    <n v="43540"/>
  </r>
  <r>
    <d v="2016-11-09T00:00:00"/>
    <n v="11"/>
    <x v="32"/>
    <n v="3000035638"/>
    <n v="1100365"/>
    <x v="0"/>
    <n v="201888"/>
    <s v="Frigorifico Allana Private Limited"/>
    <n v="20"/>
    <n v="19.975999999999999"/>
    <s v="MH 06 AQ 2534/ANNA BULK"/>
    <n v="18693"/>
    <n v="18501"/>
    <n v="869755.04000000015"/>
    <n v="43540.000000000007"/>
  </r>
  <r>
    <d v="2016-11-09T00:00:00"/>
    <n v="11"/>
    <x v="32"/>
    <n v="3000035638"/>
    <n v="1100365"/>
    <x v="0"/>
    <n v="201888"/>
    <s v="Frigorifico Allana Private Limited"/>
    <n v="19.920000000000002"/>
    <n v="19.920000000000002"/>
    <s v="MH 43 U 3595/IDEAL MOVERS"/>
    <n v="18707"/>
    <n v="18514"/>
    <n v="867316.8"/>
    <n v="43540"/>
  </r>
  <r>
    <d v="2016-11-09T00:00:00"/>
    <n v="11"/>
    <x v="32"/>
    <n v="3000035638"/>
    <n v="1100365"/>
    <x v="0"/>
    <n v="201888"/>
    <s v="Frigorifico Allana Private Limited"/>
    <n v="19.86"/>
    <n v="19.86"/>
    <s v="MH 46 F 0934/IDEAL MOVERS"/>
    <n v="18717"/>
    <n v="18524"/>
    <n v="864704.4"/>
    <n v="43540"/>
  </r>
  <r>
    <d v="2016-11-09T00:00:00"/>
    <n v="11"/>
    <x v="32"/>
    <n v="3000035774"/>
    <n v="1100365"/>
    <x v="0"/>
    <n v="200222"/>
    <s v="Liberty Oil Mills Ltd"/>
    <n v="22.33"/>
    <n v="22.33"/>
    <s v="MH 04 FU 0298/YL ROADLINE"/>
    <n v="18740"/>
    <n v="18740"/>
    <n v="1029971.2499999999"/>
    <n v="46125"/>
  </r>
  <r>
    <d v="2016-11-10T00:00:00"/>
    <n v="11"/>
    <x v="32"/>
    <n v="3000035334"/>
    <n v="1100122"/>
    <x v="3"/>
    <n v="203182"/>
    <s v="Edelweiss Agri value Chain Lim"/>
    <n v="19.989999999999998"/>
    <n v="19.96"/>
    <s v="MH 04 GR 4336/SHRI VAIBHA"/>
    <n v="109"/>
    <n v="109"/>
    <n v="1805057.25"/>
    <n v="90433.72995991983"/>
  </r>
  <r>
    <d v="2016-11-10T00:00:00"/>
    <n v="11"/>
    <x v="32"/>
    <n v="3000036064"/>
    <n v="1100122"/>
    <x v="3"/>
    <n v="203182"/>
    <s v="Edelweiss Agri value Chain Lim"/>
    <n v="20.25"/>
    <n v="20.25"/>
    <s v="GJ 12 BT 5708/A R ROAD WA"/>
    <n v="110"/>
    <n v="110"/>
    <n v="1850165.15"/>
    <n v="91366.180246913573"/>
  </r>
  <r>
    <d v="2016-11-10T00:00:00"/>
    <n v="11"/>
    <x v="32"/>
    <n v="3000036020"/>
    <n v="1100122"/>
    <x v="3"/>
    <n v="203182"/>
    <s v="Edelweiss Agri value Chain Lim"/>
    <n v="24.125"/>
    <n v="24.11"/>
    <s v="MH 05 AM 2887/CITY TPT"/>
    <n v="108"/>
    <n v="108"/>
    <n v="2202838.6"/>
    <n v="91366.180008295312"/>
  </r>
  <r>
    <d v="2016-11-10T00:00:00"/>
    <n v="11"/>
    <x v="32"/>
    <n v="3000036020"/>
    <n v="1100122"/>
    <x v="3"/>
    <n v="203182"/>
    <s v="Edelweiss Agri value Chain Lim"/>
    <n v="24.05"/>
    <n v="24.02"/>
    <s v="MH 06 BD 1257/CITY TPT"/>
    <n v="108"/>
    <n v="108"/>
    <n v="2194615.64"/>
    <n v="91366.1798501249"/>
  </r>
  <r>
    <d v="2016-11-11T00:00:00"/>
    <n v="11"/>
    <x v="32"/>
    <n v="3000036118"/>
    <n v="1100122"/>
    <x v="3"/>
    <n v="203182"/>
    <s v="Edelweiss Agri value Chain Lim"/>
    <n v="20.22"/>
    <n v="20.18"/>
    <s v="MH 04 FD 0857/SREE TPT"/>
    <n v="112"/>
    <n v="112"/>
    <n v="1843769.5099999998"/>
    <n v="91366.179881070362"/>
  </r>
  <r>
    <d v="2016-11-12T00:00:00"/>
    <n v="11"/>
    <x v="32"/>
    <n v="3000036128"/>
    <n v="1100122"/>
    <x v="3"/>
    <n v="203182"/>
    <s v="Edelweiss Agri value Chain Lim"/>
    <n v="20.350000000000001"/>
    <n v="20.309999999999999"/>
    <s v="MH 04 GR 6311/A.R.ROADWAY"/>
    <n v="113"/>
    <n v="113"/>
    <n v="1855647.12"/>
    <n v="91366.180206794699"/>
  </r>
  <r>
    <d v="2016-11-13T00:00:00"/>
    <n v="11"/>
    <x v="33"/>
    <n v="3000036218"/>
    <n v="1100122"/>
    <x v="3"/>
    <n v="203182"/>
    <s v="Edelweiss Agri value Chain Lim"/>
    <n v="17.13"/>
    <n v="17.07"/>
    <s v="MH04DK8955/CITY TPT."/>
    <n v="115"/>
    <n v="115"/>
    <n v="1559620.69"/>
    <n v="91366.179847685999"/>
  </r>
  <r>
    <d v="2016-11-13T00:00:00"/>
    <n v="11"/>
    <x v="33"/>
    <n v="3000035557"/>
    <n v="1100122"/>
    <x v="3"/>
    <n v="203182"/>
    <s v="Edelweiss Agri value Chain Lim"/>
    <n v="20.07"/>
    <n v="20.010000000000002"/>
    <s v="MH04EY9015/SHRI VAIBHAV"/>
    <n v="114"/>
    <n v="114"/>
    <n v="1885583.12"/>
    <n v="94232.039980009999"/>
  </r>
  <r>
    <d v="2016-11-13T00:00:00"/>
    <n v="11"/>
    <x v="33"/>
    <n v="3000035772"/>
    <n v="1100365"/>
    <x v="0"/>
    <n v="202091"/>
    <s v="South India Krishna Oil &amp; Fats"/>
    <n v="19.97"/>
    <n v="19.96"/>
    <s v="MH 04 GF 3520/ABDULLA TPT"/>
    <s v="NEL-16/10003599"/>
    <n v="10003599"/>
    <n v="939242.76"/>
    <n v="47056.250501002003"/>
  </r>
  <r>
    <d v="2016-11-13T00:00:00"/>
    <n v="11"/>
    <x v="33"/>
    <n v="3000035772"/>
    <n v="1100365"/>
    <x v="0"/>
    <n v="202091"/>
    <s v="South India Krishna Oil &amp; Fats"/>
    <n v="21"/>
    <n v="20.98"/>
    <s v="MH 46 F 5267/ABDULLA TPT"/>
    <s v="NEL-16/10003597"/>
    <n v="10003597"/>
    <n v="987240.11999999988"/>
    <n v="47056.249761677784"/>
  </r>
  <r>
    <d v="2016-11-14T00:00:00"/>
    <n v="11"/>
    <x v="33"/>
    <n v="3000035900"/>
    <n v="1100122"/>
    <x v="3"/>
    <n v="203182"/>
    <s v="Edelweiss Agri value Chain Lim"/>
    <n v="19.989999999999998"/>
    <n v="19.920000000000002"/>
    <s v="TN 52 E 5785/SANKARI RD W"/>
    <n v="95"/>
    <n v="95"/>
    <n v="1820014.31"/>
    <n v="91366.180220883529"/>
  </r>
  <r>
    <d v="2016-11-14T00:00:00"/>
    <n v="11"/>
    <x v="33"/>
    <n v="3000035772"/>
    <n v="1100365"/>
    <x v="0"/>
    <n v="202091"/>
    <s v="South India Krishna Oil &amp; Fats"/>
    <n v="21.01"/>
    <n v="20.97"/>
    <s v="MH 43 Y 5260/IESAROADLINE"/>
    <s v="NEL-16/10003620"/>
    <n v="10003620"/>
    <n v="986769.56"/>
    <n v="47056.249880782074"/>
  </r>
  <r>
    <d v="2016-11-16T00:00:00"/>
    <n v="11"/>
    <x v="33"/>
    <n v="3000035772"/>
    <n v="1100365"/>
    <x v="0"/>
    <n v="202091"/>
    <s v="South India Krishna Oil &amp; Fats"/>
    <n v="20.57"/>
    <n v="20.55"/>
    <s v="MH43Y7505/SUPREME CARRIER"/>
    <s v="NEL-16/10003639"/>
    <n v="10003639"/>
    <n v="967005.94"/>
    <n v="47056.250121654499"/>
  </r>
  <r>
    <d v="2016-11-16T00:00:00"/>
    <n v="11"/>
    <x v="33"/>
    <n v="3000034023"/>
    <n v="1100500"/>
    <x v="4"/>
    <n v="203101"/>
    <s v="Murugan Refineries P Ltd"/>
    <n v="19.71"/>
    <n v="19.63"/>
    <s v="MH 05 AM 7699/CITY TPT"/>
    <n v="172"/>
    <n v="172"/>
    <n v="1845219.95"/>
    <n v="93999.997452878248"/>
  </r>
  <r>
    <d v="2016-11-17T00:00:00"/>
    <n v="11"/>
    <x v="33"/>
    <n v="3000035638"/>
    <n v="1100365"/>
    <x v="0"/>
    <n v="201888"/>
    <s v="Frigorifico Allana Private Limited"/>
    <n v="24.28"/>
    <n v="24.24"/>
    <s v="MH 04 FD 7336/ANNA BULK"/>
    <n v="19138"/>
    <n v="18943"/>
    <n v="1055409.6000000001"/>
    <n v="43540.000000000007"/>
  </r>
  <r>
    <d v="2016-11-17T00:00:00"/>
    <n v="11"/>
    <x v="33"/>
    <n v="3000035638"/>
    <n v="1100365"/>
    <x v="0"/>
    <n v="201888"/>
    <s v="Frigorifico Allana Private Limited"/>
    <n v="25.64"/>
    <n v="25.6"/>
    <s v="MH 06 AQ 2534/ANNA BULK C"/>
    <n v="19035"/>
    <n v="19035"/>
    <n v="1114624"/>
    <n v="43540"/>
  </r>
  <r>
    <d v="2016-11-18T00:00:00"/>
    <n v="11"/>
    <x v="33"/>
    <n v="3000035960"/>
    <n v="1100122"/>
    <x v="3"/>
    <n v="203182"/>
    <s v="Edelweiss Agri value Chain Lim"/>
    <n v="21.22"/>
    <n v="21.22"/>
    <s v="MH 04 EL 3743/MISTRY TRA"/>
    <n v="51998"/>
    <n v="51998"/>
    <n v="2053714.68"/>
    <n v="96782.030160226204"/>
  </r>
  <r>
    <d v="2016-11-18T00:00:00"/>
    <n v="11"/>
    <x v="33"/>
    <n v="3000035960"/>
    <n v="1100122"/>
    <x v="3"/>
    <n v="203182"/>
    <s v="Edelweiss Agri value Chain Lim"/>
    <n v="19.57"/>
    <n v="19.55"/>
    <s v="MH 43 Y 4681/PRANAY LOG"/>
    <n v="52204"/>
    <n v="52204"/>
    <n v="1892088.69"/>
    <n v="96782.030179028123"/>
  </r>
  <r>
    <d v="2016-11-18T00:00:00"/>
    <n v="11"/>
    <x v="33"/>
    <n v="3000035960"/>
    <n v="1100122"/>
    <x v="3"/>
    <n v="203182"/>
    <s v="Edelweiss Agri value Chain Lim"/>
    <n v="25.76"/>
    <n v="25.76"/>
    <s v="MH 04 FD 7336/ANNA BULK"/>
    <n v="52203"/>
    <n v="52203"/>
    <n v="2493105.09"/>
    <n v="96782.029891304337"/>
  </r>
  <r>
    <d v="2016-11-18T00:00:00"/>
    <n v="11"/>
    <x v="33"/>
    <n v="3000035960"/>
    <n v="1100122"/>
    <x v="3"/>
    <n v="203182"/>
    <s v="Edelweiss Agri value Chain Lim"/>
    <n v="21.22"/>
    <n v="21.19"/>
    <s v="MH 04 FP 1388/MISTRY TRA"/>
    <n v="51999"/>
    <n v="51999"/>
    <n v="2050811.22"/>
    <n v="96782.030202925904"/>
  </r>
  <r>
    <d v="2016-11-18T00:00:00"/>
    <n v="11"/>
    <x v="33"/>
    <n v="3000035960"/>
    <n v="1100122"/>
    <x v="3"/>
    <n v="203182"/>
    <s v="Edelweiss Agri value Chain Lim"/>
    <n v="21.13"/>
    <n v="21.13"/>
    <s v="MH 04 FP 998/MISTRY TRANS"/>
    <n v="52201"/>
    <n v="52201"/>
    <n v="2045004.29"/>
    <n v="96782.029815428308"/>
  </r>
  <r>
    <d v="2016-11-18T00:00:00"/>
    <n v="11"/>
    <x v="33"/>
    <n v="3000035960"/>
    <n v="1100122"/>
    <x v="3"/>
    <n v="203182"/>
    <s v="Edelweiss Agri value Chain Lim"/>
    <n v="26.86"/>
    <n v="26.86"/>
    <s v="MH 06 AQ 2534 ANNA BLK"/>
    <n v="52202"/>
    <n v="52202"/>
    <n v="2599565.33"/>
    <n v="96782.030156366352"/>
  </r>
  <r>
    <d v="2016-11-18T00:00:00"/>
    <n v="11"/>
    <x v="33"/>
    <n v="3000035960"/>
    <n v="1100122"/>
    <x v="3"/>
    <n v="203182"/>
    <s v="Edelweiss Agri value Chain Lim"/>
    <n v="22.35"/>
    <n v="22.32"/>
    <s v="MH 43 Y 4781/PRANAY LOG"/>
    <n v="52205"/>
    <n v="52205"/>
    <n v="2160174.91"/>
    <n v="96782.030017921148"/>
  </r>
  <r>
    <d v="2016-11-18T00:00:00"/>
    <n v="11"/>
    <x v="33"/>
    <n v="3000035960"/>
    <n v="1100122"/>
    <x v="3"/>
    <n v="203182"/>
    <s v="Edelweiss Agri value Chain Lim"/>
    <n v="21.56"/>
    <n v="21.56"/>
    <s v="MH 04 EB 9783/MISTRY TRAN"/>
    <n v="52000"/>
    <n v="52000"/>
    <n v="2086620.57"/>
    <n v="96782.030148423015"/>
  </r>
  <r>
    <d v="2016-11-18T00:00:00"/>
    <n v="11"/>
    <x v="33"/>
    <n v="3000035638"/>
    <n v="1100365"/>
    <x v="0"/>
    <n v="201888"/>
    <s v="Frigorifico Allana Private Limited"/>
    <n v="24.13"/>
    <n v="24.11"/>
    <s v="MH 43 Y 9381/PRANAY LOGIS"/>
    <n v="863205"/>
    <n v="19036"/>
    <n v="1049749.3999999999"/>
    <n v="43540"/>
  </r>
  <r>
    <d v="2016-11-18T00:00:00"/>
    <n v="11"/>
    <x v="33"/>
    <n v="3000035772"/>
    <n v="1100365"/>
    <x v="0"/>
    <n v="202091"/>
    <s v="South India Krishna Oil &amp; Fats"/>
    <n v="19.77"/>
    <n v="19.77"/>
    <s v="MH 04 GC 1758/IESA ROADLI"/>
    <s v="NEL-16/10003673"/>
    <n v="10003673"/>
    <n v="930302.06"/>
    <n v="47056.249873545778"/>
  </r>
  <r>
    <d v="2016-11-20T00:00:00"/>
    <n v="11"/>
    <x v="34"/>
    <n v="3000035960"/>
    <n v="1100122"/>
    <x v="3"/>
    <n v="203182"/>
    <s v="Edelweiss Agri value Chain Lim"/>
    <n v="21.3"/>
    <n v="21.28"/>
    <s v="MH 43 Y 4681/PRANAY LOGIS"/>
    <n v="52211"/>
    <n v="52211"/>
    <n v="2059521.6"/>
    <n v="96782.030075187969"/>
  </r>
  <r>
    <d v="2016-11-20T00:00:00"/>
    <n v="11"/>
    <x v="34"/>
    <n v="3000035960"/>
    <n v="1100122"/>
    <x v="3"/>
    <n v="203182"/>
    <s v="Edelweiss Agri value Chain Lim"/>
    <n v="25.85"/>
    <n v="25.85"/>
    <s v="MH 04 FD 7336/ANNA BULK"/>
    <n v="52208"/>
    <n v="52208"/>
    <n v="2501815.48"/>
    <n v="96782.030174081228"/>
  </r>
  <r>
    <d v="2016-11-20T00:00:00"/>
    <n v="11"/>
    <x v="34"/>
    <n v="3000035557"/>
    <n v="1100122"/>
    <x v="3"/>
    <n v="203182"/>
    <s v="Edelweiss Agri value Chain Lim"/>
    <n v="20.05"/>
    <n v="19.96"/>
    <s v="MH 04 GR 7804/SHRI VAIBH"/>
    <n v="124"/>
    <n v="124"/>
    <n v="1880871.5200000003"/>
    <n v="94232.040080160325"/>
  </r>
  <r>
    <d v="2016-11-20T00:00:00"/>
    <n v="11"/>
    <x v="34"/>
    <n v="3000035557"/>
    <n v="1100122"/>
    <x v="3"/>
    <n v="203182"/>
    <s v="Edelweiss Agri value Chain Lim"/>
    <n v="20.164999999999999"/>
    <n v="20.09"/>
    <s v="MH 04 FD 1136/SHRI VAIBH"/>
    <n v="118"/>
    <n v="118"/>
    <n v="1893121.68"/>
    <n v="94232.039820806371"/>
  </r>
  <r>
    <d v="2016-11-20T00:00:00"/>
    <n v="11"/>
    <x v="34"/>
    <n v="3000035960"/>
    <n v="1100122"/>
    <x v="3"/>
    <n v="203182"/>
    <s v="Edelweiss Agri value Chain Lim"/>
    <n v="24.05"/>
    <n v="24.05"/>
    <s v="MH 04 CU 3018/MISTRY TPT"/>
    <n v="52214"/>
    <n v="52214"/>
    <n v="2327607.8199999998"/>
    <n v="96782.029937629923"/>
  </r>
  <r>
    <d v="2016-11-20T00:00:00"/>
    <n v="11"/>
    <x v="34"/>
    <n v="3000035960"/>
    <n v="1100122"/>
    <x v="3"/>
    <n v="203182"/>
    <s v="Edelweiss Agri value Chain Lim"/>
    <n v="21.24"/>
    <n v="21.24"/>
    <s v="MH 04 FP 998/MISTRY"/>
    <n v="52206"/>
    <n v="52206"/>
    <n v="2055650.3200000003"/>
    <n v="96782.030131826759"/>
  </r>
  <r>
    <d v="2016-11-20T00:00:00"/>
    <n v="11"/>
    <x v="34"/>
    <n v="3000036311"/>
    <n v="1100122"/>
    <x v="3"/>
    <n v="203182"/>
    <s v="Edelweiss Agri value Chain Lim"/>
    <n v="15.96"/>
    <n v="15.87"/>
    <s v="MH 04 EL 6001/CITY TRANS"/>
    <n v="121"/>
    <n v="121"/>
    <n v="1449981.28"/>
    <n v="91366.18021424071"/>
  </r>
  <r>
    <d v="2016-11-20T00:00:00"/>
    <n v="11"/>
    <x v="34"/>
    <n v="3000035960"/>
    <n v="1100122"/>
    <x v="3"/>
    <n v="203182"/>
    <s v="Edelweiss Agri value Chain Lim"/>
    <n v="20.100000000000001"/>
    <n v="20.09"/>
    <s v="MH 43 U 8612/IDEAL MOVERS"/>
    <n v="52212"/>
    <n v="52212"/>
    <n v="1944350.98"/>
    <n v="96782.029865604782"/>
  </r>
  <r>
    <d v="2016-11-20T00:00:00"/>
    <n v="11"/>
    <x v="34"/>
    <n v="3000035960"/>
    <n v="1100122"/>
    <x v="3"/>
    <n v="203182"/>
    <s v="Edelweiss Agri value Chain Lim"/>
    <n v="21.23"/>
    <n v="21.23"/>
    <s v="MH 43 Y 2481/PRANAY LOGIS"/>
    <n v="52213"/>
    <n v="52213"/>
    <n v="2054682.5"/>
    <n v="96782.030146019781"/>
  </r>
  <r>
    <d v="2016-11-20T00:00:00"/>
    <n v="11"/>
    <x v="34"/>
    <n v="3000035960"/>
    <n v="1100122"/>
    <x v="3"/>
    <n v="203182"/>
    <s v="Edelweiss Agri value Chain Lim"/>
    <n v="21.41"/>
    <n v="21.4"/>
    <s v="MH 43 Y 4781/PRANAY LOGIS"/>
    <n v="52210"/>
    <n v="52210"/>
    <n v="2071135.44"/>
    <n v="96782.029906542055"/>
  </r>
  <r>
    <d v="2016-11-20T00:00:00"/>
    <n v="11"/>
    <x v="34"/>
    <n v="3000035960"/>
    <n v="1100122"/>
    <x v="3"/>
    <n v="203182"/>
    <s v="Edelweiss Agri value Chain Lim"/>
    <n v="19"/>
    <n v="19"/>
    <s v="MH 04 CU 3019/MISTRY TPT"/>
    <n v="52215"/>
    <n v="52215"/>
    <n v="1838858.57"/>
    <n v="96782.03"/>
  </r>
  <r>
    <d v="2016-11-20T00:00:00"/>
    <n v="11"/>
    <x v="34"/>
    <n v="3000035960"/>
    <n v="1100122"/>
    <x v="3"/>
    <n v="203182"/>
    <s v="Edelweiss Agri value Chain Lim"/>
    <n v="21.06"/>
    <n v="21.06"/>
    <s v="MH 04 EL 3743/MISTRY TRA"/>
    <n v="52207"/>
    <n v="52207"/>
    <n v="2038229.55"/>
    <n v="96782.029914529921"/>
  </r>
  <r>
    <d v="2016-11-20T00:00:00"/>
    <n v="11"/>
    <x v="34"/>
    <n v="3000036224"/>
    <n v="1100122"/>
    <x v="3"/>
    <n v="203182"/>
    <s v="Edelweiss Agri value Chain Lim"/>
    <n v="20.58"/>
    <n v="20.52"/>
    <s v="MH 04 GR 3661/CITY TRANS"/>
    <n v="120"/>
    <n v="120"/>
    <n v="1881708.21"/>
    <n v="91701.179824561405"/>
  </r>
  <r>
    <d v="2016-11-20T00:00:00"/>
    <n v="11"/>
    <x v="34"/>
    <n v="3000035960"/>
    <n v="1100122"/>
    <x v="3"/>
    <n v="203182"/>
    <s v="Edelweiss Agri value Chain Lim"/>
    <n v="26.89"/>
    <n v="26.89"/>
    <s v="MH 06 AQ 2534/ANNA BULK"/>
    <n v="52209"/>
    <n v="52209"/>
    <n v="2602468.79"/>
    <n v="96782.030122722208"/>
  </r>
  <r>
    <d v="2016-11-20T00:00:00"/>
    <n v="11"/>
    <x v="34"/>
    <n v="3000035772"/>
    <n v="1100365"/>
    <x v="0"/>
    <n v="202091"/>
    <s v="South India Krishna Oil &amp; Fats"/>
    <n v="20.68"/>
    <n v="20.66"/>
    <s v="MH 43 Y 6109/SUPREME CARR"/>
    <n v="10003737"/>
    <n v="10003737"/>
    <n v="972182.12000000011"/>
    <n v="47056.24975798645"/>
  </r>
  <r>
    <d v="2016-11-20T00:00:00"/>
    <n v="11"/>
    <x v="34"/>
    <n v="3000035638"/>
    <n v="1100365"/>
    <x v="0"/>
    <n v="201888"/>
    <s v="Frigorifico Allana Private Limited"/>
    <n v="19.96"/>
    <n v="19.920000000000002"/>
    <s v="MH 06 AQ 3058/IDEAL MOVER"/>
    <s v="R-I/19507"/>
    <n v="19308"/>
    <n v="867316.8"/>
    <n v="43540"/>
  </r>
  <r>
    <d v="2016-11-20T00:00:00"/>
    <n v="11"/>
    <x v="34"/>
    <n v="3000035772"/>
    <n v="1100365"/>
    <x v="0"/>
    <n v="202091"/>
    <s v="South India Krishna Oil &amp; Fats"/>
    <n v="19.940000000000001"/>
    <n v="19.89"/>
    <s v="MH 04 EY 5134/SUPREME"/>
    <n v="10003740"/>
    <n v="10003740"/>
    <n v="935948.82000000007"/>
    <n v="47056.250377073906"/>
  </r>
  <r>
    <d v="2016-11-20T00:00:00"/>
    <n v="11"/>
    <x v="34"/>
    <n v="3000035638"/>
    <n v="1100365"/>
    <x v="0"/>
    <n v="201888"/>
    <s v="Frigorifico Allana Private Limited"/>
    <n v="19.989999999999998"/>
    <n v="19.96"/>
    <s v="MH 43 U 3595/IDEAL MOVERS"/>
    <s v="R-1/19461"/>
    <n v="19262"/>
    <n v="869058.4"/>
    <n v="43540"/>
  </r>
  <r>
    <d v="2016-11-22T00:00:00"/>
    <n v="11"/>
    <x v="34"/>
    <n v="3000035772"/>
    <n v="1100365"/>
    <x v="0"/>
    <n v="202091"/>
    <s v="South India Krishna Oil &amp; Fats"/>
    <n v="-20.93"/>
    <n v="-20.87"/>
    <s v="MH 46 F 5209/SUPREME CRRR"/>
    <n v="10003743"/>
    <n v="10003743"/>
    <n v="-982063.94"/>
    <n v="47056.250119789169"/>
  </r>
  <r>
    <d v="2016-11-22T00:00:00"/>
    <n v="11"/>
    <x v="34"/>
    <n v="3000035772"/>
    <n v="1100365"/>
    <x v="0"/>
    <n v="202091"/>
    <s v="South India Krishna Oil &amp; Fats"/>
    <n v="20.93"/>
    <n v="20.87"/>
    <s v="MH 46 F 5209/SUPREME CRRR"/>
    <n v="10003743"/>
    <n v="10003743"/>
    <n v="982063.94"/>
    <n v="47056.250119789169"/>
  </r>
  <r>
    <d v="2016-11-23T00:00:00"/>
    <n v="11"/>
    <x v="34"/>
    <n v="3000036409"/>
    <n v="1100122"/>
    <x v="3"/>
    <n v="203182"/>
    <s v="Edelweiss Agri value Chain Lim"/>
    <n v="24.03"/>
    <n v="24.01"/>
    <s v="MH 05 AM 2888/CITY TRANS"/>
    <n v="126"/>
    <n v="126"/>
    <n v="2193701.98"/>
    <n v="91366.179925031232"/>
  </r>
  <r>
    <d v="2016-11-23T00:00:00"/>
    <n v="11"/>
    <x v="34"/>
    <n v="3000035772"/>
    <n v="1100365"/>
    <x v="0"/>
    <n v="202091"/>
    <s v="South India Krishna Oil &amp; Fats"/>
    <n v="19.88"/>
    <n v="19.88"/>
    <s v="MH 43 Y 9209/SUPREME CARR"/>
    <n v="10003768"/>
    <n v="10003768"/>
    <n v="935478.26"/>
    <n v="47056.250503018113"/>
  </r>
  <r>
    <d v="2016-11-23T00:00:00"/>
    <n v="11"/>
    <x v="34"/>
    <n v="3000035772"/>
    <n v="1100365"/>
    <x v="0"/>
    <n v="202091"/>
    <s v="South India Krishna Oil &amp; Fats"/>
    <n v="19.95"/>
    <n v="19.95"/>
    <s v="MH 43 Y 8009/SUPREME CARR"/>
    <n v="10003767"/>
    <n v="10003767"/>
    <n v="938772.18"/>
    <n v="47056.249624060154"/>
  </r>
  <r>
    <d v="2016-11-24T00:00:00"/>
    <n v="11"/>
    <x v="34"/>
    <n v="3000036174"/>
    <n v="1100122"/>
    <x v="3"/>
    <n v="202989"/>
    <s v="SuruchI Refinery Pvt Ltd"/>
    <n v="20.079999999999998"/>
    <n v="20.05"/>
    <s v="MH 04 FJ 5274/SREE TPT"/>
    <n v="1268"/>
    <n v="1268"/>
    <n v="1914774.98"/>
    <n v="95499.999002493758"/>
  </r>
  <r>
    <d v="2016-11-24T00:00:00"/>
    <n v="11"/>
    <x v="34"/>
    <n v="3000036174"/>
    <n v="1100122"/>
    <x v="3"/>
    <n v="202989"/>
    <s v="SuruchI Refinery Pvt Ltd"/>
    <n v="20.239999999999998"/>
    <n v="20.190000000000001"/>
    <s v="MH 04 FP 8803/SREE TPT"/>
    <n v="1269"/>
    <n v="1269"/>
    <n v="1928144.98"/>
    <n v="95499.999009410589"/>
  </r>
  <r>
    <d v="2016-11-24T00:00:00"/>
    <n v="11"/>
    <x v="34"/>
    <n v="3000035557"/>
    <n v="1100122"/>
    <x v="3"/>
    <n v="203182"/>
    <s v="Edelweiss Agri value Chain Lim"/>
    <n v="20.045000000000002"/>
    <n v="19.96"/>
    <s v="MH 46 AF 5789/SHRI VAIBH"/>
    <n v="129"/>
    <n v="129"/>
    <n v="1880871.5200000003"/>
    <n v="94232.040080160325"/>
  </r>
  <r>
    <d v="2016-11-24T00:00:00"/>
    <n v="11"/>
    <x v="34"/>
    <n v="3000035557"/>
    <n v="1100122"/>
    <x v="3"/>
    <n v="203182"/>
    <s v="Edelweiss Agri value Chain Lim"/>
    <n v="20.015000000000001"/>
    <n v="19.95"/>
    <s v="MH 04 DS 9467/SHRI VAIBHA"/>
    <n v="130"/>
    <n v="130"/>
    <n v="1879929.2"/>
    <n v="94232.040100250626"/>
  </r>
  <r>
    <d v="2016-11-24T00:00:00"/>
    <n v="11"/>
    <x v="34"/>
    <n v="3000036408"/>
    <n v="1100122"/>
    <x v="3"/>
    <n v="203182"/>
    <s v="Edelweiss Agri value Chain Lim"/>
    <n v="19.91"/>
    <n v="19.73"/>
    <s v="MH 43 U 4856/ABI TRANSPO"/>
    <n v="128"/>
    <n v="128"/>
    <n v="1802654.73"/>
    <n v="91366.17992904206"/>
  </r>
  <r>
    <d v="2016-11-24T00:00:00"/>
    <n v="11"/>
    <x v="34"/>
    <n v="3000035953"/>
    <n v="1100365"/>
    <x v="0"/>
    <n v="200258"/>
    <s v="Ruchi Soya Industries Ltd"/>
    <n v="25.96"/>
    <n v="25.96"/>
    <s v="MH06AQ2534/ANNA BULK TPT."/>
    <n v="271000163"/>
    <n v="271000163"/>
    <n v="1196107"/>
    <n v="46075"/>
  </r>
  <r>
    <d v="2016-11-24T00:00:00"/>
    <n v="11"/>
    <x v="34"/>
    <n v="3000035953"/>
    <n v="1100365"/>
    <x v="0"/>
    <n v="200258"/>
    <s v="Ruchi Soya Industries Ltd"/>
    <n v="19.350000000000001"/>
    <n v="19.3"/>
    <s v="MH43Y2481/PRANAY LOGISTIC"/>
    <n v="271000164"/>
    <n v="271000164"/>
    <n v="889247.5"/>
    <n v="46075"/>
  </r>
  <r>
    <d v="2016-11-24T00:00:00"/>
    <n v="11"/>
    <x v="34"/>
    <n v="3000035953"/>
    <n v="1100365"/>
    <x v="0"/>
    <n v="200258"/>
    <s v="Ruchi Soya Industries Ltd"/>
    <n v="24.39"/>
    <n v="24.39"/>
    <s v="MH04FD7336/ANNA BULK TPT."/>
    <n v="271000161"/>
    <n v="271000161"/>
    <n v="1123769.25"/>
    <n v="46075"/>
  </r>
  <r>
    <d v="2016-11-25T00:00:00"/>
    <n v="11"/>
    <x v="34"/>
    <n v="3000036221"/>
    <n v="1100122"/>
    <x v="3"/>
    <n v="203182"/>
    <s v="Edelweiss Agri value Chain Lim"/>
    <n v="21.94"/>
    <n v="21.94"/>
    <s v="MH43Y4681/PRANAY LOGISTIC"/>
    <n v="52216"/>
    <n v="52216"/>
    <n v="2131832.5699999998"/>
    <n v="97166.479945305371"/>
  </r>
  <r>
    <d v="2016-11-25T00:00:00"/>
    <n v="11"/>
    <x v="34"/>
    <n v="3000036221"/>
    <n v="1100122"/>
    <x v="3"/>
    <n v="203182"/>
    <s v="Edelweiss Agri value Chain Lim"/>
    <n v="16.04"/>
    <n v="16.04"/>
    <s v="MH04DD5323/IESA ROADLINE"/>
    <n v="52221"/>
    <n v="52221"/>
    <n v="1558550.34"/>
    <n v="97166.480049875317"/>
  </r>
  <r>
    <d v="2016-11-25T00:00:00"/>
    <n v="11"/>
    <x v="34"/>
    <n v="3000036221"/>
    <n v="1100122"/>
    <x v="3"/>
    <n v="203182"/>
    <s v="Edelweiss Agri value Chain Lim"/>
    <n v="22.35"/>
    <n v="22.35"/>
    <s v="MH43Y6981/PRANAY LOGISTIC"/>
    <n v="52222"/>
    <n v="52222"/>
    <n v="2171670.83"/>
    <n v="97166.480089485456"/>
  </r>
  <r>
    <d v="2016-11-25T00:00:00"/>
    <n v="11"/>
    <x v="34"/>
    <n v="3000036221"/>
    <n v="1100122"/>
    <x v="3"/>
    <n v="203182"/>
    <s v="Edelweiss Agri value Chain Lim"/>
    <n v="21.32"/>
    <n v="21.32"/>
    <s v="MH43Y4881/PRANAY LOGISTIC"/>
    <n v="52223"/>
    <n v="52223"/>
    <n v="2071589.3500000003"/>
    <n v="97166.479831144476"/>
  </r>
  <r>
    <d v="2016-11-25T00:00:00"/>
    <n v="11"/>
    <x v="34"/>
    <n v="3000036221"/>
    <n v="1100122"/>
    <x v="3"/>
    <n v="203182"/>
    <s v="Edelweiss Agri value Chain Lim"/>
    <n v="19.18"/>
    <n v="19.18"/>
    <s v="MH43Y5581/PRANAY LOGISTIC"/>
    <n v="52218"/>
    <n v="52218"/>
    <n v="1863653.09"/>
    <n v="97166.480187695517"/>
  </r>
  <r>
    <d v="2016-11-25T00:00:00"/>
    <n v="11"/>
    <x v="34"/>
    <n v="3000036221"/>
    <n v="1100122"/>
    <x v="3"/>
    <n v="203182"/>
    <s v="Edelweiss Agri value Chain Lim"/>
    <n v="20.45"/>
    <n v="20.45"/>
    <s v="MH06AC8817/YMH ENTERPRISE"/>
    <n v="52227"/>
    <n v="52227"/>
    <n v="1987054.52"/>
    <n v="97166.480195599026"/>
  </r>
  <r>
    <d v="2016-11-25T00:00:00"/>
    <n v="11"/>
    <x v="34"/>
    <n v="3000036221"/>
    <n v="1100122"/>
    <x v="3"/>
    <n v="203182"/>
    <s v="Edelweiss Agri value Chain Lim"/>
    <n v="20.29"/>
    <n v="20.29"/>
    <s v="MH43Y4781/PRANAY LOGISTIC"/>
    <n v="52219"/>
    <n v="52219"/>
    <n v="1971507.88"/>
    <n v="97166.480039428294"/>
  </r>
  <r>
    <d v="2016-11-25T00:00:00"/>
    <n v="11"/>
    <x v="34"/>
    <n v="3000036221"/>
    <n v="1100122"/>
    <x v="3"/>
    <n v="203182"/>
    <s v="Edelweiss Agri value Chain Lim"/>
    <n v="19.96"/>
    <n v="19.96"/>
    <s v="MH43U8612/IDEAL MOVERS"/>
    <n v="52224"/>
    <n v="52224"/>
    <n v="1939442.94"/>
    <n v="97166.47995991983"/>
  </r>
  <r>
    <d v="2016-11-25T00:00:00"/>
    <n v="11"/>
    <x v="34"/>
    <n v="3000036221"/>
    <n v="1100122"/>
    <x v="3"/>
    <n v="203182"/>
    <s v="Edelweiss Agri value Chain Lim"/>
    <n v="25.9"/>
    <n v="25.9"/>
    <s v="MH 04 FD 7336/ANNABULKCAR"/>
    <n v="52230"/>
    <n v="52230"/>
    <n v="2516611.83"/>
    <n v="97166.479922779938"/>
  </r>
  <r>
    <d v="2016-11-25T00:00:00"/>
    <n v="11"/>
    <x v="34"/>
    <n v="3000036221"/>
    <n v="1100122"/>
    <x v="3"/>
    <n v="203182"/>
    <s v="Edelweiss Agri value Chain Lim"/>
    <n v="20.95"/>
    <n v="20.95"/>
    <s v="MH 04 DK 7034/IESAROADLIN"/>
    <n v="52229"/>
    <n v="52229"/>
    <n v="2035637.76"/>
    <n v="97166.480190930786"/>
  </r>
  <r>
    <d v="2016-11-25T00:00:00"/>
    <n v="11"/>
    <x v="34"/>
    <n v="3000036221"/>
    <n v="1100122"/>
    <x v="3"/>
    <n v="203182"/>
    <s v="Edelweiss Agri value Chain Lim"/>
    <n v="20.58"/>
    <n v="20.57"/>
    <s v="MH43U8709/IDEAL MOVERS"/>
    <n v="52226"/>
    <n v="52226"/>
    <n v="1998714.4900000002"/>
    <n v="97166.479824987851"/>
  </r>
  <r>
    <d v="2016-11-25T00:00:00"/>
    <n v="11"/>
    <x v="34"/>
    <n v="3000036221"/>
    <n v="1100122"/>
    <x v="3"/>
    <n v="203182"/>
    <s v="Edelweiss Agri value Chain Lim"/>
    <n v="20.239999999999998"/>
    <n v="20.239999999999998"/>
    <s v="MH43U9216/YMH ENTERPRISE"/>
    <n v="52225"/>
    <n v="52225"/>
    <n v="1966649.56"/>
    <n v="97166.480237154159"/>
  </r>
  <r>
    <d v="2016-11-25T00:00:00"/>
    <n v="11"/>
    <x v="34"/>
    <n v="3000036221"/>
    <n v="1100122"/>
    <x v="3"/>
    <n v="203182"/>
    <s v="Edelweiss Agri value Chain Lim"/>
    <n v="21.1"/>
    <n v="21.1"/>
    <s v="MH04DK7034/IESA ROADLINE"/>
    <n v="52220"/>
    <n v="52220"/>
    <n v="2050212.73"/>
    <n v="97166.480094786719"/>
  </r>
  <r>
    <d v="2016-11-25T00:00:00"/>
    <n v="11"/>
    <x v="34"/>
    <n v="3000036221"/>
    <n v="1100122"/>
    <x v="3"/>
    <n v="203182"/>
    <s v="Edelweiss Agri value Chain Lim"/>
    <n v="20.25"/>
    <n v="20.25"/>
    <s v="MH 04 DS 2592/YMH ENTERPR"/>
    <n v="52228"/>
    <n v="52228"/>
    <n v="1967621.22"/>
    <n v="97166.48"/>
  </r>
  <r>
    <d v="2016-11-25T00:00:00"/>
    <n v="11"/>
    <x v="34"/>
    <n v="3000036209"/>
    <n v="1100122"/>
    <x v="3"/>
    <n v="203182"/>
    <s v="Edelweiss Agri value Chain Lim"/>
    <n v="20.065000000000001"/>
    <n v="20.065000000000001"/>
    <s v="MH 04 GR 9336/A.R.ROADWAY"/>
    <n v="116"/>
    <n v="116"/>
    <n v="1833262.3999999997"/>
    <n v="91366.179915275337"/>
  </r>
  <r>
    <d v="2016-11-25T00:00:00"/>
    <n v="11"/>
    <x v="34"/>
    <n v="3000036221"/>
    <n v="1100122"/>
    <x v="3"/>
    <n v="203182"/>
    <s v="Edelweiss Agri value Chain Lim"/>
    <n v="20.440000000000001"/>
    <n v="20.440000000000001"/>
    <s v="MH04DS2592/YMH ENTERPRISE"/>
    <n v="52217"/>
    <n v="52217"/>
    <n v="1986082.85"/>
    <n v="97166.479941291589"/>
  </r>
  <r>
    <d v="2016-11-25T00:00:00"/>
    <n v="11"/>
    <x v="34"/>
    <n v="3000035774"/>
    <n v="1100365"/>
    <x v="0"/>
    <n v="200222"/>
    <s v="Liberty Oil Mills Ltd"/>
    <n v="25.93"/>
    <n v="25.93"/>
    <s v="MH 06 AQ 2534/ANNABULKCAR"/>
    <n v="19851"/>
    <n v="19851"/>
    <n v="1196021.25"/>
    <n v="46125"/>
  </r>
  <r>
    <d v="2016-11-25T00:00:00"/>
    <n v="11"/>
    <x v="34"/>
    <n v="3000035953"/>
    <n v="1100365"/>
    <x v="0"/>
    <n v="200258"/>
    <s v="Ruchi Soya Industries Ltd"/>
    <n v="9.4600000000000009"/>
    <n v="9.4600000000000009"/>
    <s v="MH 43 Y 2581/PRANAY LOGIS"/>
    <n v="271000162"/>
    <n v="271000162"/>
    <n v="435869.49999999994"/>
    <n v="46074.999999999993"/>
  </r>
  <r>
    <d v="2016-11-25T00:00:00"/>
    <n v="11"/>
    <x v="34"/>
    <n v="3000035645"/>
    <n v="1100365"/>
    <x v="0"/>
    <n v="200258"/>
    <s v="Ruchi Soya Industries Ltd"/>
    <n v="10"/>
    <n v="10"/>
    <s v="MH 43 Y 2581/PRANAY LOGIS"/>
    <n v="271000162"/>
    <n v="271000162"/>
    <n v="455750"/>
    <n v="45575"/>
  </r>
  <r>
    <d v="2016-11-25T00:00:00"/>
    <n v="11"/>
    <x v="34"/>
    <n v="3000035953"/>
    <n v="1100365"/>
    <x v="0"/>
    <n v="200258"/>
    <s v="Ruchi Soya Industries Ltd"/>
    <n v="19.89"/>
    <n v="19.89"/>
    <s v="MH04FD7336/ANNA BULK TPT."/>
    <n v="271000166"/>
    <n v="271000166"/>
    <n v="916431.75"/>
    <n v="46075"/>
  </r>
  <r>
    <d v="2016-11-26T00:00:00"/>
    <n v="11"/>
    <x v="34"/>
    <n v="3000036221"/>
    <n v="1100122"/>
    <x v="3"/>
    <n v="203182"/>
    <s v="Edelweiss Agri value Chain Lim"/>
    <n v="21.38"/>
    <n v="21.38"/>
    <s v="MH 43 Y 5581/PRANAYLOGIST"/>
    <n v="52233"/>
    <n v="52233"/>
    <n v="2077419.34"/>
    <n v="97166.479887745561"/>
  </r>
  <r>
    <d v="2016-11-26T00:00:00"/>
    <n v="11"/>
    <x v="34"/>
    <n v="3000036468"/>
    <n v="1100122"/>
    <x v="3"/>
    <n v="203182"/>
    <s v="Edelweiss Agri value Chain Lim"/>
    <n v="20.02"/>
    <n v="20.02"/>
    <s v="TN52A9100/SRI VIGNESH TPT"/>
    <n v="131"/>
    <n v="131"/>
    <n v="1867445.58"/>
    <n v="93279"/>
  </r>
  <r>
    <d v="2016-11-26T00:00:00"/>
    <n v="11"/>
    <x v="34"/>
    <n v="3000036221"/>
    <n v="1100122"/>
    <x v="3"/>
    <n v="203182"/>
    <s v="Edelweiss Agri value Chain Lim"/>
    <n v="21.04"/>
    <n v="21.04"/>
    <s v="MH 43 Y 4781/PRANAYLOGIST"/>
    <n v="52231"/>
    <n v="52231"/>
    <n v="2044382.7399999998"/>
    <n v="97166.480038022812"/>
  </r>
  <r>
    <d v="2016-11-26T00:00:00"/>
    <n v="11"/>
    <x v="34"/>
    <n v="3000036221"/>
    <n v="1100122"/>
    <x v="3"/>
    <n v="203182"/>
    <s v="Edelweiss Agri value Chain Lim"/>
    <n v="22.35"/>
    <n v="22.35"/>
    <s v="MH 43 Y 6981/PRANAY LOGIS"/>
    <n v="52236"/>
    <n v="52236"/>
    <n v="2171670.83"/>
    <n v="97166.480089485456"/>
  </r>
  <r>
    <d v="2016-11-26T00:00:00"/>
    <n v="11"/>
    <x v="34"/>
    <n v="3000036221"/>
    <n v="1100122"/>
    <x v="3"/>
    <n v="203182"/>
    <s v="Edelweiss Agri value Chain Lim"/>
    <n v="20.71"/>
    <n v="20.71"/>
    <s v="MH 43 U 8709/IDEAL MOVERS"/>
    <n v="52235"/>
    <n v="52235"/>
    <n v="2012317.8"/>
    <n v="97166.479961371311"/>
  </r>
  <r>
    <d v="2016-11-26T00:00:00"/>
    <n v="11"/>
    <x v="34"/>
    <n v="3000036221"/>
    <n v="1100122"/>
    <x v="3"/>
    <n v="203182"/>
    <s v="Edelweiss Agri value Chain Lim"/>
    <n v="21.94"/>
    <n v="21.94"/>
    <s v="MH 43 Y 4881/PRANAY LOGIS"/>
    <n v="52234"/>
    <n v="52234"/>
    <n v="2131832.5699999998"/>
    <n v="97166.479945305371"/>
  </r>
  <r>
    <d v="2016-11-26T00:00:00"/>
    <n v="11"/>
    <x v="34"/>
    <n v="3000036221"/>
    <n v="1100122"/>
    <x v="3"/>
    <n v="203182"/>
    <s v="Edelweiss Agri value Chain Lim"/>
    <n v="19.95"/>
    <n v="19.95"/>
    <s v="MH 06 AC 8817/YMHENTERPRI"/>
    <n v="52237"/>
    <n v="52237"/>
    <n v="1938471.28"/>
    <n v="97166.480200501261"/>
  </r>
  <r>
    <d v="2016-11-26T00:00:00"/>
    <n v="11"/>
    <x v="34"/>
    <n v="3000036221"/>
    <n v="1100122"/>
    <x v="3"/>
    <n v="203182"/>
    <s v="Edelweiss Agri value Chain Lim"/>
    <n v="7.57"/>
    <n v="7.57"/>
    <s v="MH04DD5323/IESA ROADLINE"/>
    <n v="52238"/>
    <n v="52238"/>
    <n v="735550.25"/>
    <n v="97166.479524438575"/>
  </r>
  <r>
    <d v="2016-11-26T00:00:00"/>
    <n v="11"/>
    <x v="34"/>
    <n v="3000036221"/>
    <n v="1100122"/>
    <x v="3"/>
    <n v="203182"/>
    <s v="Edelweiss Agri value Chain Lim"/>
    <n v="19.96"/>
    <n v="19.96"/>
    <s v="MH 43 U 8612/IDEAL MOVERS"/>
    <n v="52232"/>
    <n v="52232"/>
    <n v="1939442.94"/>
    <n v="97166.47995991983"/>
  </r>
  <r>
    <d v="2016-11-26T00:00:00"/>
    <n v="11"/>
    <x v="34"/>
    <n v="3000036174"/>
    <n v="1100122"/>
    <x v="3"/>
    <n v="202989"/>
    <s v="SuruchI Refinery Pvt Ltd"/>
    <n v="20.62"/>
    <n v="20.58"/>
    <s v="TN 42 T 3508/SRI VIGNESH"/>
    <n v="1271"/>
    <n v="1271"/>
    <n v="1965389.98"/>
    <n v="95499.999028182705"/>
  </r>
  <r>
    <d v="2016-11-26T00:00:00"/>
    <n v="11"/>
    <x v="34"/>
    <n v="3000035772"/>
    <n v="1100365"/>
    <x v="0"/>
    <n v="202091"/>
    <s v="South India Krishna Oil &amp; Fats"/>
    <n v="20.93"/>
    <n v="20.87"/>
    <s v="MH 46 F 5209/SUPREME CRRR"/>
    <n v="10003743"/>
    <n v="10003743"/>
    <n v="982063.94"/>
    <n v="47056.250119789169"/>
  </r>
  <r>
    <d v="2016-11-28T00:00:00"/>
    <n v="11"/>
    <x v="35"/>
    <n v="3000036237"/>
    <n v="1100122"/>
    <x v="3"/>
    <n v="203182"/>
    <s v="Edelweiss Agri value Chain Lim"/>
    <n v="16.5"/>
    <n v="16.48"/>
    <s v="MH 04 EB 9544/CITY TRANS"/>
    <n v="125"/>
    <n v="125"/>
    <n v="1505714.65"/>
    <n v="91366.180218446592"/>
  </r>
  <r>
    <d v="2016-11-28T00:00:00"/>
    <n v="11"/>
    <x v="35"/>
    <n v="3000036361"/>
    <n v="1100365"/>
    <x v="0"/>
    <n v="202091"/>
    <s v="South India Krishna Oil &amp; Fats"/>
    <n v="24.54"/>
    <n v="24.51"/>
    <s v="MH 43 Y 9581/PRANAY LOGIS"/>
    <s v="NEL-16/10003845"/>
    <n v="10003845"/>
    <n v="1165879.42"/>
    <n v="47567.499796001626"/>
  </r>
  <r>
    <d v="2016-11-28T00:00:00"/>
    <n v="11"/>
    <x v="35"/>
    <n v="3000036361"/>
    <n v="1100365"/>
    <x v="0"/>
    <n v="202091"/>
    <s v="South India Krishna Oil &amp; Fats"/>
    <n v="20.39"/>
    <n v="20.36"/>
    <s v="MH 43 Y  8109/SUPREME"/>
    <s v="NEL-16/10003840"/>
    <n v="10003840"/>
    <n v="968474.29999999993"/>
    <n v="47567.5"/>
  </r>
  <r>
    <d v="2016-11-29T00:00:00"/>
    <n v="11"/>
    <x v="35"/>
    <n v="3000036361"/>
    <n v="1100365"/>
    <x v="0"/>
    <n v="202091"/>
    <s v="South India Krishna Oil &amp; Fats"/>
    <n v="20.170000000000002"/>
    <n v="20.16"/>
    <s v="MH 04 EY 5137/SUPREME"/>
    <s v="NEL-16/10003844"/>
    <n v="10003844"/>
    <n v="958960.8"/>
    <n v="47567.5"/>
  </r>
  <r>
    <d v="2016-11-29T00:00:00"/>
    <n v="11"/>
    <x v="35"/>
    <n v="3000036361"/>
    <n v="1100365"/>
    <x v="0"/>
    <n v="202091"/>
    <s v="South India Krishna Oil &amp; Fats"/>
    <n v="20.55"/>
    <n v="20.53"/>
    <s v="MH 43 Y 4805/SUPREME"/>
    <s v="NEL-16/10003884"/>
    <n v="10003884"/>
    <n v="976560.78"/>
    <n v="47567.500243546026"/>
  </r>
  <r>
    <d v="2016-11-29T00:00:00"/>
    <n v="11"/>
    <x v="35"/>
    <n v="3000036361"/>
    <n v="1100365"/>
    <x v="0"/>
    <n v="202091"/>
    <s v="South India Krishna Oil &amp; Fats"/>
    <n v="20.25"/>
    <n v="20.22"/>
    <s v="MH 43 Y 5616/SUPREME"/>
    <s v="NEL-16/10003871"/>
    <n v="10003871"/>
    <n v="961814.86"/>
    <n v="47567.500494559841"/>
  </r>
  <r>
    <d v="2016-11-29T00:00:00"/>
    <n v="11"/>
    <x v="35"/>
    <n v="3000036361"/>
    <n v="1100365"/>
    <x v="0"/>
    <n v="202091"/>
    <s v="South India Krishna Oil &amp; Fats"/>
    <n v="20.399999999999999"/>
    <n v="20.399999999999999"/>
    <s v="MH 04 GR 9877/SUPREME"/>
    <s v="NEL-16/10003883"/>
    <n v="10003883"/>
    <n v="970376.99999999988"/>
    <n v="47567.5"/>
  </r>
  <r>
    <d v="2016-11-30T00:00:00"/>
    <n v="11"/>
    <x v="35"/>
    <n v="3000036762"/>
    <n v="1100122"/>
    <x v="3"/>
    <n v="600005"/>
    <s v="VVF LIMITED"/>
    <n v="20.21"/>
    <n v="20.21"/>
    <s v="MH 43 Y 7248/SREE TPT"/>
    <n v="9499740026"/>
    <n v="9499740026"/>
    <n v="1996788.4199999997"/>
    <n v="98801.999999999985"/>
  </r>
  <r>
    <d v="2016-11-30T00:00:00"/>
    <n v="11"/>
    <x v="35"/>
    <n v="3000036801"/>
    <n v="1100122"/>
    <x v="3"/>
    <n v="600005"/>
    <s v="VVF LIMITED"/>
    <n v="19.78"/>
    <n v="19.77"/>
    <s v="MH 04 GF 7917/CITY TPT"/>
    <n v="9499740025"/>
    <n v="9499740025"/>
    <n v="1903277.67"/>
    <n v="96271"/>
  </r>
  <r>
    <d v="2016-11-30T00:00:00"/>
    <n v="11"/>
    <x v="35"/>
    <n v="3000036803"/>
    <n v="1100122"/>
    <x v="3"/>
    <n v="600005"/>
    <s v="VVF LIMITED"/>
    <n v="19.704999999999998"/>
    <n v="19.704999999999998"/>
    <s v="TN 52 A 8877/SRI VIGNESH"/>
    <n v="9499740024"/>
    <n v="9499740024"/>
    <n v="1897020.06"/>
    <n v="96271.000253742721"/>
  </r>
  <r>
    <d v="2016-11-30T00:00:00"/>
    <n v="11"/>
    <x v="35"/>
    <n v="3000036761"/>
    <n v="1100122"/>
    <x v="3"/>
    <n v="600005"/>
    <s v="VVF LIMITED"/>
    <n v="19.940000000000001"/>
    <n v="19.88"/>
    <s v="MH 43 Y 7181/CITY TPT"/>
    <n v="9499740021"/>
    <n v="9499740021"/>
    <n v="1964183.76"/>
    <n v="98802"/>
  </r>
  <r>
    <d v="2016-11-30T00:00:00"/>
    <n v="11"/>
    <x v="35"/>
    <n v="3000036761"/>
    <n v="1100122"/>
    <x v="3"/>
    <n v="600005"/>
    <s v="VVF LIMITED"/>
    <n v="19.96"/>
    <n v="19.899999999999999"/>
    <s v="MH 04 GR 0366/CITY TPT"/>
    <n v="9499740021"/>
    <n v="9499740021"/>
    <n v="1966159.8"/>
    <n v="98802.000000000015"/>
  </r>
  <r>
    <d v="2016-11-30T00:00:00"/>
    <n v="11"/>
    <x v="35"/>
    <n v="3000036802"/>
    <n v="1100122"/>
    <x v="3"/>
    <n v="600005"/>
    <s v="VVF LIMITED"/>
    <n v="20.25"/>
    <n v="20.13"/>
    <s v="MH 04 GC 5276/CITY TPT"/>
    <n v="9499740023"/>
    <n v="9499740023"/>
    <n v="1968512.7"/>
    <n v="97790"/>
  </r>
  <r>
    <d v="2016-11-30T00:00:00"/>
    <n v="11"/>
    <x v="35"/>
    <n v="3000036761"/>
    <n v="1100122"/>
    <x v="3"/>
    <n v="600005"/>
    <s v="VVF LIMITED"/>
    <n v="20.52"/>
    <n v="20.47"/>
    <s v="MH 04 GR 2715/CITY TPT"/>
    <n v="9499740021"/>
    <n v="9499740021"/>
    <n v="2022476.94"/>
    <n v="98802"/>
  </r>
  <r>
    <d v="2016-11-30T00:00:00"/>
    <n v="11"/>
    <x v="35"/>
    <n v="3000036744"/>
    <n v="1100122"/>
    <x v="3"/>
    <n v="203182"/>
    <s v="Edelweiss Agri value Chain Lim"/>
    <n v="19.920000000000002"/>
    <n v="19.91"/>
    <s v="TN52A9949/NAVEEN TPT."/>
    <n v="145"/>
    <n v="145"/>
    <n v="1825770.49"/>
    <n v="91701.179809141133"/>
  </r>
  <r>
    <d v="2016-11-30T00:00:00"/>
    <n v="11"/>
    <x v="35"/>
    <n v="3000036763"/>
    <n v="1100122"/>
    <x v="3"/>
    <n v="600005"/>
    <s v="VVF LIMITED"/>
    <n v="19.920000000000002"/>
    <n v="19.920000000000002"/>
    <s v="MH04HD3288/CITY TRANSPORT"/>
    <n v="9499740022"/>
    <n v="9499740022"/>
    <n v="1937897.2800000003"/>
    <n v="97284"/>
  </r>
  <r>
    <d v="2016-11-30T00:00:00"/>
    <n v="11"/>
    <x v="35"/>
    <n v="3000035334"/>
    <n v="1100122"/>
    <x v="3"/>
    <n v="203182"/>
    <s v="Edelweiss Agri value Chain Lim"/>
    <n v="19.71"/>
    <n v="19.68"/>
    <s v="NL 01 L 5215/ROHIT TPT"/>
    <n v="136"/>
    <n v="136"/>
    <n v="1779735.8100000003"/>
    <n v="90433.73018292684"/>
  </r>
  <r>
    <d v="2016-11-30T00:00:00"/>
    <n v="11"/>
    <x v="35"/>
    <n v="3000036742"/>
    <n v="1100122"/>
    <x v="3"/>
    <n v="203182"/>
    <s v="Edelweiss Agri value Chain Lim"/>
    <n v="19.600000000000001"/>
    <n v="19.600000000000001"/>
    <s v="TN 52 E 5888/SRI VIGNESH"/>
    <n v="144"/>
    <n v="144"/>
    <n v="1797343.13"/>
    <n v="91701.180102040802"/>
  </r>
  <r>
    <d v="2016-11-30T00:00:00"/>
    <n v="11"/>
    <x v="35"/>
    <n v="3000036763"/>
    <n v="1100122"/>
    <x v="3"/>
    <n v="600005"/>
    <s v="VVF LIMITED"/>
    <n v="19.75"/>
    <n v="19.75"/>
    <s v="TN 88 B 9273/CITY TPT"/>
    <n v="9499740022"/>
    <n v="9499740022"/>
    <n v="1921359"/>
    <n v="97284"/>
  </r>
  <r>
    <d v="2016-11-30T00:00:00"/>
    <n v="11"/>
    <x v="35"/>
    <n v="3000036763"/>
    <n v="1100122"/>
    <x v="3"/>
    <n v="600005"/>
    <s v="VVF LIMITED"/>
    <n v="20.23"/>
    <n v="20.23"/>
    <s v="MH 43 Y 9205/CITY TPT"/>
    <n v="9499740022"/>
    <n v="9499740022"/>
    <n v="1968055.32"/>
    <n v="97284"/>
  </r>
  <r>
    <d v="2016-11-30T00:00:00"/>
    <n v="11"/>
    <x v="35"/>
    <n v="3000036746"/>
    <n v="1100122"/>
    <x v="3"/>
    <n v="203182"/>
    <s v="Edelweiss Agri value Chain Lim"/>
    <n v="20.23"/>
    <n v="20.2"/>
    <s v="MH 43 Y 8147/SRI V TPT"/>
    <n v="143"/>
    <n v="143"/>
    <n v="1852363.84"/>
    <n v="91701.180198019807"/>
  </r>
  <r>
    <d v="2016-11-30T00:00:00"/>
    <n v="11"/>
    <x v="35"/>
    <n v="3000036768"/>
    <n v="1100365"/>
    <x v="0"/>
    <n v="200258"/>
    <s v="Ruchi Soya Industries Ltd"/>
    <n v="26.06"/>
    <n v="26.06"/>
    <s v="MH 06 AQ 2534/A.B.CARRIER"/>
    <n v="271000169"/>
    <n v="271000169"/>
    <n v="1245016.5"/>
    <n v="47775"/>
  </r>
  <r>
    <d v="2016-11-30T00:00:00"/>
    <n v="11"/>
    <x v="35"/>
    <n v="3000036768"/>
    <n v="1100365"/>
    <x v="0"/>
    <n v="200258"/>
    <s v="Ruchi Soya Industries Ltd"/>
    <n v="24.71"/>
    <n v="24.71"/>
    <s v="MH 04 FD 7336/A.B.CARRIER"/>
    <n v="9600529316"/>
    <n v="271000168"/>
    <n v="1180520.25"/>
    <n v="47775"/>
  </r>
  <r>
    <d v="2016-11-30T00:00:00"/>
    <n v="11"/>
    <x v="35"/>
    <n v="3000036768"/>
    <n v="1100365"/>
    <x v="0"/>
    <n v="200258"/>
    <s v="Ruchi Soya Industries Ltd"/>
    <n v="19.48"/>
    <n v="19.48"/>
    <s v="MH 43 Y 2181/PRYNAY TPT"/>
    <n v="9600529360"/>
    <n v="271000170"/>
    <n v="930657"/>
    <n v="47775"/>
  </r>
  <r>
    <d v="2016-12-01T00:00:00"/>
    <n v="12"/>
    <x v="35"/>
    <n v="3000036361"/>
    <n v="1100365"/>
    <x v="0"/>
    <n v="202091"/>
    <s v="South India Krishna Oil &amp; Fats"/>
    <n v="-20.170000000000002"/>
    <n v="-20.16"/>
    <s v="MH 04 EY 5137/SUPREME"/>
    <s v="NEL-16/10003844"/>
    <n v="10003844"/>
    <n v="-958960.8"/>
    <n v="47567.5"/>
  </r>
  <r>
    <d v="2016-12-02T00:00:00"/>
    <n v="12"/>
    <x v="35"/>
    <n v="3000036854"/>
    <n v="1100122"/>
    <x v="3"/>
    <n v="600005"/>
    <s v="VVF LIMITED"/>
    <n v="19.670000000000002"/>
    <n v="19.670000000000002"/>
    <s v="MH 04 GC 5092/CITY TPT"/>
    <n v="9499740027"/>
    <n v="9499740027"/>
    <n v="1943435.34"/>
    <n v="98802"/>
  </r>
  <r>
    <d v="2016-12-02T00:00:00"/>
    <n v="12"/>
    <x v="35"/>
    <n v="3000035557"/>
    <n v="1100122"/>
    <x v="3"/>
    <n v="203182"/>
    <s v="Edelweiss Agri value Chain Lim"/>
    <n v="19.765000000000001"/>
    <n v="19.7"/>
    <s v="MH 43 Y 8188/SHRI VAIBHAV"/>
    <n v="146"/>
    <n v="146"/>
    <n v="1856371.19"/>
    <n v="94232.040101522842"/>
  </r>
  <r>
    <d v="2016-12-02T00:00:00"/>
    <n v="12"/>
    <x v="35"/>
    <n v="3000035557"/>
    <n v="1100122"/>
    <x v="3"/>
    <n v="203182"/>
    <s v="Edelweiss Agri value Chain Lim"/>
    <n v="20.074999999999999"/>
    <n v="19.989999999999998"/>
    <s v="MH19Z4131/RATHI LIQUID C."/>
    <n v="146"/>
    <n v="146"/>
    <n v="1883698.48"/>
    <n v="94232.040020010012"/>
  </r>
  <r>
    <d v="2016-12-02T00:00:00"/>
    <n v="12"/>
    <x v="35"/>
    <n v="3000036856"/>
    <n v="1100122"/>
    <x v="3"/>
    <n v="600005"/>
    <s v="VVF LIMITED"/>
    <n v="19.905000000000001"/>
    <n v="19.899999999999999"/>
    <s v="MH 04 DS 8344/AR ROADWAYS"/>
    <n v="9499740030"/>
    <n v="9499740030"/>
    <n v="1966159.8"/>
    <n v="98802.000000000015"/>
  </r>
  <r>
    <d v="2016-12-02T00:00:00"/>
    <n v="12"/>
    <x v="35"/>
    <n v="3000036855"/>
    <n v="1100122"/>
    <x v="3"/>
    <n v="600005"/>
    <s v="VVF LIMITED"/>
    <n v="20.12"/>
    <n v="20.079999999999998"/>
    <s v="MH 46 F 7212/CITY TPT"/>
    <n v="9499740028"/>
    <n v="9499740028"/>
    <n v="1933121.68"/>
    <n v="96271"/>
  </r>
  <r>
    <d v="2016-12-02T00:00:00"/>
    <n v="12"/>
    <x v="35"/>
    <n v="3000036768"/>
    <n v="1100365"/>
    <x v="0"/>
    <n v="200258"/>
    <s v="Ruchi Soya Industries Ltd"/>
    <n v="20.04"/>
    <n v="20.04"/>
    <s v="MH 43 U 3595/IDEAL MOVERS"/>
    <n v="271000172"/>
    <n v="271000172"/>
    <n v="957411"/>
    <n v="47775"/>
  </r>
  <r>
    <d v="2016-12-02T00:00:00"/>
    <n v="12"/>
    <x v="35"/>
    <n v="3000036768"/>
    <n v="1100365"/>
    <x v="0"/>
    <n v="200258"/>
    <s v="Ruchi Soya Industries Ltd"/>
    <n v="19.84"/>
    <n v="19.82"/>
    <s v="MH 43 Y 3681/PRANAY TPT"/>
    <n v="271000171"/>
    <n v="271000171"/>
    <n v="946900.5"/>
    <n v="47775"/>
  </r>
  <r>
    <d v="2016-12-05T00:00:00"/>
    <n v="12"/>
    <x v="36"/>
    <n v="3000036361"/>
    <n v="1100365"/>
    <x v="0"/>
    <n v="202091"/>
    <s v="South India Krishna Oil &amp; Fats"/>
    <n v="20.170000000000002"/>
    <n v="20.16"/>
    <s v="MH 04 EY 5137/SUPREME"/>
    <s v="NEL-16/10003844"/>
    <n v="10003844"/>
    <n v="958960.8"/>
    <n v="47567.5"/>
  </r>
  <r>
    <d v="2016-12-06T00:00:00"/>
    <n v="12"/>
    <x v="36"/>
    <n v="3000036174"/>
    <n v="1100122"/>
    <x v="3"/>
    <n v="202989"/>
    <s v="SuruchI Refinery Pvt Ltd"/>
    <n v="19.829999999999998"/>
    <n v="19.8"/>
    <s v="MH 04 EL 4007/SREE TPT"/>
    <n v="1277"/>
    <n v="1277"/>
    <n v="1890899.98"/>
    <n v="95499.998989898988"/>
  </r>
  <r>
    <d v="2016-12-06T00:00:00"/>
    <n v="12"/>
    <x v="36"/>
    <n v="3000036174"/>
    <n v="1100122"/>
    <x v="3"/>
    <n v="202989"/>
    <s v="SuruchI Refinery Pvt Ltd"/>
    <n v="-19.829999999999998"/>
    <n v="-19.8"/>
    <s v="MH 04 EL 4007/SREE TPT"/>
    <n v="1277"/>
    <n v="1277"/>
    <n v="-1890899.98"/>
    <n v="95499.998989898988"/>
  </r>
  <r>
    <d v="2016-12-06T00:00:00"/>
    <n v="12"/>
    <x v="36"/>
    <n v="3000035334"/>
    <n v="1100122"/>
    <x v="3"/>
    <n v="203182"/>
    <s v="Edelweiss Agri value Chain Lim"/>
    <n v="20.170000000000002"/>
    <n v="20.12"/>
    <s v="MH43U4146/HARMEET ROAD"/>
    <n v="168"/>
    <n v="168"/>
    <n v="1819526.65"/>
    <n v="90433.730119284286"/>
  </r>
  <r>
    <d v="2016-12-06T00:00:00"/>
    <n v="12"/>
    <x v="36"/>
    <n v="3000035334"/>
    <n v="1100122"/>
    <x v="3"/>
    <n v="203182"/>
    <s v="Edelweiss Agri value Chain Lim"/>
    <n v="20.234999999999999"/>
    <n v="20.13"/>
    <s v="MH 04 GF 0627/ROHIT TPT"/>
    <n v="166"/>
    <n v="166"/>
    <n v="1820430.98"/>
    <n v="90433.729756582223"/>
  </r>
  <r>
    <d v="2016-12-06T00:00:00"/>
    <n v="12"/>
    <x v="36"/>
    <n v="3000036174"/>
    <n v="1100122"/>
    <x v="3"/>
    <n v="202989"/>
    <s v="SuruchI Refinery Pvt Ltd"/>
    <n v="19.829999999999998"/>
    <n v="19.8"/>
    <s v="MH 04 EL 4007/SREE TPT"/>
    <n v="1277"/>
    <n v="1277"/>
    <n v="1890899.98"/>
    <n v="95499.998989898988"/>
  </r>
  <r>
    <d v="2016-12-06T00:00:00"/>
    <n v="12"/>
    <x v="36"/>
    <n v="3000035334"/>
    <n v="1100122"/>
    <x v="3"/>
    <n v="203182"/>
    <s v="Edelweiss Agri value Chain Lim"/>
    <n v="20.32"/>
    <n v="20.27"/>
    <s v="MH 43 U 4571/HARMEET ROAD"/>
    <n v="165"/>
    <n v="165"/>
    <n v="1833091.71"/>
    <n v="90433.730143068577"/>
  </r>
  <r>
    <d v="2016-12-06T00:00:00"/>
    <n v="12"/>
    <x v="36"/>
    <n v="3000036174"/>
    <n v="1100122"/>
    <x v="3"/>
    <n v="202989"/>
    <s v="SuruchI Refinery Pvt Ltd"/>
    <n v="19.57"/>
    <n v="19.57"/>
    <s v="PB 06 V 8426/CITY TPT"/>
    <n v="1278"/>
    <n v="1278"/>
    <n v="1868934.98"/>
    <n v="95499.998978027594"/>
  </r>
  <r>
    <d v="2016-12-06T00:00:00"/>
    <n v="12"/>
    <x v="36"/>
    <n v="3000036871"/>
    <n v="1100122"/>
    <x v="3"/>
    <n v="203182"/>
    <s v="Edelweiss Agri value Chain Lim"/>
    <n v="20.16"/>
    <n v="20.079999999999998"/>
    <s v="MH43U4595/NAVEEN TPT."/>
    <n v="164"/>
    <n v="164"/>
    <n v="1841359.69"/>
    <n v="91701.179780876497"/>
  </r>
  <r>
    <d v="2016-12-06T00:00:00"/>
    <n v="12"/>
    <x v="36"/>
    <n v="3000035557"/>
    <n v="1100122"/>
    <x v="3"/>
    <n v="203182"/>
    <s v="Edelweiss Agri value Chain Lim"/>
    <n v="20.364999999999998"/>
    <n v="20.3"/>
    <s v="MH 18 AS 265/SHRI V L T S"/>
    <n v="167"/>
    <n v="167"/>
    <n v="1912910.41"/>
    <n v="94232.039901477823"/>
  </r>
  <r>
    <d v="2016-12-06T00:00:00"/>
    <n v="12"/>
    <x v="36"/>
    <n v="3000036361"/>
    <n v="1100365"/>
    <x v="0"/>
    <n v="202091"/>
    <s v="South India Krishna Oil &amp; Fats"/>
    <n v="20.420000000000002"/>
    <n v="20.41"/>
    <s v="MH 43Y 3509 SUPREME CARRI"/>
    <n v="10003962"/>
    <n v="10003962"/>
    <n v="970852.68"/>
    <n v="47567.500244977957"/>
  </r>
  <r>
    <d v="2016-12-06T00:00:00"/>
    <n v="12"/>
    <x v="36"/>
    <n v="3000035954"/>
    <n v="1100365"/>
    <x v="0"/>
    <n v="201888"/>
    <s v="Frigorifico Allana Private Limited"/>
    <n v="25.4"/>
    <n v="25.36"/>
    <s v="MH 06 AQ 2534/ANNA BULK"/>
    <n v="20884"/>
    <n v="20884"/>
    <n v="1142214.3999999999"/>
    <n v="45040"/>
  </r>
  <r>
    <d v="2016-12-06T00:00:00"/>
    <n v="12"/>
    <x v="36"/>
    <n v="3000035954"/>
    <n v="1100365"/>
    <x v="0"/>
    <n v="201888"/>
    <s v="Frigorifico Allana Private Limited"/>
    <n v="24.37"/>
    <n v="24.33"/>
    <s v="MH 04 FD 7336/ANNA BULK"/>
    <n v="20879"/>
    <n v="20879"/>
    <n v="1095823.2"/>
    <n v="45040"/>
  </r>
  <r>
    <d v="2016-12-06T00:00:00"/>
    <n v="12"/>
    <x v="36"/>
    <n v="3000036768"/>
    <n v="1100365"/>
    <x v="0"/>
    <n v="200258"/>
    <s v="Ruchi Soya Industries Ltd"/>
    <n v="19.91"/>
    <n v="19.899999999999999"/>
    <s v="MH 06 AQ 2534/Anna"/>
    <n v="271000173"/>
    <n v="271000173"/>
    <n v="950722.49999999988"/>
    <n v="47775"/>
  </r>
  <r>
    <d v="2016-12-06T00:00:00"/>
    <n v="12"/>
    <x v="36"/>
    <n v="3000035954"/>
    <n v="1100365"/>
    <x v="0"/>
    <n v="201888"/>
    <s v="Frigorifico Allana Private Limited"/>
    <n v="19.260000000000002"/>
    <n v="19.25"/>
    <s v="MH 43 Y 2181/PRANAY LOG"/>
    <n v="20653"/>
    <n v="20653"/>
    <n v="867020"/>
    <n v="45040"/>
  </r>
  <r>
    <d v="2016-12-06T00:00:00"/>
    <n v="12"/>
    <x v="36"/>
    <n v="3000036361"/>
    <n v="1100365"/>
    <x v="0"/>
    <n v="202091"/>
    <s v="South India Krishna Oil &amp; Fats"/>
    <n v="24.99"/>
    <n v="24.97"/>
    <s v="MH 46 AR 0826/HS ROADLINE"/>
    <n v="10003961"/>
    <n v="10003961"/>
    <n v="1187760.48"/>
    <n v="47567.500200240291"/>
  </r>
  <r>
    <d v="2016-12-06T00:00:00"/>
    <n v="12"/>
    <x v="36"/>
    <n v="3000035954"/>
    <n v="1100365"/>
    <x v="0"/>
    <n v="201888"/>
    <s v="Frigorifico Allana Private Limited"/>
    <n v="24.16"/>
    <n v="24.16"/>
    <s v="MH 04 FD 7336/ANNA BULK"/>
    <n v="20655"/>
    <n v="20655"/>
    <n v="1088166.3999999999"/>
    <n v="45039.999999999993"/>
  </r>
  <r>
    <d v="2016-12-06T00:00:00"/>
    <n v="12"/>
    <x v="36"/>
    <n v="3000036768"/>
    <n v="1100365"/>
    <x v="0"/>
    <n v="200258"/>
    <s v="Ruchi Soya Industries Ltd"/>
    <n v="19.809999999999999"/>
    <n v="19.809999999999999"/>
    <s v="MH 43 Y 2681/Pranay"/>
    <n v="271000174"/>
    <n v="271000174"/>
    <n v="946422.74999999988"/>
    <n v="47775"/>
  </r>
  <r>
    <d v="2016-12-06T00:00:00"/>
    <n v="12"/>
    <x v="36"/>
    <n v="3000036361"/>
    <n v="1100365"/>
    <x v="0"/>
    <n v="202091"/>
    <s v="South India Krishna Oil &amp; Fats"/>
    <n v="20.69"/>
    <n v="20.69"/>
    <s v="MH43Y5109/SUPREME CARRIER"/>
    <s v="10003992/01.12"/>
    <n v="10003992"/>
    <n v="984171.58000000007"/>
    <n v="47567.500241662638"/>
  </r>
  <r>
    <d v="2016-12-06T00:00:00"/>
    <n v="12"/>
    <x v="36"/>
    <n v="3000036361"/>
    <n v="1100365"/>
    <x v="0"/>
    <n v="202091"/>
    <s v="South India Krishna Oil &amp; Fats"/>
    <n v="20.21"/>
    <n v="20.18"/>
    <s v="MH43U9705/SUPREME CARRIER"/>
    <s v="10003995/01.12"/>
    <n v="10003995"/>
    <n v="959912.16"/>
    <n v="47567.500495540138"/>
  </r>
  <r>
    <d v="2016-12-06T00:00:00"/>
    <n v="12"/>
    <x v="36"/>
    <n v="3000036690"/>
    <n v="1100378"/>
    <x v="5"/>
    <n v="201888"/>
    <s v="Frigorifico Allana Private Limited"/>
    <n v="-19.41"/>
    <n v="-19.38"/>
    <s v="MH 46 F0934/IDEAL MOVERS"/>
    <n v="20819"/>
    <n v="20139"/>
    <n v="-1025783.4000000001"/>
    <n v="52930.000000000007"/>
  </r>
  <r>
    <d v="2016-12-06T00:00:00"/>
    <n v="12"/>
    <x v="36"/>
    <n v="3000036690"/>
    <n v="1100378"/>
    <x v="5"/>
    <n v="201888"/>
    <s v="Frigorifico Allana Private Limited"/>
    <n v="19.95"/>
    <n v="19.920000000000002"/>
    <s v="MH 04 FD 1798//YMH ENTER"/>
    <n v="20696"/>
    <n v="20696"/>
    <n v="1054365.6000000001"/>
    <n v="52930"/>
  </r>
  <r>
    <d v="2016-12-06T00:00:00"/>
    <n v="12"/>
    <x v="36"/>
    <n v="3000036690"/>
    <n v="1100378"/>
    <x v="5"/>
    <n v="201888"/>
    <s v="Frigorifico Allana Private Limited"/>
    <n v="19.850000000000001"/>
    <n v="19.84"/>
    <s v="MH 04 DS 6190/YMH ENTER"/>
    <n v="20719"/>
    <n v="20719"/>
    <n v="1050131.2"/>
    <n v="52930"/>
  </r>
  <r>
    <d v="2016-12-06T00:00:00"/>
    <n v="12"/>
    <x v="36"/>
    <n v="3000036690"/>
    <n v="1100378"/>
    <x v="5"/>
    <n v="201888"/>
    <s v="Frigorifico Allana Private Limited"/>
    <n v="19.829999999999998"/>
    <n v="19.79"/>
    <s v="MH 06 AQ 3058/IDEAL MOVER"/>
    <n v="20730"/>
    <n v="20730"/>
    <n v="1047484.7"/>
    <n v="52930"/>
  </r>
  <r>
    <d v="2016-12-06T00:00:00"/>
    <n v="12"/>
    <x v="36"/>
    <n v="3000036690"/>
    <n v="1100378"/>
    <x v="5"/>
    <n v="201888"/>
    <s v="Frigorifico Allana Private Limited"/>
    <n v="18.690000000000001"/>
    <n v="18.670000000000002"/>
    <s v="MH 43 U 4620/IDEAL MOVERS"/>
    <n v="20831"/>
    <n v="20831"/>
    <n v="988203.1"/>
    <n v="52929.999999999993"/>
  </r>
  <r>
    <d v="2016-12-06T00:00:00"/>
    <n v="12"/>
    <x v="36"/>
    <n v="3000036690"/>
    <n v="1100378"/>
    <x v="5"/>
    <n v="201888"/>
    <s v="Frigorifico Allana Private Limited"/>
    <n v="19.91"/>
    <n v="19.850000000000001"/>
    <s v="MH 46 F 1643/IDEAL MOVER"/>
    <n v="20883"/>
    <n v="20883"/>
    <n v="1050660.5"/>
    <n v="52929.999999999993"/>
  </r>
  <r>
    <d v="2016-12-06T00:00:00"/>
    <n v="12"/>
    <x v="36"/>
    <n v="3000036690"/>
    <n v="1100378"/>
    <x v="5"/>
    <n v="201888"/>
    <s v="Frigorifico Allana Private Limited"/>
    <n v="20.010000000000002"/>
    <n v="19.96"/>
    <s v="MH 43 U 8709/IDEAL MOVERS"/>
    <n v="20913"/>
    <n v="20913"/>
    <n v="1056482.8"/>
    <n v="52930"/>
  </r>
  <r>
    <d v="2016-12-06T00:00:00"/>
    <n v="12"/>
    <x v="36"/>
    <n v="3000036690"/>
    <n v="1100378"/>
    <x v="5"/>
    <n v="201888"/>
    <s v="Frigorifico Allana Private Limited"/>
    <n v="19.54"/>
    <n v="19.489999999999998"/>
    <s v="MH 46 F 1729/IDEAL MOVERS"/>
    <n v="20893"/>
    <n v="20893"/>
    <n v="1031605.7"/>
    <n v="52930"/>
  </r>
  <r>
    <d v="2016-12-06T00:00:00"/>
    <n v="12"/>
    <x v="36"/>
    <n v="3000036690"/>
    <n v="1100378"/>
    <x v="5"/>
    <n v="201888"/>
    <s v="Frigorifico Allana Private Limited"/>
    <n v="20.04"/>
    <n v="20.02"/>
    <s v="MH 43 U 8612/IDEAL MOVERS"/>
    <n v="20821"/>
    <n v="20821"/>
    <n v="1059658.6000000001"/>
    <n v="52930.000000000007"/>
  </r>
  <r>
    <d v="2016-12-06T00:00:00"/>
    <n v="12"/>
    <x v="36"/>
    <n v="3000036690"/>
    <n v="1100378"/>
    <x v="5"/>
    <n v="201888"/>
    <s v="Frigorifico Allana Private Limited"/>
    <n v="20.059999999999999"/>
    <n v="20.059999999999999"/>
    <s v="MH 43 Y 4581/PRANAY LOGIS"/>
    <n v="20945"/>
    <n v="20726"/>
    <n v="1061775.8"/>
    <n v="52930.000000000007"/>
  </r>
  <r>
    <d v="2016-12-06T00:00:00"/>
    <n v="12"/>
    <x v="36"/>
    <n v="3000036690"/>
    <n v="1100378"/>
    <x v="5"/>
    <n v="201888"/>
    <s v="Frigorifico Allana Private Limited"/>
    <n v="19.71"/>
    <n v="19.68"/>
    <s v="MH 46 F 1643/IDEAL MOVERS"/>
    <n v="20954"/>
    <n v="20735"/>
    <n v="1041662.4"/>
    <n v="52930"/>
  </r>
  <r>
    <d v="2016-12-06T00:00:00"/>
    <n v="12"/>
    <x v="36"/>
    <n v="3000036690"/>
    <n v="1100378"/>
    <x v="5"/>
    <n v="201888"/>
    <s v="Frigorifico Allana Private Limited"/>
    <n v="19.600000000000001"/>
    <n v="19.57"/>
    <s v="MH 43 U 8709/IDEAL MOVERS"/>
    <n v="20948"/>
    <n v="20729"/>
    <n v="1035840.1"/>
    <n v="52930"/>
  </r>
  <r>
    <d v="2016-12-06T00:00:00"/>
    <n v="12"/>
    <x v="36"/>
    <n v="3000036690"/>
    <n v="1100378"/>
    <x v="5"/>
    <n v="201888"/>
    <s v="Frigorifico Allana Private Limited"/>
    <n v="19.98"/>
    <n v="19.96"/>
    <s v="MH 46 AF 1115/NARESH RDS"/>
    <n v="20834"/>
    <n v="20834"/>
    <n v="1056482.8"/>
    <n v="52930"/>
  </r>
  <r>
    <d v="2016-12-06T00:00:00"/>
    <n v="12"/>
    <x v="36"/>
    <n v="3000036690"/>
    <n v="1100378"/>
    <x v="5"/>
    <n v="201888"/>
    <s v="Frigorifico Allana Private Limited"/>
    <n v="18.760000000000002"/>
    <n v="18.72"/>
    <s v="MH 43 U 7610/IDEAL MOVERS"/>
    <n v="20942"/>
    <n v="20723"/>
    <n v="990849.6"/>
    <n v="52930"/>
  </r>
  <r>
    <d v="2016-12-06T00:00:00"/>
    <n v="12"/>
    <x v="36"/>
    <n v="3000036690"/>
    <n v="1100378"/>
    <x v="5"/>
    <n v="201888"/>
    <s v="Frigorifico Allana Private Limited"/>
    <n v="19.989999999999998"/>
    <n v="19.989999999999998"/>
    <s v="MH 43 Y 9581/PRANAY LOGIS"/>
    <n v="20947"/>
    <n v="20728"/>
    <n v="1058070.7"/>
    <n v="52930"/>
  </r>
  <r>
    <d v="2016-12-06T00:00:00"/>
    <n v="12"/>
    <x v="36"/>
    <n v="3000036690"/>
    <n v="1100378"/>
    <x v="5"/>
    <n v="201888"/>
    <s v="Frigorifico Allana Private Limited"/>
    <n v="19.670000000000002"/>
    <n v="19.66"/>
    <s v="MH 43 Y 4581/PRANAY LOGI"/>
    <n v="21143"/>
    <n v="20922"/>
    <n v="1040603.8"/>
    <n v="52930"/>
  </r>
  <r>
    <d v="2016-12-06T00:00:00"/>
    <n v="12"/>
    <x v="36"/>
    <n v="3000036690"/>
    <n v="1100378"/>
    <x v="5"/>
    <n v="201888"/>
    <s v="Frigorifico Allana Private Limited"/>
    <n v="19.989999999999998"/>
    <n v="19.96"/>
    <s v="MH 04 FD 1798/YMH ENTER"/>
    <n v="20881"/>
    <n v="20881"/>
    <n v="1056482.8"/>
    <n v="52930"/>
  </r>
  <r>
    <d v="2016-12-06T00:00:00"/>
    <n v="12"/>
    <x v="36"/>
    <n v="3000036690"/>
    <n v="1100378"/>
    <x v="5"/>
    <n v="201888"/>
    <s v="Frigorifico Allana Private Limited"/>
    <n v="19.670000000000002"/>
    <n v="19.61"/>
    <s v="MH 04 DS 6190/YMH ENTER"/>
    <n v="20882"/>
    <n v="20882"/>
    <n v="1037957.3000000002"/>
    <n v="52930.000000000007"/>
  </r>
  <r>
    <d v="2016-12-06T00:00:00"/>
    <n v="12"/>
    <x v="36"/>
    <n v="3000036690"/>
    <n v="1100378"/>
    <x v="5"/>
    <n v="201888"/>
    <s v="Frigorifico Allana Private Limited"/>
    <n v="19.72"/>
    <n v="19.670000000000002"/>
    <s v="MH 46 F 4581/PRANAY LOG"/>
    <n v="20946"/>
    <n v="20946"/>
    <n v="1041133.1"/>
    <n v="52929.999999999993"/>
  </r>
  <r>
    <d v="2016-12-06T00:00:00"/>
    <n v="12"/>
    <x v="36"/>
    <n v="3000036690"/>
    <n v="1100378"/>
    <x v="5"/>
    <n v="201888"/>
    <s v="Frigorifico Allana Private Limited"/>
    <n v="21.9"/>
    <n v="21.88"/>
    <s v="MH 04 HD 7214/Y.L ROADLIN"/>
    <n v="20830"/>
    <n v="20830"/>
    <n v="1158108.3999999999"/>
    <n v="52930"/>
  </r>
  <r>
    <d v="2016-12-06T00:00:00"/>
    <n v="12"/>
    <x v="36"/>
    <n v="3000036690"/>
    <n v="1100378"/>
    <x v="5"/>
    <n v="201888"/>
    <s v="Frigorifico Allana Private Limited"/>
    <n v="20.02"/>
    <n v="20"/>
    <s v="MH 43 U 7610/IDEAL MOVERS"/>
    <n v="20911"/>
    <n v="20911"/>
    <n v="1058600"/>
    <n v="52930"/>
  </r>
  <r>
    <d v="2016-12-06T00:00:00"/>
    <n v="12"/>
    <x v="36"/>
    <n v="3000036690"/>
    <n v="1100378"/>
    <x v="5"/>
    <n v="201888"/>
    <s v="Frigorifico Allana Private Limited"/>
    <n v="23.91"/>
    <n v="23.86"/>
    <s v="MH 46 AR 3420/NARESH ROAD"/>
    <n v="21052"/>
    <n v="20832"/>
    <n v="1262909.8"/>
    <n v="52930"/>
  </r>
  <r>
    <d v="2016-12-06T00:00:00"/>
    <n v="12"/>
    <x v="36"/>
    <n v="3000036690"/>
    <n v="1100378"/>
    <x v="5"/>
    <n v="201888"/>
    <s v="Frigorifico Allana Private Limited"/>
    <n v="19.41"/>
    <n v="19.38"/>
    <s v="MH 46 F0934/IDEAL MOVERS"/>
    <n v="20819"/>
    <n v="20139"/>
    <n v="1025783.4000000001"/>
    <n v="52930.000000000007"/>
  </r>
  <r>
    <d v="2016-12-06T00:00:00"/>
    <n v="12"/>
    <x v="36"/>
    <n v="3000036690"/>
    <n v="1100378"/>
    <x v="5"/>
    <n v="201888"/>
    <s v="Frigorifico Allana Private Limited"/>
    <n v="22.63"/>
    <n v="22.6"/>
    <s v="MH 06 AQ 1693/ANNA BULK"/>
    <n v="20914"/>
    <n v="20914"/>
    <n v="1196218"/>
    <n v="52930"/>
  </r>
  <r>
    <d v="2016-12-06T00:00:00"/>
    <n v="12"/>
    <x v="36"/>
    <n v="3000036690"/>
    <n v="1100378"/>
    <x v="5"/>
    <n v="201888"/>
    <s v="Frigorifico Allana Private Limited"/>
    <n v="19.579999999999998"/>
    <n v="19.579999999999998"/>
    <s v="MH 46 F 1729/IDEAL MOVERS"/>
    <n v="20953"/>
    <n v="20734"/>
    <n v="1036369.4"/>
    <n v="52930.000000000007"/>
  </r>
  <r>
    <d v="2016-12-06T00:00:00"/>
    <n v="12"/>
    <x v="36"/>
    <n v="3000036690"/>
    <n v="1100378"/>
    <x v="5"/>
    <n v="201888"/>
    <s v="Frigorifico Allana Private Limited"/>
    <n v="19.68"/>
    <n v="19.66"/>
    <s v="MH 46 F 5891/NARESH ROAD"/>
    <n v="20833"/>
    <n v="20833"/>
    <n v="1040603.8"/>
    <n v="52930"/>
  </r>
  <r>
    <d v="2016-12-06T00:00:00"/>
    <n v="12"/>
    <x v="36"/>
    <n v="3000036690"/>
    <n v="1100378"/>
    <x v="5"/>
    <n v="201888"/>
    <s v="Frigorifico Allana Private Limited"/>
    <n v="19.89"/>
    <n v="19.84"/>
    <s v="MH 06 AQ 3058/IDEAL MOVER"/>
    <n v="20878"/>
    <n v="20878"/>
    <n v="1050131.2"/>
    <n v="52930"/>
  </r>
  <r>
    <d v="2016-12-07T00:00:00"/>
    <n v="12"/>
    <x v="36"/>
    <n v="3000036361"/>
    <n v="1100365"/>
    <x v="0"/>
    <n v="202091"/>
    <s v="South India Krishna Oil &amp; Fats"/>
    <n v="20.83"/>
    <n v="20.83"/>
    <s v="PB 08 CH 2135/H S ROADLIN"/>
    <s v="NEL-16/10004035"/>
    <n v="10004035"/>
    <n v="990831.02"/>
    <n v="47567.499759961596"/>
  </r>
  <r>
    <d v="2016-12-07T00:00:00"/>
    <n v="12"/>
    <x v="36"/>
    <n v="3000036361"/>
    <n v="1100365"/>
    <x v="0"/>
    <n v="202091"/>
    <s v="South India Krishna Oil &amp; Fats"/>
    <n v="20.59"/>
    <n v="20.57"/>
    <s v="MH 43 Y 6477/SUPREME CARR"/>
    <n v="10003993"/>
    <n v="10003993"/>
    <n v="978463.48"/>
    <n v="47567.500243072434"/>
  </r>
  <r>
    <d v="2016-12-08T00:00:00"/>
    <n v="12"/>
    <x v="36"/>
    <n v="3000036762"/>
    <n v="1100122"/>
    <x v="3"/>
    <n v="600005"/>
    <s v="VVF LIMITED"/>
    <n v="20"/>
    <n v="19.95"/>
    <s v="MH 43 Y 8802/SREE TRANS"/>
    <n v="9499740026"/>
    <n v="9499740026"/>
    <n v="1971099.9"/>
    <n v="98802"/>
  </r>
  <r>
    <d v="2016-12-08T00:00:00"/>
    <n v="12"/>
    <x v="36"/>
    <n v="3000036884"/>
    <n v="1100122"/>
    <x v="3"/>
    <n v="600005"/>
    <s v="VVF LIMITED"/>
    <n v="20.170000000000002"/>
    <n v="20.16"/>
    <s v="MH04GF8018/CITY TPT"/>
    <n v="9499740031"/>
    <n v="9499740031"/>
    <n v="2104099.2000000002"/>
    <n v="104370.00000000001"/>
  </r>
  <r>
    <d v="2016-12-08T00:00:00"/>
    <n v="12"/>
    <x v="36"/>
    <n v="3000036959"/>
    <n v="1100122"/>
    <x v="3"/>
    <n v="600005"/>
    <s v="VVF LIMITED"/>
    <n v="19.8"/>
    <n v="19.78"/>
    <s v="MH04FP6575/SRI VIGNESH"/>
    <n v="9499740039"/>
    <n v="9499740039"/>
    <n v="1914249.06"/>
    <n v="96777"/>
  </r>
  <r>
    <d v="2016-12-08T00:00:00"/>
    <n v="12"/>
    <x v="36"/>
    <n v="3000036955"/>
    <n v="1100122"/>
    <x v="3"/>
    <n v="600005"/>
    <s v="VVF LIMITED"/>
    <n v="20.079999999999998"/>
    <n v="20.079999999999998"/>
    <s v="MH43Y6975/CITY TPT."/>
    <n v="9499740036"/>
    <n v="9499740036"/>
    <n v="1963623.1999999997"/>
    <n v="97790"/>
  </r>
  <r>
    <d v="2016-12-08T00:00:00"/>
    <n v="12"/>
    <x v="36"/>
    <n v="3000036972"/>
    <n v="1100122"/>
    <x v="3"/>
    <n v="600005"/>
    <s v="VVF LIMITED"/>
    <n v="24.31"/>
    <n v="24.26"/>
    <s v="MH46 AF 8678/CITY TPT"/>
    <n v="9499740040"/>
    <n v="9499740040"/>
    <n v="2396936.52"/>
    <n v="98802"/>
  </r>
  <r>
    <d v="2016-12-08T00:00:00"/>
    <n v="12"/>
    <x v="36"/>
    <n v="3000036972"/>
    <n v="1100122"/>
    <x v="3"/>
    <n v="600005"/>
    <s v="VVF LIMITED"/>
    <n v="15.89"/>
    <n v="15.89"/>
    <s v="MH 04 DS 1573/CITY TPT"/>
    <n v="9499740040"/>
    <n v="9499740040"/>
    <n v="1569963.78"/>
    <n v="98802"/>
  </r>
  <r>
    <d v="2016-12-08T00:00:00"/>
    <n v="12"/>
    <x v="36"/>
    <n v="3000036854"/>
    <n v="1100122"/>
    <x v="3"/>
    <n v="600005"/>
    <s v="VVF LIMITED"/>
    <n v="19.93"/>
    <n v="19.93"/>
    <s v="MH 43 Y 4746/CITY TPT"/>
    <n v="9499740027"/>
    <n v="9499740027"/>
    <n v="1969123.8599999999"/>
    <n v="98802"/>
  </r>
  <r>
    <d v="2016-12-08T00:00:00"/>
    <n v="12"/>
    <x v="36"/>
    <n v="3000036912"/>
    <n v="1100122"/>
    <x v="3"/>
    <n v="600005"/>
    <s v="VVF LIMITED"/>
    <n v="19.489999999999998"/>
    <n v="19.440000000000001"/>
    <s v="MH 43 Y 5119/CITY TPT"/>
    <n v="9499740032"/>
    <n v="9499740032"/>
    <n v="1920710.88"/>
    <n v="98801.999999999985"/>
  </r>
  <r>
    <d v="2016-12-08T00:00:00"/>
    <n v="12"/>
    <x v="36"/>
    <n v="3000036958"/>
    <n v="1100122"/>
    <x v="3"/>
    <n v="600005"/>
    <s v="VVF LIMITED"/>
    <n v="19.72"/>
    <n v="19.72"/>
    <s v="MH04DS6636/CITY TRANSPORT"/>
    <n v="9499740038"/>
    <n v="9499740038"/>
    <n v="1928418.8000000003"/>
    <n v="97790.000000000015"/>
  </r>
  <r>
    <d v="2016-12-08T00:00:00"/>
    <n v="12"/>
    <x v="36"/>
    <n v="3000036956"/>
    <n v="1100122"/>
    <x v="3"/>
    <n v="600005"/>
    <s v="VVF LIMITED"/>
    <n v="19.61"/>
    <n v="19.579999999999998"/>
    <s v="MH43Y6005/CITY TPT."/>
    <n v="9499740037"/>
    <n v="9499740037"/>
    <n v="1934543.16"/>
    <n v="98802"/>
  </r>
  <r>
    <d v="2016-12-08T00:00:00"/>
    <n v="12"/>
    <x v="36"/>
    <n v="3000036915"/>
    <n v="1100122"/>
    <x v="3"/>
    <n v="600005"/>
    <s v="VVF LIMITED"/>
    <n v="19.920000000000002"/>
    <n v="19.91"/>
    <s v="TN 52 A 9922/SRI VIGNESH"/>
    <n v="9499740034"/>
    <n v="9499740034"/>
    <n v="2078006.7"/>
    <n v="104370"/>
  </r>
  <r>
    <d v="2016-12-08T00:00:00"/>
    <n v="12"/>
    <x v="36"/>
    <n v="3000037023"/>
    <n v="1100122"/>
    <x v="3"/>
    <n v="600005"/>
    <s v="VVF LIMITED"/>
    <n v="20.27"/>
    <n v="20.27"/>
    <s v="MH 04 EL 5717/SREE TPT"/>
    <n v="9499740041"/>
    <n v="9499740041"/>
    <n v="2115579.9"/>
    <n v="104370"/>
  </r>
  <r>
    <d v="2016-12-08T00:00:00"/>
    <n v="12"/>
    <x v="36"/>
    <n v="3000037022"/>
    <n v="1100122"/>
    <x v="3"/>
    <n v="600005"/>
    <s v="VVF LIMITED"/>
    <n v="20.239999999999998"/>
    <n v="20.23"/>
    <s v="TN 52 A 9749/NAVEEN TPT"/>
    <n v="9499740042"/>
    <n v="9499740042"/>
    <n v="2111405.1"/>
    <n v="104370"/>
  </r>
  <r>
    <d v="2016-12-08T00:00:00"/>
    <n v="12"/>
    <x v="36"/>
    <n v="3000037023"/>
    <n v="1100122"/>
    <x v="3"/>
    <n v="600005"/>
    <s v="VVF LIMITED"/>
    <n v="19.73"/>
    <n v="19.73"/>
    <s v="MH 04 EL 4087/SREE TPT"/>
    <n v="9499740041"/>
    <n v="9499740041"/>
    <n v="2059220.1"/>
    <n v="104370"/>
  </r>
  <r>
    <d v="2016-12-08T00:00:00"/>
    <n v="12"/>
    <x v="36"/>
    <n v="3000036942"/>
    <n v="1100122"/>
    <x v="3"/>
    <n v="600005"/>
    <s v="VVF LIMITED"/>
    <n v="19.43"/>
    <n v="19.399999999999999"/>
    <s v="MH 43 Y 1918/CITY TRANS"/>
    <n v="9499740035"/>
    <n v="9499740035"/>
    <n v="1916758.8"/>
    <n v="98802.000000000015"/>
  </r>
  <r>
    <d v="2016-12-08T00:00:00"/>
    <n v="12"/>
    <x v="36"/>
    <n v="3000036690"/>
    <n v="1100378"/>
    <x v="5"/>
    <n v="201888"/>
    <s v="Frigorifico Allana Private Limited"/>
    <n v="19.41"/>
    <n v="19.38"/>
    <s v="MH 46 F0934/IDEAL MOVERS"/>
    <n v="20819"/>
    <n v="21039"/>
    <n v="1025783.4000000001"/>
    <n v="52930.000000000007"/>
  </r>
  <r>
    <d v="2016-12-09T00:00:00"/>
    <n v="12"/>
    <x v="36"/>
    <n v="3000036682"/>
    <n v="1100122"/>
    <x v="3"/>
    <n v="203182"/>
    <s v="Edelweiss Agri value Chain Lim"/>
    <n v="26.48"/>
    <n v="26.48"/>
    <s v="MH 06 AQ 2534/A.B.Carrier"/>
    <n v="52243"/>
    <n v="52243"/>
    <n v="2560579.46"/>
    <n v="96698.620090634431"/>
  </r>
  <r>
    <d v="2016-12-09T00:00:00"/>
    <n v="12"/>
    <x v="36"/>
    <n v="3000036682"/>
    <n v="1100122"/>
    <x v="3"/>
    <n v="203182"/>
    <s v="Edelweiss Agri value Chain Lim"/>
    <n v="24.33"/>
    <n v="24.33"/>
    <s v="MH 04 CU 3019/MISTRY TPT"/>
    <n v="52244"/>
    <n v="52244"/>
    <n v="2352677.42"/>
    <n v="96698.619810933014"/>
  </r>
  <r>
    <d v="2016-12-09T00:00:00"/>
    <n v="12"/>
    <x v="36"/>
    <n v="3000037057"/>
    <n v="1100122"/>
    <x v="3"/>
    <n v="600005"/>
    <s v="VVF LIMITED"/>
    <n v="19.46"/>
    <n v="19.37"/>
    <s v="MH 43 Y 2344/CITY TRANS0"/>
    <n v="9499740047"/>
    <n v="9499740047"/>
    <n v="1913794.74"/>
    <n v="98802"/>
  </r>
  <r>
    <d v="2016-12-09T00:00:00"/>
    <n v="12"/>
    <x v="36"/>
    <n v="3000036682"/>
    <n v="1100122"/>
    <x v="3"/>
    <n v="203182"/>
    <s v="Edelweiss Agri value Chain Lim"/>
    <n v="20.29"/>
    <n v="20.29"/>
    <s v="MH 04 EB 2826/Y.M.H ENT"/>
    <n v="52239"/>
    <n v="52239"/>
    <n v="1962014.9999999998"/>
    <n v="96698.62000985707"/>
  </r>
  <r>
    <d v="2016-12-09T00:00:00"/>
    <n v="12"/>
    <x v="36"/>
    <n v="3000037053"/>
    <n v="1100122"/>
    <x v="3"/>
    <n v="600005"/>
    <s v="VVF LIMITED"/>
    <n v="20.03"/>
    <n v="19.989999999999998"/>
    <s v="MH 46 F 7417/CITY TRANS"/>
    <n v="9499740043"/>
    <n v="9499740043"/>
    <n v="1924457.29"/>
    <n v="96271.000000000015"/>
  </r>
  <r>
    <d v="2016-12-09T00:00:00"/>
    <n v="12"/>
    <x v="36"/>
    <n v="3000037056"/>
    <n v="1100122"/>
    <x v="3"/>
    <n v="600005"/>
    <s v="VVF LIMITED"/>
    <n v="19.45"/>
    <n v="19.440000000000001"/>
    <s v="MH 43 Y 5154/CITY TRANS"/>
    <n v="9499740046"/>
    <n v="9499740046"/>
    <n v="1901037.6"/>
    <n v="97790"/>
  </r>
  <r>
    <d v="2016-12-09T00:00:00"/>
    <n v="12"/>
    <x v="36"/>
    <n v="3000036884"/>
    <n v="1100122"/>
    <x v="3"/>
    <n v="600005"/>
    <s v="VVF LIMITED"/>
    <n v="20.149999999999999"/>
    <n v="20.149999999999999"/>
    <s v="MH 43 Y 7914/CITY TPT"/>
    <n v="9499740031"/>
    <n v="9499740031"/>
    <n v="2103055.5"/>
    <n v="104370.00000000001"/>
  </r>
  <r>
    <d v="2016-12-09T00:00:00"/>
    <n v="12"/>
    <x v="36"/>
    <n v="3000035557"/>
    <n v="1100122"/>
    <x v="3"/>
    <n v="203182"/>
    <s v="Edelweiss Agri value Chain Lim"/>
    <n v="20.190000000000001"/>
    <n v="20.14"/>
    <s v="MH 04 GR 4336/SHRI VAIBHA"/>
    <n v="179"/>
    <n v="179"/>
    <n v="1897833.29"/>
    <n v="94232.040218470705"/>
  </r>
  <r>
    <d v="2016-12-09T00:00:00"/>
    <n v="12"/>
    <x v="36"/>
    <n v="3000037064"/>
    <n v="1100122"/>
    <x v="3"/>
    <n v="600005"/>
    <s v="VVF LIMITED"/>
    <n v="16.239999999999998"/>
    <n v="16.21"/>
    <s v="MH 43 Y 510/CITY TPT"/>
    <n v="9499740048"/>
    <n v="9499740048"/>
    <n v="1642607.93"/>
    <n v="101332.99999999999"/>
  </r>
  <r>
    <d v="2016-12-09T00:00:00"/>
    <n v="12"/>
    <x v="36"/>
    <n v="3000036913"/>
    <n v="1100122"/>
    <x v="3"/>
    <n v="600005"/>
    <s v="VVF LIMITED"/>
    <n v="19.795000000000002"/>
    <n v="19.77"/>
    <s v="MH 04 GC 7791/AR ROADWAYS"/>
    <n v="9499740033"/>
    <n v="9499740033"/>
    <n v="1923304.68"/>
    <n v="97284"/>
  </r>
  <r>
    <d v="2016-12-09T00:00:00"/>
    <n v="12"/>
    <x v="36"/>
    <n v="3000037064"/>
    <n v="1100122"/>
    <x v="3"/>
    <n v="600005"/>
    <s v="VVF LIMITED"/>
    <n v="15.99"/>
    <n v="15.96"/>
    <s v="MH 04 DD 3461/CITY TPT"/>
    <n v="9499740048"/>
    <n v="9499740048"/>
    <n v="1617274.68"/>
    <n v="101332.99999999999"/>
  </r>
  <r>
    <d v="2016-12-09T00:00:00"/>
    <n v="12"/>
    <x v="36"/>
    <n v="3000036682"/>
    <n v="1100122"/>
    <x v="3"/>
    <n v="203182"/>
    <s v="Edelweiss Agri value Chain Lim"/>
    <n v="20.61"/>
    <n v="20.61"/>
    <s v="MH 43 U 7350/Y.M.H.ENT"/>
    <n v="52240"/>
    <n v="52240"/>
    <n v="1992958.56"/>
    <n v="96698.620087336254"/>
  </r>
  <r>
    <d v="2016-12-09T00:00:00"/>
    <n v="12"/>
    <x v="36"/>
    <n v="3000036682"/>
    <n v="1100122"/>
    <x v="3"/>
    <n v="203182"/>
    <s v="Edelweiss Agri value Chain Lim"/>
    <n v="20.92"/>
    <n v="20.89"/>
    <s v="MH 04 FD 1798/Y.M.H ENT"/>
    <n v="52247"/>
    <n v="52247"/>
    <n v="2020034.17"/>
    <n v="96698.619913834365"/>
  </r>
  <r>
    <d v="2016-12-09T00:00:00"/>
    <n v="12"/>
    <x v="36"/>
    <n v="3000036682"/>
    <n v="1100122"/>
    <x v="3"/>
    <n v="203182"/>
    <s v="Edelweiss Agri value Chain Lim"/>
    <n v="20.59"/>
    <n v="20.59"/>
    <s v="MH 46 F 1729/IDEAL MOVERS"/>
    <n v="52242"/>
    <n v="52242"/>
    <n v="1991024.5899999999"/>
    <n v="96698.620203982515"/>
  </r>
  <r>
    <d v="2016-12-09T00:00:00"/>
    <n v="12"/>
    <x v="36"/>
    <n v="3000036682"/>
    <n v="1100122"/>
    <x v="3"/>
    <n v="203182"/>
    <s v="Edelweiss Agri value Chain Lim"/>
    <n v="25.62"/>
    <n v="25.62"/>
    <s v="MH 04 FD 7336/A.B.CARRIER"/>
    <n v="52241"/>
    <n v="52241"/>
    <n v="2477418.64"/>
    <n v="96698.619828259179"/>
  </r>
  <r>
    <d v="2016-12-09T00:00:00"/>
    <n v="12"/>
    <x v="36"/>
    <n v="3000036682"/>
    <n v="1100122"/>
    <x v="3"/>
    <n v="203182"/>
    <s v="Edelweiss Agri value Chain Lim"/>
    <n v="19.93"/>
    <n v="19.93"/>
    <s v="MH 43 Y 5681/PRANAY LOG"/>
    <n v="52246"/>
    <n v="52246"/>
    <n v="1927203.5"/>
    <n v="96698.620170597089"/>
  </r>
  <r>
    <d v="2016-12-09T00:00:00"/>
    <n v="12"/>
    <x v="36"/>
    <n v="3000036682"/>
    <n v="1100122"/>
    <x v="3"/>
    <n v="203182"/>
    <s v="Edelweiss Agri value Chain Lim"/>
    <n v="20.010000000000002"/>
    <n v="20.010000000000002"/>
    <s v="MH 46 F 4581/PRANAY LOG"/>
    <n v="52249"/>
    <n v="52249"/>
    <n v="1934939.39"/>
    <n v="96698.620189905036"/>
  </r>
  <r>
    <d v="2016-12-09T00:00:00"/>
    <n v="12"/>
    <x v="36"/>
    <n v="3000036858"/>
    <n v="1100122"/>
    <x v="3"/>
    <n v="600005"/>
    <s v="VVF LIMITED"/>
    <n v="19.635000000000002"/>
    <n v="19.61"/>
    <s v="PB 08 CH  8745/CITY TRANS"/>
    <n v="9499740029"/>
    <n v="9499740029"/>
    <n v="1917661.9"/>
    <n v="97790"/>
  </r>
  <r>
    <d v="2016-12-09T00:00:00"/>
    <n v="12"/>
    <x v="36"/>
    <n v="3000036682"/>
    <n v="1100122"/>
    <x v="3"/>
    <n v="203182"/>
    <s v="Edelweiss Agri value Chain Lim"/>
    <n v="21.84"/>
    <n v="21.84"/>
    <s v="MH 04 FP 1388/MISTRY TPT"/>
    <n v="52248"/>
    <n v="52248"/>
    <n v="2111897.86"/>
    <n v="96698.619963369958"/>
  </r>
  <r>
    <d v="2016-12-09T00:00:00"/>
    <n v="12"/>
    <x v="36"/>
    <n v="3000036682"/>
    <n v="1100122"/>
    <x v="3"/>
    <n v="203182"/>
    <s v="Edelweiss Agri value Chain Lim"/>
    <n v="20.440000000000001"/>
    <n v="20.440000000000001"/>
    <s v="MH 43 U 3595/IDEAL MOVERS"/>
    <n v="52245"/>
    <n v="52245"/>
    <n v="1976519.79"/>
    <n v="96698.619863013693"/>
  </r>
  <r>
    <d v="2016-12-09T00:00:00"/>
    <n v="12"/>
    <x v="36"/>
    <n v="3000037063"/>
    <n v="1100122"/>
    <x v="3"/>
    <n v="600005"/>
    <s v="VVF LIMITED"/>
    <n v="20"/>
    <n v="20"/>
    <s v="MH 05 AM 1154/SREE TPT"/>
    <n v="9499740049"/>
    <n v="9499740049"/>
    <n v="1976040"/>
    <n v="98802"/>
  </r>
  <r>
    <d v="2016-12-10T00:00:00"/>
    <n v="12"/>
    <x v="36"/>
    <n v="3000037055"/>
    <n v="1100122"/>
    <x v="3"/>
    <n v="600005"/>
    <s v="VVF LIMITED"/>
    <n v="19.61"/>
    <n v="19.61"/>
    <s v="MH 43 Y 9035/AR ROADWAYS"/>
    <n v="9499740045"/>
    <n v="9499740045"/>
    <n v="1967294.81"/>
    <n v="100321"/>
  </r>
  <r>
    <d v="2016-12-10T00:00:00"/>
    <n v="12"/>
    <x v="36"/>
    <n v="3000037054"/>
    <n v="1100122"/>
    <x v="3"/>
    <n v="600005"/>
    <s v="VVF LIMITED"/>
    <n v="19.504999999999999"/>
    <n v="19.504999999999999"/>
    <s v="MH 04 GF 1893/AR ROADWAYS"/>
    <n v="9499740044"/>
    <n v="9499740044"/>
    <n v="1927133.01"/>
    <n v="98802"/>
  </r>
  <r>
    <d v="2016-12-10T00:00:00"/>
    <n v="12"/>
    <x v="36"/>
    <n v="3000037054"/>
    <n v="1100122"/>
    <x v="3"/>
    <n v="600005"/>
    <s v="VVF LIMITED"/>
    <n v="19.524999999999999"/>
    <n v="19.524999999999999"/>
    <s v="MH 04 HD 5486/NAVEEN TRAN"/>
    <n v="9499740044"/>
    <n v="9499740044"/>
    <n v="1929109.05"/>
    <n v="98802.000000000015"/>
  </r>
  <r>
    <d v="2016-12-10T00:00:00"/>
    <n v="12"/>
    <x v="36"/>
    <n v="3000036957"/>
    <n v="1100380"/>
    <x v="1"/>
    <n v="200282"/>
    <s v="Maheshwari Global Industries Pvt Ltd"/>
    <n v="34.01"/>
    <n v="33.979999999999997"/>
    <s v="GJ 12 BT 8862/OM TPT"/>
    <n v="293"/>
    <n v="293"/>
    <n v="3028622.45"/>
    <n v="89129.560035314906"/>
  </r>
  <r>
    <d v="2016-12-10T00:00:00"/>
    <n v="12"/>
    <x v="36"/>
    <n v="3000036957"/>
    <n v="1100380"/>
    <x v="1"/>
    <n v="200282"/>
    <s v="Maheshwari Global Industries Pvt Ltd"/>
    <n v="26.42"/>
    <n v="26.42"/>
    <s v="GJ 12 AY 8805/OM TPT"/>
    <n v="292"/>
    <n v="292"/>
    <n v="2354802.98"/>
    <n v="89129.560181680543"/>
  </r>
  <r>
    <d v="2016-12-10T00:00:00"/>
    <n v="12"/>
    <x v="36"/>
    <n v="3000034885"/>
    <n v="1100380"/>
    <x v="1"/>
    <n v="200282"/>
    <s v="Maheshwari Global Industries Pvt Ltd"/>
    <n v="1.43"/>
    <n v="1.43"/>
    <s v="GJ 12 AY 8805/OM TPT"/>
    <n v="291"/>
    <n v="291"/>
    <n v="132172.38"/>
    <n v="92428.237762237768"/>
  </r>
  <r>
    <d v="2016-12-11T00:00:00"/>
    <n v="12"/>
    <x v="37"/>
    <n v="3000036682"/>
    <n v="1100122"/>
    <x v="3"/>
    <n v="203182"/>
    <s v="Edelweiss Agri value Chain Lim"/>
    <n v="21.11"/>
    <n v="21.11"/>
    <s v="MH 43 Y 5681/PRANAY LOG"/>
    <n v="52310"/>
    <n v="52310"/>
    <n v="2041307.87"/>
    <n v="96698.620085267656"/>
  </r>
  <r>
    <d v="2016-12-11T00:00:00"/>
    <n v="12"/>
    <x v="37"/>
    <n v="3000036682"/>
    <n v="1100122"/>
    <x v="3"/>
    <n v="203182"/>
    <s v="Edelweiss Agri value Chain Lim"/>
    <n v="20.68"/>
    <n v="20.68"/>
    <s v="MH 43 U 7350/YMH ENTER"/>
    <n v="52305"/>
    <n v="52305"/>
    <n v="1999727.46"/>
    <n v="96698.619922630562"/>
  </r>
  <r>
    <d v="2016-12-11T00:00:00"/>
    <n v="12"/>
    <x v="37"/>
    <n v="3000036682"/>
    <n v="1100122"/>
    <x v="3"/>
    <n v="203182"/>
    <s v="Edelweiss Agri value Chain Lim"/>
    <n v="20.85"/>
    <n v="20.85"/>
    <s v="MH 06 AQ 3058/IDEAL MOVER"/>
    <n v="52302"/>
    <n v="52302"/>
    <n v="2016166.23"/>
    <n v="96698.62014388488"/>
  </r>
  <r>
    <d v="2016-12-11T00:00:00"/>
    <n v="12"/>
    <x v="37"/>
    <n v="3000036682"/>
    <n v="1100122"/>
    <x v="3"/>
    <n v="203182"/>
    <s v="Edelweiss Agri value Chain Lim"/>
    <n v="20.62"/>
    <n v="20.62"/>
    <s v="MH 43 U 3595/IDEAL MOVERS"/>
    <n v="52309"/>
    <n v="52309"/>
    <n v="1993925.54"/>
    <n v="96698.61978661493"/>
  </r>
  <r>
    <d v="2016-12-11T00:00:00"/>
    <n v="12"/>
    <x v="37"/>
    <n v="3000037064"/>
    <n v="1100122"/>
    <x v="3"/>
    <n v="600005"/>
    <s v="VVF LIMITED"/>
    <n v="16.13"/>
    <n v="16.09"/>
    <s v="MH 04 GC 3468/CITY TPT"/>
    <n v="9499740048"/>
    <n v="9499740048"/>
    <n v="1630447.97"/>
    <n v="101333"/>
  </r>
  <r>
    <d v="2016-12-11T00:00:00"/>
    <n v="12"/>
    <x v="37"/>
    <n v="3000037064"/>
    <n v="1100122"/>
    <x v="3"/>
    <n v="600005"/>
    <s v="VVF LIMITED"/>
    <n v="16.059999999999999"/>
    <n v="16.02"/>
    <s v="MH 04 EB 3780/CITY TPT"/>
    <n v="9499740048"/>
    <n v="9499740048"/>
    <n v="1623354.66"/>
    <n v="101333"/>
  </r>
  <r>
    <d v="2016-12-11T00:00:00"/>
    <n v="12"/>
    <x v="37"/>
    <n v="3000036682"/>
    <n v="1100122"/>
    <x v="3"/>
    <n v="203182"/>
    <s v="Edelweiss Agri value Chain Lim"/>
    <n v="20.399999999999999"/>
    <n v="20.399999999999999"/>
    <s v="MH 46 F 1729/IDEAL MOVERS"/>
    <n v="52304"/>
    <n v="52304"/>
    <n v="1972651.85"/>
    <n v="96698.620098039231"/>
  </r>
  <r>
    <d v="2016-12-11T00:00:00"/>
    <n v="12"/>
    <x v="37"/>
    <n v="3000036682"/>
    <n v="1100122"/>
    <x v="3"/>
    <n v="203182"/>
    <s v="Edelweiss Agri value Chain Lim"/>
    <n v="27.02"/>
    <n v="27.02"/>
    <s v="MH 06 AQ 2534/ANNA BULK"/>
    <n v="52250"/>
    <n v="52250"/>
    <n v="2612796.71"/>
    <n v="96698.619911176909"/>
  </r>
  <r>
    <d v="2016-12-11T00:00:00"/>
    <n v="12"/>
    <x v="37"/>
    <n v="3000036682"/>
    <n v="1100122"/>
    <x v="3"/>
    <n v="203182"/>
    <s v="Edelweiss Agri value Chain Lim"/>
    <n v="19.41"/>
    <n v="19.41"/>
    <s v="MH 04 FP 1388/MISTRY"/>
    <n v="52308"/>
    <n v="52308"/>
    <n v="1876920.2099999997"/>
    <n v="96698.619783616683"/>
  </r>
  <r>
    <d v="2016-12-11T00:00:00"/>
    <n v="12"/>
    <x v="37"/>
    <n v="3000036682"/>
    <n v="1100122"/>
    <x v="3"/>
    <n v="203182"/>
    <s v="Edelweiss Agri value Chain Lim"/>
    <n v="22.43"/>
    <n v="22.43"/>
    <s v="MH 06 AQ 1693/ANNA BULK"/>
    <n v="52314"/>
    <n v="52314"/>
    <n v="2168950.0499999998"/>
    <n v="96698.620151582698"/>
  </r>
  <r>
    <d v="2016-12-11T00:00:00"/>
    <n v="12"/>
    <x v="37"/>
    <n v="3000036682"/>
    <n v="1100122"/>
    <x v="3"/>
    <n v="203182"/>
    <s v="Edelweiss Agri value Chain Lim"/>
    <n v="22.72"/>
    <n v="22.72"/>
    <s v="MH 06 AQ 1693/ANNA BULK"/>
    <n v="52303"/>
    <n v="52303"/>
    <n v="2196992.65"/>
    <n v="96698.620158450707"/>
  </r>
  <r>
    <d v="2016-12-11T00:00:00"/>
    <n v="12"/>
    <x v="37"/>
    <n v="3000036682"/>
    <n v="1100122"/>
    <x v="3"/>
    <n v="203182"/>
    <s v="Edelweiss Agri value Chain Lim"/>
    <n v="20.56"/>
    <n v="20.55"/>
    <s v="MH 12 HD 1717/YMH ENTER"/>
    <n v="52316"/>
    <n v="52316"/>
    <n v="1987156.64"/>
    <n v="96698.619951338187"/>
  </r>
  <r>
    <d v="2016-12-11T00:00:00"/>
    <n v="12"/>
    <x v="37"/>
    <n v="3000036682"/>
    <n v="1100122"/>
    <x v="3"/>
    <n v="203182"/>
    <s v="Edelweiss Agri value Chain Lim"/>
    <n v="17.13"/>
    <n v="17.13"/>
    <s v="MH 46 F 4581/PRANAY LOG"/>
    <n v="52317"/>
    <n v="52317"/>
    <n v="1656447.36"/>
    <n v="96698.619964973739"/>
  </r>
  <r>
    <d v="2016-12-11T00:00:00"/>
    <n v="12"/>
    <x v="37"/>
    <n v="3000036682"/>
    <n v="1100122"/>
    <x v="3"/>
    <n v="203182"/>
    <s v="Edelweiss Agri value Chain Lim"/>
    <n v="23.91"/>
    <n v="23.9"/>
    <s v="MH 04 FU 5214/YL ROADLINE"/>
    <n v="52315"/>
    <n v="52315"/>
    <n v="2311097.02"/>
    <n v="96698.620083682021"/>
  </r>
  <r>
    <d v="2016-12-11T00:00:00"/>
    <n v="12"/>
    <x v="37"/>
    <n v="3000036682"/>
    <n v="1100122"/>
    <x v="3"/>
    <n v="203182"/>
    <s v="Edelweiss Agri value Chain Lim"/>
    <n v="24.04"/>
    <n v="24.04"/>
    <s v="MH 04 CU 3019/MISTRY"/>
    <n v="52307"/>
    <n v="52307"/>
    <n v="2324634.8199999998"/>
    <n v="96698.619800332774"/>
  </r>
  <r>
    <d v="2016-12-11T00:00:00"/>
    <n v="12"/>
    <x v="37"/>
    <n v="3000036682"/>
    <n v="1100122"/>
    <x v="3"/>
    <n v="203182"/>
    <s v="Edelweiss Agri value Chain Lim"/>
    <n v="20.74"/>
    <n v="20.74"/>
    <s v="MH 46 F 1729/IDEAL MOVERS"/>
    <n v="52311"/>
    <n v="52311"/>
    <n v="2005529.38"/>
    <n v="96698.620057859211"/>
  </r>
  <r>
    <d v="2016-12-11T00:00:00"/>
    <n v="12"/>
    <x v="37"/>
    <n v="3000036682"/>
    <n v="1100122"/>
    <x v="3"/>
    <n v="203182"/>
    <s v="Edelweiss Agri value Chain Lim"/>
    <n v="20.61"/>
    <n v="20.61"/>
    <s v="MH 04 EB 2826/YMH ENTER"/>
    <n v="52306"/>
    <n v="52306"/>
    <n v="1992958.56"/>
    <n v="96698.620087336254"/>
  </r>
  <r>
    <d v="2016-12-11T00:00:00"/>
    <n v="12"/>
    <x v="37"/>
    <n v="3000036682"/>
    <n v="1100122"/>
    <x v="3"/>
    <n v="203182"/>
    <s v="Edelweiss Agri value Chain Lim"/>
    <n v="24.19"/>
    <n v="24.19"/>
    <s v="MH 04 FU 5214/YL ROAD"/>
    <n v="52301"/>
    <n v="52301"/>
    <n v="2339139.62"/>
    <n v="96698.620090946672"/>
  </r>
  <r>
    <d v="2016-12-11T00:00:00"/>
    <n v="12"/>
    <x v="37"/>
    <n v="3000036178"/>
    <n v="1100122"/>
    <x v="3"/>
    <n v="202989"/>
    <s v="SuruchI Refinery Pvt Ltd"/>
    <n v="20"/>
    <n v="19.98"/>
    <s v="MH 04 EY 5137/NAVEEN TPT"/>
    <n v="1284"/>
    <n v="1284"/>
    <n v="1978019.93"/>
    <n v="98999.996496496489"/>
  </r>
  <r>
    <d v="2016-12-11T00:00:00"/>
    <n v="12"/>
    <x v="37"/>
    <n v="3000037064"/>
    <n v="1100122"/>
    <x v="3"/>
    <n v="600005"/>
    <s v="VVF LIMITED"/>
    <n v="16.010000000000002"/>
    <n v="15.96"/>
    <s v="GJ 12 AY 8489/CITY TPT"/>
    <n v="9499740048"/>
    <n v="9499740048"/>
    <n v="1617274.68"/>
    <n v="101332.99999999999"/>
  </r>
  <r>
    <d v="2016-12-11T00:00:00"/>
    <n v="12"/>
    <x v="37"/>
    <n v="3000037064"/>
    <n v="1100122"/>
    <x v="3"/>
    <n v="600005"/>
    <s v="VVF LIMITED"/>
    <n v="20.239999999999998"/>
    <n v="20.21"/>
    <s v="MH 04 FP 6056/CITY TPT"/>
    <n v="9499740048"/>
    <n v="9499740048"/>
    <n v="2047939.9299999997"/>
    <n v="101332.99999999999"/>
  </r>
  <r>
    <d v="2016-12-11T00:00:00"/>
    <n v="12"/>
    <x v="37"/>
    <n v="3000036682"/>
    <n v="1100122"/>
    <x v="3"/>
    <n v="203182"/>
    <s v="Edelweiss Agri value Chain Lim"/>
    <n v="25.62"/>
    <n v="25.62"/>
    <s v="MH 04 FD 7336/ANNA BULK"/>
    <n v="52313"/>
    <n v="52313"/>
    <n v="2477418.64"/>
    <n v="96698.619828259179"/>
  </r>
  <r>
    <d v="2016-12-11T00:00:00"/>
    <n v="12"/>
    <x v="37"/>
    <n v="3000036682"/>
    <n v="1100122"/>
    <x v="3"/>
    <n v="203182"/>
    <s v="Edelweiss Agri value Chain Lim"/>
    <n v="26.46"/>
    <n v="26.46"/>
    <s v="MH 06 AQ 2534/ANNA BULK"/>
    <n v="52312"/>
    <n v="52312"/>
    <n v="2558645.4900000002"/>
    <n v="96698.620181405902"/>
  </r>
  <r>
    <d v="2016-12-11T00:00:00"/>
    <n v="12"/>
    <x v="37"/>
    <n v="3000037025"/>
    <n v="1100365"/>
    <x v="0"/>
    <n v="200258"/>
    <s v="Ruchi Soya Industries Ltd"/>
    <n v="21.2"/>
    <n v="21.19"/>
    <s v="MH 04 EB 8761/IESA ROADLI"/>
    <n v="271000181"/>
    <n v="271000181"/>
    <n v="1029304.2500000001"/>
    <n v="48575"/>
  </r>
  <r>
    <d v="2016-12-11T00:00:00"/>
    <n v="12"/>
    <x v="37"/>
    <n v="3000037025"/>
    <n v="1100365"/>
    <x v="0"/>
    <n v="200258"/>
    <s v="Ruchi Soya Industries Ltd"/>
    <n v="19.73"/>
    <n v="19.73"/>
    <s v="MH 46 F 1643/IDEAL MOVERS"/>
    <n v="271000178"/>
    <n v="271000178"/>
    <n v="958384.75"/>
    <n v="48575"/>
  </r>
  <r>
    <d v="2016-12-11T00:00:00"/>
    <n v="12"/>
    <x v="37"/>
    <n v="3000037025"/>
    <n v="1100365"/>
    <x v="0"/>
    <n v="200258"/>
    <s v="Ruchi Soya Industries Ltd"/>
    <n v="20.64"/>
    <n v="20.62"/>
    <s v="MH 04 GF 3525/ABDULLA TPT"/>
    <n v="271000179"/>
    <n v="271000179"/>
    <n v="1001616.5"/>
    <n v="48575"/>
  </r>
  <r>
    <d v="2016-12-11T00:00:00"/>
    <n v="12"/>
    <x v="37"/>
    <n v="3000037025"/>
    <n v="1100365"/>
    <x v="0"/>
    <n v="200258"/>
    <s v="Ruchi Soya Industries Ltd"/>
    <n v="19.52"/>
    <n v="19.5"/>
    <s v="MH 43 U 7610/IDEAL MOVERS"/>
    <n v="271000176"/>
    <n v="271000176"/>
    <n v="947212.5"/>
    <n v="48575"/>
  </r>
  <r>
    <d v="2016-12-11T00:00:00"/>
    <n v="12"/>
    <x v="37"/>
    <n v="3000036957"/>
    <n v="1100380"/>
    <x v="1"/>
    <n v="200282"/>
    <s v="Maheshwari Global Industries Pvt Ltd"/>
    <n v="27.2"/>
    <n v="27.2"/>
    <s v="GJ 12 BT 8834/OM TPT"/>
    <n v="301"/>
    <n v="301"/>
    <n v="2424324.0299999998"/>
    <n v="89129.559926470582"/>
  </r>
  <r>
    <d v="2016-12-11T00:00:00"/>
    <n v="12"/>
    <x v="37"/>
    <n v="3000036957"/>
    <n v="1100380"/>
    <x v="1"/>
    <n v="200282"/>
    <s v="Maheshwari Global Industries Pvt Ltd"/>
    <n v="27.21"/>
    <n v="27.21"/>
    <s v="GJ 12 BT 2825/OM TPT"/>
    <n v="298"/>
    <n v="298"/>
    <n v="2425215.33"/>
    <n v="89129.560088202867"/>
  </r>
  <r>
    <d v="2016-12-11T00:00:00"/>
    <n v="12"/>
    <x v="37"/>
    <n v="3000036957"/>
    <n v="1100380"/>
    <x v="1"/>
    <n v="200282"/>
    <s v="Maheshwari Global Industries Pvt Ltd"/>
    <n v="23.75"/>
    <n v="23.73"/>
    <s v="GJ 12 Z 3507/OM TPT"/>
    <n v="296"/>
    <n v="296"/>
    <n v="2115044.46"/>
    <n v="89129.560050568893"/>
  </r>
  <r>
    <d v="2016-12-11T00:00:00"/>
    <n v="12"/>
    <x v="37"/>
    <n v="3000036957"/>
    <n v="1100380"/>
    <x v="1"/>
    <n v="200282"/>
    <s v="Maheshwari Global Industries Pvt Ltd"/>
    <n v="27.8"/>
    <n v="27.79"/>
    <s v="GJ 12 AZ 8809/OM TPT"/>
    <n v="295"/>
    <n v="295"/>
    <n v="2476910.4700000002"/>
    <n v="89129.559913638004"/>
  </r>
  <r>
    <d v="2016-12-11T00:00:00"/>
    <n v="12"/>
    <x v="37"/>
    <n v="3000036957"/>
    <n v="1100380"/>
    <x v="1"/>
    <n v="200282"/>
    <s v="Maheshwari Global Industries Pvt Ltd"/>
    <n v="28.17"/>
    <n v="28.17"/>
    <s v="GJ 12 AY 8855/OM TPT"/>
    <n v="299"/>
    <n v="299"/>
    <n v="2510779.71"/>
    <n v="89129.560170394034"/>
  </r>
  <r>
    <d v="2016-12-11T00:00:00"/>
    <n v="12"/>
    <x v="37"/>
    <n v="3000036957"/>
    <n v="1100380"/>
    <x v="1"/>
    <n v="200282"/>
    <s v="Maheshwari Global Industries Pvt Ltd"/>
    <n v="23.9"/>
    <n v="23.9"/>
    <s v="GJ 12 AT 8819/OM TPT"/>
    <n v="300"/>
    <n v="300"/>
    <n v="2130196.48"/>
    <n v="89129.55983263599"/>
  </r>
  <r>
    <d v="2016-12-11T00:00:00"/>
    <n v="12"/>
    <x v="37"/>
    <n v="3000036957"/>
    <n v="1100380"/>
    <x v="1"/>
    <n v="200282"/>
    <s v="Maheshwari Global Industries Pvt Ltd"/>
    <n v="23.89"/>
    <n v="23.86"/>
    <s v="GJ 12 AT 8882/OM TPT"/>
    <n v="297"/>
    <n v="297"/>
    <n v="2126631.2999999998"/>
    <n v="89129.559932942153"/>
  </r>
  <r>
    <d v="2016-12-11T00:00:00"/>
    <n v="12"/>
    <x v="37"/>
    <n v="3000036957"/>
    <n v="1100380"/>
    <x v="1"/>
    <n v="200282"/>
    <s v="Maheshwari Global Industries Pvt Ltd"/>
    <n v="33.049999999999997"/>
    <n v="32.99"/>
    <s v="GJ 12 BT 8868/OM TPT"/>
    <n v="294"/>
    <n v="294"/>
    <n v="2940384.18"/>
    <n v="89129.559866626252"/>
  </r>
  <r>
    <d v="2016-12-11T00:00:00"/>
    <n v="12"/>
    <x v="37"/>
    <n v="3000036957"/>
    <n v="1100380"/>
    <x v="1"/>
    <n v="200282"/>
    <s v="Maheshwari Global Industries Pvt Ltd"/>
    <n v="23.89"/>
    <n v="23.86"/>
    <s v="GJ 12 AT 8882/OM TPT"/>
    <n v="297"/>
    <n v="297"/>
    <n v="2126631.2999999998"/>
    <n v="89129.559932942153"/>
  </r>
  <r>
    <d v="2016-12-11T00:00:00"/>
    <n v="12"/>
    <x v="37"/>
    <n v="3000036957"/>
    <n v="1100380"/>
    <x v="1"/>
    <n v="200282"/>
    <s v="Maheshwari Global Industries Pvt Ltd"/>
    <n v="-23.89"/>
    <n v="-23.86"/>
    <s v="GJ 12 AT 8882/OM TPT"/>
    <n v="297"/>
    <n v="297"/>
    <n v="-2126631.2999999998"/>
    <n v="89129.559932942153"/>
  </r>
  <r>
    <d v="2016-12-13T00:00:00"/>
    <n v="12"/>
    <x v="37"/>
    <n v="3000036957"/>
    <n v="1100380"/>
    <x v="1"/>
    <n v="200282"/>
    <s v="Maheshwari Global Industries Pvt Ltd"/>
    <n v="27.52"/>
    <n v="27.43"/>
    <s v="GJ 12 AY 8804/OM TPT"/>
    <n v="302"/>
    <n v="302"/>
    <n v="2444823.83"/>
    <n v="89129.55997083486"/>
  </r>
  <r>
    <d v="2016-12-13T00:00:00"/>
    <n v="12"/>
    <x v="37"/>
    <n v="3000036957"/>
    <n v="1100380"/>
    <x v="1"/>
    <n v="200282"/>
    <s v="Maheshwari Global Industries Pvt Ltd"/>
    <n v="27.87"/>
    <n v="27.79"/>
    <s v="GJ 12 BT 8836/OM TPT"/>
    <n v="304"/>
    <n v="304"/>
    <n v="2476910.4700000002"/>
    <n v="89129.559913638004"/>
  </r>
  <r>
    <d v="2016-12-13T00:00:00"/>
    <n v="12"/>
    <x v="37"/>
    <n v="3000036957"/>
    <n v="1100380"/>
    <x v="1"/>
    <n v="200282"/>
    <s v="Maheshwari Global Industries Pvt Ltd"/>
    <n v="33.46"/>
    <n v="33.36"/>
    <s v="GJ 12 BT 8858/OM TPT"/>
    <s v="16-17/303"/>
    <n v="303"/>
    <n v="2973362.12"/>
    <n v="89129.559952038369"/>
  </r>
  <r>
    <d v="2016-12-14T00:00:00"/>
    <n v="12"/>
    <x v="37"/>
    <n v="3000035557"/>
    <n v="1100122"/>
    <x v="3"/>
    <n v="203182"/>
    <s v="Edelweiss Agri value Chain Lim"/>
    <n v="18.824999999999999"/>
    <n v="18.75"/>
    <s v="MH 18 AS 265/SHRI VAIBHAV"/>
    <n v="184"/>
    <n v="184"/>
    <n v="1766850.7499999998"/>
    <n v="94232.04"/>
  </r>
  <r>
    <d v="2016-12-14T00:00:00"/>
    <n v="12"/>
    <x v="37"/>
    <n v="3000037098"/>
    <n v="1100122"/>
    <x v="3"/>
    <n v="600005"/>
    <s v="VVF LIMITED"/>
    <n v="19.77"/>
    <n v="19.77"/>
    <s v="MH 04 GR 2716/AR ROADWAYS"/>
    <n v="9499740050"/>
    <n v="9499740050"/>
    <n v="1953315.54"/>
    <n v="98802"/>
  </r>
  <r>
    <d v="2016-12-14T00:00:00"/>
    <n v="12"/>
    <x v="37"/>
    <n v="3000037025"/>
    <n v="1100365"/>
    <x v="0"/>
    <n v="200258"/>
    <s v="Ruchi Soya Industries Ltd"/>
    <n v="20.440000000000001"/>
    <n v="20.43"/>
    <s v="MH06AQ1693/ANNA BULK TPT."/>
    <n v="271000182"/>
    <n v="271000182"/>
    <n v="992387.25"/>
    <n v="48575"/>
  </r>
  <r>
    <d v="2016-12-14T00:00:00"/>
    <n v="12"/>
    <x v="37"/>
    <n v="3000037025"/>
    <n v="1100365"/>
    <x v="0"/>
    <n v="200258"/>
    <s v="Ruchi Soya Industries Ltd"/>
    <n v="24.03"/>
    <n v="24"/>
    <s v="MH04FD7336/ANNA BULK TPT."/>
    <n v="271000183"/>
    <n v="271000183"/>
    <n v="1165800"/>
    <n v="48575"/>
  </r>
  <r>
    <d v="2016-12-14T00:00:00"/>
    <n v="12"/>
    <x v="37"/>
    <n v="3000037025"/>
    <n v="1100365"/>
    <x v="0"/>
    <n v="200258"/>
    <s v="Ruchi Soya Industries Ltd"/>
    <n v="24.31"/>
    <n v="24.29"/>
    <s v="MH06AQ2534/ANNA BULK TPT."/>
    <n v="271000184"/>
    <n v="271000184"/>
    <n v="1179886.75"/>
    <n v="48575"/>
  </r>
  <r>
    <d v="2016-12-14T00:00:00"/>
    <n v="12"/>
    <x v="37"/>
    <n v="3000036957"/>
    <n v="1100380"/>
    <x v="1"/>
    <n v="200282"/>
    <s v="Maheshwari Global Industries Pvt Ltd"/>
    <n v="27.31"/>
    <n v="27.26"/>
    <s v="GJ12BT8838/OM TRANSPORT"/>
    <s v="16-17/306"/>
    <n v="306"/>
    <n v="2429671.81"/>
    <n v="89129.560161408648"/>
  </r>
  <r>
    <d v="2016-12-14T00:00:00"/>
    <n v="12"/>
    <x v="37"/>
    <n v="3000036957"/>
    <n v="1100380"/>
    <x v="1"/>
    <n v="200282"/>
    <s v="Maheshwari Global Industries Pvt Ltd"/>
    <n v="26.98"/>
    <n v="26.92"/>
    <s v="GJ12AU8855/OM TRANSPORT"/>
    <s v="16-17/305"/>
    <n v="305"/>
    <n v="2399367.7599999998"/>
    <n v="89129.560178306085"/>
  </r>
  <r>
    <d v="2016-12-14T00:00:00"/>
    <n v="12"/>
    <x v="37"/>
    <n v="3000036957"/>
    <n v="1100380"/>
    <x v="1"/>
    <n v="200282"/>
    <s v="Maheshwari Global Industries Pvt Ltd"/>
    <n v="27.11"/>
    <n v="27.06"/>
    <s v="GJ12BT8832/OM TRANSPORT"/>
    <s v="16-17/308"/>
    <n v="308"/>
    <n v="2411845.89"/>
    <n v="89129.559866962314"/>
  </r>
  <r>
    <d v="2016-12-14T00:00:00"/>
    <n v="12"/>
    <x v="37"/>
    <n v="3000036957"/>
    <n v="1100380"/>
    <x v="1"/>
    <n v="200282"/>
    <s v="Maheshwari Global Industries Pvt Ltd"/>
    <n v="28.08"/>
    <n v="28.02"/>
    <s v="GJ12BT8826/OM TRANSPORT"/>
    <s v="16-17/307"/>
    <n v="307"/>
    <n v="2497410.27"/>
    <n v="89129.559957173449"/>
  </r>
  <r>
    <d v="2016-12-16T00:00:00"/>
    <n v="12"/>
    <x v="37"/>
    <n v="3000037133"/>
    <n v="1100122"/>
    <x v="3"/>
    <n v="600005"/>
    <s v="VVF LIMITED"/>
    <n v="19.75"/>
    <n v="19.72"/>
    <s v="MH 46 F 6009/CITY TRANS"/>
    <n v="9499740055"/>
    <n v="9499740055"/>
    <n v="1928418.8000000003"/>
    <n v="97790.000000000015"/>
  </r>
  <r>
    <d v="2016-12-16T00:00:00"/>
    <n v="12"/>
    <x v="37"/>
    <n v="3000037129"/>
    <n v="1100122"/>
    <x v="3"/>
    <n v="600005"/>
    <s v="VVF LIMITED"/>
    <n v="19.989999999999998"/>
    <n v="19.97"/>
    <s v="MH 43 Y 5286/CITY TRANS"/>
    <n v="9499740051"/>
    <n v="9499740051"/>
    <n v="1952866.3000000003"/>
    <n v="97790.000000000015"/>
  </r>
  <r>
    <d v="2016-12-16T00:00:00"/>
    <n v="12"/>
    <x v="37"/>
    <n v="3000037131"/>
    <n v="1100122"/>
    <x v="3"/>
    <n v="600005"/>
    <s v="VVF LIMITED"/>
    <n v="16.37"/>
    <n v="16.37"/>
    <s v="MH 04 GC 4197/CITY TRANS"/>
    <n v="9499740053"/>
    <n v="9499740053"/>
    <n v="1758252.59"/>
    <n v="107407"/>
  </r>
  <r>
    <d v="2016-12-16T00:00:00"/>
    <n v="12"/>
    <x v="37"/>
    <n v="3000036179"/>
    <n v="1100122"/>
    <x v="3"/>
    <n v="202963"/>
    <s v="Raha Oils Pvt Ltd"/>
    <n v="16.07"/>
    <n v="16.07"/>
    <s v="MH 04 EB 5474/CITY TPT"/>
    <n v="1041"/>
    <n v="1041"/>
    <n v="1534684.98"/>
    <n v="95499.998755444933"/>
  </r>
  <r>
    <d v="2016-12-16T00:00:00"/>
    <n v="12"/>
    <x v="37"/>
    <n v="3000036179"/>
    <n v="1100122"/>
    <x v="3"/>
    <n v="202963"/>
    <s v="Raha Oils Pvt Ltd"/>
    <n v="20.100000000000001"/>
    <n v="20.09"/>
    <s v="MH 09 CU 7791/CITY TPT"/>
    <n v="1043"/>
    <n v="1043"/>
    <n v="1918594.9800000002"/>
    <n v="95499.999004479847"/>
  </r>
  <r>
    <d v="2016-12-16T00:00:00"/>
    <n v="12"/>
    <x v="37"/>
    <n v="3000037130"/>
    <n v="1100122"/>
    <x v="3"/>
    <n v="600005"/>
    <s v="VVF LIMITED"/>
    <n v="20.239999999999998"/>
    <n v="20.22"/>
    <s v="GJ 06 AX 5495/NAVEEN TRAN"/>
    <n v="9499740052"/>
    <n v="9499740052"/>
    <n v="2171769.54"/>
    <n v="107407.00000000001"/>
  </r>
  <r>
    <d v="2016-12-16T00:00:00"/>
    <n v="12"/>
    <x v="37"/>
    <n v="3000036179"/>
    <n v="1100122"/>
    <x v="3"/>
    <n v="202963"/>
    <s v="Raha Oils Pvt Ltd"/>
    <n v="20.2"/>
    <n v="20.18"/>
    <s v="MH 43 Y 4218/CITY TRANS"/>
    <n v="1053"/>
    <n v="1053"/>
    <n v="1927189.98"/>
    <n v="95499.999008919724"/>
  </r>
  <r>
    <d v="2016-12-16T00:00:00"/>
    <n v="12"/>
    <x v="37"/>
    <n v="3000036179"/>
    <n v="1100122"/>
    <x v="3"/>
    <n v="202963"/>
    <s v="Raha Oils Pvt Ltd"/>
    <n v="20.07"/>
    <n v="20.07"/>
    <s v="MH 09 CW 4959/CITY TPT"/>
    <n v="1042"/>
    <n v="1042"/>
    <n v="1916684.98"/>
    <n v="95499.999003487785"/>
  </r>
  <r>
    <d v="2016-12-16T00:00:00"/>
    <n v="12"/>
    <x v="37"/>
    <n v="3000037134"/>
    <n v="1100122"/>
    <x v="3"/>
    <n v="600005"/>
    <s v="VVF LIMITED"/>
    <n v="20.2"/>
    <n v="20.16"/>
    <s v="MH 43 Y 9205/CITY TRANS"/>
    <n v="9499740056"/>
    <n v="9499740056"/>
    <n v="1991848.32"/>
    <n v="98802"/>
  </r>
  <r>
    <d v="2016-12-16T00:00:00"/>
    <n v="12"/>
    <x v="37"/>
    <n v="3000037207"/>
    <n v="1100122"/>
    <x v="3"/>
    <n v="600005"/>
    <s v="VVF LIMITED"/>
    <n v="19.715"/>
    <n v="19.649999999999999"/>
    <s v="MH 43 Y 3946/SHRI V L TS"/>
    <n v="9499740066"/>
    <n v="9499740066"/>
    <n v="2089463.1"/>
    <n v="106334.00000000001"/>
  </r>
  <r>
    <d v="2016-12-16T00:00:00"/>
    <n v="12"/>
    <x v="37"/>
    <n v="3000037223"/>
    <n v="1100122"/>
    <x v="3"/>
    <n v="600005"/>
    <s v="VVF LIMITED"/>
    <n v="19.34"/>
    <n v="19.28"/>
    <s v="MH 20 CT 2005/SHRI V L T"/>
    <n v="9499740067"/>
    <n v="9499740067"/>
    <n v="1946663.04"/>
    <n v="100968"/>
  </r>
  <r>
    <d v="2016-12-16T00:00:00"/>
    <n v="12"/>
    <x v="37"/>
    <n v="3000037131"/>
    <n v="1100122"/>
    <x v="3"/>
    <n v="600005"/>
    <s v="VVF LIMITED"/>
    <n v="24.18"/>
    <n v="24.14"/>
    <s v="MH 43 Y 7888/CITY TRANS"/>
    <n v="9499740053"/>
    <n v="9499740053"/>
    <n v="2592804.98"/>
    <n v="107407"/>
  </r>
  <r>
    <d v="2016-12-16T00:00:00"/>
    <n v="12"/>
    <x v="37"/>
    <n v="3000037206"/>
    <n v="1100122"/>
    <x v="3"/>
    <n v="600005"/>
    <s v="VVF LIMITED"/>
    <n v="19.91"/>
    <n v="19.87"/>
    <s v="MH 04 FD 2987/SRI V TPT"/>
    <n v="9499740065"/>
    <n v="9499740065"/>
    <n v="2083886.12"/>
    <n v="104876"/>
  </r>
  <r>
    <d v="2016-12-16T00:00:00"/>
    <n v="12"/>
    <x v="37"/>
    <n v="3000037132"/>
    <n v="1100122"/>
    <x v="3"/>
    <n v="600005"/>
    <s v="VVF LIMITED"/>
    <n v="19.7"/>
    <n v="19.7"/>
    <s v="MH 04 FD 2997/SRI VIGNESH"/>
    <n v="9499740054"/>
    <n v="9499740054"/>
    <n v="2115917.9"/>
    <n v="107407"/>
  </r>
  <r>
    <d v="2016-12-16T00:00:00"/>
    <n v="12"/>
    <x v="37"/>
    <n v="3000037130"/>
    <n v="1100122"/>
    <x v="3"/>
    <n v="600005"/>
    <s v="VVF LIMITED"/>
    <n v="19.809999999999999"/>
    <n v="19.8"/>
    <s v="DN 09 M 9641/CITY TRANS"/>
    <n v="9499740052"/>
    <n v="9499740052"/>
    <n v="2126658.6"/>
    <n v="107407"/>
  </r>
  <r>
    <d v="2016-12-16T00:00:00"/>
    <n v="12"/>
    <x v="37"/>
    <n v="3000036957"/>
    <n v="1100380"/>
    <x v="1"/>
    <n v="200282"/>
    <s v="Maheshwari Global Industries Pvt Ltd"/>
    <n v="32.49"/>
    <n v="32.450000000000003"/>
    <s v="GJ12BV8870/OM TRANSPORT"/>
    <s v="16-17/314"/>
    <n v="314"/>
    <n v="2892254.22"/>
    <n v="89129.559938366714"/>
  </r>
  <r>
    <d v="2016-12-16T00:00:00"/>
    <n v="12"/>
    <x v="37"/>
    <n v="3000036957"/>
    <n v="1100380"/>
    <x v="1"/>
    <n v="200282"/>
    <s v="Maheshwari Global Industries Pvt Ltd"/>
    <n v="27.51"/>
    <n v="27.5"/>
    <s v="GJ12AZ8809/OM TRANSPORT"/>
    <s v="16-17/315"/>
    <n v="315"/>
    <n v="2451062.9"/>
    <n v="89129.56"/>
  </r>
  <r>
    <d v="2016-12-16T00:00:00"/>
    <n v="12"/>
    <x v="37"/>
    <n v="3000036957"/>
    <n v="1100380"/>
    <x v="1"/>
    <n v="200282"/>
    <s v="Maheshwari Global Industries Pvt Ltd"/>
    <n v="33.53"/>
    <n v="33.47"/>
    <s v="GJ12BT8862/OM TRANSPORT"/>
    <s v="16-17/313"/>
    <n v="313"/>
    <n v="2983166.37"/>
    <n v="89129.559904391994"/>
  </r>
  <r>
    <d v="2016-12-16T00:00:00"/>
    <n v="12"/>
    <x v="37"/>
    <n v="3000036957"/>
    <n v="1100380"/>
    <x v="1"/>
    <n v="200282"/>
    <s v="Maheshwari Global Industries Pvt Ltd"/>
    <n v="26.31"/>
    <n v="26.31"/>
    <s v="GJ 12 AZ8811/OM TPT"/>
    <n v="309"/>
    <n v="309"/>
    <n v="2344998.7200000002"/>
    <n v="89129.55986316991"/>
  </r>
  <r>
    <d v="2016-12-16T00:00:00"/>
    <n v="12"/>
    <x v="37"/>
    <n v="3000036957"/>
    <n v="1100380"/>
    <x v="1"/>
    <n v="200282"/>
    <s v="Maheshwari Global Industries Pvt Ltd"/>
    <n v="26.65"/>
    <n v="26.65"/>
    <s v="GJ 12 AY 0888/OM TPT"/>
    <n v="311"/>
    <n v="311"/>
    <n v="2375302.77"/>
    <n v="89129.559849906203"/>
  </r>
  <r>
    <d v="2016-12-16T00:00:00"/>
    <n v="12"/>
    <x v="37"/>
    <n v="3000036957"/>
    <n v="1100380"/>
    <x v="1"/>
    <n v="200282"/>
    <s v="Maheshwari Global Industries Pvt Ltd"/>
    <n v="26.84"/>
    <n v="26.82"/>
    <s v="GJ 12 AY 8803/OM TPT"/>
    <n v="312"/>
    <n v="312"/>
    <n v="2390454.7999999998"/>
    <n v="89129.560029828484"/>
  </r>
  <r>
    <d v="2016-12-16T00:00:00"/>
    <n v="12"/>
    <x v="37"/>
    <n v="3000036957"/>
    <n v="1100380"/>
    <x v="1"/>
    <n v="200282"/>
    <s v="Maheshwari Global Industries Pvt Ltd"/>
    <n v="26.46"/>
    <n v="26.45"/>
    <s v="GJ 12 AW  8873/OM TRANS"/>
    <n v="310"/>
    <n v="310"/>
    <n v="2357476.86"/>
    <n v="89129.559924385627"/>
  </r>
  <r>
    <d v="2016-12-17T00:00:00"/>
    <n v="12"/>
    <x v="37"/>
    <n v="3000037278"/>
    <n v="1100122"/>
    <x v="3"/>
    <n v="600005"/>
    <s v="VVF LIMITED"/>
    <n v="19.45"/>
    <n v="19.45"/>
    <s v="MH 43 Y 7009/CITY TRANS"/>
    <n v="9499740072"/>
    <n v="9499740072"/>
    <n v="2029996.5"/>
    <n v="104370"/>
  </r>
  <r>
    <d v="2016-12-17T00:00:00"/>
    <n v="12"/>
    <x v="37"/>
    <n v="3000037279"/>
    <n v="1100122"/>
    <x v="3"/>
    <n v="203101"/>
    <s v="Murugan Refineries P Ltd"/>
    <n v="20.12"/>
    <n v="20.12"/>
    <s v="MH 46 F 1505/CITY TPT"/>
    <n v="196"/>
    <n v="196"/>
    <n v="1941579.93"/>
    <n v="96499.996520874745"/>
  </r>
  <r>
    <d v="2016-12-17T00:00:00"/>
    <n v="12"/>
    <x v="37"/>
    <n v="3000037279"/>
    <n v="1100122"/>
    <x v="3"/>
    <n v="203101"/>
    <s v="Murugan Refineries P Ltd"/>
    <n v="19.95"/>
    <n v="19.95"/>
    <s v="MH 46 F 0398/CITY TPT"/>
    <n v="197"/>
    <n v="197"/>
    <n v="1925174.94"/>
    <n v="96499.996992481203"/>
  </r>
  <r>
    <d v="2016-12-17T00:00:00"/>
    <n v="12"/>
    <x v="37"/>
    <n v="3000037250"/>
    <n v="1100122"/>
    <x v="3"/>
    <n v="600005"/>
    <s v="VVF LIMITED"/>
    <n v="19.96"/>
    <n v="19.96"/>
    <s v="MH 46 AR 2185/CITY TPT"/>
    <n v="9499740070"/>
    <n v="9499740070"/>
    <n v="2143843.7200000002"/>
    <n v="107407"/>
  </r>
  <r>
    <d v="2016-12-17T00:00:00"/>
    <n v="12"/>
    <x v="37"/>
    <n v="3000037251"/>
    <n v="1100122"/>
    <x v="3"/>
    <n v="600005"/>
    <s v="VVF LIMITED"/>
    <n v="19.739999999999998"/>
    <n v="19.739999999999998"/>
    <s v="MH 43 Y 4805/CITY TPT"/>
    <n v="9499740071"/>
    <n v="9499740071"/>
    <n v="1930374.6"/>
    <n v="97790.000000000015"/>
  </r>
  <r>
    <d v="2016-12-17T00:00:00"/>
    <n v="12"/>
    <x v="37"/>
    <n v="3000036179"/>
    <n v="1100122"/>
    <x v="3"/>
    <n v="202963"/>
    <s v="Raha Oils Pvt Ltd"/>
    <n v="15.94"/>
    <n v="15.94"/>
    <s v="mh 04 eb 2655/city tpt"/>
    <n v="1060"/>
    <n v="1060"/>
    <n v="1522269.98"/>
    <n v="95499.998745294855"/>
  </r>
  <r>
    <d v="2016-12-17T00:00:00"/>
    <n v="12"/>
    <x v="37"/>
    <n v="3000037249"/>
    <n v="1100122"/>
    <x v="3"/>
    <n v="600005"/>
    <s v="VVF LIMITED"/>
    <n v="20.14"/>
    <n v="20.09"/>
    <s v="MH 04 FJ 9015/CITY TPT"/>
    <n v="9499740069"/>
    <n v="9499740069"/>
    <n v="2096793.3"/>
    <n v="104370"/>
  </r>
  <r>
    <d v="2016-12-17T00:00:00"/>
    <n v="12"/>
    <x v="37"/>
    <n v="3000037249"/>
    <n v="1100122"/>
    <x v="3"/>
    <n v="600005"/>
    <s v="VVF LIMITED"/>
    <n v="20.079999999999998"/>
    <n v="20.04"/>
    <s v="PB 08 DG 4456/CITY TPT"/>
    <n v="9499740069"/>
    <n v="9499740069"/>
    <n v="2091574.7999999998"/>
    <n v="104370"/>
  </r>
  <r>
    <d v="2016-12-17T00:00:00"/>
    <n v="12"/>
    <x v="37"/>
    <n v="3000037244"/>
    <n v="1100122"/>
    <x v="3"/>
    <n v="600005"/>
    <s v="VVF LIMITED"/>
    <n v="19.920000000000002"/>
    <n v="19.91"/>
    <s v="MH 04 HD 7711/CITY TPT"/>
    <n v="9499740068"/>
    <n v="9499740068"/>
    <n v="1574124.42"/>
    <n v="79062"/>
  </r>
  <r>
    <d v="2016-12-17T00:00:00"/>
    <n v="12"/>
    <x v="37"/>
    <n v="3000036957"/>
    <n v="1100380"/>
    <x v="1"/>
    <n v="200282"/>
    <s v="Maheshwari Global Industries Pvt Ltd"/>
    <n v="27.12"/>
    <n v="27.11"/>
    <s v="GJ 12 BT 8834/OM TPT"/>
    <n v="318"/>
    <n v="318"/>
    <n v="2416302.37"/>
    <n v="89129.559940981198"/>
  </r>
  <r>
    <d v="2016-12-17T00:00:00"/>
    <n v="12"/>
    <x v="37"/>
    <n v="3000036957"/>
    <n v="1100380"/>
    <x v="1"/>
    <n v="200282"/>
    <s v="Maheshwari Global Industries Pvt Ltd"/>
    <n v="28.09"/>
    <n v="28.09"/>
    <s v="GJ 12 AY 8855/OM TPT"/>
    <n v="317"/>
    <n v="317"/>
    <n v="2503649.34"/>
    <n v="89129.559985760046"/>
  </r>
  <r>
    <d v="2016-12-17T00:00:00"/>
    <n v="12"/>
    <x v="37"/>
    <n v="3000036957"/>
    <n v="1100380"/>
    <x v="1"/>
    <n v="200282"/>
    <s v="Maheshwari Global Industries Pvt Ltd"/>
    <n v="32.29"/>
    <n v="32.29"/>
    <s v="GJ 12 BT 8868/OM TPT"/>
    <n v="316"/>
    <n v="316"/>
    <n v="2877993.49"/>
    <n v="89129.559925673588"/>
  </r>
  <r>
    <d v="2016-12-17T00:00:00"/>
    <n v="12"/>
    <x v="37"/>
    <n v="3000036957"/>
    <n v="1100380"/>
    <x v="1"/>
    <n v="200282"/>
    <s v="Maheshwari Global Industries Pvt Ltd"/>
    <n v="27.38"/>
    <n v="27.37"/>
    <s v="GJ 12 BT 2825/OMTPT"/>
    <n v="319"/>
    <n v="319"/>
    <n v="2439476.06"/>
    <n v="89129.560102301795"/>
  </r>
  <r>
    <d v="2016-12-18T00:00:00"/>
    <n v="12"/>
    <x v="38"/>
    <n v="3000036957"/>
    <n v="1100380"/>
    <x v="1"/>
    <n v="200282"/>
    <s v="Maheshwari Global Industries Pvt Ltd"/>
    <n v="23.13"/>
    <n v="23.103000000000002"/>
    <s v="GJ 12 BT 8858/OM TRANSPOR"/>
    <n v="320"/>
    <n v="320"/>
    <n v="2059160.22"/>
    <n v="89129.559797428898"/>
  </r>
  <r>
    <d v="2016-12-18T00:00:00"/>
    <n v="12"/>
    <x v="38"/>
    <n v="3000037178"/>
    <n v="1100380"/>
    <x v="1"/>
    <n v="200282"/>
    <s v="Maheshwari Global Industries Pvt Ltd"/>
    <n v="10.68"/>
    <n v="10.667"/>
    <s v="GJ12BT8858/OM TRANSPORT"/>
    <n v="321"/>
    <n v="321"/>
    <n v="944728.19"/>
    <n v="88565.500140620599"/>
  </r>
  <r>
    <d v="2016-12-19T00:00:00"/>
    <n v="12"/>
    <x v="38"/>
    <n v="3000036763"/>
    <n v="1100122"/>
    <x v="3"/>
    <n v="600005"/>
    <s v="VVF LIMITED"/>
    <n v="-19.920000000000002"/>
    <n v="-19.920000000000002"/>
    <s v="MH04HD3288/CITY TRANSPORT"/>
    <n v="9499740022"/>
    <n v="9499740022"/>
    <n v="-1937897.2800000003"/>
    <n v="97284"/>
  </r>
  <r>
    <d v="2016-12-19T00:00:00"/>
    <n v="12"/>
    <x v="38"/>
    <n v="3000036762"/>
    <n v="1100122"/>
    <x v="3"/>
    <n v="600005"/>
    <s v="VVF LIMITED"/>
    <n v="-20"/>
    <n v="-19.95"/>
    <s v="MH 43 Y 8802/SREE TRANS"/>
    <n v="9499740026"/>
    <n v="9499740026"/>
    <n v="-1971099.9"/>
    <n v="98802"/>
  </r>
  <r>
    <d v="2016-12-19T00:00:00"/>
    <n v="12"/>
    <x v="38"/>
    <n v="3000036763"/>
    <n v="1100122"/>
    <x v="3"/>
    <n v="600005"/>
    <s v="VVF LIMITED"/>
    <n v="-19.75"/>
    <n v="-19.75"/>
    <s v="TN 88 B 9273/CITY TPT"/>
    <n v="9499740022"/>
    <n v="9499740022"/>
    <n v="-1921359"/>
    <n v="97284"/>
  </r>
  <r>
    <d v="2016-12-19T00:00:00"/>
    <n v="12"/>
    <x v="38"/>
    <n v="3000036763"/>
    <n v="1100122"/>
    <x v="3"/>
    <n v="600005"/>
    <s v="VVF LIMITED"/>
    <n v="-20.23"/>
    <n v="-20.23"/>
    <s v="MH 43 Y 9205/CITY TPT"/>
    <n v="9499740022"/>
    <n v="9499740022"/>
    <n v="-1968055.32"/>
    <n v="97284"/>
  </r>
  <r>
    <d v="2016-12-19T00:00:00"/>
    <n v="12"/>
    <x v="38"/>
    <n v="3000036801"/>
    <n v="1100122"/>
    <x v="3"/>
    <n v="600005"/>
    <s v="VVF LIMITED"/>
    <n v="-19.78"/>
    <n v="-19.77"/>
    <s v="MH 04 GF 7917/CITY TPT"/>
    <n v="9499740025"/>
    <n v="9499740025"/>
    <n v="-1903277.67"/>
    <n v="96271"/>
  </r>
  <r>
    <d v="2016-12-19T00:00:00"/>
    <n v="12"/>
    <x v="38"/>
    <n v="3000036802"/>
    <n v="1100122"/>
    <x v="3"/>
    <n v="600005"/>
    <s v="VVF LIMITED"/>
    <n v="-20.25"/>
    <n v="-20.13"/>
    <s v="MH 04 GC 5276/CITY TPT"/>
    <n v="9499740023"/>
    <n v="9499740023"/>
    <n v="-1968512.7"/>
    <n v="97790"/>
  </r>
  <r>
    <d v="2016-12-19T00:00:00"/>
    <n v="12"/>
    <x v="38"/>
    <n v="3000036803"/>
    <n v="1100122"/>
    <x v="3"/>
    <n v="600005"/>
    <s v="VVF LIMITED"/>
    <n v="-19.704999999999998"/>
    <n v="-19.704999999999998"/>
    <s v="TN 52 A 8877/SRI VIGNESH"/>
    <n v="9499740024"/>
    <n v="9499740024"/>
    <n v="-1897020.06"/>
    <n v="96271.000253742721"/>
  </r>
  <r>
    <d v="2016-12-19T00:00:00"/>
    <n v="12"/>
    <x v="38"/>
    <n v="3000036761"/>
    <n v="1100122"/>
    <x v="3"/>
    <n v="600005"/>
    <s v="VVF LIMITED"/>
    <n v="-19.96"/>
    <n v="-19.899999999999999"/>
    <s v="MH 04 GR 0366/CITY TPT"/>
    <n v="9499740021"/>
    <n v="9499740021"/>
    <n v="-1966159.8"/>
    <n v="98802.000000000015"/>
  </r>
  <r>
    <d v="2016-12-19T00:00:00"/>
    <n v="12"/>
    <x v="38"/>
    <n v="3000036762"/>
    <n v="1100122"/>
    <x v="3"/>
    <n v="600005"/>
    <s v="VVF LIMITED"/>
    <n v="-20.21"/>
    <n v="-20.21"/>
    <s v="MH 43 Y 7248/SREE TPT"/>
    <n v="9499740026"/>
    <n v="9499740026"/>
    <n v="-1996788.4199999997"/>
    <n v="98801.999999999985"/>
  </r>
  <r>
    <d v="2016-12-19T00:00:00"/>
    <n v="12"/>
    <x v="38"/>
    <n v="3000036761"/>
    <n v="1100122"/>
    <x v="3"/>
    <n v="600005"/>
    <s v="VVF LIMITED"/>
    <n v="-19.940000000000001"/>
    <n v="-19.88"/>
    <s v="MH 43 Y 7181/CITY TPT"/>
    <n v="9499740021"/>
    <n v="9499740021"/>
    <n v="-1964183.76"/>
    <n v="98802"/>
  </r>
  <r>
    <d v="2016-12-19T00:00:00"/>
    <n v="12"/>
    <x v="38"/>
    <n v="3000036761"/>
    <n v="1100122"/>
    <x v="3"/>
    <n v="600005"/>
    <s v="VVF LIMITED"/>
    <n v="-20.52"/>
    <n v="-20.47"/>
    <s v="MH 04 GR 2715/CITY TPT"/>
    <n v="9499740021"/>
    <n v="9499740021"/>
    <n v="-2022476.94"/>
    <n v="98802"/>
  </r>
  <r>
    <d v="2016-12-20T00:00:00"/>
    <n v="12"/>
    <x v="38"/>
    <n v="3000037316"/>
    <n v="1100122"/>
    <x v="3"/>
    <n v="600005"/>
    <s v="VVF LIMITED"/>
    <n v="21.04"/>
    <n v="21.03"/>
    <s v="MH 04 FD 0857/A.R.ROAD WA"/>
    <n v="9499740074"/>
    <n v="9499740074"/>
    <n v="1997976.1799999997"/>
    <n v="95005.999999999985"/>
  </r>
  <r>
    <d v="2016-12-20T00:00:00"/>
    <n v="12"/>
    <x v="38"/>
    <n v="3000037325"/>
    <n v="1100122"/>
    <x v="3"/>
    <n v="600005"/>
    <s v="VVF LIMITED"/>
    <n v="19.88"/>
    <n v="19.88"/>
    <s v="MH 04 GR 7447/SREE TPT"/>
    <n v="9499740077"/>
    <n v="9499740077"/>
    <n v="2074875.6"/>
    <n v="104370.00000000001"/>
  </r>
  <r>
    <d v="2016-12-20T00:00:00"/>
    <n v="12"/>
    <x v="38"/>
    <n v="3000037316"/>
    <n v="1100122"/>
    <x v="3"/>
    <n v="600005"/>
    <s v="VVF LIMITED"/>
    <n v="21.09"/>
    <n v="21.06"/>
    <s v="MH 04 GR 7533/A.R. ROAD W"/>
    <n v="9499740074"/>
    <n v="9499740074"/>
    <n v="2000826.36"/>
    <n v="95006.000000000015"/>
  </r>
  <r>
    <d v="2016-12-20T00:00:00"/>
    <n v="12"/>
    <x v="38"/>
    <n v="3000037323"/>
    <n v="1100122"/>
    <x v="3"/>
    <n v="600005"/>
    <s v="VVF LIMITED"/>
    <n v="19.649999999999999"/>
    <n v="19.649999999999999"/>
    <s v="MH 04 GR 9336/AR ROADWAYS"/>
    <n v="9499740075"/>
    <n v="9499740075"/>
    <n v="2209996.2000000002"/>
    <n v="112468.00000000001"/>
  </r>
  <r>
    <d v="2016-12-20T00:00:00"/>
    <n v="12"/>
    <x v="38"/>
    <n v="3000036179"/>
    <n v="1100122"/>
    <x v="3"/>
    <n v="202963"/>
    <s v="Raha Oils Pvt Ltd"/>
    <n v="15.91"/>
    <n v="15.91"/>
    <s v="MH 43 E 4988/CITY TRANS"/>
    <n v="1071"/>
    <n v="1071"/>
    <n v="1519404.98"/>
    <n v="95499.998742928976"/>
  </r>
  <r>
    <d v="2016-12-20T00:00:00"/>
    <n v="12"/>
    <x v="38"/>
    <n v="3000037324"/>
    <n v="1100122"/>
    <x v="3"/>
    <n v="600005"/>
    <s v="VVF LIMITED"/>
    <n v="15.68"/>
    <n v="15.68"/>
    <s v="MH 04 FP 6955/AR ROADWAYS"/>
    <n v="9499740076"/>
    <n v="9499740076"/>
    <n v="1763498.24"/>
    <n v="112468"/>
  </r>
  <r>
    <d v="2016-12-20T00:00:00"/>
    <n v="12"/>
    <x v="38"/>
    <n v="3000037315"/>
    <n v="1100122"/>
    <x v="3"/>
    <n v="600005"/>
    <s v="VVF LIMITED"/>
    <n v="19.559999999999999"/>
    <n v="19.53"/>
    <s v="MH 04 FU 7342/CITY TRANS"/>
    <n v="9499740073"/>
    <n v="9499740073"/>
    <n v="2038346.1"/>
    <n v="104370"/>
  </r>
  <r>
    <d v="2016-12-20T00:00:00"/>
    <n v="12"/>
    <x v="38"/>
    <n v="3000037204"/>
    <n v="1100122"/>
    <x v="3"/>
    <n v="600005"/>
    <s v="VVF LIMITED"/>
    <n v="19.13"/>
    <n v="19.079999999999998"/>
    <s v="MH 05 AM 1796/CITY TRANS"/>
    <n v="9499740064"/>
    <n v="9499740064"/>
    <n v="1865833.1999999997"/>
    <n v="97790"/>
  </r>
  <r>
    <d v="2016-12-20T00:00:00"/>
    <n v="12"/>
    <x v="38"/>
    <n v="3000037178"/>
    <n v="1100380"/>
    <x v="1"/>
    <n v="200282"/>
    <s v="Maheshwari Global Industries Pvt Ltd"/>
    <n v="27.55"/>
    <n v="27.52"/>
    <s v="GJ 12 AY 8804/OM TRANSPO"/>
    <n v="322"/>
    <n v="322"/>
    <n v="2437322.56"/>
    <n v="88565.5"/>
  </r>
  <r>
    <d v="2016-12-20T00:00:00"/>
    <n v="12"/>
    <x v="38"/>
    <n v="3000037178"/>
    <n v="1100380"/>
    <x v="1"/>
    <n v="200282"/>
    <s v="Maheshwari Global Industries Pvt Ltd"/>
    <n v="26.63"/>
    <n v="26.59"/>
    <s v="GJ 12 AY 0888/OM TPT"/>
    <n v="330"/>
    <n v="330"/>
    <n v="2354956.65"/>
    <n v="88565.50018804062"/>
  </r>
  <r>
    <d v="2016-12-20T00:00:00"/>
    <n v="12"/>
    <x v="38"/>
    <n v="3000037178"/>
    <n v="1100380"/>
    <x v="1"/>
    <n v="200282"/>
    <s v="Maheshwari Global Industries Pvt Ltd"/>
    <n v="26.86"/>
    <n v="26.85"/>
    <s v="GJ12AU8855/OM TRANSPORT"/>
    <s v="16-17/327"/>
    <n v="327"/>
    <n v="2377983.6800000002"/>
    <n v="88565.500186219739"/>
  </r>
  <r>
    <d v="2016-12-20T00:00:00"/>
    <n v="12"/>
    <x v="38"/>
    <n v="3000037178"/>
    <n v="1100380"/>
    <x v="1"/>
    <n v="200282"/>
    <s v="Maheshwari Global Industries Pvt Ltd"/>
    <n v="28.12"/>
    <n v="28.12"/>
    <s v="GJ12BT8826/OM TRANSPORT"/>
    <s v="16-17/323"/>
    <n v="323"/>
    <n v="2490461.86"/>
    <n v="88565.499999999985"/>
  </r>
  <r>
    <d v="2016-12-20T00:00:00"/>
    <n v="12"/>
    <x v="38"/>
    <n v="3000037178"/>
    <n v="1100380"/>
    <x v="1"/>
    <n v="200282"/>
    <s v="Maheshwari Global Industries Pvt Ltd"/>
    <n v="27.52"/>
    <n v="27.5"/>
    <s v="GJ12BT8832/OM TRANSPORT"/>
    <s v="16-17/326"/>
    <n v="326"/>
    <n v="2435551.25"/>
    <n v="88565.5"/>
  </r>
  <r>
    <d v="2016-12-20T00:00:00"/>
    <n v="12"/>
    <x v="38"/>
    <n v="3000037178"/>
    <n v="1100380"/>
    <x v="1"/>
    <n v="200282"/>
    <s v="Maheshwari Global Industries Pvt Ltd"/>
    <n v="27.19"/>
    <n v="27.19"/>
    <s v="GJ12BT8838/OM TRANSPORT"/>
    <s v="16-17/324"/>
    <n v="324"/>
    <n v="2408095.9500000002"/>
    <n v="88565.500183891141"/>
  </r>
  <r>
    <d v="2016-12-20T00:00:00"/>
    <n v="12"/>
    <x v="38"/>
    <n v="3000037178"/>
    <n v="1100380"/>
    <x v="1"/>
    <n v="200282"/>
    <s v="Maheshwari Global Industries Pvt Ltd"/>
    <n v="28.38"/>
    <n v="28.38"/>
    <s v="GJ12BT8836/OM TRANSPORT"/>
    <s v="16-17/325"/>
    <n v="325"/>
    <n v="2513488.89"/>
    <n v="88565.500000000015"/>
  </r>
  <r>
    <d v="2016-12-21T00:00:00"/>
    <n v="12"/>
    <x v="38"/>
    <n v="3000037349"/>
    <n v="1100122"/>
    <x v="3"/>
    <n v="600005"/>
    <s v="VVF LIMITED"/>
    <n v="24.41"/>
    <n v="24.41"/>
    <s v="GJ06AV9219/CITY TRANSPORT"/>
    <n v="9499740080"/>
    <n v="9499740080"/>
    <n v="2621804.87"/>
    <n v="107407"/>
  </r>
  <r>
    <d v="2016-12-21T00:00:00"/>
    <n v="12"/>
    <x v="38"/>
    <n v="3000035557"/>
    <n v="1100122"/>
    <x v="3"/>
    <n v="203182"/>
    <s v="Edelweiss Agri value Chain Lim"/>
    <n v="19.625"/>
    <n v="19.61"/>
    <s v="MH04HD1013/ROHIT TPT."/>
    <n v="187"/>
    <n v="187"/>
    <n v="1847890.3"/>
    <n v="94232.039775624682"/>
  </r>
  <r>
    <d v="2016-12-21T00:00:00"/>
    <n v="12"/>
    <x v="38"/>
    <n v="3000037347"/>
    <n v="1100122"/>
    <x v="3"/>
    <n v="600005"/>
    <s v="VVF LIMITED"/>
    <n v="20.260000000000002"/>
    <n v="20.23"/>
    <s v="MH04GF7917/CITY TRANSPORT"/>
    <n v="9499740078"/>
    <n v="9499740078"/>
    <n v="2111405.1"/>
    <n v="104370"/>
  </r>
  <r>
    <d v="2016-12-21T00:00:00"/>
    <n v="12"/>
    <x v="38"/>
    <n v="3000035557"/>
    <n v="1100122"/>
    <x v="3"/>
    <n v="203182"/>
    <s v="Edelweiss Agri value Chain Lim"/>
    <n v="19.62"/>
    <n v="19.579999999999998"/>
    <s v="MH04FU9019/ROHIT TPT."/>
    <n v="186"/>
    <n v="186"/>
    <n v="1845063.34"/>
    <n v="94232.039836567943"/>
  </r>
  <r>
    <d v="2016-12-21T00:00:00"/>
    <n v="12"/>
    <x v="38"/>
    <n v="3000037351"/>
    <n v="1100122"/>
    <x v="3"/>
    <n v="600005"/>
    <s v="VVF LIMITED"/>
    <n v="20.074999999999999"/>
    <n v="20"/>
    <s v="MH04DS6971/SHREE RAVIRAJ"/>
    <n v="9499740082"/>
    <n v="9499740082"/>
    <n v="2208880"/>
    <n v="110444"/>
  </r>
  <r>
    <d v="2016-12-21T00:00:00"/>
    <n v="12"/>
    <x v="38"/>
    <n v="3000035639"/>
    <n v="1100365"/>
    <x v="0"/>
    <n v="201888"/>
    <s v="Frigorifico Allana Private Limited"/>
    <n v="19.79"/>
    <n v="19.760000000000002"/>
    <s v="MH 43 U 8612/IDEAL MOVERS"/>
    <n v="22788"/>
    <n v="22548"/>
    <n v="840590.4"/>
    <n v="42540"/>
  </r>
  <r>
    <d v="2016-12-21T00:00:00"/>
    <n v="12"/>
    <x v="38"/>
    <n v="3000035639"/>
    <n v="1100365"/>
    <x v="0"/>
    <n v="201888"/>
    <s v="Frigorifico Allana Private Limited"/>
    <n v="19.88"/>
    <n v="19.87"/>
    <s v="MH 43 Y 5081/PRANAY LOGIS"/>
    <n v="22546"/>
    <n v="22546"/>
    <n v="845269.8"/>
    <n v="42540"/>
  </r>
  <r>
    <d v="2016-12-21T00:00:00"/>
    <n v="12"/>
    <x v="38"/>
    <n v="3000036690"/>
    <n v="1100378"/>
    <x v="5"/>
    <n v="201888"/>
    <s v="Frigorifico Allana Private Limited"/>
    <n v="21.52"/>
    <n v="21.52"/>
    <s v="MH 04 EY 8172/MISTRY"/>
    <n v="22545"/>
    <n v="22545"/>
    <n v="1139053.6000000001"/>
    <n v="52930.000000000007"/>
  </r>
  <r>
    <d v="2016-12-21T00:00:00"/>
    <n v="12"/>
    <x v="38"/>
    <n v="3000036690"/>
    <n v="1100378"/>
    <x v="5"/>
    <n v="201888"/>
    <s v="Frigorifico Allana Private Limited"/>
    <n v="19.850000000000001"/>
    <n v="19.82"/>
    <s v="MH 04 FD 1798/YMH ENTER"/>
    <n v="22541"/>
    <n v="22541"/>
    <n v="1049072.6000000001"/>
    <n v="52930.000000000007"/>
  </r>
  <r>
    <d v="2016-12-21T00:00:00"/>
    <n v="12"/>
    <x v="38"/>
    <n v="3000036690"/>
    <n v="1100378"/>
    <x v="5"/>
    <n v="201888"/>
    <s v="Frigorifico Allana Private Limited"/>
    <n v="22.52"/>
    <n v="22.51"/>
    <s v="MH 06 AQ 1693/ANNA BULK"/>
    <n v="22535"/>
    <n v="22535"/>
    <n v="1191454.3"/>
    <n v="52930"/>
  </r>
  <r>
    <d v="2016-12-21T00:00:00"/>
    <n v="12"/>
    <x v="38"/>
    <n v="3000036690"/>
    <n v="1100378"/>
    <x v="5"/>
    <n v="201888"/>
    <s v="Frigorifico Allana Private Limited"/>
    <n v="25.97"/>
    <n v="25.92"/>
    <s v="MH 06 AQ 2534/ANNA BLK"/>
    <n v="22536"/>
    <n v="22536"/>
    <n v="1371945.6"/>
    <n v="52930"/>
  </r>
  <r>
    <d v="2016-12-21T00:00:00"/>
    <n v="12"/>
    <x v="38"/>
    <n v="3000036690"/>
    <n v="1100378"/>
    <x v="5"/>
    <n v="201888"/>
    <s v="Frigorifico Allana Private Limited"/>
    <n v="19.48"/>
    <n v="19.45"/>
    <s v="MH 04 DS 6190/YMH ENTER"/>
    <n v="22540"/>
    <n v="22540"/>
    <n v="1029488.5"/>
    <n v="52930"/>
  </r>
  <r>
    <d v="2016-12-21T00:00:00"/>
    <n v="12"/>
    <x v="38"/>
    <n v="3000036690"/>
    <n v="1100378"/>
    <x v="5"/>
    <n v="201888"/>
    <s v="Frigorifico Allana Private Limited"/>
    <n v="23.75"/>
    <n v="23.75"/>
    <s v="MH 04 CU 3019/MISTRY"/>
    <n v="22544"/>
    <n v="22544"/>
    <n v="1257087.5"/>
    <n v="52930"/>
  </r>
  <r>
    <d v="2016-12-21T00:00:00"/>
    <n v="12"/>
    <x v="38"/>
    <n v="3000036690"/>
    <n v="1100378"/>
    <x v="5"/>
    <n v="201888"/>
    <s v="Frigorifico Allana Private Limited"/>
    <n v="24.54"/>
    <n v="24.54"/>
    <s v="MH 04 FD 7336/ANNA BULK"/>
    <n v="22534"/>
    <n v="22534"/>
    <n v="1298902.2"/>
    <n v="52930"/>
  </r>
  <r>
    <d v="2016-12-21T00:00:00"/>
    <n v="12"/>
    <x v="38"/>
    <n v="3000037352"/>
    <n v="1100380"/>
    <x v="1"/>
    <n v="200282"/>
    <s v="Maheshwari Global Industries Pvt Ltd"/>
    <n v="33.200000000000003"/>
    <n v="33.17"/>
    <s v="GJ12BT8862/OM TRANSPORT"/>
    <s v="16-17/334"/>
    <n v="334"/>
    <n v="2975509.54"/>
    <n v="89704.839915586374"/>
  </r>
  <r>
    <d v="2016-12-21T00:00:00"/>
    <n v="12"/>
    <x v="38"/>
    <n v="3000037352"/>
    <n v="1100380"/>
    <x v="1"/>
    <n v="200282"/>
    <s v="Maheshwari Global Industries Pvt Ltd"/>
    <n v="3.62"/>
    <n v="3.61"/>
    <s v="GJ 12 AW 8873/OM TPT"/>
    <s v="16-17/332"/>
    <n v="332"/>
    <n v="323834.46999999997"/>
    <n v="89704.839335180048"/>
  </r>
  <r>
    <d v="2016-12-21T00:00:00"/>
    <n v="12"/>
    <x v="38"/>
    <n v="3000037352"/>
    <n v="1100380"/>
    <x v="1"/>
    <n v="200282"/>
    <s v="Maheshwari Global Industries Pvt Ltd"/>
    <n v="32.99"/>
    <n v="32.94"/>
    <s v="GJ 12 BV 8870/OM TPT"/>
    <s v="16-17/335"/>
    <n v="335"/>
    <n v="2954877.43"/>
    <n v="89704.840012143308"/>
  </r>
  <r>
    <d v="2016-12-21T00:00:00"/>
    <n v="12"/>
    <x v="38"/>
    <n v="3000037352"/>
    <n v="1100380"/>
    <x v="1"/>
    <n v="200282"/>
    <s v="Maheshwari Global Industries Pvt Ltd"/>
    <n v="27.74"/>
    <n v="27.7"/>
    <s v="GJ 12 AZ 8809/OM TPT"/>
    <s v="16-17/336"/>
    <n v="336"/>
    <n v="2484824.0699999998"/>
    <n v="89704.840072202162"/>
  </r>
  <r>
    <d v="2016-12-21T00:00:00"/>
    <n v="12"/>
    <x v="38"/>
    <n v="3000037352"/>
    <n v="1100380"/>
    <x v="1"/>
    <n v="200282"/>
    <s v="Maheshwari Global Industries Pvt Ltd"/>
    <n v="20.28"/>
    <n v="20.260000000000002"/>
    <s v="MH43U8709/IDEAL MOVERS"/>
    <s v="16-17/333"/>
    <n v="333"/>
    <n v="1817420.06"/>
    <n v="89704.840078973342"/>
  </r>
  <r>
    <d v="2016-12-21T00:00:00"/>
    <n v="12"/>
    <x v="38"/>
    <n v="3000037178"/>
    <n v="1100380"/>
    <x v="1"/>
    <n v="200282"/>
    <s v="Maheshwari Global Industries Pvt Ltd"/>
    <n v="23"/>
    <n v="22.94"/>
    <s v="GJ 12 AW 8873/OM TPT"/>
    <s v="16-17/331"/>
    <n v="331"/>
    <n v="2031692.57"/>
    <n v="88565.5"/>
  </r>
  <r>
    <d v="2016-12-21T00:00:00"/>
    <n v="12"/>
    <x v="38"/>
    <n v="3000037178"/>
    <n v="1100380"/>
    <x v="1"/>
    <n v="200282"/>
    <s v="Maheshwari Global Industries Pvt Ltd"/>
    <n v="27.38"/>
    <n v="27.34"/>
    <s v="GJ 12 BT 8830/OM TPT"/>
    <n v="329"/>
    <n v="329"/>
    <n v="2421380.77"/>
    <n v="88565.5"/>
  </r>
  <r>
    <d v="2016-12-21T00:00:00"/>
    <n v="12"/>
    <x v="38"/>
    <n v="3000037178"/>
    <n v="1100380"/>
    <x v="1"/>
    <n v="200282"/>
    <s v="Maheshwari Global Industries Pvt Ltd"/>
    <n v="26.95"/>
    <n v="26.86"/>
    <s v="GJ 12 AY 8803/OM TPT"/>
    <n v="328"/>
    <n v="328"/>
    <n v="2378869.33"/>
    <n v="88565.5"/>
  </r>
  <r>
    <d v="2016-12-22T00:00:00"/>
    <n v="12"/>
    <x v="38"/>
    <n v="3000036761"/>
    <n v="1100122"/>
    <x v="3"/>
    <n v="600005"/>
    <s v="VVF LIMITED"/>
    <n v="19.96"/>
    <n v="19.899999999999999"/>
    <s v="MH 04 GR 0366/CITY TPT"/>
    <n v="9499740100"/>
    <n v="9499740100"/>
    <n v="1966159.8"/>
    <n v="98802.000000000015"/>
  </r>
  <r>
    <d v="2016-12-22T00:00:00"/>
    <n v="12"/>
    <x v="38"/>
    <n v="3000037350"/>
    <n v="1100122"/>
    <x v="3"/>
    <n v="600005"/>
    <s v="VVF LIMITED"/>
    <n v="19.75"/>
    <n v="19.71"/>
    <s v="MH 04 EB 9061/SREE TPT"/>
    <n v="9499740081"/>
    <n v="9499740081"/>
    <n v="1907474.6699999997"/>
    <n v="96776.999999999985"/>
  </r>
  <r>
    <d v="2016-12-22T00:00:00"/>
    <n v="12"/>
    <x v="38"/>
    <n v="3000037348"/>
    <n v="1100122"/>
    <x v="3"/>
    <n v="600005"/>
    <s v="VVF LIMITED"/>
    <n v="19.940000000000001"/>
    <n v="19.899999999999999"/>
    <s v="GJ 12 AZ 8060/CITY TPT"/>
    <n v="9499740079"/>
    <n v="9499740079"/>
    <n v="2238113.2000000002"/>
    <n v="112468.00000000001"/>
  </r>
  <r>
    <d v="2016-12-22T00:00:00"/>
    <n v="12"/>
    <x v="38"/>
    <n v="3000035334"/>
    <n v="1100122"/>
    <x v="3"/>
    <n v="203182"/>
    <s v="Edelweiss Agri value Chain Lim"/>
    <n v="20.32"/>
    <n v="20.239999999999998"/>
    <s v="MH 04 CA 9903/HARMEET R L"/>
    <n v="185"/>
    <n v="185"/>
    <n v="1830378.7"/>
    <n v="90433.730237154159"/>
  </r>
  <r>
    <d v="2016-12-22T00:00:00"/>
    <n v="12"/>
    <x v="38"/>
    <n v="3000036762"/>
    <n v="1100122"/>
    <x v="3"/>
    <n v="600005"/>
    <s v="VVF LIMITED"/>
    <n v="20.21"/>
    <n v="20.21"/>
    <s v="MH43Y7248/SREE TRANSPORT"/>
    <n v="9499740097"/>
    <n v="9499740097"/>
    <n v="1996788.4199999997"/>
    <n v="98801.999999999985"/>
  </r>
  <r>
    <d v="2016-12-22T00:00:00"/>
    <n v="12"/>
    <x v="38"/>
    <n v="3000037353"/>
    <n v="1100122"/>
    <x v="3"/>
    <n v="600005"/>
    <s v="VVF LIMITED"/>
    <n v="24.09"/>
    <n v="24.02"/>
    <s v="MH 43 Y 9681/CITY TPT"/>
    <n v="9499740083"/>
    <n v="9499740083"/>
    <n v="2579916.14"/>
    <n v="107407.00000000001"/>
  </r>
  <r>
    <d v="2016-12-22T00:00:00"/>
    <n v="12"/>
    <x v="38"/>
    <n v="3000037411"/>
    <n v="1100122"/>
    <x v="3"/>
    <n v="600005"/>
    <s v="VVF LIMITED"/>
    <n v="19.78"/>
    <n v="19.760000000000002"/>
    <s v="TN 28 AM 0137/CITY TPT"/>
    <n v="9499740092"/>
    <n v="9499740092"/>
    <n v="2122362.3199999998"/>
    <n v="107406.99999999999"/>
  </r>
  <r>
    <d v="2016-12-22T00:00:00"/>
    <n v="12"/>
    <x v="38"/>
    <n v="3000036802"/>
    <n v="1100122"/>
    <x v="3"/>
    <n v="600005"/>
    <s v="VVF LIMITED"/>
    <n v="20.25"/>
    <n v="20.13"/>
    <s v="MH04GC5276/CITY TRANSPORT"/>
    <n v="9499740093"/>
    <n v="9499740093"/>
    <n v="1968512.7"/>
    <n v="97790"/>
  </r>
  <r>
    <d v="2016-12-22T00:00:00"/>
    <n v="12"/>
    <x v="38"/>
    <n v="3000036761"/>
    <n v="1100122"/>
    <x v="3"/>
    <n v="600005"/>
    <s v="VVF LIMITED"/>
    <n v="19.940000000000001"/>
    <n v="19.88"/>
    <s v="MH43Y7181/CITY TPT"/>
    <n v="9499740100"/>
    <n v="9499740100"/>
    <n v="1964183.76"/>
    <n v="98802"/>
  </r>
  <r>
    <d v="2016-12-22T00:00:00"/>
    <n v="12"/>
    <x v="38"/>
    <n v="3000036801"/>
    <n v="1100122"/>
    <x v="3"/>
    <n v="600005"/>
    <s v="VVF LIMITED"/>
    <n v="19.78"/>
    <n v="19.77"/>
    <s v="MH04GF7917/CITY TPT"/>
    <n v="9499740098"/>
    <n v="9499740098"/>
    <n v="1903277.67"/>
    <n v="96271"/>
  </r>
  <r>
    <d v="2016-12-22T00:00:00"/>
    <n v="12"/>
    <x v="38"/>
    <n v="3000036763"/>
    <n v="1100122"/>
    <x v="3"/>
    <n v="600005"/>
    <s v="VVF LIMITED"/>
    <n v="20.23"/>
    <n v="20.23"/>
    <s v="MH 43 Y 9205/CITY TPT"/>
    <n v="9499740094"/>
    <n v="9499740094"/>
    <n v="1968055.32"/>
    <n v="97284"/>
  </r>
  <r>
    <d v="2016-12-22T00:00:00"/>
    <n v="12"/>
    <x v="38"/>
    <n v="3000036762"/>
    <n v="1100122"/>
    <x v="3"/>
    <n v="600005"/>
    <s v="VVF LIMITED"/>
    <n v="20"/>
    <n v="19.95"/>
    <s v="MH43 Y 8802/SREE TPT"/>
    <n v="9499740097"/>
    <n v="9499740097"/>
    <n v="1971099.9"/>
    <n v="98802"/>
  </r>
  <r>
    <d v="2016-12-22T00:00:00"/>
    <n v="12"/>
    <x v="38"/>
    <n v="3000036761"/>
    <n v="1100122"/>
    <x v="3"/>
    <n v="600005"/>
    <s v="VVF LIMITED"/>
    <n v="20.52"/>
    <n v="20.47"/>
    <s v="MH04GR2715/CITY TPT"/>
    <n v="9499740100"/>
    <n v="9499740100"/>
    <n v="2022476.94"/>
    <n v="98802"/>
  </r>
  <r>
    <d v="2016-12-22T00:00:00"/>
    <n v="12"/>
    <x v="38"/>
    <n v="3000037415"/>
    <n v="1100122"/>
    <x v="3"/>
    <n v="600005"/>
    <s v="VVF LIMITED"/>
    <n v="20.05"/>
    <n v="20.03"/>
    <s v="MH 43 Y 8802/SREE TPT"/>
    <n v="9499740087"/>
    <n v="9499740087"/>
    <n v="2100666.2799999998"/>
    <n v="104875.99999999999"/>
  </r>
  <r>
    <d v="2016-12-22T00:00:00"/>
    <n v="12"/>
    <x v="38"/>
    <n v="3000037349"/>
    <n v="1100122"/>
    <x v="3"/>
    <n v="600005"/>
    <s v="VVF LIMITED"/>
    <n v="15.61"/>
    <n v="15.61"/>
    <s v="MH 04 GC 4207/CITY TPT"/>
    <n v="9499740080"/>
    <n v="9499740080"/>
    <n v="1676623.27"/>
    <n v="107407"/>
  </r>
  <r>
    <d v="2016-12-22T00:00:00"/>
    <n v="12"/>
    <x v="38"/>
    <n v="3000036763"/>
    <n v="1100122"/>
    <x v="3"/>
    <n v="600005"/>
    <s v="VVF LIMITED"/>
    <n v="19.75"/>
    <n v="19.75"/>
    <s v="TN88B9273/CITY TPT"/>
    <n v="9499740094"/>
    <n v="9499740094"/>
    <n v="1921359"/>
    <n v="97284"/>
  </r>
  <r>
    <d v="2016-12-22T00:00:00"/>
    <n v="12"/>
    <x v="38"/>
    <n v="3000036803"/>
    <n v="1100122"/>
    <x v="3"/>
    <n v="600005"/>
    <s v="VVF LIMITED"/>
    <n v="19.704999999999998"/>
    <n v="19.704999999999998"/>
    <s v="TN52A8877/SRI VIGNESH TPT"/>
    <n v="9499740099"/>
    <n v="9499740099"/>
    <n v="1897020.06"/>
    <n v="96271.000253742721"/>
  </r>
  <r>
    <d v="2016-12-22T00:00:00"/>
    <n v="12"/>
    <x v="38"/>
    <n v="3000036763"/>
    <n v="1100122"/>
    <x v="3"/>
    <n v="600005"/>
    <s v="VVF LIMITED"/>
    <n v="19.920000000000002"/>
    <n v="19.920000000000002"/>
    <s v="MH04HD3288/CITY TPT"/>
    <n v="9499740094"/>
    <n v="9499740094"/>
    <n v="1937897.2800000003"/>
    <n v="97284"/>
  </r>
  <r>
    <d v="2016-12-22T00:00:00"/>
    <n v="12"/>
    <x v="38"/>
    <n v="3000035639"/>
    <n v="1100365"/>
    <x v="0"/>
    <n v="201888"/>
    <s v="Frigorifico Allana Private Limited"/>
    <n v="19.05"/>
    <n v="19.03"/>
    <s v="MH 46 F 1729/IDEAL MOVERS"/>
    <n v="22792"/>
    <n v="22552"/>
    <n v="809536.2"/>
    <n v="42539.999999999993"/>
  </r>
  <r>
    <d v="2016-12-22T00:00:00"/>
    <n v="12"/>
    <x v="38"/>
    <n v="3000035639"/>
    <n v="1100365"/>
    <x v="0"/>
    <n v="201888"/>
    <s v="Frigorifico Allana Private Limited"/>
    <n v="19.95"/>
    <n v="19.940000000000001"/>
    <s v="MH 43 Y 7081/PRANAY LOGIS"/>
    <n v="22527"/>
    <n v="22527"/>
    <n v="848247.59999999986"/>
    <n v="42539.999999999993"/>
  </r>
  <r>
    <d v="2016-12-22T00:00:00"/>
    <n v="12"/>
    <x v="38"/>
    <n v="3000035639"/>
    <n v="1100365"/>
    <x v="0"/>
    <n v="201888"/>
    <s v="Frigorifico Allana Private Limited"/>
    <n v="19.850000000000001"/>
    <n v="19.84"/>
    <s v="MH 43 U 4620/IDEAL MOVERS"/>
    <n v="22526"/>
    <n v="22526"/>
    <n v="843993.59999999998"/>
    <n v="42540"/>
  </r>
  <r>
    <d v="2016-12-22T00:00:00"/>
    <n v="12"/>
    <x v="38"/>
    <n v="3000036361"/>
    <n v="1100365"/>
    <x v="0"/>
    <n v="202091"/>
    <s v="South India Krishna Oil &amp; Fats"/>
    <n v="20.53"/>
    <n v="20.53"/>
    <s v="MH 04 HD 7214/Y L ROADLIN"/>
    <n v="10004234"/>
    <n v="10004234"/>
    <n v="976560.78"/>
    <n v="47567.500243546026"/>
  </r>
  <r>
    <d v="2016-12-22T00:00:00"/>
    <n v="12"/>
    <x v="38"/>
    <n v="3000036690"/>
    <n v="1100378"/>
    <x v="5"/>
    <n v="201888"/>
    <s v="Frigorifico Allana Private Limited"/>
    <n v="19.45"/>
    <n v="19.420000000000002"/>
    <s v="MH 46 F 4581/PRANAY LOGIS"/>
    <n v="22554"/>
    <n v="22554"/>
    <n v="1027900.6"/>
    <n v="52929.999999999993"/>
  </r>
  <r>
    <d v="2016-12-22T00:00:00"/>
    <n v="12"/>
    <x v="38"/>
    <n v="3000036690"/>
    <n v="1100378"/>
    <x v="5"/>
    <n v="201888"/>
    <s v="Frigorifico Allana Private Limited"/>
    <n v="24.94"/>
    <n v="24.87"/>
    <s v="MH 46 AR 4098/HS ROADLINE"/>
    <n v="22675"/>
    <n v="22675"/>
    <n v="1316369.1000000001"/>
    <n v="52930"/>
  </r>
  <r>
    <d v="2016-12-22T00:00:00"/>
    <n v="12"/>
    <x v="38"/>
    <n v="3000036690"/>
    <n v="1100378"/>
    <x v="5"/>
    <n v="201888"/>
    <s v="Frigorifico Allana Private Limited"/>
    <n v="21.26"/>
    <n v="21.25"/>
    <s v="MH 04 FP 1004/MISTRY TPT"/>
    <n v="22608"/>
    <n v="22608"/>
    <n v="1124762.5"/>
    <n v="52930"/>
  </r>
  <r>
    <d v="2016-12-22T00:00:00"/>
    <n v="12"/>
    <x v="38"/>
    <n v="3000036690"/>
    <n v="1100378"/>
    <x v="5"/>
    <n v="201888"/>
    <s v="Frigorifico Allana Private Limited"/>
    <n v="19.989999999999998"/>
    <n v="19.96"/>
    <s v="MH 43 Y 7381/PRANAY LOGIS"/>
    <n v="22789"/>
    <n v="22549"/>
    <n v="1056482.8"/>
    <n v="52930"/>
  </r>
  <r>
    <d v="2016-12-22T00:00:00"/>
    <n v="12"/>
    <x v="38"/>
    <n v="3000036690"/>
    <n v="1100378"/>
    <x v="5"/>
    <n v="201888"/>
    <s v="Frigorifico Allana Private Limited"/>
    <n v="21.48"/>
    <n v="21.46"/>
    <s v="MH 04 EL 3743/MISTRY TPT"/>
    <n v="22611"/>
    <n v="22611"/>
    <n v="1135877.8"/>
    <n v="52930"/>
  </r>
  <r>
    <d v="2016-12-22T00:00:00"/>
    <n v="12"/>
    <x v="38"/>
    <n v="3000036690"/>
    <n v="1100378"/>
    <x v="5"/>
    <n v="201888"/>
    <s v="Frigorifico Allana Private Limited"/>
    <n v="24.7"/>
    <n v="24.63"/>
    <s v="MH 46 AF 7458/HS ROADLINE"/>
    <n v="22676"/>
    <n v="22676"/>
    <n v="1303665.8999999999"/>
    <n v="52930"/>
  </r>
  <r>
    <d v="2016-12-22T00:00:00"/>
    <n v="12"/>
    <x v="38"/>
    <n v="3000036690"/>
    <n v="1100378"/>
    <x v="5"/>
    <n v="201888"/>
    <s v="Frigorifico Allana Private Limited"/>
    <n v="19.59"/>
    <n v="19.579999999999998"/>
    <s v="MH 04 EB 8761/IESA ROAD"/>
    <n v="22542"/>
    <n v="22542"/>
    <n v="1036369.4"/>
    <n v="52930.000000000007"/>
  </r>
  <r>
    <d v="2016-12-22T00:00:00"/>
    <n v="12"/>
    <x v="38"/>
    <n v="3000036690"/>
    <n v="1100378"/>
    <x v="5"/>
    <n v="201888"/>
    <s v="Frigorifico Allana Private Limited"/>
    <n v="19.77"/>
    <n v="19.73"/>
    <s v="MH 43 U 3539/IDEAL MOVERS"/>
    <n v="22822"/>
    <n v="22822"/>
    <n v="1044308.9"/>
    <n v="52930"/>
  </r>
  <r>
    <d v="2016-12-22T00:00:00"/>
    <n v="12"/>
    <x v="38"/>
    <n v="3000036690"/>
    <n v="1100378"/>
    <x v="5"/>
    <n v="201888"/>
    <s v="Frigorifico Allana Private Limited"/>
    <n v="-19.77"/>
    <n v="-19.73"/>
    <s v="MH 43 U 3539/IDEAL MOVERS"/>
    <n v="22822"/>
    <n v="22822"/>
    <n v="-1044308.9"/>
    <n v="52930"/>
  </r>
  <r>
    <d v="2016-12-22T00:00:00"/>
    <n v="12"/>
    <x v="38"/>
    <n v="3000037352"/>
    <n v="1100380"/>
    <x v="1"/>
    <n v="200282"/>
    <s v="Maheshwari Global Industries Pvt Ltd"/>
    <n v="28.15"/>
    <n v="28.04"/>
    <s v="GJ 12 AY 8855/OM TPT"/>
    <n v="337"/>
    <n v="337"/>
    <n v="2515323.71"/>
    <n v="89704.839871611985"/>
  </r>
  <r>
    <d v="2016-12-22T00:00:00"/>
    <n v="12"/>
    <x v="38"/>
    <n v="3000037352"/>
    <n v="1100380"/>
    <x v="1"/>
    <n v="200282"/>
    <s v="Maheshwari Global Industries Pvt Ltd"/>
    <n v="27.1"/>
    <n v="27.01"/>
    <s v="GJ 12 BT 8834/OM TPT"/>
    <n v="338"/>
    <n v="338"/>
    <n v="2422927.73"/>
    <n v="89704.840059237307"/>
  </r>
  <r>
    <d v="2016-12-23T00:00:00"/>
    <n v="12"/>
    <x v="38"/>
    <n v="3000037412"/>
    <n v="1100122"/>
    <x v="3"/>
    <n v="600005"/>
    <s v="VVF LIMITED"/>
    <n v="16.239999999999998"/>
    <n v="16.22"/>
    <s v="MH 04 GC 2337/CITY TPT"/>
    <n v="9499740085"/>
    <n v="9499740085"/>
    <n v="1742141.54"/>
    <n v="107407.00000000001"/>
  </r>
  <r>
    <d v="2016-12-23T00:00:00"/>
    <n v="12"/>
    <x v="38"/>
    <n v="3000037435"/>
    <n v="1100122"/>
    <x v="3"/>
    <n v="600005"/>
    <s v="VVF LIMITED"/>
    <n v="20.37"/>
    <n v="20.34"/>
    <s v="MH 04 EL 5727/CITY TPT"/>
    <n v="9499740095"/>
    <n v="9499740095"/>
    <n v="2122885.7999999998"/>
    <n v="104369.99999999999"/>
  </r>
  <r>
    <d v="2016-12-23T00:00:00"/>
    <n v="12"/>
    <x v="38"/>
    <n v="3000037410"/>
    <n v="1100122"/>
    <x v="3"/>
    <n v="600005"/>
    <s v="VVF LIMITED"/>
    <n v="15.93"/>
    <n v="15.89"/>
    <s v="MH 04 GC 5755/CITY TPT"/>
    <n v="9499740091"/>
    <n v="9499740091"/>
    <n v="1658439.3"/>
    <n v="104370"/>
  </r>
  <r>
    <d v="2016-12-23T00:00:00"/>
    <n v="12"/>
    <x v="38"/>
    <n v="3000037408"/>
    <n v="1100122"/>
    <x v="3"/>
    <n v="600005"/>
    <s v="VVF LIMITED"/>
    <n v="19.489999999999998"/>
    <n v="19.46"/>
    <s v="MH 43 Y 7206/ABI TPT"/>
    <n v="9499740084"/>
    <n v="9499740084"/>
    <n v="2188627.2799999998"/>
    <n v="112467.99999999999"/>
  </r>
  <r>
    <d v="2016-12-23T00:00:00"/>
    <n v="12"/>
    <x v="38"/>
    <n v="3000037436"/>
    <n v="1100122"/>
    <x v="3"/>
    <n v="600005"/>
    <s v="VVF LIMITED"/>
    <n v="19.594999999999999"/>
    <n v="19.54"/>
    <s v="MH 43 Y 7315/SHRI V L T S"/>
    <n v="9499740096"/>
    <n v="9499740096"/>
    <n v="2046306.96"/>
    <n v="104724"/>
  </r>
  <r>
    <d v="2016-12-23T00:00:00"/>
    <n v="12"/>
    <x v="38"/>
    <n v="3000036690"/>
    <n v="1100378"/>
    <x v="5"/>
    <n v="201888"/>
    <s v="Frigorifico Allana Private Limited"/>
    <n v="17.96"/>
    <n v="17.96"/>
    <s v="MH 43 Y 5081/PRANAY LOGIS"/>
    <n v="22751"/>
    <n v="22751"/>
    <n v="950622.8"/>
    <n v="52930"/>
  </r>
  <r>
    <d v="2016-12-23T00:00:00"/>
    <n v="12"/>
    <x v="38"/>
    <n v="3000036690"/>
    <n v="1100378"/>
    <x v="5"/>
    <n v="201888"/>
    <s v="Frigorifico Allana Private Limited"/>
    <n v="19.8"/>
    <n v="19.77"/>
    <s v="MH 43 Y 6981/PRANAY LOGIS"/>
    <n v="22651"/>
    <n v="22651"/>
    <n v="1046426.1"/>
    <n v="52930"/>
  </r>
  <r>
    <d v="2016-12-23T00:00:00"/>
    <n v="12"/>
    <x v="38"/>
    <n v="3000036690"/>
    <n v="1100378"/>
    <x v="5"/>
    <n v="201888"/>
    <s v="Frigorifico Allana Private Limited"/>
    <n v="25.82"/>
    <n v="25.81"/>
    <s v="MH 06 AQ 2534/ANNA BULK"/>
    <n v="22716"/>
    <n v="22716"/>
    <n v="1366123.3"/>
    <n v="52930.000000000007"/>
  </r>
  <r>
    <d v="2016-12-23T00:00:00"/>
    <n v="12"/>
    <x v="38"/>
    <n v="3000036690"/>
    <n v="1100378"/>
    <x v="5"/>
    <n v="201888"/>
    <s v="Frigorifico Allana Private Limited"/>
    <n v="22.43"/>
    <n v="22.4"/>
    <s v="MH 06 AQ 1693/ANNA BULK"/>
    <n v="22695"/>
    <n v="22695"/>
    <n v="1185632"/>
    <n v="52930"/>
  </r>
  <r>
    <d v="2016-12-23T00:00:00"/>
    <n v="12"/>
    <x v="38"/>
    <n v="3000036690"/>
    <n v="1100378"/>
    <x v="5"/>
    <n v="201888"/>
    <s v="Frigorifico Allana Private Limited"/>
    <n v="4.97"/>
    <n v="4.95"/>
    <s v="MH 04 EB 8761/IESA RL"/>
    <n v="22719"/>
    <n v="22719"/>
    <n v="262003.5"/>
    <n v="52930"/>
  </r>
  <r>
    <d v="2016-12-23T00:00:00"/>
    <n v="12"/>
    <x v="38"/>
    <n v="3000036690"/>
    <n v="1100378"/>
    <x v="5"/>
    <n v="201888"/>
    <s v="Frigorifico Allana Private Limited"/>
    <n v="13.4"/>
    <n v="13.4"/>
    <s v="MH 04 EB 8761/IESA RL"/>
    <n v="22719"/>
    <n v="22719"/>
    <n v="709262"/>
    <n v="52930"/>
  </r>
  <r>
    <d v="2016-12-23T00:00:00"/>
    <n v="12"/>
    <x v="38"/>
    <n v="3000037352"/>
    <n v="1100380"/>
    <x v="1"/>
    <n v="200282"/>
    <s v="Maheshwari Global Industries Pvt Ltd"/>
    <n v="27.35"/>
    <n v="27.34"/>
    <s v="GJ 12 AY 8804/OM TPT"/>
    <n v="341"/>
    <n v="341"/>
    <n v="2452530.33"/>
    <n v="89704.840160936365"/>
  </r>
  <r>
    <d v="2016-12-23T00:00:00"/>
    <n v="12"/>
    <x v="38"/>
    <n v="3000037352"/>
    <n v="1100380"/>
    <x v="1"/>
    <n v="200282"/>
    <s v="Maheshwari Global Industries Pvt Ltd"/>
    <n v="24.96"/>
    <n v="24.88"/>
    <s v="MH 46 AR 8889/HARJEET B C"/>
    <n v="346"/>
    <n v="346"/>
    <n v="2231856.42"/>
    <n v="89704.840032154345"/>
  </r>
  <r>
    <d v="2016-12-23T00:00:00"/>
    <n v="12"/>
    <x v="38"/>
    <n v="3000037352"/>
    <n v="1100380"/>
    <x v="1"/>
    <n v="200282"/>
    <s v="Maheshwari Global Industries Pvt Ltd"/>
    <n v="27.35"/>
    <n v="27.27"/>
    <s v="GJ 12 BT 2825/OM TPT"/>
    <s v="16-17/340"/>
    <n v="340"/>
    <n v="2446250.9900000002"/>
    <n v="89704.840117345084"/>
  </r>
  <r>
    <d v="2016-12-23T00:00:00"/>
    <n v="12"/>
    <x v="38"/>
    <n v="3000037352"/>
    <n v="1100380"/>
    <x v="1"/>
    <n v="200282"/>
    <s v="Maheshwari Global Industries Pvt Ltd"/>
    <n v="33.01"/>
    <n v="32.94"/>
    <s v="GJ 12 BT 8824/OM TPT"/>
    <n v="343"/>
    <n v="343"/>
    <n v="2954877.43"/>
    <n v="89704.840012143308"/>
  </r>
  <r>
    <d v="2016-12-23T00:00:00"/>
    <n v="12"/>
    <x v="38"/>
    <n v="3000037352"/>
    <n v="1100380"/>
    <x v="1"/>
    <n v="200282"/>
    <s v="Maheshwari Global Industries Pvt Ltd"/>
    <n v="33.729999999999997"/>
    <n v="33.619999999999997"/>
    <s v="GJ 12 BT 8868/OM TPT"/>
    <s v="16-17/339"/>
    <n v="339"/>
    <n v="3015876.72"/>
    <n v="89704.839976204647"/>
  </r>
  <r>
    <d v="2016-12-23T00:00:00"/>
    <n v="12"/>
    <x v="38"/>
    <n v="3000037352"/>
    <n v="1100380"/>
    <x v="1"/>
    <n v="200282"/>
    <s v="Maheshwari Global Industries Pvt Ltd"/>
    <n v="33.71"/>
    <n v="33.700000000000003"/>
    <s v="GJ 12 BT 8858/OM TPT"/>
    <n v="342"/>
    <n v="342"/>
    <n v="3023053.11"/>
    <n v="89704.840059347174"/>
  </r>
  <r>
    <d v="2016-12-24T00:00:00"/>
    <n v="12"/>
    <x v="38"/>
    <n v="3000036492"/>
    <n v="1100122"/>
    <x v="3"/>
    <n v="203182"/>
    <s v="Edelweiss Agri value Chain Lim"/>
    <n v="20.89"/>
    <n v="20.89"/>
    <s v="MH43Y6981/PRANAY LOGISTIC"/>
    <n v="52329"/>
    <n v="52329"/>
    <n v="2051920.25"/>
    <n v="98225"/>
  </r>
  <r>
    <d v="2016-12-24T00:00:00"/>
    <n v="12"/>
    <x v="38"/>
    <n v="3000036493"/>
    <n v="1100122"/>
    <x v="3"/>
    <n v="203182"/>
    <s v="Edelweiss Agri value Chain Lim"/>
    <n v="20.16"/>
    <n v="20.149999999999999"/>
    <s v="MH04EL8163/YMH ENTERPRISE"/>
    <n v="52324"/>
    <n v="52324"/>
    <n v="1979233.7499999998"/>
    <n v="98225"/>
  </r>
  <r>
    <d v="2016-12-24T00:00:00"/>
    <n v="12"/>
    <x v="38"/>
    <n v="3000036459"/>
    <n v="1100122"/>
    <x v="3"/>
    <n v="203182"/>
    <s v="Edelweiss Agri value Chain Lim"/>
    <n v="20.94"/>
    <n v="20.94"/>
    <s v="MH43Y7381/PRANAY LOGISTIC"/>
    <n v="52328"/>
    <n v="52328"/>
    <n v="2056831.5000000002"/>
    <n v="98225"/>
  </r>
  <r>
    <d v="2016-12-24T00:00:00"/>
    <n v="12"/>
    <x v="38"/>
    <n v="3000036489"/>
    <n v="1100122"/>
    <x v="3"/>
    <n v="203182"/>
    <s v="Edelweiss Agri value Chain Lim"/>
    <n v="23.3"/>
    <n v="23.3"/>
    <s v="MH06AQ1693/ANNA BULK TPT."/>
    <n v="52321"/>
    <n v="52321"/>
    <n v="2265249.2999999998"/>
    <n v="97220.999999999985"/>
  </r>
  <r>
    <d v="2016-12-24T00:00:00"/>
    <n v="12"/>
    <x v="38"/>
    <n v="3000036544"/>
    <n v="1100122"/>
    <x v="3"/>
    <n v="203182"/>
    <s v="Edelweiss Agri value Chain Lim"/>
    <n v="25.66"/>
    <n v="25.66"/>
    <s v="MH04FD7336/ANNA BULK TPT."/>
    <n v="52319"/>
    <n v="52319"/>
    <n v="2507572.1800000002"/>
    <n v="97723"/>
  </r>
  <r>
    <d v="2016-12-24T00:00:00"/>
    <n v="12"/>
    <x v="38"/>
    <n v="3000036462"/>
    <n v="1100122"/>
    <x v="3"/>
    <n v="203182"/>
    <s v="Edelweiss Agri value Chain Lim"/>
    <n v="26.61"/>
    <n v="26.61"/>
    <s v="MH06AQ2534/ANNA BULK TPT."/>
    <n v="52325"/>
    <n v="52325"/>
    <n v="2546976.15"/>
    <n v="95715"/>
  </r>
  <r>
    <d v="2016-12-24T00:00:00"/>
    <n v="12"/>
    <x v="38"/>
    <n v="3000037469"/>
    <n v="1100122"/>
    <x v="3"/>
    <n v="600005"/>
    <s v="VVF LIMITED"/>
    <n v="20.07"/>
    <n v="20.04"/>
    <s v="GJ 12 BT 7089/CITY TPT"/>
    <n v="9499740101"/>
    <n v="9499740101"/>
    <n v="2091574.7999999998"/>
    <n v="104370"/>
  </r>
  <r>
    <d v="2016-12-24T00:00:00"/>
    <n v="12"/>
    <x v="38"/>
    <n v="3000036492"/>
    <n v="1100122"/>
    <x v="3"/>
    <n v="203182"/>
    <s v="Edelweiss Agri value Chain Lim"/>
    <n v="20.2"/>
    <n v="20.2"/>
    <s v="MH12HD1717/YMH ENTERPRISE"/>
    <n v="52323"/>
    <n v="52323"/>
    <n v="1984145"/>
    <n v="98225"/>
  </r>
  <r>
    <d v="2016-12-24T00:00:00"/>
    <n v="12"/>
    <x v="38"/>
    <n v="3000036475"/>
    <n v="1100122"/>
    <x v="3"/>
    <n v="203182"/>
    <s v="Edelweiss Agri value Chain Lim"/>
    <n v="21.03"/>
    <n v="21.03"/>
    <s v="MH43Y4381/PRANAY LOGISTIC"/>
    <n v="52320"/>
    <n v="52320"/>
    <n v="2034000.57"/>
    <n v="96719"/>
  </r>
  <r>
    <d v="2016-12-24T00:00:00"/>
    <n v="12"/>
    <x v="38"/>
    <n v="3000036461"/>
    <n v="1100122"/>
    <x v="3"/>
    <n v="203182"/>
    <s v="Edelweiss Agri value Chain Lim"/>
    <n v="20.079999999999998"/>
    <n v="20.079999999999998"/>
    <s v="MH43U8612/IDEAL MOVERS"/>
    <n v="52327"/>
    <n v="52327"/>
    <n v="1942117.52"/>
    <n v="96719.000000000015"/>
  </r>
  <r>
    <d v="2016-12-24T00:00:00"/>
    <n v="12"/>
    <x v="38"/>
    <n v="3000036482"/>
    <n v="1100122"/>
    <x v="3"/>
    <n v="203182"/>
    <s v="Edelweiss Agri value Chain Lim"/>
    <n v="20.55"/>
    <n v="20.54"/>
    <s v="MH04EB8761/IESA ROADLINE"/>
    <n v="52326"/>
    <n v="52326"/>
    <n v="2048474.74"/>
    <n v="99731"/>
  </r>
  <r>
    <d v="2016-12-24T00:00:00"/>
    <n v="12"/>
    <x v="38"/>
    <n v="3000036457"/>
    <n v="1100122"/>
    <x v="3"/>
    <n v="203182"/>
    <s v="Edelweiss Agri value Chain Lim"/>
    <n v="20.39"/>
    <n v="20.37"/>
    <s v="MH46F1729/IDEAL MOVERS"/>
    <n v="52322"/>
    <n v="52322"/>
    <n v="1970166.03"/>
    <n v="96719"/>
  </r>
  <r>
    <d v="2016-12-24T00:00:00"/>
    <n v="12"/>
    <x v="38"/>
    <n v="3000036489"/>
    <n v="1100122"/>
    <x v="3"/>
    <n v="203182"/>
    <s v="Edelweiss Agri value Chain Lim"/>
    <n v="16.2"/>
    <n v="16.2"/>
    <s v="MH04DD5323/IESA ROADLINE"/>
    <n v="52318"/>
    <n v="52318"/>
    <n v="1574980.2"/>
    <n v="97221"/>
  </r>
  <r>
    <d v="2016-12-24T00:00:00"/>
    <n v="12"/>
    <x v="38"/>
    <n v="3000036690"/>
    <n v="1100378"/>
    <x v="5"/>
    <n v="201888"/>
    <s v="Frigorifico Allana Private Limited"/>
    <n v="18.97"/>
    <n v="18.95"/>
    <s v="MH43U3595/IDEAL MOVERS"/>
    <n v="22802"/>
    <n v="22802"/>
    <n v="1003023.5"/>
    <n v="52930"/>
  </r>
  <r>
    <d v="2016-12-24T00:00:00"/>
    <n v="12"/>
    <x v="38"/>
    <n v="3000036690"/>
    <n v="1100378"/>
    <x v="5"/>
    <n v="201888"/>
    <s v="Frigorifico Allana Private Limited"/>
    <n v="24.33"/>
    <n v="24.32"/>
    <s v="MH 04 FD 7336/A.B.CARRIER"/>
    <n v="22702"/>
    <n v="22702"/>
    <n v="1287257.6000000001"/>
    <n v="52930"/>
  </r>
  <r>
    <d v="2016-12-24T00:00:00"/>
    <n v="12"/>
    <x v="38"/>
    <n v="3000037352"/>
    <n v="1100380"/>
    <x v="1"/>
    <n v="200282"/>
    <s v="Maheshwari Global Industries Pvt Ltd"/>
    <n v="26.98"/>
    <n v="26.97"/>
    <s v="GJ 12 AU 8855/OM TRANS"/>
    <n v="345"/>
    <n v="345"/>
    <n v="2419339.5299999998"/>
    <n v="89704.839822024471"/>
  </r>
  <r>
    <d v="2016-12-24T00:00:00"/>
    <n v="12"/>
    <x v="38"/>
    <n v="3000037352"/>
    <n v="1100380"/>
    <x v="1"/>
    <n v="200282"/>
    <s v="Maheshwari Global Industries Pvt Ltd"/>
    <n v="27.94"/>
    <n v="27.93"/>
    <s v="GJ 12 BT 8826/OM TPT"/>
    <n v="347"/>
    <n v="347"/>
    <n v="2505456.1800000002"/>
    <n v="89704.839957035452"/>
  </r>
  <r>
    <d v="2016-12-24T00:00:00"/>
    <n v="12"/>
    <x v="38"/>
    <n v="3000037352"/>
    <n v="1100380"/>
    <x v="1"/>
    <n v="200282"/>
    <s v="Maheshwari Global Industries Pvt Ltd"/>
    <n v="27.11"/>
    <n v="27.08"/>
    <s v="GJ 12 BT 8838/OM TRANS"/>
    <n v="349"/>
    <n v="349"/>
    <n v="2429207.0699999998"/>
    <n v="89704.840103397335"/>
  </r>
  <r>
    <d v="2016-12-26T00:00:00"/>
    <n v="12"/>
    <x v="39"/>
    <n v="3000037514"/>
    <n v="1100122"/>
    <x v="3"/>
    <n v="600005"/>
    <s v="VVF LIMITED"/>
    <n v="19.82"/>
    <n v="19.739999999999998"/>
    <s v="MH 04 FD 1136/SHRI VAIBHA"/>
    <n v="9499740105"/>
    <n v="9499740105"/>
    <n v="2067251.76"/>
    <n v="104724.00000000001"/>
  </r>
  <r>
    <d v="2016-12-26T00:00:00"/>
    <n v="12"/>
    <x v="39"/>
    <n v="3000036479"/>
    <n v="1100122"/>
    <x v="3"/>
    <n v="203182"/>
    <s v="Edelweiss Agri value Chain Lim"/>
    <n v="20.100000000000001"/>
    <n v="20.100000000000001"/>
    <s v="MH 04 DS 2592/Y M H ENTER"/>
    <n v="52337"/>
    <n v="52337"/>
    <n v="2004593.1"/>
    <n v="99731"/>
  </r>
  <r>
    <d v="2016-12-26T00:00:00"/>
    <n v="12"/>
    <x v="39"/>
    <n v="3000036453"/>
    <n v="1100122"/>
    <x v="3"/>
    <n v="203182"/>
    <s v="Edelweiss Agri value Chain Lim"/>
    <n v="20.34"/>
    <n v="20.34"/>
    <s v="MH 12 HD 1717/Y M H"/>
    <n v="52331"/>
    <n v="52331"/>
    <n v="2028528.54"/>
    <n v="99731"/>
  </r>
  <r>
    <d v="2016-12-26T00:00:00"/>
    <n v="12"/>
    <x v="39"/>
    <n v="3000036544"/>
    <n v="1100122"/>
    <x v="3"/>
    <n v="203182"/>
    <s v="Edelweiss Agri value Chain Lim"/>
    <n v="17.79"/>
    <n v="17.79"/>
    <s v="MH 04 DD 5323/IESA RD LIN"/>
    <n v="52333"/>
    <n v="52333"/>
    <n v="1738492.17"/>
    <n v="97723"/>
  </r>
  <r>
    <d v="2016-12-26T00:00:00"/>
    <n v="12"/>
    <x v="39"/>
    <n v="3000037511"/>
    <n v="1100122"/>
    <x v="3"/>
    <n v="600005"/>
    <s v="VVF LIMITED"/>
    <n v="20.260000000000002"/>
    <n v="20.23"/>
    <s v="GJ 12 AZ 5026/AR ROADWAYS"/>
    <n v="9499740102"/>
    <n v="9499740102"/>
    <n v="2275227.64"/>
    <n v="112468"/>
  </r>
  <r>
    <d v="2016-12-26T00:00:00"/>
    <n v="12"/>
    <x v="39"/>
    <n v="3000036483"/>
    <n v="1100122"/>
    <x v="3"/>
    <n v="203182"/>
    <s v="Edelweiss Agri value Chain Lim"/>
    <n v="20.149999999999999"/>
    <n v="20.149999999999999"/>
    <s v="MH 04 EL 8163/Y M H"/>
    <n v="52330"/>
    <n v="52330"/>
    <n v="2009579.65"/>
    <n v="99731"/>
  </r>
  <r>
    <d v="2016-12-26T00:00:00"/>
    <n v="12"/>
    <x v="39"/>
    <n v="3000036500"/>
    <n v="1100122"/>
    <x v="3"/>
    <n v="203182"/>
    <s v="Edelweiss Agri value Chain Lim"/>
    <n v="19.95"/>
    <n v="19.95"/>
    <s v="MH 04 EL 3632/MISTRY"/>
    <n v="52338"/>
    <n v="52338"/>
    <n v="1919529.15"/>
    <n v="96217"/>
  </r>
  <r>
    <d v="2016-12-26T00:00:00"/>
    <n v="12"/>
    <x v="39"/>
    <n v="3000036485"/>
    <n v="1100122"/>
    <x v="3"/>
    <n v="203182"/>
    <s v="Edelweiss Agri value Chain Lim"/>
    <n v="20.9"/>
    <n v="20.9"/>
    <s v="MH 04 EY 8172/MISTRY"/>
    <n v="52339"/>
    <n v="52339"/>
    <n v="2000443.4999999998"/>
    <n v="95715"/>
  </r>
  <r>
    <d v="2016-12-26T00:00:00"/>
    <n v="12"/>
    <x v="39"/>
    <n v="3000036488"/>
    <n v="1100122"/>
    <x v="3"/>
    <n v="203182"/>
    <s v="Edelweiss Agri value Chain Lim"/>
    <n v="21.18"/>
    <n v="21.18"/>
    <s v="MH 18 AA 6300/Y M H"/>
    <n v="52336"/>
    <n v="52336"/>
    <n v="2091037.8599999999"/>
    <n v="98727"/>
  </r>
  <r>
    <d v="2016-12-26T00:00:00"/>
    <n v="12"/>
    <x v="39"/>
    <n v="3000037512"/>
    <n v="1100122"/>
    <x v="3"/>
    <n v="600005"/>
    <s v="VVF LIMITED"/>
    <n v="16.690000000000001"/>
    <n v="19.670000000000002"/>
    <s v="GJ 12 AZ 7388/AR  ROADWAY"/>
    <n v="9499740103"/>
    <n v="9499740103"/>
    <n v="2112695.69"/>
    <n v="107406.99999999999"/>
  </r>
  <r>
    <d v="2016-12-26T00:00:00"/>
    <n v="12"/>
    <x v="39"/>
    <n v="3000037513"/>
    <n v="1100122"/>
    <x v="3"/>
    <n v="600005"/>
    <s v="VVF LIMITED"/>
    <n v="20.234999999999999"/>
    <n v="20.12"/>
    <s v="MH 20 CT 2005/SHRI VAIBHA"/>
    <n v="9499740104"/>
    <n v="9499740104"/>
    <n v="2274364.7999999998"/>
    <n v="113039.99999999999"/>
  </r>
  <r>
    <d v="2016-12-26T00:00:00"/>
    <n v="12"/>
    <x v="39"/>
    <n v="3000037416"/>
    <n v="1100122"/>
    <x v="3"/>
    <n v="600005"/>
    <s v="VVF LIMITED"/>
    <n v="19.25"/>
    <n v="19.25"/>
    <s v="GJ 12 AY 8681/AR RD WAYS"/>
    <n v="9499740088"/>
    <n v="9499740088"/>
    <n v="2067584.75"/>
    <n v="107407"/>
  </r>
  <r>
    <d v="2016-12-26T00:00:00"/>
    <n v="12"/>
    <x v="39"/>
    <n v="3000036461"/>
    <n v="1100122"/>
    <x v="3"/>
    <n v="203182"/>
    <s v="Edelweiss Agri value Chain Lim"/>
    <n v="20.55"/>
    <n v="20.55"/>
    <s v="MH 04 EL 3865/MISTRY"/>
    <n v="52340"/>
    <n v="52340"/>
    <n v="1987575.45"/>
    <n v="96719"/>
  </r>
  <r>
    <d v="2016-12-26T00:00:00"/>
    <n v="12"/>
    <x v="39"/>
    <n v="3000036489"/>
    <n v="1100122"/>
    <x v="3"/>
    <n v="203182"/>
    <s v="Edelweiss Agri value Chain Lim"/>
    <n v="20.309999999999999"/>
    <n v="20.309999999999999"/>
    <s v="MH 46 F 1729/IDEAL MOVERS"/>
    <n v="52332"/>
    <n v="52332"/>
    <n v="1974558.5099999998"/>
    <n v="97221"/>
  </r>
  <r>
    <d v="2016-12-26T00:00:00"/>
    <n v="12"/>
    <x v="39"/>
    <n v="3000036481"/>
    <n v="1100122"/>
    <x v="3"/>
    <n v="203182"/>
    <s v="Edelweiss Agri value Chain Lim"/>
    <n v="19.61"/>
    <n v="19.61"/>
    <s v="MH 43 U 8612/IDEAL MOVERS"/>
    <n v="52335"/>
    <n v="52335"/>
    <n v="1955724.91"/>
    <n v="99731"/>
  </r>
  <r>
    <d v="2016-12-26T00:00:00"/>
    <n v="12"/>
    <x v="39"/>
    <n v="3000036488"/>
    <n v="1100122"/>
    <x v="3"/>
    <n v="203182"/>
    <s v="Edelweiss Agri value Chain Lim"/>
    <n v="21.18"/>
    <n v="21.18"/>
    <s v="MH 04 EB 8761/IESA RD LIN"/>
    <n v="52334"/>
    <n v="52334"/>
    <n v="2091037.8599999999"/>
    <n v="98727"/>
  </r>
  <r>
    <d v="2016-12-26T00:00:00"/>
    <n v="12"/>
    <x v="39"/>
    <n v="3000037352"/>
    <n v="1100380"/>
    <x v="1"/>
    <n v="200282"/>
    <s v="Maheshwari Global Industries Pvt Ltd"/>
    <n v="28.15"/>
    <n v="28.15"/>
    <s v="GJ 12 BT 8836/OM TPT"/>
    <s v="344/16-17"/>
    <n v="344"/>
    <n v="2525191.25"/>
    <n v="89704.840142095913"/>
  </r>
  <r>
    <d v="2016-12-26T00:00:00"/>
    <n v="12"/>
    <x v="39"/>
    <n v="3000037352"/>
    <n v="1100380"/>
    <x v="1"/>
    <n v="200282"/>
    <s v="Maheshwari Global Industries Pvt Ltd"/>
    <n v="20.100000000000001"/>
    <n v="20.07"/>
    <s v="MH 46 F 7281/PRANAY LOG"/>
    <n v="353"/>
    <n v="353"/>
    <n v="1800376.14"/>
    <n v="89704.840059790731"/>
  </r>
  <r>
    <d v="2016-12-26T00:00:00"/>
    <n v="12"/>
    <x v="39"/>
    <n v="3000037352"/>
    <n v="1100380"/>
    <x v="1"/>
    <n v="200282"/>
    <s v="Maheshwari Global Industries Pvt Ltd"/>
    <n v="27.68"/>
    <n v="27.64"/>
    <s v="GJ 12 BT 8830/OM TRANS"/>
    <n v="350"/>
    <n v="350"/>
    <n v="2479441.7799999998"/>
    <n v="89704.840086830678"/>
  </r>
  <r>
    <d v="2016-12-26T00:00:00"/>
    <n v="12"/>
    <x v="39"/>
    <n v="3000037352"/>
    <n v="1100380"/>
    <x v="1"/>
    <n v="200282"/>
    <s v="Maheshwari Global Industries Pvt Ltd"/>
    <n v="27.02"/>
    <n v="26.95"/>
    <s v="GJ 12 AY 0888/OM TRANS"/>
    <n v="351"/>
    <n v="351"/>
    <n v="2417545.44"/>
    <n v="89704.840074211505"/>
  </r>
  <r>
    <d v="2016-12-26T00:00:00"/>
    <n v="12"/>
    <x v="39"/>
    <n v="3000037352"/>
    <n v="1100380"/>
    <x v="1"/>
    <n v="200282"/>
    <s v="Maheshwari Global Industries Pvt Ltd"/>
    <n v="27.17"/>
    <n v="27.15"/>
    <s v="GJ 12 BT 8832/OM TRANS"/>
    <n v="348"/>
    <n v="348"/>
    <n v="2435486.41"/>
    <n v="89704.840147329654"/>
  </r>
  <r>
    <d v="2016-12-26T00:00:00"/>
    <n v="12"/>
    <x v="39"/>
    <n v="3000037352"/>
    <n v="1100380"/>
    <x v="1"/>
    <n v="200282"/>
    <s v="Maheshwari Global Industries Pvt Ltd"/>
    <n v="33.26"/>
    <n v="33.22"/>
    <s v="GJ 12 BT 8862/OM TPT"/>
    <n v="352"/>
    <n v="352"/>
    <n v="2979994.78"/>
    <n v="89704.839855508733"/>
  </r>
  <r>
    <d v="2016-12-27T00:00:00"/>
    <n v="12"/>
    <x v="39"/>
    <n v="3000036546"/>
    <n v="1100122"/>
    <x v="3"/>
    <n v="203182"/>
    <s v="Edelweiss Agri value Chain Lim"/>
    <n v="12.37"/>
    <n v="12.37"/>
    <s v="MH 46 F 7281/PRANAY LOGIS"/>
    <n v="52345"/>
    <n v="52345"/>
    <n v="974105.34"/>
    <n v="78747.400161681493"/>
  </r>
  <r>
    <d v="2016-12-27T00:00:00"/>
    <n v="12"/>
    <x v="39"/>
    <n v="3000036491"/>
    <n v="1100122"/>
    <x v="3"/>
    <n v="203182"/>
    <s v="Edelweiss Agri value Chain Lim"/>
    <n v="16.670000000000002"/>
    <n v="16.670000000000002"/>
    <s v="MH 43 Y 7381/PRANAY LOGIS"/>
    <n v="52342"/>
    <n v="52342"/>
    <n v="1637410.75"/>
    <n v="98224.999999999985"/>
  </r>
  <r>
    <d v="2016-12-27T00:00:00"/>
    <n v="12"/>
    <x v="39"/>
    <n v="3000036491"/>
    <n v="1100122"/>
    <x v="3"/>
    <n v="203182"/>
    <s v="Edelweiss Agri value Chain Lim"/>
    <n v="3.91"/>
    <n v="3.91"/>
    <s v="MH 43 Y 7381/PRANAY LOGIS"/>
    <n v="52341"/>
    <n v="52341"/>
    <n v="384059.75"/>
    <n v="98225"/>
  </r>
  <r>
    <d v="2016-12-27T00:00:00"/>
    <n v="12"/>
    <x v="39"/>
    <n v="3000036546"/>
    <n v="1100122"/>
    <x v="3"/>
    <n v="203182"/>
    <s v="Edelweiss Agri value Chain Lim"/>
    <n v="6.41"/>
    <n v="6.41"/>
    <s v="MH 46 F 7281/PRANAY LOGIS"/>
    <n v="52344"/>
    <n v="52344"/>
    <n v="504770.83000000007"/>
    <n v="78747.399375975045"/>
  </r>
  <r>
    <d v="2016-12-27T00:00:00"/>
    <n v="12"/>
    <x v="39"/>
    <n v="3000036482"/>
    <n v="1100122"/>
    <x v="3"/>
    <n v="203182"/>
    <s v="Edelweiss Agri value Chain Lim"/>
    <n v="19.260000000000002"/>
    <n v="19.260000000000002"/>
    <s v="MH 43 Y 6981/PRANAY LOGIS"/>
    <n v="52343"/>
    <n v="52343"/>
    <n v="1920819.06"/>
    <n v="99731"/>
  </r>
  <r>
    <d v="2016-12-27T00:00:00"/>
    <n v="12"/>
    <x v="39"/>
    <n v="3000037408"/>
    <n v="1100122"/>
    <x v="3"/>
    <n v="600005"/>
    <s v="VVF LIMITED"/>
    <n v="23.61"/>
    <n v="23.61"/>
    <s v="MH 04 HD 4278/AR ROADWAYS"/>
    <n v="9499740089"/>
    <n v="9499740089"/>
    <n v="2655369.48"/>
    <n v="112468"/>
  </r>
  <r>
    <d v="2016-12-27T00:00:00"/>
    <n v="12"/>
    <x v="39"/>
    <n v="3000036690"/>
    <n v="1100378"/>
    <x v="5"/>
    <n v="201888"/>
    <s v="Frigorifico Allana Private Limited"/>
    <n v="19.77"/>
    <n v="19.73"/>
    <s v="MH 43 U 3595/IDEAL MOVERS"/>
    <n v="22582"/>
    <n v="22582"/>
    <n v="1044308.9"/>
    <n v="52930"/>
  </r>
  <r>
    <d v="2016-12-27T00:00:00"/>
    <n v="12"/>
    <x v="39"/>
    <n v="3000037389"/>
    <n v="1100380"/>
    <x v="1"/>
    <n v="200282"/>
    <s v="Maheshwari Global Industries Pvt Ltd"/>
    <n v="27.09"/>
    <n v="27.03"/>
    <s v="GJ 12 BT 8834/OM TPT"/>
    <n v="357"/>
    <n v="357"/>
    <n v="3197084.61"/>
    <n v="118279.11986681464"/>
  </r>
  <r>
    <d v="2016-12-27T00:00:00"/>
    <n v="12"/>
    <x v="39"/>
    <n v="3000037389"/>
    <n v="1100380"/>
    <x v="1"/>
    <n v="200282"/>
    <s v="Maheshwari Global Industries Pvt Ltd"/>
    <n v="27.9"/>
    <n v="27.81"/>
    <s v="GJ 12 AZ 8809/OM TPT"/>
    <n v="356"/>
    <n v="356"/>
    <n v="3289342.33"/>
    <n v="118279.12010068321"/>
  </r>
  <r>
    <d v="2016-12-27T00:00:00"/>
    <n v="12"/>
    <x v="39"/>
    <n v="3000037389"/>
    <n v="1100380"/>
    <x v="1"/>
    <n v="200282"/>
    <s v="Maheshwari Global Industries Pvt Ltd"/>
    <n v="28.18"/>
    <n v="28.09"/>
    <s v="GJ 12 AY 8855/OM TPT"/>
    <n v="358"/>
    <n v="358"/>
    <n v="3322460.48"/>
    <n v="118279.11997152011"/>
  </r>
  <r>
    <d v="2016-12-27T00:00:00"/>
    <n v="12"/>
    <x v="39"/>
    <n v="3000037352"/>
    <n v="1100380"/>
    <x v="1"/>
    <n v="200282"/>
    <s v="Maheshwari Global Industries Pvt Ltd"/>
    <n v="8.98"/>
    <n v="8.9529999999999994"/>
    <s v="GJ 12 AW 8873/OM TRANS"/>
    <n v="354"/>
    <n v="354"/>
    <n v="803127.43"/>
    <n v="89704.839718530115"/>
  </r>
  <r>
    <d v="2016-12-27T00:00:00"/>
    <n v="12"/>
    <x v="39"/>
    <n v="3000037389"/>
    <n v="1100380"/>
    <x v="1"/>
    <n v="200282"/>
    <s v="Maheshwari Global Industries Pvt Ltd"/>
    <n v="17.89"/>
    <n v="17.837"/>
    <s v="GJ 12 AW 8873/OM TPT"/>
    <n v="355"/>
    <n v="355"/>
    <n v="2109744.66"/>
    <n v="118279.11980714247"/>
  </r>
  <r>
    <d v="2016-12-28T00:00:00"/>
    <n v="12"/>
    <x v="39"/>
    <n v="3000037569"/>
    <n v="1100122"/>
    <x v="3"/>
    <n v="600005"/>
    <s v="VVF LIMITED"/>
    <n v="19.63"/>
    <n v="19.600000000000001"/>
    <s v="MH 04 FJ 8147/CITY TPT"/>
    <n v="9499740107"/>
    <n v="9499740107"/>
    <n v="2144867.2000000002"/>
    <n v="109432"/>
  </r>
  <r>
    <d v="2016-12-28T00:00:00"/>
    <n v="12"/>
    <x v="39"/>
    <n v="3000037573"/>
    <n v="1100122"/>
    <x v="3"/>
    <n v="600005"/>
    <s v="VVF LIMITED"/>
    <n v="23.93"/>
    <n v="23.93"/>
    <s v="MH 06 BD 1256/CITY TPT"/>
    <n v="9499740110"/>
    <n v="9499740110"/>
    <n v="2497574.1"/>
    <n v="104370"/>
  </r>
  <r>
    <d v="2016-12-28T00:00:00"/>
    <n v="12"/>
    <x v="39"/>
    <n v="3000037574"/>
    <n v="1100122"/>
    <x v="3"/>
    <n v="600005"/>
    <s v="VVF LIMITED"/>
    <n v="19.86"/>
    <n v="19.8"/>
    <s v="MH 43 Y 3587/CITY TPT"/>
    <n v="9499740111"/>
    <n v="9499740111"/>
    <n v="2226866.4"/>
    <n v="112467.99999999999"/>
  </r>
  <r>
    <d v="2016-12-28T00:00:00"/>
    <n v="12"/>
    <x v="39"/>
    <n v="3000037576"/>
    <n v="1100122"/>
    <x v="3"/>
    <n v="600005"/>
    <s v="VVF LIMITED"/>
    <n v="17.61"/>
    <n v="17.57"/>
    <s v="MH 43 Y 0510/A R ROADWAYS"/>
    <n v="9499740113"/>
    <n v="9499740113"/>
    <n v="1669255.42"/>
    <n v="95006"/>
  </r>
  <r>
    <d v="2016-12-28T00:00:00"/>
    <n v="12"/>
    <x v="39"/>
    <n v="3000037575"/>
    <n v="1100122"/>
    <x v="3"/>
    <n v="600005"/>
    <s v="VVF LIMITED"/>
    <n v="19.72"/>
    <n v="19.71"/>
    <s v="MH 43 Y 8109/CITY TPT"/>
    <n v="9499740112"/>
    <n v="9499740112"/>
    <n v="2216744.2799999998"/>
    <n v="112467.99999999999"/>
  </r>
  <r>
    <d v="2016-12-28T00:00:00"/>
    <n v="12"/>
    <x v="39"/>
    <n v="3000037570"/>
    <n v="1100122"/>
    <x v="3"/>
    <n v="600005"/>
    <s v="VVF LIMITED"/>
    <n v="20.059999999999999"/>
    <n v="20.02"/>
    <s v="MH 43 Y 3681/CITY TPT"/>
    <n v="9499740108"/>
    <n v="9499740108"/>
    <n v="2251609.36"/>
    <n v="112468"/>
  </r>
  <r>
    <d v="2016-12-28T00:00:00"/>
    <n v="12"/>
    <x v="39"/>
    <n v="3000037568"/>
    <n v="1100122"/>
    <x v="3"/>
    <n v="600005"/>
    <s v="VVF LIMITED"/>
    <n v="19.96"/>
    <n v="19.89"/>
    <s v="MH 43 Y 5616/CITY TPT"/>
    <n v="9499740106"/>
    <n v="9499740106"/>
    <n v="2176602.48"/>
    <n v="109432"/>
  </r>
  <r>
    <d v="2016-12-28T00:00:00"/>
    <n v="12"/>
    <x v="39"/>
    <n v="3000037577"/>
    <n v="1100122"/>
    <x v="3"/>
    <n v="600005"/>
    <s v="VVF LIMITED"/>
    <n v="20.6"/>
    <n v="20.59"/>
    <s v="MH 46 F 5191/A R ROADLINE"/>
    <n v="9499740114"/>
    <n v="9499740114"/>
    <n v="2378247.9500000002"/>
    <n v="115505.00000000001"/>
  </r>
  <r>
    <d v="2016-12-28T00:00:00"/>
    <n v="12"/>
    <x v="39"/>
    <n v="3000037389"/>
    <n v="1100380"/>
    <x v="1"/>
    <n v="200282"/>
    <s v="Maheshwari Global Industries Pvt Ltd"/>
    <n v="27.47"/>
    <n v="27.41"/>
    <s v="GJ 12 AY 8804/OM TRANS"/>
    <n v="359"/>
    <n v="359"/>
    <n v="3242030.68"/>
    <n v="118279.12002918644"/>
  </r>
  <r>
    <d v="2016-12-28T00:00:00"/>
    <n v="12"/>
    <x v="39"/>
    <n v="3000032673"/>
    <n v="1100380"/>
    <x v="1"/>
    <n v="200282"/>
    <s v="Maheshwari Global Industries Pvt Ltd"/>
    <n v="15.14"/>
    <n v="15.112"/>
    <s v="GJ 12 BT 8858/OM TRANS"/>
    <n v="361"/>
    <n v="361"/>
    <n v="1377029.02"/>
    <n v="91121.560349391206"/>
  </r>
  <r>
    <d v="2016-12-28T00:00:00"/>
    <n v="12"/>
    <x v="39"/>
    <n v="3000037389"/>
    <n v="1100380"/>
    <x v="1"/>
    <n v="200282"/>
    <s v="Maheshwari Global Industries Pvt Ltd"/>
    <n v="17.53"/>
    <n v="17.498000000000001"/>
    <s v="GJ 12 BT 8858/OM TRANS"/>
    <n v="360"/>
    <n v="360"/>
    <n v="2069648.04"/>
    <n v="118279.11989941707"/>
  </r>
  <r>
    <d v="2016-12-29T00:00:00"/>
    <n v="12"/>
    <x v="39"/>
    <n v="3000037646"/>
    <n v="1100122"/>
    <x v="3"/>
    <n v="600005"/>
    <s v="VVF LIMITED"/>
    <n v="19.489999999999998"/>
    <n v="19.440000000000001"/>
    <s v="GJ 15 AT 1399/A.R ROADLIN"/>
    <n v="9499740119"/>
    <n v="9499740119"/>
    <n v="2245417.2000000002"/>
    <n v="115505"/>
  </r>
  <r>
    <d v="2016-12-29T00:00:00"/>
    <n v="12"/>
    <x v="39"/>
    <n v="3000037596"/>
    <n v="1100122"/>
    <x v="3"/>
    <n v="600005"/>
    <s v="VVF LIMITED"/>
    <n v="20.010000000000002"/>
    <n v="19.93"/>
    <s v="MH 04 HD 6915/CITY TPT"/>
    <n v="9499740115"/>
    <n v="9499740115"/>
    <n v="2241487.2400000002"/>
    <n v="112468.00000000001"/>
  </r>
  <r>
    <d v="2016-12-29T00:00:00"/>
    <n v="12"/>
    <x v="39"/>
    <n v="3000037571"/>
    <n v="1100122"/>
    <x v="3"/>
    <n v="600005"/>
    <s v="VVF LIMITED"/>
    <n v="19.91"/>
    <n v="19.87"/>
    <s v="MH 46 AF 9138/CITY TRANS"/>
    <n v="9499740109"/>
    <n v="9499740109"/>
    <n v="2234739.16"/>
    <n v="112468"/>
  </r>
  <r>
    <d v="2016-12-29T00:00:00"/>
    <n v="12"/>
    <x v="39"/>
    <n v="3000037645"/>
    <n v="1100122"/>
    <x v="3"/>
    <n v="600005"/>
    <s v="VVF LIMITED"/>
    <n v="20.02"/>
    <n v="20.02"/>
    <s v="MH 04 GR 2716/A.R.ROADLIN"/>
    <n v="9499740118"/>
    <n v="9499740118"/>
    <n v="2190828.64"/>
    <n v="109432.00000000001"/>
  </r>
  <r>
    <d v="2016-12-29T00:00:00"/>
    <n v="12"/>
    <x v="39"/>
    <n v="3000037389"/>
    <n v="1100380"/>
    <x v="1"/>
    <n v="200282"/>
    <s v="Maheshwari Global Industries Pvt Ltd"/>
    <n v="32.409999999999997"/>
    <n v="32.32"/>
    <s v="GJ 12 BT 8852/OM TPT"/>
    <n v="362"/>
    <n v="362"/>
    <n v="3822781.16"/>
    <n v="118279.12004950496"/>
  </r>
  <r>
    <d v="2016-12-29T00:00:00"/>
    <n v="12"/>
    <x v="39"/>
    <n v="3000037389"/>
    <n v="1100380"/>
    <x v="1"/>
    <n v="200282"/>
    <s v="Maheshwari Global Industries Pvt Ltd"/>
    <n v="27.2"/>
    <n v="27.15"/>
    <s v="GJ 12 BT 8826/OM TPT"/>
    <n v="363"/>
    <n v="363"/>
    <n v="3211278.11"/>
    <n v="118279.12007366483"/>
  </r>
  <r>
    <d v="2016-12-30T00:00:00"/>
    <n v="12"/>
    <x v="39"/>
    <n v="3000037648"/>
    <n v="1100122"/>
    <x v="3"/>
    <n v="600005"/>
    <s v="VVF LIMITED"/>
    <n v="20.16"/>
    <n v="20.14"/>
    <s v="TN 52 C 1535/SREE TRANSPO"/>
    <n v="9499740121"/>
    <n v="9499740121"/>
    <n v="2112202.64"/>
    <n v="104876"/>
  </r>
  <r>
    <d v="2016-12-30T00:00:00"/>
    <n v="12"/>
    <x v="39"/>
    <n v="3000037647"/>
    <n v="1100122"/>
    <x v="3"/>
    <n v="600005"/>
    <s v="VVF LIMITED"/>
    <n v="19.95"/>
    <n v="19.95"/>
    <s v="MH 43 U 9612/CITY TPT"/>
    <n v="9499740120"/>
    <n v="9499740120"/>
    <n v="2253851.25"/>
    <n v="112975"/>
  </r>
  <r>
    <d v="2016-12-30T00:00:00"/>
    <n v="12"/>
    <x v="39"/>
    <n v="3000037682"/>
    <n v="1100122"/>
    <x v="3"/>
    <n v="600005"/>
    <s v="VVF LIMITED"/>
    <n v="20.010000000000002"/>
    <n v="19.98"/>
    <s v="MH 04 GF 0865/OM TPT CO."/>
    <n v="9499740122"/>
    <n v="9499740122"/>
    <n v="2448908.64"/>
    <n v="122568"/>
  </r>
  <r>
    <d v="2016-12-30T00:00:00"/>
    <n v="12"/>
    <x v="39"/>
    <n v="3000037683"/>
    <n v="1100122"/>
    <x v="3"/>
    <n v="600005"/>
    <s v="VVF LIMITED"/>
    <n v="21.05"/>
    <n v="21.02"/>
    <s v="MH 43 Y 5317/KAJAL ROAD"/>
    <n v="9499740123"/>
    <n v="9499740123"/>
    <n v="2576379.36"/>
    <n v="122568"/>
  </r>
  <r>
    <d v="2016-12-30T00:00:00"/>
    <n v="12"/>
    <x v="39"/>
    <n v="3000037203"/>
    <n v="1100122"/>
    <x v="3"/>
    <n v="600005"/>
    <s v="VVF LIMITED"/>
    <n v="19.72"/>
    <n v="19.72"/>
    <s v="MH 04 GC 7791/A.R.ROAD WA"/>
    <n v="9499740117"/>
    <n v="9499740117"/>
    <n v="2118066.04"/>
    <n v="107407.00000000001"/>
  </r>
  <r>
    <d v="2016-12-30T00:00:00"/>
    <n v="12"/>
    <x v="39"/>
    <n v="3000037285"/>
    <n v="1100365"/>
    <x v="0"/>
    <n v="200222"/>
    <s v="Liberty Oil Mills Ltd"/>
    <n v="22.35"/>
    <n v="22.35"/>
    <s v="MH 06 AQ 1693/A.B.CARRIER"/>
    <n v="22381"/>
    <n v="22381"/>
    <n v="1082298.75"/>
    <n v="48425"/>
  </r>
  <r>
    <d v="2016-12-30T00:00:00"/>
    <n v="12"/>
    <x v="39"/>
    <n v="3000037285"/>
    <n v="1100365"/>
    <x v="0"/>
    <n v="200222"/>
    <s v="Liberty Oil Mills Ltd"/>
    <n v="24.7"/>
    <n v="24.7"/>
    <s v="MH 04 FD 7336/A.B.CARRIER"/>
    <n v="22384"/>
    <n v="22384"/>
    <n v="1196097.5"/>
    <n v="48425"/>
  </r>
  <r>
    <d v="2016-12-30T00:00:00"/>
    <n v="12"/>
    <x v="39"/>
    <n v="3000037285"/>
    <n v="1100365"/>
    <x v="0"/>
    <n v="200222"/>
    <s v="Liberty Oil Mills Ltd"/>
    <n v="19.079999999999998"/>
    <n v="19.079999999999998"/>
    <s v="MH 04 DS 6190/YMH ENTER"/>
    <n v="22400"/>
    <n v="22400"/>
    <n v="923949"/>
    <n v="48425.000000000007"/>
  </r>
  <r>
    <d v="2016-12-30T00:00:00"/>
    <n v="12"/>
    <x v="39"/>
    <n v="3000037285"/>
    <n v="1100365"/>
    <x v="0"/>
    <n v="200222"/>
    <s v="Liberty Oil Mills Ltd"/>
    <n v="19.7"/>
    <n v="19.7"/>
    <s v="MH 04 FD 1798/YMH ENTERPR"/>
    <n v="22389"/>
    <n v="22389"/>
    <n v="953972.5"/>
    <n v="48425"/>
  </r>
  <r>
    <d v="2016-12-30T00:00:00"/>
    <n v="12"/>
    <x v="39"/>
    <n v="3000037285"/>
    <n v="1100365"/>
    <x v="0"/>
    <n v="200222"/>
    <s v="Liberty Oil Mills Ltd"/>
    <n v="20.92"/>
    <n v="20.92"/>
    <s v="MH 04 EY 8172/MISTRY TPT"/>
    <n v="22385"/>
    <n v="22385"/>
    <n v="1013050.9999999999"/>
    <n v="48424.999999999993"/>
  </r>
  <r>
    <d v="2016-12-30T00:00:00"/>
    <n v="12"/>
    <x v="39"/>
    <n v="3000037285"/>
    <n v="1100365"/>
    <x v="0"/>
    <n v="200222"/>
    <s v="Liberty Oil Mills Ltd"/>
    <n v="19.600000000000001"/>
    <n v="19.600000000000001"/>
    <s v="MH 04 EB 8761/IESAROADLIE"/>
    <n v="22380"/>
    <n v="22380"/>
    <n v="949130.00000000012"/>
    <n v="48425"/>
  </r>
  <r>
    <d v="2016-12-30T00:00:00"/>
    <n v="12"/>
    <x v="39"/>
    <n v="3000037285"/>
    <n v="1100365"/>
    <x v="0"/>
    <n v="200222"/>
    <s v="Liberty Oil Mills Ltd"/>
    <n v="25.88"/>
    <n v="25.88"/>
    <s v="MH 06 AQ 2534/A B C"/>
    <n v="22382"/>
    <n v="22382"/>
    <n v="1253239"/>
    <n v="48425"/>
  </r>
  <r>
    <d v="2016-12-31T00:00:00"/>
    <n v="12"/>
    <x v="39"/>
    <n v="3000037685"/>
    <n v="1100122"/>
    <x v="3"/>
    <n v="600005"/>
    <s v="VVF LIMITED"/>
    <n v="19.905000000000001"/>
    <n v="19.809999999999999"/>
    <s v="MH 19 Z 4131/RATHI LIQUID"/>
    <n v="9499740125"/>
    <n v="9499740125"/>
    <n v="2074582.44"/>
    <n v="104724"/>
  </r>
  <r>
    <d v="2016-12-31T00:00:00"/>
    <n v="12"/>
    <x v="39"/>
    <n v="3000037414"/>
    <n v="1100122"/>
    <x v="3"/>
    <n v="600005"/>
    <s v="VVF LIMITED"/>
    <n v="20.079999999999998"/>
    <n v="19.989999999999998"/>
    <s v="MH 43 Y 7204/CITY TPT"/>
    <n v="9499740086"/>
    <n v="9499740086"/>
    <n v="2233062.91"/>
    <n v="111709.00000000001"/>
  </r>
  <r>
    <d v="2016-12-31T00:00:00"/>
    <n v="12"/>
    <x v="39"/>
    <n v="3000037707"/>
    <n v="1100122"/>
    <x v="3"/>
    <n v="600005"/>
    <s v="VVF LIMITED"/>
    <n v="19.920000000000002"/>
    <n v="19.920000000000002"/>
    <s v="MH 04 GR 7447/SREE TRANS"/>
    <n v="9499740127"/>
    <n v="9499740127"/>
    <n v="2240362.56"/>
    <n v="112468"/>
  </r>
  <r>
    <d v="2016-12-31T00:00:00"/>
    <n v="12"/>
    <x v="39"/>
    <n v="3000037684"/>
    <n v="1100122"/>
    <x v="3"/>
    <n v="600005"/>
    <s v="VVF LIMITED"/>
    <n v="20.434999999999999"/>
    <n v="20.36"/>
    <s v="MH 43 Y 4697/SAMEER TRANS"/>
    <n v="9499740124"/>
    <n v="9499740124"/>
    <n v="2362004.3199999998"/>
    <n v="116012"/>
  </r>
  <r>
    <d v="2016-12-31T00:00:00"/>
    <n v="12"/>
    <x v="39"/>
    <n v="3000037285"/>
    <n v="1100365"/>
    <x v="0"/>
    <n v="200222"/>
    <s v="Liberty Oil Mills Ltd"/>
    <n v="20.86"/>
    <n v="20.86"/>
    <s v="MH 04 EY 8172/MISTRY TRA"/>
    <n v="22482"/>
    <n v="22482"/>
    <n v="1010145.5"/>
    <n v="48425"/>
  </r>
  <r>
    <d v="2016-12-31T00:00:00"/>
    <n v="12"/>
    <x v="39"/>
    <n v="3000037285"/>
    <n v="1100365"/>
    <x v="0"/>
    <n v="200222"/>
    <s v="Liberty Oil Mills Ltd"/>
    <n v="19.47"/>
    <n v="19.47"/>
    <s v="MH 43 Y 2381/PRANAY LOGIS"/>
    <n v="22429"/>
    <n v="22429"/>
    <n v="942834.75"/>
    <n v="48425"/>
  </r>
  <r>
    <d v="2016-12-31T00:00:00"/>
    <n v="12"/>
    <x v="39"/>
    <n v="3000037285"/>
    <n v="1100365"/>
    <x v="0"/>
    <n v="200222"/>
    <s v="Liberty Oil Mills Ltd"/>
    <n v="17.27"/>
    <n v="17.27"/>
    <s v="MH04 CP 9744/MISTRY TPT"/>
    <n v="22473"/>
    <n v="22473"/>
    <n v="836299.75"/>
    <n v="48425"/>
  </r>
  <r>
    <d v="2016-12-31T00:00:00"/>
    <n v="12"/>
    <x v="39"/>
    <n v="3000037285"/>
    <n v="1100365"/>
    <x v="0"/>
    <n v="200222"/>
    <s v="Liberty Oil Mills Ltd"/>
    <n v="0.27"/>
    <n v="0.27"/>
    <s v="MH 04 EL 3865/MISTRY TPT"/>
    <n v="22398"/>
    <n v="22398"/>
    <n v="13074.75"/>
    <n v="48425"/>
  </r>
  <r>
    <d v="2016-12-31T00:00:00"/>
    <n v="12"/>
    <x v="39"/>
    <n v="3000037285"/>
    <n v="1100365"/>
    <x v="0"/>
    <n v="200222"/>
    <s v="Liberty Oil Mills Ltd"/>
    <n v="19.68"/>
    <n v="19.68"/>
    <s v="MH 43 Y 3681/PRANAY LOGIS"/>
    <n v="22410"/>
    <n v="22410"/>
    <n v="953004"/>
    <n v="48425"/>
  </r>
  <r>
    <d v="2016-12-31T00:00:00"/>
    <n v="12"/>
    <x v="39"/>
    <n v="3000037285"/>
    <n v="1100365"/>
    <x v="0"/>
    <n v="200222"/>
    <s v="Liberty Oil Mills Ltd"/>
    <n v="20.58"/>
    <n v="20.58"/>
    <s v="MH 04 EL 3632/MISTRY TPT"/>
    <n v="22406"/>
    <n v="22406"/>
    <n v="996586.50000000012"/>
    <n v="48425.000000000007"/>
  </r>
  <r>
    <d v="2016-12-31T00:00:00"/>
    <n v="12"/>
    <x v="39"/>
    <n v="3000037285"/>
    <n v="1100365"/>
    <x v="0"/>
    <n v="200222"/>
    <s v="Liberty Oil Mills Ltd"/>
    <n v="20.36"/>
    <n v="20.36"/>
    <s v="MH 04 EL 3865/MISTRY TPT"/>
    <n v="22397"/>
    <n v="22397"/>
    <n v="985933"/>
    <n v="48425"/>
  </r>
  <r>
    <d v="2016-12-31T00:00:00"/>
    <n v="12"/>
    <x v="39"/>
    <n v="3000037285"/>
    <n v="1100365"/>
    <x v="0"/>
    <n v="200222"/>
    <s v="Liberty Oil Mills Ltd"/>
    <n v="20.23"/>
    <n v="20.23"/>
    <s v="MH 46 F 7281/PRANAY LOGIS"/>
    <n v="22399"/>
    <n v="22399"/>
    <n v="979637.75"/>
    <n v="48425"/>
  </r>
  <r>
    <d v="2017-01-03T00:00:00"/>
    <n v="1"/>
    <x v="40"/>
    <n v="3000035557"/>
    <n v="1100122"/>
    <x v="3"/>
    <n v="203182"/>
    <s v="Edelweiss Agri value Chain Lim"/>
    <n v="19.88"/>
    <n v="19.829999999999998"/>
    <s v="MH 04 GC 0159/JAI AMBIKA"/>
    <n v="190"/>
    <n v="190"/>
    <n v="1868621.35"/>
    <n v="94232.039838628349"/>
  </r>
  <r>
    <d v="2017-01-04T00:00:00"/>
    <n v="1"/>
    <x v="40"/>
    <n v="3000037742"/>
    <n v="1100122"/>
    <x v="3"/>
    <n v="600005"/>
    <s v="VVF LIMITED"/>
    <n v="15.98"/>
    <n v="15.97"/>
    <s v="MH 04 DD 5201/SONY TRANS"/>
    <n v="9499740129"/>
    <n v="9499740129"/>
    <n v="1957410.96"/>
    <n v="122568"/>
  </r>
  <r>
    <d v="2017-01-04T00:00:00"/>
    <n v="1"/>
    <x v="40"/>
    <n v="3000037763"/>
    <n v="1100122"/>
    <x v="3"/>
    <n v="600005"/>
    <s v="VVF LIMITED"/>
    <n v="19.95"/>
    <n v="19.95"/>
    <s v="GJ 06 AX 1475/SREE TRANS"/>
    <n v="9499740137"/>
    <n v="9499740137"/>
    <n v="2001403.95"/>
    <n v="100321"/>
  </r>
  <r>
    <d v="2017-01-04T00:00:00"/>
    <n v="1"/>
    <x v="40"/>
    <n v="3000037742"/>
    <n v="1100122"/>
    <x v="3"/>
    <n v="600005"/>
    <s v="VVF LIMITED"/>
    <n v="19.96"/>
    <n v="19.940000000000001"/>
    <s v="MH 46 F 7060/JAI BAJRANG"/>
    <n v="9499740129"/>
    <n v="9499740129"/>
    <n v="2444005.92"/>
    <n v="122567.99999999999"/>
  </r>
  <r>
    <d v="2017-01-04T00:00:00"/>
    <n v="1"/>
    <x v="40"/>
    <n v="3000037758"/>
    <n v="1100122"/>
    <x v="3"/>
    <n v="600005"/>
    <s v="VVF LIMITED"/>
    <n v="19.829999999999998"/>
    <n v="19.8"/>
    <s v="MH 04 GR 5643/OM SHRI TPT"/>
    <n v="9499740136"/>
    <n v="9499740136"/>
    <n v="2186791.2000000002"/>
    <n v="110444"/>
  </r>
  <r>
    <d v="2017-01-04T00:00:00"/>
    <n v="1"/>
    <x v="40"/>
    <n v="3000037762"/>
    <n v="1100122"/>
    <x v="3"/>
    <n v="600005"/>
    <s v="VVF LIMITED"/>
    <n v="19.97"/>
    <n v="19.920000000000002"/>
    <s v="MH 46 F 6101/JAI BAJRANG"/>
    <n v="9499740134"/>
    <n v="9499740134"/>
    <n v="2441554.56"/>
    <n v="122567.99999999999"/>
  </r>
  <r>
    <d v="2017-01-04T00:00:00"/>
    <n v="1"/>
    <x v="40"/>
    <n v="3000037749"/>
    <n v="1100122"/>
    <x v="3"/>
    <n v="600005"/>
    <s v="VVF LIMITED"/>
    <n v="19.829999999999998"/>
    <n v="19.82"/>
    <s v="MH 04 EL 5727/CITY TRANS"/>
    <n v="9499740133"/>
    <n v="9499740133"/>
    <n v="2209057.92"/>
    <n v="111456"/>
  </r>
  <r>
    <d v="2017-01-04T00:00:00"/>
    <n v="1"/>
    <x v="40"/>
    <n v="3000037742"/>
    <n v="1100122"/>
    <x v="3"/>
    <n v="600005"/>
    <s v="VVF LIMITED"/>
    <n v="15.96"/>
    <n v="15.96"/>
    <s v="MH 04 DD 5975/PRACHI TRAN"/>
    <n v="9499740129"/>
    <n v="9499740129"/>
    <n v="1956185.28"/>
    <n v="122568"/>
  </r>
  <r>
    <d v="2017-01-04T00:00:00"/>
    <n v="1"/>
    <x v="40"/>
    <n v="3000037764"/>
    <n v="1100122"/>
    <x v="3"/>
    <n v="600005"/>
    <s v="VVF LIMITED"/>
    <n v="19.984999999999999"/>
    <n v="19.93"/>
    <s v="MH 04 GR 4335/SHRI VAIBHA"/>
    <n v="9499740138"/>
    <n v="9499740138"/>
    <n v="2247545.96"/>
    <n v="112772"/>
  </r>
  <r>
    <d v="2017-01-04T00:00:00"/>
    <n v="1"/>
    <x v="40"/>
    <n v="3000037746"/>
    <n v="1100122"/>
    <x v="3"/>
    <n v="600005"/>
    <s v="VVF LIMITED"/>
    <n v="19.89"/>
    <n v="19.850000000000001"/>
    <s v="MH 05 AM 2734/AR ROADWAYS"/>
    <n v="9499740131"/>
    <n v="9499740131"/>
    <n v="2212401.6"/>
    <n v="111456"/>
  </r>
  <r>
    <d v="2017-01-04T00:00:00"/>
    <n v="1"/>
    <x v="40"/>
    <n v="3000037762"/>
    <n v="1100122"/>
    <x v="3"/>
    <n v="600005"/>
    <s v="VVF LIMITED"/>
    <n v="24.98"/>
    <n v="24.94"/>
    <s v="MH 04 EL/6365/HARMEET ROA"/>
    <n v="9499740134"/>
    <n v="9499740134"/>
    <n v="3056845.92"/>
    <n v="122567.99999999999"/>
  </r>
  <r>
    <d v="2017-01-04T00:00:00"/>
    <n v="1"/>
    <x v="40"/>
    <n v="3000037742"/>
    <n v="1100122"/>
    <x v="3"/>
    <n v="600005"/>
    <s v="VVF LIMITED"/>
    <n v="19.989999999999998"/>
    <n v="19.95"/>
    <s v="MH 04 DS 2592/YMH ENTER"/>
    <n v="9499740129"/>
    <n v="9499740129"/>
    <n v="2445231.6"/>
    <n v="122568.00000000001"/>
  </r>
  <r>
    <d v="2017-01-04T00:00:00"/>
    <n v="1"/>
    <x v="40"/>
    <n v="3000037742"/>
    <n v="1100122"/>
    <x v="3"/>
    <n v="600005"/>
    <s v="VVF LIMITED"/>
    <n v="19.940000000000001"/>
    <n v="19.91"/>
    <s v="MH 04 EB 2835/YMH ENTER"/>
    <n v="9499740129"/>
    <n v="9499740129"/>
    <n v="2440328.88"/>
    <n v="122568"/>
  </r>
  <r>
    <d v="2017-01-04T00:00:00"/>
    <n v="1"/>
    <x v="40"/>
    <n v="3000037743"/>
    <n v="1100122"/>
    <x v="3"/>
    <n v="600005"/>
    <s v="VVF LIMITED"/>
    <n v="20.059999999999999"/>
    <n v="20.059999999999999"/>
    <s v="MH 43 Y 5286/CITY TRANS"/>
    <n v="9499740130"/>
    <n v="9499740130"/>
    <n v="2154584.42"/>
    <n v="107407"/>
  </r>
  <r>
    <d v="2017-01-04T00:00:00"/>
    <n v="1"/>
    <x v="40"/>
    <n v="3000037747"/>
    <n v="1100122"/>
    <x v="3"/>
    <n v="600005"/>
    <s v="VVF LIMITED"/>
    <n v="20.62"/>
    <n v="20.62"/>
    <s v="MH 04 GR 2144/CITY TPT"/>
    <n v="9499740132"/>
    <n v="9499740132"/>
    <n v="2298222.7200000002"/>
    <n v="111456"/>
  </r>
  <r>
    <d v="2017-01-04T00:00:00"/>
    <n v="1"/>
    <x v="40"/>
    <n v="3000037758"/>
    <n v="1100122"/>
    <x v="3"/>
    <n v="600005"/>
    <s v="VVF LIMITED"/>
    <n v="19.72"/>
    <n v="19.72"/>
    <s v="MH 04 GR 5603/OM SHRI TPT"/>
    <n v="9499740136"/>
    <n v="9499740136"/>
    <n v="2177955.6800000002"/>
    <n v="110444.00000000001"/>
  </r>
  <r>
    <d v="2017-01-04T00:00:00"/>
    <n v="1"/>
    <x v="40"/>
    <n v="3000037742"/>
    <n v="1100122"/>
    <x v="3"/>
    <n v="600005"/>
    <s v="VVF LIMITED"/>
    <n v="15.86"/>
    <n v="15.86"/>
    <s v="MH 04 DD 5661/SONY TRANS"/>
    <n v="9499740129"/>
    <n v="9499740129"/>
    <n v="1943928.48"/>
    <n v="122568"/>
  </r>
  <r>
    <d v="2017-01-04T00:00:00"/>
    <n v="1"/>
    <x v="40"/>
    <n v="3000035557"/>
    <n v="1100122"/>
    <x v="3"/>
    <n v="203182"/>
    <s v="Edelweiss Agri value Chain Lim"/>
    <n v="20.234999999999999"/>
    <n v="20.16"/>
    <s v="MH04HD1013/ROHIT TPT."/>
    <n v="191"/>
    <n v="191"/>
    <n v="1899717.93"/>
    <n v="94232.04017857142"/>
  </r>
  <r>
    <d v="2017-01-04T00:00:00"/>
    <n v="1"/>
    <x v="40"/>
    <n v="3000035557"/>
    <n v="1100122"/>
    <x v="3"/>
    <n v="203182"/>
    <s v="Edelweiss Agri value Chain Lim"/>
    <n v="20.195"/>
    <n v="20.13"/>
    <s v="MH04FJ7247/ROHIT TPT."/>
    <n v="191"/>
    <n v="191"/>
    <n v="1896890.97"/>
    <n v="94232.040238450078"/>
  </r>
  <r>
    <d v="2017-01-04T00:00:00"/>
    <n v="1"/>
    <x v="40"/>
    <n v="3000037742"/>
    <n v="1100122"/>
    <x v="3"/>
    <n v="600005"/>
    <s v="VVF LIMITED"/>
    <n v="19.489999999999998"/>
    <n v="19.489999999999998"/>
    <s v="MH 04 FD 0500/YMH ENTER"/>
    <n v="9499740129"/>
    <n v="9499740129"/>
    <n v="2388850.3199999998"/>
    <n v="122568"/>
  </r>
  <r>
    <d v="2017-01-04T00:00:00"/>
    <n v="1"/>
    <x v="40"/>
    <n v="3000037746"/>
    <n v="1100122"/>
    <x v="3"/>
    <n v="600005"/>
    <s v="VVF LIMITED"/>
    <n v="19.96"/>
    <n v="19.96"/>
    <s v="MH 04 FP 3389/AR ROADWAYS"/>
    <n v="9499740131"/>
    <n v="9499740131"/>
    <n v="2224661.7599999998"/>
    <n v="111455.99999999999"/>
  </r>
  <r>
    <d v="2017-01-04T00:00:00"/>
    <n v="1"/>
    <x v="40"/>
    <n v="3000037742"/>
    <n v="1100122"/>
    <x v="3"/>
    <n v="600005"/>
    <s v="VVF LIMITED"/>
    <n v="20.04"/>
    <n v="20"/>
    <s v="MH 04 EB 2826/YMH ENTER"/>
    <n v="9499740129"/>
    <n v="9499740129"/>
    <n v="2451360"/>
    <n v="122568"/>
  </r>
  <r>
    <d v="2017-01-04T00:00:00"/>
    <n v="1"/>
    <x v="40"/>
    <n v="3000037757"/>
    <n v="1100122"/>
    <x v="3"/>
    <n v="600005"/>
    <s v="VVF LIMITED"/>
    <n v="19.86"/>
    <n v="19.84"/>
    <s v="MH 05 AM 764/SAMEER TRANS"/>
    <n v="9499740135"/>
    <n v="9499740135"/>
    <n v="2301678.08"/>
    <n v="116012"/>
  </r>
  <r>
    <d v="2017-01-04T00:00:00"/>
    <n v="1"/>
    <x v="40"/>
    <n v="3000037700"/>
    <n v="1100122"/>
    <x v="3"/>
    <n v="600005"/>
    <s v="VVF LIMITED"/>
    <n v="20.02"/>
    <n v="19.88"/>
    <s v="MH04EY5137/CITY TRANSPORT"/>
    <n v="9499740126"/>
    <n v="9499740126"/>
    <n v="2245943"/>
    <n v="112975"/>
  </r>
  <r>
    <d v="2017-01-06T00:00:00"/>
    <n v="1"/>
    <x v="40"/>
    <n v="3000037708"/>
    <n v="1100122"/>
    <x v="3"/>
    <n v="600005"/>
    <s v="VVF LIMITED"/>
    <n v="19.350000000000001"/>
    <n v="19.32"/>
    <s v="MH 04 GR 2645/CITY TPT"/>
    <n v="9499740128"/>
    <n v="9499740128"/>
    <n v="2075103.24"/>
    <n v="107407"/>
  </r>
  <r>
    <d v="2017-01-06T00:00:00"/>
    <n v="1"/>
    <x v="40"/>
    <n v="3000037822"/>
    <n v="1100122"/>
    <x v="3"/>
    <n v="600005"/>
    <s v="VVF LIMITED"/>
    <n v="20.04"/>
    <n v="19.989999999999998"/>
    <s v="MH 43 Y 7535/AR ROAD WAYS"/>
    <n v="9499740139"/>
    <n v="9499740139"/>
    <n v="2228005.44"/>
    <n v="111456"/>
  </r>
  <r>
    <d v="2017-01-06T00:00:00"/>
    <n v="1"/>
    <x v="40"/>
    <n v="3000037879"/>
    <n v="1100122"/>
    <x v="3"/>
    <n v="600005"/>
    <s v="VVF LIMITED"/>
    <n v="20.97"/>
    <n v="20.91"/>
    <s v="MH 04 GC 7955/KETAN G C S"/>
    <n v="9499740143"/>
    <n v="9499740143"/>
    <n v="2562896.88"/>
    <n v="122568"/>
  </r>
  <r>
    <d v="2017-01-06T00:00:00"/>
    <n v="1"/>
    <x v="40"/>
    <n v="3000037879"/>
    <n v="1100122"/>
    <x v="3"/>
    <n v="600005"/>
    <s v="VVF LIMITED"/>
    <n v="15.9"/>
    <n v="15.86"/>
    <s v="MH 04 DD 5201/SONY TPT S"/>
    <n v="9499740143"/>
    <n v="9499740143"/>
    <n v="1943928.48"/>
    <n v="122568"/>
  </r>
  <r>
    <d v="2017-01-07T00:00:00"/>
    <n v="1"/>
    <x v="40"/>
    <n v="3000037880"/>
    <n v="1100122"/>
    <x v="3"/>
    <n v="600005"/>
    <s v="VVF LIMITED"/>
    <n v="19.829999999999998"/>
    <n v="19.77"/>
    <s v="MH 43 Y 4746/CITY/TPT"/>
    <n v="9499740141"/>
    <n v="9499740141"/>
    <n v="2223492.36"/>
    <n v="112468"/>
  </r>
  <r>
    <d v="2017-01-07T00:00:00"/>
    <n v="1"/>
    <x v="40"/>
    <n v="3000037906"/>
    <n v="1100122"/>
    <x v="3"/>
    <n v="600005"/>
    <s v="VVF LIMITED"/>
    <n v="20.85"/>
    <n v="20.78"/>
    <s v="MH 04 HD 2133/KETAN G C S"/>
    <n v="9499740147"/>
    <n v="9499740147"/>
    <n v="2546963.04"/>
    <n v="122568"/>
  </r>
  <r>
    <d v="2017-01-07T00:00:00"/>
    <n v="1"/>
    <x v="40"/>
    <n v="3000037906"/>
    <n v="1100122"/>
    <x v="3"/>
    <n v="600005"/>
    <s v="VVF LIMITED"/>
    <n v="20.99"/>
    <n v="20.94"/>
    <s v="MH 04 HD 2155/KETAN G C S"/>
    <n v="9499740147"/>
    <n v="9499740147"/>
    <n v="2566573.92"/>
    <n v="122567.99999999999"/>
  </r>
  <r>
    <d v="2017-01-07T00:00:00"/>
    <n v="1"/>
    <x v="40"/>
    <n v="3000037840"/>
    <n v="1100122"/>
    <x v="3"/>
    <n v="600005"/>
    <s v="VVF LIMITED"/>
    <n v="18.905000000000001"/>
    <n v="18.850000000000001"/>
    <s v="MH 18 AS 265/SHRI VAIBHAV"/>
    <n v="9499740140"/>
    <n v="9499740140"/>
    <n v="1903246.8"/>
    <n v="100968"/>
  </r>
  <r>
    <d v="2017-01-07T00:00:00"/>
    <n v="1"/>
    <x v="40"/>
    <n v="3000037879"/>
    <n v="1100122"/>
    <x v="3"/>
    <n v="600005"/>
    <s v="VVF LIMITED"/>
    <n v="20.34"/>
    <n v="20.29"/>
    <s v="MH 12 HD 1717/YMH ENTERPR"/>
    <n v="9499740143"/>
    <n v="9499740143"/>
    <n v="2486904.7200000002"/>
    <n v="122568.00000000001"/>
  </r>
  <r>
    <d v="2017-01-07T00:00:00"/>
    <n v="1"/>
    <x v="40"/>
    <n v="3000037881"/>
    <n v="1100122"/>
    <x v="3"/>
    <n v="600005"/>
    <s v="VVF LIMITED"/>
    <n v="20.079999999999998"/>
    <n v="20.05"/>
    <s v="GJ 06 AV 4175/SREE TPT"/>
    <n v="9499740142"/>
    <n v="9499740142"/>
    <n v="2305729.9500000002"/>
    <n v="114999"/>
  </r>
  <r>
    <d v="2017-01-07T00:00:00"/>
    <n v="1"/>
    <x v="40"/>
    <n v="3000037879"/>
    <n v="1100122"/>
    <x v="3"/>
    <n v="600005"/>
    <s v="VVF LIMITED"/>
    <n v="20.92"/>
    <n v="20.87"/>
    <s v="MH 04 FD 0600/YMH ENTERPR"/>
    <n v="9499740143"/>
    <n v="9499740143"/>
    <n v="2557994.16"/>
    <n v="122568"/>
  </r>
  <r>
    <d v="2017-01-08T00:00:00"/>
    <n v="1"/>
    <x v="41"/>
    <n v="3000037906"/>
    <n v="1100122"/>
    <x v="3"/>
    <n v="600005"/>
    <s v="VVF LIMITED"/>
    <n v="20.399999999999999"/>
    <n v="20.34"/>
    <s v="MH 04 HD 2144/KETAN GULAB"/>
    <n v="9499740147"/>
    <n v="9499740147"/>
    <n v="2493033.12"/>
    <n v="122568"/>
  </r>
  <r>
    <d v="2017-01-08T00:00:00"/>
    <n v="1"/>
    <x v="41"/>
    <n v="3000037896"/>
    <n v="1100122"/>
    <x v="3"/>
    <n v="600005"/>
    <s v="VVF LIMITED"/>
    <n v="19.925000000000001"/>
    <n v="19.89"/>
    <s v="MH 48 AG 2480/ROHIT TPT"/>
    <n v="9499740144"/>
    <n v="9499740144"/>
    <n v="2029615.3799999997"/>
    <n v="102041.99999999999"/>
  </r>
  <r>
    <d v="2017-01-08T00:00:00"/>
    <n v="1"/>
    <x v="41"/>
    <n v="3000037285"/>
    <n v="1100365"/>
    <x v="0"/>
    <n v="200222"/>
    <s v="Liberty Oil Mills Ltd"/>
    <n v="25.75"/>
    <n v="25.75"/>
    <s v="MH 06 AQ 2534/ANNABULKCAR"/>
    <n v="23087"/>
    <n v="23087"/>
    <n v="1246943.75"/>
    <n v="48425"/>
  </r>
  <r>
    <d v="2017-01-08T00:00:00"/>
    <n v="1"/>
    <x v="41"/>
    <n v="3000037285"/>
    <n v="1100365"/>
    <x v="0"/>
    <n v="200222"/>
    <s v="Liberty Oil Mills Ltd"/>
    <n v="20.61"/>
    <n v="20.61"/>
    <s v="MH 04 EB 3367/BHAVIN TPT"/>
    <n v="23071"/>
    <n v="23071"/>
    <n v="998039.25"/>
    <n v="48425"/>
  </r>
  <r>
    <d v="2017-01-08T00:00:00"/>
    <n v="1"/>
    <x v="41"/>
    <n v="3000037285"/>
    <n v="1100365"/>
    <x v="0"/>
    <n v="200222"/>
    <s v="Liberty Oil Mills Ltd"/>
    <n v="10.14"/>
    <n v="10.14"/>
    <s v="MH 43 U 3595/IDEALMOVERS"/>
    <n v="23098"/>
    <n v="23098"/>
    <n v="491029.5"/>
    <n v="48425"/>
  </r>
  <r>
    <d v="2017-01-08T00:00:00"/>
    <n v="1"/>
    <x v="41"/>
    <n v="3000037285"/>
    <n v="1100365"/>
    <x v="0"/>
    <n v="200222"/>
    <s v="Liberty Oil Mills Ltd"/>
    <n v="19.48"/>
    <n v="19.48"/>
    <s v="MH 04 EB 8761/IESA ROADLI"/>
    <n v="23074"/>
    <n v="23074"/>
    <n v="943319"/>
    <n v="48425"/>
  </r>
  <r>
    <d v="2017-01-08T00:00:00"/>
    <n v="1"/>
    <x v="41"/>
    <n v="3000037285"/>
    <n v="1100365"/>
    <x v="0"/>
    <n v="200222"/>
    <s v="Liberty Oil Mills Ltd"/>
    <n v="20.46"/>
    <n v="20.46"/>
    <s v="MH04FP1377/MISTRY TPT."/>
    <n v="23060"/>
    <n v="23060"/>
    <n v="990775.5"/>
    <n v="48425"/>
  </r>
  <r>
    <d v="2017-01-08T00:00:00"/>
    <n v="1"/>
    <x v="41"/>
    <n v="3000037285"/>
    <n v="1100365"/>
    <x v="0"/>
    <n v="200222"/>
    <s v="Liberty Oil Mills Ltd"/>
    <n v="21.17"/>
    <n v="21.17"/>
    <s v="MH 04 EY 8175/MISTRY TPT"/>
    <n v="23046"/>
    <n v="23046"/>
    <n v="1025157.2499999999"/>
    <n v="48424.999999999993"/>
  </r>
  <r>
    <d v="2017-01-08T00:00:00"/>
    <n v="1"/>
    <x v="41"/>
    <n v="3000037285"/>
    <n v="1100365"/>
    <x v="0"/>
    <n v="200222"/>
    <s v="Liberty Oil Mills Ltd"/>
    <n v="16.07"/>
    <n v="16.07"/>
    <s v="MH 04 DD 5323/IESA ROADLI"/>
    <n v="23077"/>
    <n v="23077"/>
    <n v="778189.75"/>
    <n v="48425"/>
  </r>
  <r>
    <d v="2017-01-08T00:00:00"/>
    <n v="1"/>
    <x v="41"/>
    <n v="3000037285"/>
    <n v="1100365"/>
    <x v="0"/>
    <n v="200222"/>
    <s v="Liberty Oil Mills Ltd"/>
    <n v="9.0500000000000007"/>
    <n v="9.0500000000000007"/>
    <s v="MH 43 U 3595/IDEALMOVERS"/>
    <n v="23095"/>
    <n v="23095"/>
    <n v="438246.24999999994"/>
    <n v="48424.999999999993"/>
  </r>
  <r>
    <d v="2017-01-08T00:00:00"/>
    <n v="1"/>
    <x v="41"/>
    <n v="3000037285"/>
    <n v="1100365"/>
    <x v="0"/>
    <n v="200222"/>
    <s v="Liberty Oil Mills Ltd"/>
    <n v="21.56"/>
    <n v="21.56"/>
    <s v="MH 04 GR 5532/BHAVIN TPT"/>
    <n v="23063"/>
    <n v="23063"/>
    <n v="1044042.9999999999"/>
    <n v="48425"/>
  </r>
  <r>
    <d v="2017-01-08T00:00:00"/>
    <n v="1"/>
    <x v="41"/>
    <n v="3000037285"/>
    <n v="1100365"/>
    <x v="0"/>
    <n v="200222"/>
    <s v="Liberty Oil Mills Ltd"/>
    <n v="20.94"/>
    <n v="20.94"/>
    <s v="MH 04 EL 3743/MISTRY TPT"/>
    <n v="23058"/>
    <n v="23058"/>
    <n v="1014019.5000000001"/>
    <n v="48425"/>
  </r>
  <r>
    <d v="2017-01-08T00:00:00"/>
    <n v="1"/>
    <x v="41"/>
    <n v="3000037285"/>
    <n v="1100365"/>
    <x v="0"/>
    <n v="200222"/>
    <s v="Liberty Oil Mills Ltd"/>
    <n v="20.49"/>
    <n v="20.49"/>
    <s v="MH 04 FJ 2418/BHAVIN TPT"/>
    <n v="23072"/>
    <n v="23072"/>
    <n v="992228.25000000012"/>
    <n v="48425.000000000007"/>
  </r>
  <r>
    <d v="2017-01-08T00:00:00"/>
    <n v="1"/>
    <x v="41"/>
    <n v="3000037806"/>
    <n v="1100380"/>
    <x v="1"/>
    <n v="200282"/>
    <s v="Maheshwari Global Industries Pvt Ltd"/>
    <n v="26.72"/>
    <n v="26.63"/>
    <s v="GJ 12 AT 8788/OM TPT"/>
    <n v="369"/>
    <n v="369"/>
    <n v="2360482.13"/>
    <n v="88639.959819752155"/>
  </r>
  <r>
    <d v="2017-01-08T00:00:00"/>
    <n v="1"/>
    <x v="41"/>
    <n v="3000037806"/>
    <n v="1100380"/>
    <x v="1"/>
    <n v="200282"/>
    <s v="Maheshwari Global Industries Pvt Ltd"/>
    <n v="27.38"/>
    <n v="27.33"/>
    <s v="GJ 12 BT 8840/OM TPT"/>
    <n v="367"/>
    <n v="367"/>
    <n v="2422530.11"/>
    <n v="88639.960117087452"/>
  </r>
  <r>
    <d v="2017-01-08T00:00:00"/>
    <n v="1"/>
    <x v="41"/>
    <n v="3000037806"/>
    <n v="1100380"/>
    <x v="1"/>
    <n v="200282"/>
    <s v="Maheshwari Global Industries Pvt Ltd"/>
    <n v="27.42"/>
    <n v="27.36"/>
    <s v="GJ 12 AY 8804/OM TPT"/>
    <n v="368"/>
    <n v="368"/>
    <n v="2425189.31"/>
    <n v="88639.960160818722"/>
  </r>
  <r>
    <d v="2017-01-08T00:00:00"/>
    <n v="1"/>
    <x v="41"/>
    <n v="3000037806"/>
    <n v="1100380"/>
    <x v="1"/>
    <n v="200282"/>
    <s v="Maheshwari Global Industries Pvt Ltd"/>
    <n v="27.76"/>
    <n v="27.75"/>
    <s v="GJ12BT8830/OM TRANSPORT"/>
    <n v="365"/>
    <n v="365"/>
    <n v="2459758.89"/>
    <n v="88639.96"/>
  </r>
  <r>
    <d v="2017-01-08T00:00:00"/>
    <n v="1"/>
    <x v="41"/>
    <n v="3000037806"/>
    <n v="1100380"/>
    <x v="1"/>
    <n v="200282"/>
    <s v="Maheshwari Global Industries Pvt Ltd"/>
    <n v="28.18"/>
    <n v="28.13"/>
    <s v="GJ12BT8836/OM TRANSPORT"/>
    <n v="364"/>
    <n v="364"/>
    <n v="2493442.0699999998"/>
    <n v="88639.959829363666"/>
  </r>
  <r>
    <d v="2017-01-08T00:00:00"/>
    <n v="1"/>
    <x v="41"/>
    <n v="3000037806"/>
    <n v="1100380"/>
    <x v="1"/>
    <n v="200282"/>
    <s v="Maheshwari Global Industries Pvt Ltd"/>
    <n v="28.19"/>
    <n v="28.09"/>
    <s v="GJ 12 AY 8855/OM TPT"/>
    <n v="366"/>
    <n v="366"/>
    <n v="2489896.48"/>
    <n v="88639.960128159481"/>
  </r>
  <r>
    <d v="2017-01-08T00:00:00"/>
    <n v="1"/>
    <x v="41"/>
    <n v="3000037806"/>
    <n v="1100380"/>
    <x v="1"/>
    <n v="200282"/>
    <s v="Maheshwari Global Industries Pvt Ltd"/>
    <n v="26.9"/>
    <n v="26.85"/>
    <s v="GJ 12 AU 8855/OM TPT"/>
    <n v="370"/>
    <n v="370"/>
    <n v="2379982.9300000002"/>
    <n v="88639.960148975792"/>
  </r>
  <r>
    <d v="2017-01-10T00:00:00"/>
    <n v="1"/>
    <x v="41"/>
    <n v="3000037897"/>
    <n v="1100122"/>
    <x v="3"/>
    <n v="600005"/>
    <s v="VVF LIMITED"/>
    <n v="20.190000000000001"/>
    <n v="20.149999999999999"/>
    <s v="MH 43 Y 7737/AR ROADWAYS"/>
    <n v="9499740145"/>
    <n v="9499740145"/>
    <n v="2245838.4"/>
    <n v="111456"/>
  </r>
  <r>
    <d v="2017-01-10T00:00:00"/>
    <n v="1"/>
    <x v="41"/>
    <n v="3000037806"/>
    <n v="1100380"/>
    <x v="1"/>
    <n v="200282"/>
    <s v="Maheshwari Global Industries Pvt Ltd"/>
    <n v="33.619999999999997"/>
    <n v="33.619999999999997"/>
    <s v="GJ 12 BT 8858/OM TRANS"/>
    <n v="373"/>
    <n v="373"/>
    <n v="2980075.46"/>
    <n v="88639.960142772165"/>
  </r>
  <r>
    <d v="2017-01-10T00:00:00"/>
    <n v="1"/>
    <x v="41"/>
    <n v="3000037806"/>
    <n v="1100380"/>
    <x v="1"/>
    <n v="200282"/>
    <s v="Maheshwari Global Industries Pvt Ltd"/>
    <n v="27.51"/>
    <n v="27.45"/>
    <s v="GJ 12 AU 8837/OM TRANS"/>
    <n v="371"/>
    <n v="371"/>
    <n v="2433166.9"/>
    <n v="88639.959927140255"/>
  </r>
  <r>
    <d v="2017-01-10T00:00:00"/>
    <n v="1"/>
    <x v="41"/>
    <n v="3000037806"/>
    <n v="1100380"/>
    <x v="1"/>
    <n v="200282"/>
    <s v="Maheshwari Global Industries Pvt Ltd"/>
    <n v="27.55"/>
    <n v="27.53"/>
    <s v="GJ 12 AZ 8807/OM TRANSPOR"/>
    <n v="372"/>
    <n v="372"/>
    <n v="2440258.1"/>
    <n v="88639.960043588813"/>
  </r>
  <r>
    <d v="2017-01-11T00:00:00"/>
    <n v="1"/>
    <x v="41"/>
    <n v="3000037956"/>
    <n v="1100122"/>
    <x v="3"/>
    <n v="600005"/>
    <s v="VVF LIMITED"/>
    <n v="20.100000000000001"/>
    <n v="20.05"/>
    <s v="MH43Y8109/CITY TRANSPORT"/>
    <n v="9499740158"/>
    <n v="9499740158"/>
    <n v="2295584.65"/>
    <n v="114492.99999999999"/>
  </r>
  <r>
    <d v="2017-01-11T00:00:00"/>
    <n v="1"/>
    <x v="41"/>
    <n v="3000037952"/>
    <n v="1100122"/>
    <x v="3"/>
    <n v="600005"/>
    <s v="VVF LIMITED"/>
    <n v="20.23"/>
    <n v="20.190000000000001"/>
    <s v="MH04GR7527/CITY TRANSPORT"/>
    <n v="9499740156"/>
    <n v="9499740156"/>
    <n v="2250296.64"/>
    <n v="111456"/>
  </r>
  <r>
    <d v="2017-01-11T00:00:00"/>
    <n v="1"/>
    <x v="41"/>
    <n v="3000037937"/>
    <n v="1100122"/>
    <x v="3"/>
    <n v="600005"/>
    <s v="VVF LIMITED"/>
    <n v="20.079999999999998"/>
    <n v="20.05"/>
    <s v="MH 43 Y 2795/SREETRANSPOR"/>
    <n v="9499740151"/>
    <n v="9499740151"/>
    <n v="2305729.9500000002"/>
    <n v="114999"/>
  </r>
  <r>
    <d v="2017-01-11T00:00:00"/>
    <n v="1"/>
    <x v="41"/>
    <n v="3000037955"/>
    <n v="1100122"/>
    <x v="3"/>
    <n v="600005"/>
    <s v="VVF LIMITED"/>
    <n v="19.940000000000001"/>
    <n v="19.93"/>
    <s v="MH46F5746/CITY TRANSPORT"/>
    <n v="9499740157"/>
    <n v="9499740157"/>
    <n v="2221318.08"/>
    <n v="111456"/>
  </r>
  <r>
    <d v="2017-01-11T00:00:00"/>
    <n v="1"/>
    <x v="41"/>
    <n v="3000037955"/>
    <n v="1100122"/>
    <x v="3"/>
    <n v="600005"/>
    <s v="VVF LIMITED"/>
    <n v="19.3"/>
    <n v="19.25"/>
    <s v="MH43Y2109/CITY TRANSPORT"/>
    <n v="9499740157"/>
    <n v="9499740157"/>
    <n v="2145528"/>
    <n v="111456"/>
  </r>
  <r>
    <d v="2017-01-11T00:00:00"/>
    <n v="1"/>
    <x v="41"/>
    <n v="3000037932"/>
    <n v="1100122"/>
    <x v="3"/>
    <n v="600005"/>
    <s v="VVF LIMITED"/>
    <n v="20.094999999999999"/>
    <n v="20.04"/>
    <s v="MH 43 Y 6595/ANURADHA TPT"/>
    <n v="9499740148"/>
    <n v="9499740148"/>
    <n v="2044921.68"/>
    <n v="102042"/>
  </r>
  <r>
    <d v="2017-01-11T00:00:00"/>
    <n v="1"/>
    <x v="41"/>
    <n v="3000037933"/>
    <n v="1100122"/>
    <x v="3"/>
    <n v="600005"/>
    <s v="VVF LIMITED"/>
    <n v="18.899999999999999"/>
    <n v="18.84"/>
    <s v="MH 04 F 6788/SANDHU TPT"/>
    <n v="9499740152"/>
    <n v="9499740152"/>
    <n v="2309181.12"/>
    <n v="122568"/>
  </r>
  <r>
    <d v="2017-01-11T00:00:00"/>
    <n v="1"/>
    <x v="41"/>
    <n v="3000037951"/>
    <n v="1100122"/>
    <x v="3"/>
    <n v="600005"/>
    <s v="VVF LIMITED"/>
    <n v="15.03"/>
    <n v="15.02"/>
    <s v="MH04FP6955/CITY TRANSPORT"/>
    <n v="9499740155"/>
    <n v="9499740155"/>
    <n v="1689269.36"/>
    <n v="112468.00000000001"/>
  </r>
  <r>
    <d v="2017-01-11T00:00:00"/>
    <n v="1"/>
    <x v="41"/>
    <n v="3000037956"/>
    <n v="1100122"/>
    <x v="3"/>
    <n v="600005"/>
    <s v="VVF LIMITED"/>
    <n v="20.05"/>
    <n v="20.02"/>
    <s v="MH43Y9205/CITY TRANSPORT"/>
    <n v="9499740158"/>
    <n v="9499740158"/>
    <n v="2292149.86"/>
    <n v="114493"/>
  </r>
  <r>
    <d v="2017-01-11T00:00:00"/>
    <n v="1"/>
    <x v="41"/>
    <n v="3000037934"/>
    <n v="1100122"/>
    <x v="3"/>
    <n v="600005"/>
    <s v="VVF LIMITED"/>
    <n v="19.035"/>
    <n v="18.95"/>
    <s v="MH 43 Y 2346/ABI TPT"/>
    <n v="9499740149"/>
    <n v="9499740149"/>
    <n v="1843531.8"/>
    <n v="97284"/>
  </r>
  <r>
    <d v="2017-01-11T00:00:00"/>
    <n v="1"/>
    <x v="41"/>
    <n v="3000037949"/>
    <n v="1100122"/>
    <x v="3"/>
    <n v="600005"/>
    <s v="VVF LIMITED"/>
    <n v="20.100000000000001"/>
    <n v="20.079999999999998"/>
    <s v="MH 04 HD 6449/CITY TPT"/>
    <n v="9499740153"/>
    <n v="9499740153"/>
    <n v="2268538"/>
    <n v="112975.00000000001"/>
  </r>
  <r>
    <d v="2017-01-11T00:00:00"/>
    <n v="1"/>
    <x v="41"/>
    <n v="3000037950"/>
    <n v="1100122"/>
    <x v="3"/>
    <n v="600005"/>
    <s v="VVF LIMITED"/>
    <n v="20.07"/>
    <n v="20.010000000000002"/>
    <s v="MH 43 Y 5328/ABI TRANSPO"/>
    <n v="9499740154"/>
    <n v="9499740154"/>
    <n v="2209984.44"/>
    <n v="110443.99999999999"/>
  </r>
  <r>
    <d v="2017-01-11T00:00:00"/>
    <n v="1"/>
    <x v="41"/>
    <n v="3000037936"/>
    <n v="1100122"/>
    <x v="3"/>
    <n v="600005"/>
    <s v="VVF LIMITED"/>
    <n v="19.5"/>
    <n v="19.43"/>
    <s v="MH 04 EL 9261/SHRIVAIBHAV"/>
    <n v="9499740150"/>
    <n v="9499740150"/>
    <n v="2295421.34"/>
    <n v="118138"/>
  </r>
  <r>
    <d v="2017-01-11T00:00:00"/>
    <n v="1"/>
    <x v="41"/>
    <n v="3000037806"/>
    <n v="1100380"/>
    <x v="1"/>
    <n v="200282"/>
    <s v="Maheshwari Global Industries Pvt Ltd"/>
    <n v="26.84"/>
    <n v="26.79"/>
    <s v="GJ12AY8899/OM TRANSPORT"/>
    <s v="16-17/375"/>
    <n v="375"/>
    <n v="2374664.5299999998"/>
    <n v="88639.960059723773"/>
  </r>
  <r>
    <d v="2017-01-11T00:00:00"/>
    <n v="1"/>
    <x v="41"/>
    <n v="3000037806"/>
    <n v="1100380"/>
    <x v="1"/>
    <n v="200282"/>
    <s v="Maheshwari Global Industries Pvt Ltd"/>
    <n v="26.45"/>
    <n v="26.42"/>
    <s v="GJ 12 AY 8891/OM TRAN"/>
    <s v="16-17/376"/>
    <n v="376"/>
    <n v="2341867.7400000002"/>
    <n v="88639.959878879643"/>
  </r>
  <r>
    <d v="2017-01-11T00:00:00"/>
    <n v="1"/>
    <x v="41"/>
    <n v="3000037806"/>
    <n v="1100380"/>
    <x v="1"/>
    <n v="200282"/>
    <s v="Maheshwari Global Industries Pvt Ltd"/>
    <n v="27.49"/>
    <n v="27.45"/>
    <s v="GJ12BT2825/OM TRANSPORT"/>
    <s v="16-17/374"/>
    <n v="374"/>
    <n v="2433166.9"/>
    <n v="88639.959927140255"/>
  </r>
  <r>
    <d v="2017-01-11T00:00:00"/>
    <n v="1"/>
    <x v="41"/>
    <n v="3000037806"/>
    <n v="1100380"/>
    <x v="1"/>
    <n v="200282"/>
    <s v="Maheshwari Global Industries Pvt Ltd"/>
    <n v="27.1"/>
    <n v="27.02"/>
    <s v="GJ12BT8834/OM TRANSPORT"/>
    <s v="16-17/377"/>
    <n v="377"/>
    <n v="2395051.7200000002"/>
    <n v="88639.960029607711"/>
  </r>
  <r>
    <d v="2017-01-12T00:00:00"/>
    <n v="1"/>
    <x v="41"/>
    <n v="3000037975"/>
    <n v="1100122"/>
    <x v="3"/>
    <n v="600005"/>
    <s v="VVF LIMITED"/>
    <n v="20.285"/>
    <n v="20.260000000000002"/>
    <s v="MH 43 U 4012/HARMEET ROAD"/>
    <n v="9499740159"/>
    <n v="9499740159"/>
    <n v="2033982.44"/>
    <n v="100393.99999999999"/>
  </r>
  <r>
    <d v="2017-01-12T00:00:00"/>
    <n v="1"/>
    <x v="41"/>
    <n v="3000037976"/>
    <n v="1100122"/>
    <x v="3"/>
    <n v="600005"/>
    <s v="VVF LIMITED"/>
    <n v="18.54"/>
    <n v="18.46"/>
    <s v="MH 18 AS 265/SHRI VAIBHAV"/>
    <n v="9499740160"/>
    <n v="9499740160"/>
    <n v="1778473.32"/>
    <n v="96342"/>
  </r>
  <r>
    <d v="2017-01-12T00:00:00"/>
    <n v="1"/>
    <x v="41"/>
    <n v="3000037977"/>
    <n v="1100122"/>
    <x v="3"/>
    <n v="600005"/>
    <s v="VVF LIMITED"/>
    <n v="14.86"/>
    <n v="14.86"/>
    <s v="MH 04 EB 9543/CITY TPT"/>
    <n v="9499740161"/>
    <n v="9499740161"/>
    <n v="1671274.48"/>
    <n v="112468"/>
  </r>
  <r>
    <d v="2017-01-13T00:00:00"/>
    <n v="1"/>
    <x v="41"/>
    <n v="3000036477"/>
    <n v="1100122"/>
    <x v="3"/>
    <n v="203182"/>
    <s v="Edelweiss Agri value Chain Lim"/>
    <n v="20.76"/>
    <n v="20.74"/>
    <s v="MH 04 EB 2826/YMH ENTERPR"/>
    <n v="52349"/>
    <n v="52349"/>
    <n v="2068420.94"/>
    <n v="99731"/>
  </r>
  <r>
    <d v="2017-01-13T00:00:00"/>
    <n v="1"/>
    <x v="41"/>
    <n v="3000036475"/>
    <n v="1100122"/>
    <x v="3"/>
    <n v="203182"/>
    <s v="Edelweiss Agri value Chain Lim"/>
    <n v="20.78"/>
    <n v="20.73"/>
    <s v="MH 04 EL 5895/YMH ENTERPR"/>
    <n v="52348"/>
    <n v="52348"/>
    <n v="2004984.87"/>
    <n v="96719"/>
  </r>
  <r>
    <d v="2017-01-13T00:00:00"/>
    <n v="1"/>
    <x v="41"/>
    <n v="3000036488"/>
    <n v="1100122"/>
    <x v="3"/>
    <n v="203182"/>
    <s v="Edelweiss Agri value Chain Lim"/>
    <n v="19.760000000000002"/>
    <n v="19.760000000000002"/>
    <s v="MH 12 HD 6095/YMH ENTERPR"/>
    <n v="51554"/>
    <n v="51554"/>
    <n v="1950845.5200000003"/>
    <n v="98727"/>
  </r>
  <r>
    <d v="2017-01-13T00:00:00"/>
    <n v="1"/>
    <x v="41"/>
    <n v="3000037997"/>
    <n v="1100122"/>
    <x v="3"/>
    <n v="600005"/>
    <s v="VVF LIMITED"/>
    <n v="20"/>
    <n v="19.940000000000001"/>
    <s v="MH 04 FJ 7186/CITY TPT"/>
    <n v="9499740162"/>
    <n v="9499740162"/>
    <n v="2222432.64"/>
    <n v="111456"/>
  </r>
  <r>
    <d v="2017-01-13T00:00:00"/>
    <n v="1"/>
    <x v="41"/>
    <n v="3000037997"/>
    <n v="1100122"/>
    <x v="3"/>
    <n v="600005"/>
    <s v="VVF LIMITED"/>
    <n v="20"/>
    <n v="19.93"/>
    <s v="MH 43 Y 0709/CITY TPT"/>
    <n v="9499740162"/>
    <n v="9499740162"/>
    <n v="2221318.08"/>
    <n v="111456"/>
  </r>
  <r>
    <d v="2017-01-13T00:00:00"/>
    <n v="1"/>
    <x v="41"/>
    <n v="3000036513"/>
    <n v="1100122"/>
    <x v="3"/>
    <n v="203182"/>
    <s v="Edelweiss Agri value Chain Lim"/>
    <n v="17.61"/>
    <n v="17.61"/>
    <s v="MH 04 CP 9744/MISTRY TPT"/>
    <n v="51557"/>
    <n v="51557"/>
    <n v="1694381.37"/>
    <n v="96217.000000000015"/>
  </r>
  <r>
    <d v="2017-01-13T00:00:00"/>
    <n v="1"/>
    <x v="41"/>
    <n v="3000036513"/>
    <n v="1100122"/>
    <x v="3"/>
    <n v="203182"/>
    <s v="Edelweiss Agri value Chain Lim"/>
    <n v="20.52"/>
    <n v="20.52"/>
    <s v="MH 43 U 9216/YMH ENTERPRI"/>
    <n v="52350"/>
    <n v="52350"/>
    <n v="1974372.8399999999"/>
    <n v="96217"/>
  </r>
  <r>
    <d v="2017-01-13T00:00:00"/>
    <n v="1"/>
    <x v="41"/>
    <n v="3000036487"/>
    <n v="1100122"/>
    <x v="3"/>
    <n v="203182"/>
    <s v="Edelweiss Agri value Chain Lim"/>
    <n v="21.01"/>
    <n v="20.99"/>
    <s v="MH 12 EQ 2219/YMH ENTERPR"/>
    <n v="51551"/>
    <n v="51551"/>
    <n v="2009057.85"/>
    <n v="95715.000000000015"/>
  </r>
  <r>
    <d v="2017-01-13T00:00:00"/>
    <n v="1"/>
    <x v="41"/>
    <n v="3000036485"/>
    <n v="1100122"/>
    <x v="3"/>
    <n v="203182"/>
    <s v="Edelweiss Agri value Chain Lim"/>
    <n v="20.92"/>
    <n v="20.9"/>
    <s v="MH 06 AC 8817/YMH ENTERPR"/>
    <n v="51558"/>
    <n v="51558"/>
    <n v="2000443.4999999998"/>
    <n v="95715"/>
  </r>
  <r>
    <d v="2017-01-13T00:00:00"/>
    <n v="1"/>
    <x v="41"/>
    <n v="3000038004"/>
    <n v="1100122"/>
    <x v="3"/>
    <n v="600005"/>
    <s v="VVF LIMITED"/>
    <n v="19.670000000000002"/>
    <n v="19.59"/>
    <s v="MH 19 Z4131/RATHI LIQUID"/>
    <n v="9499740163"/>
    <n v="9499740163"/>
    <n v="2085786.48"/>
    <n v="106472"/>
  </r>
  <r>
    <d v="2017-01-13T00:00:00"/>
    <n v="1"/>
    <x v="41"/>
    <n v="3000036513"/>
    <n v="1100122"/>
    <x v="3"/>
    <n v="203182"/>
    <s v="Edelweiss Agri value Chain Lim"/>
    <n v="21.11"/>
    <n v="21.11"/>
    <s v="MH 04 EY 8173/MISTRY TPT"/>
    <n v="51552"/>
    <n v="51552"/>
    <n v="2031140.8700000003"/>
    <n v="96217.000000000015"/>
  </r>
  <r>
    <d v="2017-01-13T00:00:00"/>
    <n v="1"/>
    <x v="41"/>
    <n v="3000036487"/>
    <n v="1100122"/>
    <x v="3"/>
    <n v="203182"/>
    <s v="Edelweiss Agri value Chain Lim"/>
    <n v="20.88"/>
    <n v="20.83"/>
    <s v="MH 43 U 7350/YMH ENTERPRI"/>
    <n v="51553"/>
    <n v="51553"/>
    <n v="1993743.4499999997"/>
    <n v="95715"/>
  </r>
  <r>
    <d v="2017-01-13T00:00:00"/>
    <n v="1"/>
    <x v="41"/>
    <n v="3000036513"/>
    <n v="1100122"/>
    <x v="3"/>
    <n v="203182"/>
    <s v="Edelweiss Agri value Chain Lim"/>
    <n v="21.37"/>
    <n v="21.36"/>
    <s v="MH 04 EL 3632/MISTRY"/>
    <n v="51556"/>
    <n v="51556"/>
    <n v="2055195.1200000003"/>
    <n v="96217.000000000015"/>
  </r>
  <r>
    <d v="2017-01-13T00:00:00"/>
    <n v="1"/>
    <x v="41"/>
    <n v="3000036513"/>
    <n v="1100122"/>
    <x v="3"/>
    <n v="203182"/>
    <s v="Edelweiss Agri value Chain Lim"/>
    <n v="16.78"/>
    <n v="16.78"/>
    <s v="MH 04 CG 8886/MISTRY"/>
    <n v="51559"/>
    <n v="51559"/>
    <n v="1614521.26"/>
    <n v="96217"/>
  </r>
  <r>
    <d v="2017-01-13T00:00:00"/>
    <n v="1"/>
    <x v="41"/>
    <n v="3000036475"/>
    <n v="1100122"/>
    <x v="3"/>
    <n v="203182"/>
    <s v="Edelweiss Agri value Chain Lim"/>
    <n v="20.49"/>
    <n v="20.49"/>
    <s v="MH 04 EL 8154/YMH ENTERPR"/>
    <n v="51555"/>
    <n v="51555"/>
    <n v="1981772.31"/>
    <n v="96719.000000000015"/>
  </r>
  <r>
    <d v="2017-01-13T00:00:00"/>
    <n v="1"/>
    <x v="41"/>
    <n v="3000038005"/>
    <n v="1100122"/>
    <x v="3"/>
    <n v="600005"/>
    <s v="VVF LIMITED"/>
    <n v="20.48"/>
    <n v="20.420000000000002"/>
    <s v="GJ 06 AV 8175/SREE TPT"/>
    <n v="9499740164"/>
    <n v="9499740164"/>
    <n v="2275931.52"/>
    <n v="111455.99999999999"/>
  </r>
  <r>
    <d v="2017-01-13T00:00:00"/>
    <n v="1"/>
    <x v="41"/>
    <n v="3000038007"/>
    <n v="1100122"/>
    <x v="3"/>
    <n v="600005"/>
    <s v="VVF LIMITED"/>
    <n v="20.22"/>
    <n v="20.149999999999999"/>
    <s v="GJ 06 AX 2875/SREE TPT"/>
    <n v="9499740165"/>
    <n v="9499740165"/>
    <n v="2245838.4"/>
    <n v="111456"/>
  </r>
  <r>
    <d v="2017-01-16T00:00:00"/>
    <n v="1"/>
    <x v="42"/>
    <n v="3000038114"/>
    <n v="1100122"/>
    <x v="3"/>
    <n v="600005"/>
    <s v="VVF LIMITED"/>
    <n v="19.79"/>
    <n v="19.760000000000002"/>
    <s v="MH 46 F 4711/SREE TPT"/>
    <n v="9499740169"/>
    <n v="9499740169"/>
    <n v="2202370.56"/>
    <n v="111456"/>
  </r>
  <r>
    <d v="2017-01-16T00:00:00"/>
    <n v="1"/>
    <x v="42"/>
    <n v="3000038115"/>
    <n v="1100122"/>
    <x v="3"/>
    <n v="600005"/>
    <s v="VVF LIMITED"/>
    <n v="15.6"/>
    <n v="15.6"/>
    <s v="MH 04 GC 6835/SREE TPT"/>
    <n v="9499740170"/>
    <n v="9499740170"/>
    <n v="1517630.4"/>
    <n v="97284"/>
  </r>
  <r>
    <d v="2017-01-16T00:00:00"/>
    <n v="1"/>
    <x v="42"/>
    <n v="3000038059"/>
    <n v="1100122"/>
    <x v="3"/>
    <n v="600005"/>
    <s v="VVF LIMITED"/>
    <n v="19.829999999999998"/>
    <n v="19.77"/>
    <s v="MH 46 F 5360/A.R.ROAD WAY"/>
    <n v="9499740167"/>
    <n v="9499740167"/>
    <n v="2203485.12"/>
    <n v="111456.00000000001"/>
  </r>
  <r>
    <d v="2017-01-16T00:00:00"/>
    <n v="1"/>
    <x v="42"/>
    <n v="3000038049"/>
    <n v="1100122"/>
    <x v="3"/>
    <n v="600005"/>
    <s v="VVF LIMITED"/>
    <n v="20"/>
    <n v="19.91"/>
    <s v="MH 43 Y 5765/ABI TPT"/>
    <n v="9499740166"/>
    <n v="9499740166"/>
    <n v="2198940.04"/>
    <n v="110444"/>
  </r>
  <r>
    <d v="2017-01-16T00:00:00"/>
    <n v="1"/>
    <x v="42"/>
    <n v="3000038115"/>
    <n v="1100122"/>
    <x v="3"/>
    <n v="600005"/>
    <s v="VVF LIMITED"/>
    <n v="15.55"/>
    <n v="15.53"/>
    <s v="MH 43 U 747/SREE TPT"/>
    <n v="9499740170"/>
    <n v="9499740170"/>
    <n v="1510820.52"/>
    <n v="97284"/>
  </r>
  <r>
    <d v="2017-01-16T00:00:00"/>
    <n v="1"/>
    <x v="42"/>
    <n v="3000035639"/>
    <n v="1100365"/>
    <x v="0"/>
    <n v="201888"/>
    <s v="Frigorifico Allana Private Limited"/>
    <n v="19.14"/>
    <n v="19.12"/>
    <s v="MH 46 F 1729/IDEALMOVERS"/>
    <n v="25018"/>
    <n v="25018"/>
    <n v="813364.8"/>
    <n v="42540"/>
  </r>
  <r>
    <d v="2017-01-16T00:00:00"/>
    <n v="1"/>
    <x v="42"/>
    <n v="3000035639"/>
    <n v="1100365"/>
    <x v="0"/>
    <n v="201888"/>
    <s v="Frigorifico Allana Private Limited"/>
    <n v="20.29"/>
    <n v="20.23"/>
    <s v="MH 46 F 7281/PRANAY LOGIS"/>
    <n v="25348"/>
    <n v="25080"/>
    <n v="860584.20000000007"/>
    <n v="42540"/>
  </r>
  <r>
    <d v="2017-01-16T00:00:00"/>
    <n v="1"/>
    <x v="42"/>
    <n v="3000035639"/>
    <n v="1100365"/>
    <x v="0"/>
    <n v="201888"/>
    <s v="Frigorifico Allana Private Limited"/>
    <n v="-20.62"/>
    <n v="-20.62"/>
    <s v="MH 43 Y 2581/PRANAYLOGIST"/>
    <n v="25024"/>
    <n v="25024"/>
    <n v="-877174.8"/>
    <n v="42540"/>
  </r>
  <r>
    <d v="2017-01-16T00:00:00"/>
    <n v="1"/>
    <x v="42"/>
    <n v="3000035639"/>
    <n v="1100365"/>
    <x v="0"/>
    <n v="201888"/>
    <s v="Frigorifico Allana Private Limited"/>
    <n v="-20.63"/>
    <n v="-20.58"/>
    <s v="MH 43 U 8612/IDEAL MOVERS"/>
    <n v="25016"/>
    <n v="25016"/>
    <n v="-875473.2"/>
    <n v="42540"/>
  </r>
  <r>
    <d v="2017-01-16T00:00:00"/>
    <n v="1"/>
    <x v="42"/>
    <n v="3000035639"/>
    <n v="1100365"/>
    <x v="0"/>
    <n v="201888"/>
    <s v="Frigorifico Allana Private Limited"/>
    <n v="20.92"/>
    <n v="20.86"/>
    <s v="MH 43 Y 2281/PRANAY LOGIS"/>
    <n v="25083"/>
    <n v="25083"/>
    <n v="887384.4"/>
    <n v="42540"/>
  </r>
  <r>
    <d v="2017-01-16T00:00:00"/>
    <n v="1"/>
    <x v="42"/>
    <n v="3000035639"/>
    <n v="1100365"/>
    <x v="0"/>
    <n v="201888"/>
    <s v="Frigorifico Allana Private Limited"/>
    <n v="19.510000000000002"/>
    <n v="19.489999999999998"/>
    <s v="MH 43 U 8709/IDEALMOVERS"/>
    <n v="25021"/>
    <n v="25021"/>
    <n v="829104.6"/>
    <n v="42540"/>
  </r>
  <r>
    <d v="2017-01-16T00:00:00"/>
    <n v="1"/>
    <x v="42"/>
    <n v="3000035639"/>
    <n v="1100365"/>
    <x v="0"/>
    <n v="201888"/>
    <s v="Frigorifico Allana Private Limited"/>
    <n v="-20.29"/>
    <n v="-20.23"/>
    <s v="MH 46 F 7281/PRANAY LOGIS"/>
    <n v="25348"/>
    <n v="25080"/>
    <n v="-860584.20000000007"/>
    <n v="42540"/>
  </r>
  <r>
    <d v="2017-01-16T00:00:00"/>
    <n v="1"/>
    <x v="42"/>
    <n v="3000035639"/>
    <n v="1100365"/>
    <x v="0"/>
    <n v="201888"/>
    <s v="Frigorifico Allana Private Limited"/>
    <n v="-19.14"/>
    <n v="-19.12"/>
    <s v="MH 46 F 1729/IDEALMOVERS"/>
    <n v="25018"/>
    <n v="25018"/>
    <n v="-813364.8"/>
    <n v="42540"/>
  </r>
  <r>
    <d v="2017-01-16T00:00:00"/>
    <n v="1"/>
    <x v="42"/>
    <n v="3000035639"/>
    <n v="1100365"/>
    <x v="0"/>
    <n v="201888"/>
    <s v="Frigorifico Allana Private Limited"/>
    <n v="-20.92"/>
    <n v="-20.86"/>
    <s v="MH 43 Y 2281/PRANAY LOGIS"/>
    <n v="25083"/>
    <n v="25083"/>
    <n v="-887384.4"/>
    <n v="42540"/>
  </r>
  <r>
    <d v="2017-01-16T00:00:00"/>
    <n v="1"/>
    <x v="42"/>
    <n v="3000035639"/>
    <n v="1100365"/>
    <x v="0"/>
    <n v="201888"/>
    <s v="Frigorifico Allana Private Limited"/>
    <n v="-19.510000000000002"/>
    <n v="-19.489999999999998"/>
    <s v="MH 43 U 8709/IDEALMOVERS"/>
    <n v="25021"/>
    <n v="25021"/>
    <n v="-829104.6"/>
    <n v="42540"/>
  </r>
  <r>
    <d v="2017-01-16T00:00:00"/>
    <n v="1"/>
    <x v="42"/>
    <n v="3000035639"/>
    <n v="1100365"/>
    <x v="0"/>
    <n v="201888"/>
    <s v="Frigorifico Allana Private Limited"/>
    <n v="-19.760000000000002"/>
    <n v="-19.73"/>
    <s v="MH 46 F 1643/IDEALMOVERS"/>
    <n v="25020"/>
    <n v="25020"/>
    <n v="-839314.20000000007"/>
    <n v="42540"/>
  </r>
  <r>
    <d v="2017-01-16T00:00:00"/>
    <n v="1"/>
    <x v="42"/>
    <n v="3000035639"/>
    <n v="1100365"/>
    <x v="0"/>
    <n v="201888"/>
    <s v="Frigorifico Allana Private Limited"/>
    <n v="20.63"/>
    <n v="20.58"/>
    <s v="MH 43 U 8612/IDEAL MOVERS"/>
    <n v="25016"/>
    <n v="25016"/>
    <n v="875473.2"/>
    <n v="42540"/>
  </r>
  <r>
    <d v="2017-01-16T00:00:00"/>
    <n v="1"/>
    <x v="42"/>
    <n v="3000035639"/>
    <n v="1100365"/>
    <x v="0"/>
    <n v="201888"/>
    <s v="Frigorifico Allana Private Limited"/>
    <n v="20.62"/>
    <n v="20.62"/>
    <s v="MH 43 Y 2581/PRANAYLOGIST"/>
    <n v="25024"/>
    <n v="25024"/>
    <n v="877174.8"/>
    <n v="42540"/>
  </r>
  <r>
    <d v="2017-01-16T00:00:00"/>
    <n v="1"/>
    <x v="42"/>
    <n v="3000035639"/>
    <n v="1100365"/>
    <x v="0"/>
    <n v="201888"/>
    <s v="Frigorifico Allana Private Limited"/>
    <n v="19.760000000000002"/>
    <n v="19.73"/>
    <s v="MH 46 F 1643/IDEALMOVERS"/>
    <n v="25020"/>
    <n v="25020"/>
    <n v="839314.20000000007"/>
    <n v="42540"/>
  </r>
  <r>
    <d v="2017-01-18T00:00:00"/>
    <n v="1"/>
    <x v="42"/>
    <n v="3000038189"/>
    <n v="1100122"/>
    <x v="3"/>
    <n v="600005"/>
    <s v="VVF LIMITED"/>
    <n v="19.309999999999999"/>
    <n v="19.27"/>
    <s v="MH 43 Y 9004/CITY TPT"/>
    <n v="9499740177"/>
    <n v="9499740177"/>
    <n v="2147757.12"/>
    <n v="111456.00000000001"/>
  </r>
  <r>
    <d v="2017-01-18T00:00:00"/>
    <n v="1"/>
    <x v="42"/>
    <n v="3000038184"/>
    <n v="1100122"/>
    <x v="3"/>
    <n v="600005"/>
    <s v="VVF LIMITED"/>
    <n v="15.86"/>
    <n v="15.81"/>
    <s v="MH 04 DS 1705/SREE TPT"/>
    <n v="9499740173"/>
    <n v="9499740173"/>
    <n v="1762119.36"/>
    <n v="111456"/>
  </r>
  <r>
    <d v="2017-01-18T00:00:00"/>
    <n v="1"/>
    <x v="42"/>
    <n v="3000038187"/>
    <n v="1100122"/>
    <x v="3"/>
    <n v="600005"/>
    <s v="VVF LIMITED"/>
    <n v="19.61"/>
    <n v="19.579999999999998"/>
    <s v="MH 04 FU 7215/AR ROADWAYS"/>
    <n v="9499740175"/>
    <n v="9499740175"/>
    <n v="2182308.48"/>
    <n v="111456.00000000001"/>
  </r>
  <r>
    <d v="2017-01-18T00:00:00"/>
    <n v="1"/>
    <x v="42"/>
    <n v="3000038190"/>
    <n v="1100122"/>
    <x v="3"/>
    <n v="600005"/>
    <s v="VVF LIMITED"/>
    <n v="20.18"/>
    <n v="20.13"/>
    <s v="MH 46 F 1505/CITY TPT"/>
    <n v="9499740178"/>
    <n v="9499740178"/>
    <n v="2223237.7200000002"/>
    <n v="110444.00000000001"/>
  </r>
  <r>
    <d v="2017-01-18T00:00:00"/>
    <n v="1"/>
    <x v="42"/>
    <n v="3000038184"/>
    <n v="1100122"/>
    <x v="3"/>
    <n v="600005"/>
    <s v="VVF LIMITED"/>
    <n v="15.66"/>
    <n v="15.65"/>
    <s v="MH 04 F 8872/SREE TPT"/>
    <n v="9499740173"/>
    <n v="9499740173"/>
    <n v="1744286.4"/>
    <n v="111455.99999999999"/>
  </r>
  <r>
    <d v="2017-01-18T00:00:00"/>
    <n v="1"/>
    <x v="42"/>
    <n v="3000038175"/>
    <n v="1100122"/>
    <x v="3"/>
    <n v="600005"/>
    <s v="VVF LIMITED"/>
    <n v="16.420000000000002"/>
    <n v="16.37"/>
    <s v="MH 43 U 2047/CITY TPT"/>
    <n v="9499740172"/>
    <n v="9499740172"/>
    <n v="1841101.16"/>
    <n v="112467.99999999999"/>
  </r>
  <r>
    <d v="2017-01-18T00:00:00"/>
    <n v="1"/>
    <x v="42"/>
    <n v="3000038186"/>
    <n v="1100122"/>
    <x v="3"/>
    <n v="600005"/>
    <s v="VVF LIMITED"/>
    <n v="20.34"/>
    <n v="20.34"/>
    <s v="MH 43 U 4761/CITY TPT"/>
    <n v="9499740174"/>
    <n v="9499740174"/>
    <n v="2272161.06"/>
    <n v="111709"/>
  </r>
  <r>
    <d v="2017-01-18T00:00:00"/>
    <n v="1"/>
    <x v="42"/>
    <n v="3000038191"/>
    <n v="1100122"/>
    <x v="3"/>
    <n v="202974"/>
    <s v="Sri Jayasakthi Rice &amp; Oil Mills"/>
    <n v="19.2"/>
    <n v="19.11"/>
    <s v="MH 04 FU 6056/A.R.ROAD WA"/>
    <n v="1589"/>
    <n v="1589"/>
    <n v="1872779.98"/>
    <n v="97999.998953427523"/>
  </r>
  <r>
    <d v="2017-01-18T00:00:00"/>
    <n v="1"/>
    <x v="42"/>
    <n v="3000038174"/>
    <n v="1100122"/>
    <x v="3"/>
    <n v="600005"/>
    <s v="VVF LIMITED"/>
    <n v="19.420000000000002"/>
    <n v="19.420000000000002"/>
    <s v="NL 01 L 1581/ISLL LTD TP"/>
    <n v="9499740171"/>
    <n v="9499740171"/>
    <n v="2125169.44"/>
    <n v="109431.99999999999"/>
  </r>
  <r>
    <d v="2017-01-18T00:00:00"/>
    <n v="1"/>
    <x v="42"/>
    <n v="3000038180"/>
    <n v="1100122"/>
    <x v="3"/>
    <n v="600005"/>
    <s v="VVF LIMITED"/>
    <n v="19.454999999999998"/>
    <n v="19.41"/>
    <s v="MH 04 FP 3788/SHRI V L TP"/>
    <n v="9499740176"/>
    <n v="9499740176"/>
    <n v="2066621.52"/>
    <n v="106472"/>
  </r>
  <r>
    <d v="2017-01-18T00:00:00"/>
    <n v="1"/>
    <x v="42"/>
    <n v="3000038175"/>
    <n v="1100122"/>
    <x v="3"/>
    <n v="600005"/>
    <s v="VVF LIMITED"/>
    <n v="15.42"/>
    <n v="15.38"/>
    <s v="MH 43 U 6584/CITY TPT"/>
    <n v="9499740172"/>
    <n v="9499740172"/>
    <n v="1729757.84"/>
    <n v="112468"/>
  </r>
  <r>
    <d v="2017-01-19T00:00:00"/>
    <n v="1"/>
    <x v="42"/>
    <n v="3000038220"/>
    <n v="1100122"/>
    <x v="3"/>
    <n v="600005"/>
    <s v="VVF LIMITED"/>
    <n v="20.2"/>
    <n v="20.16"/>
    <s v="MH 04 GC 0159/ROHIT TPT"/>
    <n v="9499740182"/>
    <n v="9499740182"/>
    <n v="2146475.52"/>
    <n v="106472"/>
  </r>
  <r>
    <d v="2017-01-19T00:00:00"/>
    <n v="1"/>
    <x v="42"/>
    <n v="3000038192"/>
    <n v="1100122"/>
    <x v="3"/>
    <n v="600005"/>
    <s v="VVF LIMITED"/>
    <n v="19.215"/>
    <n v="19.11"/>
    <s v="MH 18 AS 265/SHRI VAIBHAV"/>
    <n v="9499740179"/>
    <n v="9499740179"/>
    <n v="1918529.3400000003"/>
    <n v="100394.00000000001"/>
  </r>
  <r>
    <d v="2017-01-20T00:00:00"/>
    <n v="1"/>
    <x v="42"/>
    <n v="3000038213"/>
    <n v="1100122"/>
    <x v="3"/>
    <n v="600005"/>
    <s v="VVF LIMITED"/>
    <n v="15.76"/>
    <n v="15.74"/>
    <s v="MH 04 CP 7902/SREE TRANS"/>
    <n v="9499740180"/>
    <n v="9499740180"/>
    <n v="1754317.44"/>
    <n v="111456"/>
  </r>
  <r>
    <d v="2017-01-20T00:00:00"/>
    <n v="1"/>
    <x v="42"/>
    <n v="3000038214"/>
    <n v="1100122"/>
    <x v="3"/>
    <n v="600005"/>
    <s v="VVF LIMITED"/>
    <n v="19.855"/>
    <n v="19.78"/>
    <s v="MH 43 Y 3741/ABI TRANSPOR"/>
    <n v="9499740181"/>
    <n v="9499740181"/>
    <n v="2204599.6800000002"/>
    <n v="111456"/>
  </r>
  <r>
    <d v="2017-01-21T00:00:00"/>
    <n v="1"/>
    <x v="42"/>
    <n v="3000038255"/>
    <n v="1100122"/>
    <x v="3"/>
    <n v="600005"/>
    <s v="VVF LIMITED"/>
    <n v="20.5"/>
    <n v="20.440000000000001"/>
    <s v="MH 43 Y 8621/ROHIT TPT"/>
    <n v="9499740183"/>
    <n v="9499740183"/>
    <n v="1989936.1999999997"/>
    <n v="97354.999999999985"/>
  </r>
  <r>
    <d v="2017-01-21T00:00:00"/>
    <n v="1"/>
    <x v="42"/>
    <n v="3000038106"/>
    <n v="1100365"/>
    <x v="0"/>
    <n v="202529"/>
    <s v="Deep Chand Arya Industries"/>
    <n v="20.34"/>
    <n v="20.27"/>
    <s v="MH 43 Y 7505/SUPREME CARR"/>
    <s v="EX-188"/>
    <n v="188"/>
    <n v="1005392"/>
    <n v="49600"/>
  </r>
  <r>
    <d v="2017-01-21T00:00:00"/>
    <n v="1"/>
    <x v="42"/>
    <n v="3000038106"/>
    <n v="1100365"/>
    <x v="0"/>
    <n v="202529"/>
    <s v="Deep Chand Arya Industries"/>
    <n v="20.78"/>
    <n v="20.71"/>
    <s v="MH 43 Y 6005/SUPREME CARR"/>
    <s v="EX-189"/>
    <n v="189"/>
    <n v="1027216"/>
    <n v="49600"/>
  </r>
  <r>
    <d v="2017-01-21T00:00:00"/>
    <n v="1"/>
    <x v="42"/>
    <n v="3000038106"/>
    <n v="1100365"/>
    <x v="0"/>
    <n v="202529"/>
    <s v="Deep Chand Arya Industries"/>
    <n v="19.829999999999998"/>
    <n v="19.78"/>
    <s v="MH 43 Y 8009/SUPREME CARR"/>
    <s v="EX-190"/>
    <n v="190"/>
    <n v="981088"/>
    <n v="49600"/>
  </r>
  <r>
    <d v="2017-01-22T00:00:00"/>
    <n v="1"/>
    <x v="43"/>
    <n v="3000038334"/>
    <n v="1100122"/>
    <x v="3"/>
    <n v="600005"/>
    <s v="VVF LIMITED"/>
    <n v="19.43"/>
    <n v="19.38"/>
    <s v="MH 04 EL 8600/ANURADHA"/>
    <n v="9499740184"/>
    <n v="9499740184"/>
    <n v="1896546.18"/>
    <n v="97861"/>
  </r>
  <r>
    <d v="2017-01-22T00:00:00"/>
    <n v="1"/>
    <x v="43"/>
    <n v="3000038334"/>
    <n v="1100122"/>
    <x v="3"/>
    <n v="600005"/>
    <s v="VVF LIMITED"/>
    <n v="19.809999999999999"/>
    <n v="19.809999999999999"/>
    <s v="MH 04 EY 1303/HARMEET ROA"/>
    <n v="9499740185"/>
    <n v="9499740185"/>
    <n v="1938626.41"/>
    <n v="97861"/>
  </r>
  <r>
    <d v="2017-01-22T00:00:00"/>
    <n v="1"/>
    <x v="43"/>
    <n v="3000038106"/>
    <n v="1100365"/>
    <x v="0"/>
    <n v="202529"/>
    <s v="Deep Chand Arya Industries"/>
    <n v="20.420000000000002"/>
    <n v="20.36"/>
    <s v="MH 04 GC 3665/ROYAL TRANS"/>
    <n v="187"/>
    <n v="187"/>
    <n v="1009856"/>
    <n v="49600"/>
  </r>
  <r>
    <d v="2017-01-22T00:00:00"/>
    <n v="1"/>
    <x v="43"/>
    <n v="3000036712"/>
    <n v="1100365"/>
    <x v="0"/>
    <n v="201888"/>
    <s v="Frigorifico Allana Private Limited"/>
    <n v="24.38"/>
    <n v="24.38"/>
    <s v="MH 04 FD 7336/ANNABULK C"/>
    <n v="25813"/>
    <n v="25813"/>
    <n v="1136839.3999999999"/>
    <n v="46630"/>
  </r>
  <r>
    <d v="2017-01-22T00:00:00"/>
    <n v="1"/>
    <x v="43"/>
    <n v="3000036712"/>
    <n v="1100365"/>
    <x v="0"/>
    <n v="201888"/>
    <s v="Frigorifico Allana Private Limited"/>
    <n v="20.79"/>
    <n v="20.79"/>
    <s v="MH 04 FP 1377/MISTRY TPT"/>
    <n v="25840"/>
    <n v="25840"/>
    <n v="969437.7"/>
    <n v="46630"/>
  </r>
  <r>
    <d v="2017-01-22T00:00:00"/>
    <n v="1"/>
    <x v="43"/>
    <n v="3000038106"/>
    <n v="1100365"/>
    <x v="0"/>
    <n v="202529"/>
    <s v="Deep Chand Arya Industries"/>
    <n v="20.16"/>
    <n v="20.09"/>
    <s v="MH 04 GC 2679/SUPREME CAR"/>
    <s v="EX-191"/>
    <n v="191"/>
    <n v="996464"/>
    <n v="49600"/>
  </r>
  <r>
    <d v="2017-01-22T00:00:00"/>
    <n v="1"/>
    <x v="43"/>
    <n v="3000036712"/>
    <n v="1100365"/>
    <x v="0"/>
    <n v="201888"/>
    <s v="Frigorifico Allana Private Limited"/>
    <n v="20.8"/>
    <n v="20.8"/>
    <s v="MH 04 FP 998/MISTRY TPT"/>
    <n v="25817"/>
    <n v="25817"/>
    <n v="969904"/>
    <n v="46630"/>
  </r>
  <r>
    <d v="2017-01-23T00:00:00"/>
    <n v="1"/>
    <x v="43"/>
    <n v="3000038351"/>
    <n v="1100122"/>
    <x v="3"/>
    <n v="600005"/>
    <s v="VVF LIMITED"/>
    <n v="20.21"/>
    <n v="20.16"/>
    <s v="MH 04 HD 5754/CITY TRANS"/>
    <n v="9499740188"/>
    <n v="9499740188"/>
    <n v="2410228.7999999998"/>
    <n v="119554.99999999999"/>
  </r>
  <r>
    <d v="2017-01-23T00:00:00"/>
    <n v="1"/>
    <x v="43"/>
    <n v="3000038350"/>
    <n v="1100122"/>
    <x v="3"/>
    <n v="600005"/>
    <s v="VVF LIMITED"/>
    <n v="19.350000000000001"/>
    <n v="19.29"/>
    <s v="MH 04 GR 3385/AR ROADWAYS"/>
    <n v="9499740187"/>
    <n v="9499740187"/>
    <n v="2149986.2400000002"/>
    <n v="111456.00000000001"/>
  </r>
  <r>
    <d v="2017-01-23T00:00:00"/>
    <n v="1"/>
    <x v="43"/>
    <n v="3000036712"/>
    <n v="1100365"/>
    <x v="0"/>
    <n v="201888"/>
    <s v="Frigorifico Allana Private Limited"/>
    <n v="18.920000000000002"/>
    <n v="18.920000000000002"/>
    <s v="MH 46 F 0934/IDEAL MOVERS"/>
    <n v="26160"/>
    <n v="25884"/>
    <n v="882239.6"/>
    <n v="46629.999999999993"/>
  </r>
  <r>
    <d v="2017-01-23T00:00:00"/>
    <n v="1"/>
    <x v="43"/>
    <n v="3000036712"/>
    <n v="1100365"/>
    <x v="0"/>
    <n v="201888"/>
    <s v="Frigorifico Allana Private Limited"/>
    <n v="21.82"/>
    <n v="21.77"/>
    <s v="MH 06 AQ 1693/ANNA BULK"/>
    <n v="25887"/>
    <n v="25887"/>
    <n v="1015135.1"/>
    <n v="46630"/>
  </r>
  <r>
    <d v="2017-01-23T00:00:00"/>
    <n v="1"/>
    <x v="43"/>
    <n v="3000036712"/>
    <n v="1100365"/>
    <x v="0"/>
    <n v="201888"/>
    <s v="Frigorifico Allana Private Limited"/>
    <n v="19.36"/>
    <n v="19.36"/>
    <s v="MH 43 U 7610/IDEAL MOVERS"/>
    <n v="25885"/>
    <n v="25885"/>
    <n v="902756.80000000016"/>
    <n v="46630.000000000007"/>
  </r>
  <r>
    <d v="2017-01-23T00:00:00"/>
    <n v="1"/>
    <x v="43"/>
    <n v="3000036712"/>
    <n v="1100365"/>
    <x v="0"/>
    <n v="201888"/>
    <s v="Frigorifico Allana Private Limited"/>
    <n v="19.14"/>
    <n v="19.14"/>
    <s v="MH 43 Y 2281/PRANAY LOGIS"/>
    <n v="25861"/>
    <n v="25861"/>
    <n v="892498.19999999984"/>
    <n v="46629.999999999993"/>
  </r>
  <r>
    <d v="2017-01-23T00:00:00"/>
    <n v="1"/>
    <x v="43"/>
    <n v="3000035639"/>
    <n v="1100365"/>
    <x v="0"/>
    <n v="201888"/>
    <s v="Frigorifico Allana Private Limited"/>
    <n v="20.92"/>
    <n v="20.86"/>
    <s v="MH 43 Y 2281/PRANAY LOGIS"/>
    <n v="25083"/>
    <n v="25083"/>
    <n v="887384.4"/>
    <n v="42540"/>
  </r>
  <r>
    <d v="2017-01-23T00:00:00"/>
    <n v="1"/>
    <x v="43"/>
    <n v="3000035639"/>
    <n v="1100365"/>
    <x v="0"/>
    <n v="201888"/>
    <s v="Frigorifico Allana Private Limited"/>
    <n v="19.760000000000002"/>
    <n v="19.73"/>
    <s v="MH 46 F 1643/IDEALMOVERS"/>
    <n v="25020"/>
    <n v="25020"/>
    <n v="839314.20000000007"/>
    <n v="42540"/>
  </r>
  <r>
    <d v="2017-01-23T00:00:00"/>
    <n v="1"/>
    <x v="43"/>
    <n v="3000038048"/>
    <n v="1100365"/>
    <x v="0"/>
    <n v="202696"/>
    <s v="Olivia Impex Pvt Ltd"/>
    <n v="19.8"/>
    <n v="19.78"/>
    <s v="MH 43 BG 0966/GLOBE TPT"/>
    <s v="DO335"/>
    <s v="DO335"/>
    <n v="981088"/>
    <n v="49600"/>
  </r>
  <r>
    <d v="2017-01-23T00:00:00"/>
    <n v="1"/>
    <x v="43"/>
    <n v="3000035639"/>
    <n v="1100365"/>
    <x v="0"/>
    <n v="201888"/>
    <s v="Frigorifico Allana Private Limited"/>
    <n v="19.510000000000002"/>
    <n v="19.489999999999998"/>
    <s v="MH 43 U 8709/IDEALMOVERS"/>
    <n v="25021"/>
    <n v="25021"/>
    <n v="829104.6"/>
    <n v="42540"/>
  </r>
  <r>
    <d v="2017-01-24T00:00:00"/>
    <n v="1"/>
    <x v="43"/>
    <n v="3000038253"/>
    <n v="1100122"/>
    <x v="3"/>
    <n v="203062"/>
    <s v="Shree Vel Industries"/>
    <n v="19.27"/>
    <n v="19.260000000000002"/>
    <s v="MH 04 HD 0673/CITY TRANS"/>
    <n v="121"/>
    <n v="121"/>
    <n v="2272679.91"/>
    <n v="117999.99532710281"/>
  </r>
  <r>
    <d v="2017-01-24T00:00:00"/>
    <n v="1"/>
    <x v="43"/>
    <n v="3000038259"/>
    <n v="1100122"/>
    <x v="3"/>
    <n v="203068"/>
    <s v="N M Coconut Oil Mercchants"/>
    <n v="15.91"/>
    <n v="15.87"/>
    <s v="MH 04 GR 8440/CITY TRANSP"/>
    <n v="1114"/>
    <n v="1114"/>
    <n v="1872659.92"/>
    <n v="117999.99495904222"/>
  </r>
  <r>
    <d v="2017-01-24T00:00:00"/>
    <n v="1"/>
    <x v="43"/>
    <n v="3000038259"/>
    <n v="1100122"/>
    <x v="3"/>
    <n v="203068"/>
    <s v="N M Coconut Oil Mercchants"/>
    <n v="16.04"/>
    <n v="16.010000000000002"/>
    <s v="MH 04 CP 8807/CITY TPT"/>
    <n v="1115"/>
    <n v="1115"/>
    <n v="1889179.92"/>
    <n v="117999.99500312303"/>
  </r>
  <r>
    <d v="2017-01-24T00:00:00"/>
    <n v="1"/>
    <x v="43"/>
    <n v="3000038402"/>
    <n v="1100122"/>
    <x v="3"/>
    <n v="600005"/>
    <s v="VVF LIMITED"/>
    <n v="19.274999999999999"/>
    <n v="19.274999999999999"/>
    <s v="GJ 06 AX 1475/SREE TRANS"/>
    <n v="9499740190"/>
    <n v="9499740190"/>
    <n v="2148314.4"/>
    <n v="111456"/>
  </r>
  <r>
    <d v="2017-01-24T00:00:00"/>
    <n v="1"/>
    <x v="43"/>
    <n v="3000038404"/>
    <n v="1100122"/>
    <x v="3"/>
    <n v="600005"/>
    <s v="VVF LIMITED"/>
    <n v="19.79"/>
    <n v="19.71"/>
    <s v="MH 19 Z 4131/RATHI LIQUID"/>
    <n v="9499740192"/>
    <n v="9499740192"/>
    <n v="2198413.98"/>
    <n v="111538"/>
  </r>
  <r>
    <d v="2017-01-24T00:00:00"/>
    <n v="1"/>
    <x v="43"/>
    <n v="3000038259"/>
    <n v="1100122"/>
    <x v="3"/>
    <n v="203068"/>
    <s v="N M Coconut Oil Mercchants"/>
    <n v="16.36"/>
    <n v="16.350000000000001"/>
    <s v="MH 04 EB 2655/CITY TPT"/>
    <n v="1111"/>
    <n v="1111"/>
    <n v="1929299.92"/>
    <n v="117999.99510703362"/>
  </r>
  <r>
    <d v="2017-01-24T00:00:00"/>
    <n v="1"/>
    <x v="43"/>
    <n v="3000038259"/>
    <n v="1100122"/>
    <x v="3"/>
    <n v="203068"/>
    <s v="N M Coconut Oil Mercchants"/>
    <n v="16.05"/>
    <n v="16"/>
    <s v="MH 04 EB 5474/CITY TPT"/>
    <n v="1113"/>
    <n v="1113"/>
    <n v="1887999.93"/>
    <n v="117999.995625"/>
  </r>
  <r>
    <d v="2017-01-24T00:00:00"/>
    <n v="1"/>
    <x v="43"/>
    <n v="3000038252"/>
    <n v="1100122"/>
    <x v="3"/>
    <n v="203059"/>
    <s v="Pavithra Oil Mill"/>
    <n v="19.95"/>
    <n v="19.87"/>
    <s v="MH 04 GC 4282/CITY TRANS"/>
    <n v="185"/>
    <n v="185"/>
    <n v="2344659.9"/>
    <n v="117999.99496728736"/>
  </r>
  <r>
    <d v="2017-01-24T00:00:00"/>
    <n v="1"/>
    <x v="43"/>
    <n v="3000038349"/>
    <n v="1100122"/>
    <x v="3"/>
    <n v="600005"/>
    <s v="VVF LIMITED"/>
    <n v="20.13"/>
    <n v="20.11"/>
    <s v="TN 52 A 7711/S.M.TRANSPOR"/>
    <n v="9499740186"/>
    <n v="9499740186"/>
    <n v="2404251.0499999998"/>
    <n v="119555"/>
  </r>
  <r>
    <d v="2017-01-24T00:00:00"/>
    <n v="1"/>
    <x v="43"/>
    <n v="3000038048"/>
    <n v="1100365"/>
    <x v="0"/>
    <n v="202696"/>
    <s v="Olivia Impex Pvt Ltd"/>
    <n v="20.5"/>
    <n v="20.47"/>
    <s v="MH 04 FU 5214/RAJPAL LIQU"/>
    <s v="DO336"/>
    <s v="DO336"/>
    <n v="1015312"/>
    <n v="49600"/>
  </r>
  <r>
    <d v="2017-01-24T00:00:00"/>
    <n v="1"/>
    <x v="43"/>
    <n v="3000038048"/>
    <n v="1100365"/>
    <x v="0"/>
    <n v="202696"/>
    <s v="Olivia Impex Pvt Ltd"/>
    <n v="20.260000000000002"/>
    <n v="20.239999999999998"/>
    <s v="MH 46 AF 5872/RAJPAL LIQU"/>
    <s v="DO338"/>
    <s v="DO338"/>
    <n v="1003903.9999999999"/>
    <n v="49600"/>
  </r>
  <r>
    <d v="2017-01-25T00:00:00"/>
    <n v="1"/>
    <x v="43"/>
    <n v="3000038265"/>
    <n v="1100122"/>
    <x v="3"/>
    <n v="203314"/>
    <e v="#N/A"/>
    <n v="20.05"/>
    <n v="20.03"/>
    <s v="MH 04 HD 6973/MAA DURGA T"/>
    <n v="8"/>
    <n v="8"/>
    <n v="2363539.91"/>
    <n v="117999.99550673988"/>
  </r>
  <r>
    <d v="2017-01-25T00:00:00"/>
    <n v="1"/>
    <x v="43"/>
    <n v="3000038259"/>
    <n v="1100122"/>
    <x v="3"/>
    <n v="203068"/>
    <s v="N M Coconut Oil Mercchants"/>
    <n v="15.98"/>
    <n v="15.95"/>
    <s v="MH 04 FJ 869/CITY TPT"/>
    <n v="1112"/>
    <n v="1112"/>
    <n v="1882099.93"/>
    <n v="117999.99561128527"/>
  </r>
  <r>
    <d v="2017-01-25T00:00:00"/>
    <n v="1"/>
    <x v="43"/>
    <n v="3000036179"/>
    <n v="1100122"/>
    <x v="3"/>
    <n v="202963"/>
    <s v="Raha Oils Pvt Ltd"/>
    <n v="19.97"/>
    <n v="19.940000000000001"/>
    <s v="MH 43 Y 8523/CITY TPT"/>
    <n v="508"/>
    <n v="1151"/>
    <n v="1904269.98"/>
    <n v="95499.998996990966"/>
  </r>
  <r>
    <d v="2017-01-25T00:00:00"/>
    <n v="1"/>
    <x v="43"/>
    <n v="3000036179"/>
    <n v="1100122"/>
    <x v="3"/>
    <n v="202963"/>
    <s v="Raha Oils Pvt Ltd"/>
    <n v="20.71"/>
    <n v="20.68"/>
    <s v="MH 04 EB 1209/CITY TPT"/>
    <n v="505"/>
    <n v="1147"/>
    <n v="1974939.98"/>
    <n v="95499.999032882013"/>
  </r>
  <r>
    <d v="2017-01-25T00:00:00"/>
    <n v="1"/>
    <x v="43"/>
    <n v="3000038258"/>
    <n v="1100122"/>
    <x v="3"/>
    <n v="203278"/>
    <e v="#N/A"/>
    <n v="19.71"/>
    <n v="19.54"/>
    <s v="MH 43 Y 1165/SAMEER TRANS"/>
    <n v="86"/>
    <n v="86"/>
    <n v="2305719.9"/>
    <n v="117999.99488229274"/>
  </r>
  <r>
    <d v="2017-01-25T00:00:00"/>
    <n v="1"/>
    <x v="43"/>
    <n v="3000038403"/>
    <n v="1100122"/>
    <x v="3"/>
    <n v="600005"/>
    <s v="VVF LIMITED"/>
    <n v="18.524999999999999"/>
    <n v="18.48"/>
    <s v="MH 20 CT 2005/SHRI VAIBHA"/>
    <n v="9499740191"/>
    <n v="9499740191"/>
    <n v="1845911.76"/>
    <n v="99887"/>
  </r>
  <r>
    <d v="2017-01-25T00:00:00"/>
    <n v="1"/>
    <x v="43"/>
    <n v="3000036179"/>
    <n v="1100122"/>
    <x v="3"/>
    <n v="202963"/>
    <s v="Raha Oils Pvt Ltd"/>
    <n v="20.03"/>
    <n v="20"/>
    <s v="MH 43 Y 8005/CITY TPT"/>
    <n v="506"/>
    <n v="1148"/>
    <n v="1909999.98"/>
    <n v="95499.998999999996"/>
  </r>
  <r>
    <d v="2017-01-25T00:00:00"/>
    <n v="1"/>
    <x v="43"/>
    <n v="3000038401"/>
    <n v="1100122"/>
    <x v="3"/>
    <n v="600005"/>
    <s v="VVF LIMITED"/>
    <n v="25.14"/>
    <n v="25.12"/>
    <s v="MH 43 Y 8288/SREE TRANS"/>
    <n v="9499740189"/>
    <n v="9499740189"/>
    <n v="2443774.08"/>
    <n v="97284"/>
  </r>
  <r>
    <d v="2017-01-25T00:00:00"/>
    <n v="1"/>
    <x v="43"/>
    <n v="3000036179"/>
    <n v="1100122"/>
    <x v="3"/>
    <n v="202963"/>
    <s v="Raha Oils Pvt Ltd"/>
    <n v="20.88"/>
    <n v="20.85"/>
    <s v="MH 43 Y 3509/CITY TPT"/>
    <n v="507"/>
    <n v="1150"/>
    <n v="1991174.98"/>
    <n v="95499.999040767376"/>
  </r>
  <r>
    <d v="2017-01-25T00:00:00"/>
    <n v="1"/>
    <x v="43"/>
    <n v="3000036712"/>
    <n v="1100365"/>
    <x v="0"/>
    <n v="201888"/>
    <s v="Frigorifico Allana Private Limited"/>
    <n v="0.36"/>
    <n v="0.35"/>
    <s v="MH 43 Y 2281/PRANAY LOGIS"/>
    <n v="26035"/>
    <n v="26035"/>
    <n v="16320.499999999998"/>
    <n v="46630"/>
  </r>
  <r>
    <d v="2017-01-25T00:00:00"/>
    <n v="1"/>
    <x v="43"/>
    <n v="3000036712"/>
    <n v="1100365"/>
    <x v="0"/>
    <n v="201888"/>
    <s v="Frigorifico Allana Private Limited"/>
    <n v="18.96"/>
    <n v="18.96"/>
    <s v="MH 43 Y 2281/PRANAY LOGIS"/>
    <n v="26035"/>
    <n v="26035"/>
    <n v="884104.8"/>
    <n v="46630"/>
  </r>
  <r>
    <d v="2017-01-25T00:00:00"/>
    <n v="1"/>
    <x v="43"/>
    <n v="3000038048"/>
    <n v="1100365"/>
    <x v="0"/>
    <n v="202696"/>
    <s v="Olivia Impex Pvt Ltd"/>
    <n v="21.59"/>
    <n v="21.54"/>
    <s v="MH 04 GF 3520/RAJLAXMI"/>
    <n v="9221608336"/>
    <n v="343"/>
    <n v="1068384"/>
    <n v="49600"/>
  </r>
  <r>
    <d v="2017-01-25T00:00:00"/>
    <n v="1"/>
    <x v="43"/>
    <n v="3000038048"/>
    <n v="1100365"/>
    <x v="0"/>
    <n v="202696"/>
    <s v="Olivia Impex Pvt Ltd"/>
    <n v="20.309999999999999"/>
    <n v="20.27"/>
    <s v="MH 46 F 5267/RAJPAL LIQUI"/>
    <n v="9221608307"/>
    <s v="DO337"/>
    <n v="1005392"/>
    <n v="49600"/>
  </r>
  <r>
    <d v="2017-01-25T00:00:00"/>
    <n v="1"/>
    <x v="43"/>
    <n v="3000036712"/>
    <n v="1100365"/>
    <x v="0"/>
    <n v="201888"/>
    <s v="Frigorifico Allana Private Limited"/>
    <n v="11.98"/>
    <n v="11.973000000000001"/>
    <s v="MH 43 U 3595/IDEAL MOVE"/>
    <n v="26078"/>
    <n v="26078"/>
    <n v="558300.99"/>
    <n v="46629.999999999993"/>
  </r>
  <r>
    <d v="2017-01-25T00:00:00"/>
    <n v="1"/>
    <x v="43"/>
    <n v="3000036712"/>
    <n v="1100365"/>
    <x v="0"/>
    <n v="201888"/>
    <s v="Frigorifico Allana Private Limited"/>
    <n v="4"/>
    <n v="3.9969999999999999"/>
    <s v="MH 43 U 3595/IDEAL MOVE"/>
    <n v="26079"/>
    <n v="26079"/>
    <n v="186380.11"/>
    <n v="46630"/>
  </r>
  <r>
    <d v="2017-01-25T00:00:00"/>
    <n v="1"/>
    <x v="43"/>
    <n v="3000036712"/>
    <n v="1100365"/>
    <x v="0"/>
    <n v="201888"/>
    <s v="Frigorifico Allana Private Limited"/>
    <n v="7"/>
    <n v="6.9939999999999998"/>
    <s v="MH 04 FD 7336/ANNA BULK C"/>
    <n v="25993"/>
    <n v="25993"/>
    <n v="326130.21999999997"/>
    <n v="46630"/>
  </r>
  <r>
    <d v="2017-01-25T00:00:00"/>
    <n v="1"/>
    <x v="43"/>
    <n v="3000036712"/>
    <n v="1100365"/>
    <x v="0"/>
    <n v="201888"/>
    <s v="Frigorifico Allana Private Limited"/>
    <n v="19.95"/>
    <n v="19.940000000000001"/>
    <s v="MH 46 F 1643/IDEAL MOVERS"/>
    <n v="25997"/>
    <n v="25997"/>
    <n v="929802.2"/>
    <n v="46629.999999999993"/>
  </r>
  <r>
    <d v="2017-01-25T00:00:00"/>
    <n v="1"/>
    <x v="43"/>
    <n v="3000035954"/>
    <n v="1100365"/>
    <x v="0"/>
    <n v="201888"/>
    <s v="Frigorifico Allana Private Limited"/>
    <n v="7.23"/>
    <n v="7.2240000000000002"/>
    <s v="MH 04 FD 7336/ANNA BULK C"/>
    <n v="25992"/>
    <n v="25992"/>
    <n v="325368.96000000002"/>
    <n v="45040"/>
  </r>
  <r>
    <d v="2017-01-25T00:00:00"/>
    <n v="1"/>
    <x v="43"/>
    <n v="3000036712"/>
    <n v="1100365"/>
    <x v="0"/>
    <n v="201888"/>
    <s v="Frigorifico Allana Private Limited"/>
    <n v="19.39"/>
    <n v="19.38"/>
    <s v="MH 46 F 0934/IDEAL MOVERS"/>
    <n v="26008"/>
    <n v="26008"/>
    <n v="903689.39999999991"/>
    <n v="46630"/>
  </r>
  <r>
    <d v="2017-01-25T00:00:00"/>
    <n v="1"/>
    <x v="43"/>
    <n v="3000036712"/>
    <n v="1100365"/>
    <x v="0"/>
    <n v="201888"/>
    <s v="Frigorifico Allana Private Limited"/>
    <n v="21.81"/>
    <n v="21.78"/>
    <s v="MH 06 AQ 1693/ANNABULK C"/>
    <n v="25994"/>
    <n v="25994"/>
    <n v="1015601.4"/>
    <n v="46630"/>
  </r>
  <r>
    <d v="2017-01-25T00:00:00"/>
    <n v="1"/>
    <x v="43"/>
    <n v="3000035639"/>
    <n v="1100365"/>
    <x v="0"/>
    <n v="201888"/>
    <s v="Frigorifico Allana Private Limited"/>
    <n v="10"/>
    <n v="9.9920000000000009"/>
    <s v="MH 04 FD 7336/ANNA BULK C"/>
    <n v="25991"/>
    <n v="25991"/>
    <n v="425059.68"/>
    <n v="42539.999999999993"/>
  </r>
  <r>
    <d v="2017-01-26T00:00:00"/>
    <n v="1"/>
    <x v="43"/>
    <n v="3000038398"/>
    <n v="1100122"/>
    <x v="3"/>
    <n v="203323"/>
    <s v="ARAVINDH OIL MILLS"/>
    <n v="20.239999999999998"/>
    <n v="20.2"/>
    <s v="MH 43 Y 9209/CITY TPT"/>
    <n v="59"/>
    <n v="59"/>
    <n v="2530050.0499999998"/>
    <n v="125250.00247524751"/>
  </r>
  <r>
    <d v="2017-01-26T00:00:00"/>
    <n v="1"/>
    <x v="43"/>
    <n v="3000038259"/>
    <n v="1100122"/>
    <x v="3"/>
    <n v="203068"/>
    <s v="N M Coconut Oil Mercchants"/>
    <n v="19.96"/>
    <n v="19.899999999999999"/>
    <s v="MH 43 Y 4805/CITY TPT"/>
    <n v="1125"/>
    <n v="1125"/>
    <n v="2348199.91"/>
    <n v="117999.99547738695"/>
  </r>
  <r>
    <d v="2017-01-26T00:00:00"/>
    <n v="1"/>
    <x v="43"/>
    <n v="3000038048"/>
    <n v="1100365"/>
    <x v="0"/>
    <n v="202696"/>
    <s v="Olivia Impex Pvt Ltd"/>
    <n v="20.6"/>
    <n v="20.54"/>
    <s v="MH 04 EY 5134 RAJPAL LIQU"/>
    <n v="9221608311"/>
    <s v="DO340"/>
    <n v="1018784"/>
    <n v="49600"/>
  </r>
  <r>
    <d v="2017-01-26T00:00:00"/>
    <n v="1"/>
    <x v="43"/>
    <n v="3000038048"/>
    <n v="1100365"/>
    <x v="0"/>
    <n v="202696"/>
    <s v="Olivia Impex Pvt Ltd"/>
    <n v="21.65"/>
    <n v="21.6"/>
    <s v="MH 43 Y 8565/RAJPAL LIQUI"/>
    <n v="9221608338"/>
    <s v="DO344"/>
    <n v="1071360"/>
    <n v="49600"/>
  </r>
  <r>
    <d v="2017-01-26T00:00:00"/>
    <n v="1"/>
    <x v="43"/>
    <n v="3000038048"/>
    <n v="1100365"/>
    <x v="0"/>
    <n v="202696"/>
    <s v="Olivia Impex Pvt Ltd"/>
    <n v="21.15"/>
    <n v="21.11"/>
    <s v="MH 04 EY 5135/RAJPAL LIQU"/>
    <n v="339"/>
    <n v="339"/>
    <n v="1047056"/>
    <n v="49600"/>
  </r>
  <r>
    <d v="2017-01-27T00:00:00"/>
    <n v="1"/>
    <x v="43"/>
    <n v="3000038259"/>
    <n v="1100122"/>
    <x v="3"/>
    <n v="203068"/>
    <s v="N M Coconut Oil Mercchants"/>
    <n v="20.22"/>
    <n v="20.170000000000002"/>
    <s v="MH 04 HD 2010/CITY TPT"/>
    <n v="1128"/>
    <n v="1128"/>
    <n v="2380059.91"/>
    <n v="117999.99553792761"/>
  </r>
  <r>
    <d v="2017-01-27T00:00:00"/>
    <n v="1"/>
    <x v="43"/>
    <n v="3000038259"/>
    <n v="1100122"/>
    <x v="3"/>
    <n v="203068"/>
    <s v="N M Coconut Oil Mercchants"/>
    <n v="19.75"/>
    <n v="19.72"/>
    <s v="MH 04 HD 6807/CITY TPT"/>
    <n v="1124"/>
    <n v="1124"/>
    <n v="2326959.9"/>
    <n v="117999.99492900609"/>
  </r>
  <r>
    <d v="2017-01-27T00:00:00"/>
    <n v="1"/>
    <x v="43"/>
    <n v="3000038298"/>
    <n v="1100122"/>
    <x v="3"/>
    <n v="203110"/>
    <s v="Sri Gangai Oil Mill"/>
    <n v="19.25"/>
    <n v="19.25"/>
    <s v="MH 46 F 5746/CITY TRANS"/>
    <n v="277"/>
    <n v="277"/>
    <n v="2271499.9"/>
    <n v="117999.9948051948"/>
  </r>
  <r>
    <d v="2017-01-27T00:00:00"/>
    <n v="1"/>
    <x v="43"/>
    <n v="3000035639"/>
    <n v="1100365"/>
    <x v="0"/>
    <n v="201888"/>
    <s v="Frigorifico Allana Private Limited"/>
    <n v="19.14"/>
    <n v="19.12"/>
    <s v="MH 46 F 1729/IDEALMOVERS"/>
    <n v="25018"/>
    <n v="25018"/>
    <n v="813364.8"/>
    <n v="42540"/>
  </r>
  <r>
    <d v="2017-01-27T00:00:00"/>
    <n v="1"/>
    <x v="43"/>
    <n v="3000035639"/>
    <n v="1100365"/>
    <x v="0"/>
    <n v="201888"/>
    <s v="Frigorifico Allana Private Limited"/>
    <n v="20.62"/>
    <n v="20.62"/>
    <s v="MH 43 Y 2581/PRANAYLOGIST"/>
    <n v="25024"/>
    <n v="25024"/>
    <n v="877174.8"/>
    <n v="42540"/>
  </r>
  <r>
    <d v="2017-01-27T00:00:00"/>
    <n v="1"/>
    <x v="43"/>
    <n v="3000035639"/>
    <n v="1100365"/>
    <x v="0"/>
    <n v="201888"/>
    <s v="Frigorifico Allana Private Limited"/>
    <n v="20.29"/>
    <n v="20.23"/>
    <s v="MH 46 F 7281/PRANAY LOGIS"/>
    <n v="25348"/>
    <n v="25080"/>
    <n v="860584.20000000007"/>
    <n v="42540"/>
  </r>
  <r>
    <d v="2017-01-27T00:00:00"/>
    <n v="1"/>
    <x v="43"/>
    <n v="3000035639"/>
    <n v="1100365"/>
    <x v="0"/>
    <n v="201888"/>
    <s v="Frigorifico Allana Private Limited"/>
    <n v="20.63"/>
    <n v="20.58"/>
    <s v="MH 43 U 8612/IDEAL MOVERS"/>
    <n v="25016"/>
    <n v="25016"/>
    <n v="875473.2"/>
    <n v="42540"/>
  </r>
  <r>
    <d v="2017-01-28T00:00:00"/>
    <n v="1"/>
    <x v="43"/>
    <n v="3000038561"/>
    <n v="1100122"/>
    <x v="3"/>
    <n v="600005"/>
    <s v="VVF LIMITED"/>
    <n v="19.600000000000001"/>
    <n v="19.559999999999999"/>
    <s v="MH 18 AS 265/SHRI V L T S"/>
    <n v="9499740193"/>
    <n v="9499740193"/>
    <n v="2161849.44"/>
    <n v="110524"/>
  </r>
  <r>
    <d v="2017-01-28T00:00:00"/>
    <n v="1"/>
    <x v="43"/>
    <n v="3000038372"/>
    <n v="1100122"/>
    <x v="3"/>
    <n v="203083"/>
    <s v="Kumaran Oil Products"/>
    <n v="20.28"/>
    <n v="20.25"/>
    <s v="MH 04 GC 6828/SREE TPT"/>
    <n v="250"/>
    <n v="250"/>
    <n v="2551499.96"/>
    <n v="125999.99802469136"/>
  </r>
  <r>
    <d v="2017-01-28T00:00:00"/>
    <n v="1"/>
    <x v="43"/>
    <n v="3000038253"/>
    <n v="1100122"/>
    <x v="3"/>
    <n v="203062"/>
    <s v="Shree Vel Industries"/>
    <n v="20.02"/>
    <n v="20.010000000000002"/>
    <s v="MH 43 Y 5207/CITY TPT"/>
    <n v="125"/>
    <n v="125"/>
    <n v="2361179.91"/>
    <n v="117999.99550224887"/>
  </r>
  <r>
    <d v="2017-01-28T00:00:00"/>
    <n v="1"/>
    <x v="43"/>
    <n v="3000038259"/>
    <n v="1100122"/>
    <x v="3"/>
    <n v="203068"/>
    <s v="N M Coconut Oil Mercchants"/>
    <n v="20.64"/>
    <n v="20.6"/>
    <s v="NL 01 L 5898/CITY TRANS"/>
    <n v="1126"/>
    <n v="1126"/>
    <n v="2430799.9"/>
    <n v="117999.99514563105"/>
  </r>
  <r>
    <d v="2017-01-28T00:00:00"/>
    <n v="1"/>
    <x v="43"/>
    <n v="3000038259"/>
    <n v="1100122"/>
    <x v="3"/>
    <n v="203068"/>
    <s v="N M Coconut Oil Mercchants"/>
    <n v="20.47"/>
    <n v="20.420000000000002"/>
    <s v="MH 43 U 8405/CITY TRANS"/>
    <n v="1127"/>
    <n v="1127"/>
    <n v="2409559.9"/>
    <n v="117999.99510284034"/>
  </r>
  <r>
    <d v="2017-01-29T00:00:00"/>
    <n v="1"/>
    <x v="44"/>
    <n v="3000038259"/>
    <n v="1100122"/>
    <x v="3"/>
    <n v="203068"/>
    <s v="N M Coconut Oil Mercchants"/>
    <n v="19.98"/>
    <n v="19.93"/>
    <s v="MH 04 GR 6728/CITY TPT"/>
    <n v="1129"/>
    <n v="1129"/>
    <n v="2351739.91"/>
    <n v="117999.99548419469"/>
  </r>
  <r>
    <d v="2017-01-29T00:00:00"/>
    <n v="1"/>
    <x v="44"/>
    <n v="3000038297"/>
    <n v="1100122"/>
    <x v="3"/>
    <n v="203098"/>
    <s v="Murali Oil Mills"/>
    <n v="24.31"/>
    <n v="24.25"/>
    <s v="GJ 12 BV 0862/SREE TRANS"/>
    <n v="325"/>
    <n v="325"/>
    <n v="2812999.99"/>
    <n v="115999.99958762887"/>
  </r>
  <r>
    <d v="2017-01-29T00:00:00"/>
    <n v="1"/>
    <x v="44"/>
    <n v="3000038048"/>
    <n v="1100365"/>
    <x v="0"/>
    <n v="202696"/>
    <s v="Olivia Impex Pvt Ltd"/>
    <n v="20.04"/>
    <n v="20.010000000000002"/>
    <s v="MH 43 Y 8109/SUPREME C"/>
    <n v="345"/>
    <n v="345"/>
    <n v="992496.00000000012"/>
    <n v="49600"/>
  </r>
  <r>
    <d v="2017-01-30T00:00:00"/>
    <n v="1"/>
    <x v="44"/>
    <n v="3000038257"/>
    <n v="1100378"/>
    <x v="5"/>
    <n v="200222"/>
    <s v="Liberty Oil Mills Ltd"/>
    <n v="19.96"/>
    <n v="19.96"/>
    <s v="MH 46 F 1643/IDEAL MOVERS"/>
    <n v="24747"/>
    <n v="24747"/>
    <n v="1165165"/>
    <n v="58375"/>
  </r>
  <r>
    <d v="2017-01-30T00:00:00"/>
    <n v="1"/>
    <x v="44"/>
    <n v="3000038257"/>
    <n v="1100378"/>
    <x v="5"/>
    <n v="200222"/>
    <s v="Liberty Oil Mills Ltd"/>
    <n v="20.149999999999999"/>
    <n v="20.149999999999999"/>
    <s v="MH 43 U 3595/IDEAL MOVERS"/>
    <n v="24727"/>
    <n v="24727"/>
    <n v="1176256.25"/>
    <n v="58375.000000000007"/>
  </r>
  <r>
    <d v="2017-01-30T00:00:00"/>
    <n v="1"/>
    <x v="44"/>
    <n v="3000038257"/>
    <n v="1100378"/>
    <x v="5"/>
    <n v="200222"/>
    <s v="Liberty Oil Mills Ltd"/>
    <n v="20.38"/>
    <n v="20.38"/>
    <s v="MH 04 DS 6190/YMH ENTERPR"/>
    <n v="24728"/>
    <n v="24728"/>
    <n v="1189682.5"/>
    <n v="58375"/>
  </r>
  <r>
    <d v="2017-01-30T00:00:00"/>
    <n v="1"/>
    <x v="44"/>
    <n v="3000038257"/>
    <n v="1100378"/>
    <x v="5"/>
    <n v="200222"/>
    <s v="Liberty Oil Mills Ltd"/>
    <n v="20.350000000000001"/>
    <n v="20.350000000000001"/>
    <s v="MH 04 FD 1798/YMH ENTERPR"/>
    <n v="24729"/>
    <n v="24729"/>
    <n v="1187931.25"/>
    <n v="58374.999999999993"/>
  </r>
  <r>
    <d v="2017-01-31T00:00:00"/>
    <n v="1"/>
    <x v="44"/>
    <n v="3000038618"/>
    <n v="1100122"/>
    <x v="3"/>
    <n v="203110"/>
    <s v="Sri Gangai Oil Mill"/>
    <n v="20.05"/>
    <n v="20.05"/>
    <s v="MH 04 GC 6139/MAA DURGA"/>
    <n v="285"/>
    <n v="285"/>
    <n v="1944850.01"/>
    <n v="97000.000498753114"/>
  </r>
  <r>
    <d v="2017-01-31T00:00:00"/>
    <n v="1"/>
    <x v="44"/>
    <n v="3000038329"/>
    <n v="1100122"/>
    <x v="3"/>
    <n v="203316"/>
    <s v="BALAJI AGRO PRODUCTS"/>
    <n v="20"/>
    <n v="20"/>
    <s v="MH 43 U 9705/CITY TPT"/>
    <n v="226"/>
    <n v="226"/>
    <n v="2320000"/>
    <n v="116000"/>
  </r>
  <r>
    <d v="2017-01-31T00:00:00"/>
    <n v="1"/>
    <x v="44"/>
    <n v="3000038372"/>
    <n v="1100122"/>
    <x v="3"/>
    <n v="203083"/>
    <s v="Kumaran Oil Products"/>
    <n v="20.010000000000002"/>
    <n v="20.010000000000002"/>
    <s v="MH 43 Y 4809/CITY TPT"/>
    <n v="251"/>
    <n v="251"/>
    <n v="2521259.96"/>
    <n v="125999.99800099949"/>
  </r>
  <r>
    <d v="2017-01-31T00:00:00"/>
    <n v="1"/>
    <x v="44"/>
    <n v="3000038374"/>
    <n v="1100122"/>
    <x v="3"/>
    <n v="203285"/>
    <e v="#N/A"/>
    <n v="19.649999999999999"/>
    <n v="19.649999999999999"/>
    <s v="MH 43 Y 7535/AR ROADWAYS"/>
    <n v="89"/>
    <n v="89"/>
    <n v="2456250.0099999998"/>
    <n v="125000.00050890585"/>
  </r>
  <r>
    <d v="2017-01-31T00:00:00"/>
    <n v="1"/>
    <x v="44"/>
    <n v="3000038254"/>
    <n v="1100122"/>
    <x v="3"/>
    <n v="203126"/>
    <s v="Uma Agro Products"/>
    <n v="20.02"/>
    <n v="20.010000000000002"/>
    <s v="GJ 12 BT 6803/AR ROADWAY"/>
    <n v="94"/>
    <n v="94"/>
    <n v="2346172.4900000002"/>
    <n v="117249.99950024988"/>
  </r>
  <r>
    <d v="2017-01-31T00:00:00"/>
    <n v="1"/>
    <x v="44"/>
    <n v="3000038048"/>
    <n v="1100365"/>
    <x v="0"/>
    <n v="202696"/>
    <s v="Olivia Impex Pvt Ltd"/>
    <n v="27.09"/>
    <n v="26.98"/>
    <s v="MH 04 HD 1662/RAJPALLIQUI"/>
    <n v="351"/>
    <n v="351"/>
    <n v="1338208"/>
    <n v="49600"/>
  </r>
  <r>
    <d v="2017-01-31T00:00:00"/>
    <n v="1"/>
    <x v="44"/>
    <n v="3000038379"/>
    <n v="1100365"/>
    <x v="0"/>
    <n v="202529"/>
    <s v="Deep Chand Arya Industries"/>
    <n v="20.309999999999999"/>
    <n v="20.28"/>
    <s v="MH 43 Y 6109/SUPREMECARRI"/>
    <n v="201"/>
    <n v="201"/>
    <n v="1024140"/>
    <n v="50500"/>
  </r>
  <r>
    <d v="2017-01-31T00:00:00"/>
    <n v="1"/>
    <x v="44"/>
    <n v="3000038379"/>
    <n v="1100365"/>
    <x v="0"/>
    <n v="202529"/>
    <s v="Deep Chand Arya Industries"/>
    <n v="20.65"/>
    <n v="20.63"/>
    <s v="MH 43 Y 7509/SUPREME CARR"/>
    <s v="EX-202"/>
    <n v="202"/>
    <n v="1041815"/>
    <n v="50500"/>
  </r>
  <r>
    <d v="2017-01-31T00:00:00"/>
    <n v="1"/>
    <x v="44"/>
    <n v="3000038379"/>
    <n v="1100365"/>
    <x v="0"/>
    <n v="202529"/>
    <s v="Deep Chand Arya Industries"/>
    <n v="20.72"/>
    <n v="20.7"/>
    <s v="MH 43 Y 7505/SUPREME"/>
    <s v="EX-203"/>
    <n v="203"/>
    <n v="1045350"/>
    <n v="50500"/>
  </r>
  <r>
    <d v="2017-01-31T00:00:00"/>
    <n v="1"/>
    <x v="44"/>
    <n v="3000038379"/>
    <n v="1100365"/>
    <x v="0"/>
    <n v="202529"/>
    <s v="Deep Chand Arya Industries"/>
    <n v="20.76"/>
    <n v="20.76"/>
    <s v="MH 43 Y  8009/SUPREME CAR"/>
    <s v="EX-205"/>
    <n v="205"/>
    <n v="1048380.0000000001"/>
    <n v="50500"/>
  </r>
  <r>
    <d v="2017-01-31T00:00:00"/>
    <n v="1"/>
    <x v="44"/>
    <n v="3000038048"/>
    <n v="1100365"/>
    <x v="0"/>
    <n v="202696"/>
    <s v="Olivia Impex Pvt Ltd"/>
    <n v="16.91"/>
    <n v="16.87"/>
    <s v="MH 04 EL 6002/RAJPALLIQUI"/>
    <n v="350"/>
    <n v="350"/>
    <n v="836752"/>
    <n v="49600"/>
  </r>
  <r>
    <d v="2017-01-31T00:00:00"/>
    <n v="1"/>
    <x v="44"/>
    <n v="3000038048"/>
    <n v="1100365"/>
    <x v="0"/>
    <n v="202696"/>
    <s v="Olivia Impex Pvt Ltd"/>
    <n v="21.13"/>
    <n v="21.12"/>
    <s v="MH 04 FP 5065/GLOBE TRANS"/>
    <n v="9221608490"/>
    <n v="352"/>
    <n v="1047552"/>
    <n v="49600"/>
  </r>
  <r>
    <d v="2017-01-31T00:00:00"/>
    <n v="1"/>
    <x v="44"/>
    <n v="3000038257"/>
    <n v="1100378"/>
    <x v="5"/>
    <n v="200222"/>
    <s v="Liberty Oil Mills Ltd"/>
    <n v="20.94"/>
    <n v="20.94"/>
    <s v="MH 04 EL 3865/MISTRY TPT"/>
    <n v="24755"/>
    <n v="24755"/>
    <n v="1222372.5"/>
    <n v="58375"/>
  </r>
  <r>
    <d v="2017-01-31T00:00:00"/>
    <n v="1"/>
    <x v="44"/>
    <n v="3000038257"/>
    <n v="1100378"/>
    <x v="5"/>
    <n v="200222"/>
    <s v="Liberty Oil Mills Ltd"/>
    <n v="22.52"/>
    <n v="22.52"/>
    <s v="MH 06 AQ 1693/ANNABULK C"/>
    <n v="24743"/>
    <n v="24743"/>
    <n v="1314605"/>
    <n v="58375"/>
  </r>
  <r>
    <d v="2017-01-31T00:00:00"/>
    <n v="1"/>
    <x v="44"/>
    <n v="3000038257"/>
    <n v="1100378"/>
    <x v="5"/>
    <n v="200222"/>
    <s v="Liberty Oil Mills Ltd"/>
    <n v="20.36"/>
    <n v="20.36"/>
    <s v="MH 04 GF 0014/BHAVIN TPT"/>
    <n v="24745"/>
    <n v="24745"/>
    <n v="1188515"/>
    <n v="58375"/>
  </r>
  <r>
    <d v="2017-01-31T00:00:00"/>
    <n v="1"/>
    <x v="44"/>
    <n v="3000038257"/>
    <n v="1100378"/>
    <x v="5"/>
    <n v="200222"/>
    <s v="Liberty Oil Mills Ltd"/>
    <n v="27.16"/>
    <n v="27.16"/>
    <s v="MH 46 AR 7789/HARJEETBULK"/>
    <n v="24757"/>
    <n v="24757"/>
    <n v="1585465"/>
    <n v="58375"/>
  </r>
  <r>
    <d v="2017-01-31T00:00:00"/>
    <n v="1"/>
    <x v="44"/>
    <n v="3000038257"/>
    <n v="1100378"/>
    <x v="5"/>
    <n v="200222"/>
    <s v="Liberty Oil Mills Ltd"/>
    <n v="20.34"/>
    <n v="20.28"/>
    <s v="MH 04 EB 3367/BHAVIN TPT"/>
    <n v="24730"/>
    <n v="24730"/>
    <n v="1183845"/>
    <n v="58375"/>
  </r>
  <r>
    <d v="2017-01-31T00:00:00"/>
    <n v="1"/>
    <x v="44"/>
    <n v="3000038257"/>
    <n v="1100378"/>
    <x v="5"/>
    <n v="200222"/>
    <s v="Liberty Oil Mills Ltd"/>
    <n v="21.49"/>
    <n v="21.49"/>
    <s v="MH 04 FP 1377/MISTRY TPT"/>
    <n v="24752"/>
    <n v="24752"/>
    <n v="1254478.75"/>
    <n v="58375.000000000007"/>
  </r>
  <r>
    <d v="2017-01-31T00:00:00"/>
    <n v="1"/>
    <x v="44"/>
    <n v="3000038257"/>
    <n v="1100378"/>
    <x v="5"/>
    <n v="200222"/>
    <s v="Liberty Oil Mills Ltd"/>
    <n v="23.46"/>
    <n v="23.46"/>
    <s v="MH 04 CU 3018/MISTRY TPT"/>
    <n v="24756"/>
    <n v="24756"/>
    <n v="1369477.5"/>
    <n v="58375"/>
  </r>
  <r>
    <d v="2017-01-31T00:00:00"/>
    <n v="1"/>
    <x v="44"/>
    <n v="3000038257"/>
    <n v="1100378"/>
    <x v="5"/>
    <n v="200222"/>
    <s v="Liberty Oil Mills Ltd"/>
    <n v="20.170000000000002"/>
    <n v="20.170000000000002"/>
    <s v="MH 43 U8612/IDEAL MOVERS"/>
    <n v="24739"/>
    <n v="24739"/>
    <n v="1177423.75"/>
    <n v="58374.999999999993"/>
  </r>
  <r>
    <d v="2017-01-31T00:00:00"/>
    <n v="1"/>
    <x v="44"/>
    <n v="3000038257"/>
    <n v="1100378"/>
    <x v="5"/>
    <n v="200222"/>
    <s v="Liberty Oil Mills Ltd"/>
    <n v="20.99"/>
    <n v="20.98"/>
    <s v="MH 04 FP 1004/MISTRY TPT"/>
    <n v="24753"/>
    <n v="24753"/>
    <n v="1224707.5"/>
    <n v="58375"/>
  </r>
  <r>
    <d v="2017-01-31T00:00:00"/>
    <n v="1"/>
    <x v="44"/>
    <n v="3000038257"/>
    <n v="1100378"/>
    <x v="5"/>
    <n v="200222"/>
    <s v="Liberty Oil Mills Ltd"/>
    <n v="20.65"/>
    <n v="20.65"/>
    <s v="MH 04 GF 0514/BHAVIN TPT"/>
    <n v="24731"/>
    <n v="24731"/>
    <n v="1205443.75"/>
    <n v="58375.000000000007"/>
  </r>
  <r>
    <d v="2017-01-31T00:00:00"/>
    <n v="1"/>
    <x v="44"/>
    <n v="3000038257"/>
    <n v="1100378"/>
    <x v="5"/>
    <n v="200222"/>
    <s v="Liberty Oil Mills Ltd"/>
    <n v="26.07"/>
    <n v="26.07"/>
    <s v="MH 06 AQ 2534/ANNABULK C"/>
    <n v="24715"/>
    <n v="24715"/>
    <n v="1521836.25"/>
    <n v="58375"/>
  </r>
  <r>
    <d v="2017-02-01T00:00:00"/>
    <n v="2"/>
    <x v="44"/>
    <n v="3000038374"/>
    <n v="1100122"/>
    <x v="3"/>
    <n v="203285"/>
    <e v="#N/A"/>
    <n v="-19.649999999999999"/>
    <n v="-19.649999999999999"/>
    <s v="MH 43 Y 7535/AR ROADWAYS"/>
    <n v="89"/>
    <n v="89"/>
    <n v="-2456250"/>
    <n v="125000.00000000001"/>
  </r>
  <r>
    <d v="2017-02-01T00:00:00"/>
    <n v="2"/>
    <x v="44"/>
    <n v="3000038372"/>
    <n v="1100122"/>
    <x v="3"/>
    <n v="203083"/>
    <s v="Kumaran Oil Products"/>
    <n v="-20.010000000000002"/>
    <n v="-20.010000000000002"/>
    <s v="MH 43 Y 4809/CITY TPT"/>
    <n v="251"/>
    <n v="251"/>
    <n v="-2521259.96"/>
    <n v="125999.99800099949"/>
  </r>
  <r>
    <d v="2017-02-01T00:00:00"/>
    <n v="2"/>
    <x v="44"/>
    <n v="3000038372"/>
    <n v="1100122"/>
    <x v="3"/>
    <n v="203083"/>
    <s v="Kumaran Oil Products"/>
    <n v="20.010000000000002"/>
    <n v="20.010000000000002"/>
    <s v="MH 43 Y 4809/CITY TPT"/>
    <n v="251"/>
    <n v="251"/>
    <n v="2521259.96"/>
    <n v="125999.99800099949"/>
  </r>
  <r>
    <d v="2017-02-01T00:00:00"/>
    <n v="2"/>
    <x v="44"/>
    <n v="3000038374"/>
    <n v="1100122"/>
    <x v="3"/>
    <n v="203285"/>
    <e v="#N/A"/>
    <n v="19.715"/>
    <n v="19.715"/>
    <s v="MH 43 Y 7737/AR ROADWAYS"/>
    <n v="91"/>
    <n v="91"/>
    <n v="2464375.0099999998"/>
    <n v="125000.00050722799"/>
  </r>
  <r>
    <d v="2017-02-01T00:00:00"/>
    <n v="2"/>
    <x v="44"/>
    <n v="3000038374"/>
    <n v="1100122"/>
    <x v="3"/>
    <n v="203285"/>
    <e v="#N/A"/>
    <n v="19.649999999999999"/>
    <n v="19.649999999999999"/>
    <s v="MH 43 Y 7535/AR ROADWAYS"/>
    <n v="89"/>
    <n v="89"/>
    <n v="2456250"/>
    <n v="125000.00000000001"/>
  </r>
  <r>
    <d v="2017-02-01T00:00:00"/>
    <n v="2"/>
    <x v="44"/>
    <n v="3000038257"/>
    <n v="1100378"/>
    <x v="5"/>
    <n v="200222"/>
    <s v="Liberty Oil Mills Ltd"/>
    <n v="-20.36"/>
    <n v="-20.36"/>
    <s v="MH 04 GF 0014/BHAVIN TPT"/>
    <n v="24745"/>
    <n v="24745"/>
    <n v="-1188515"/>
    <n v="58375"/>
  </r>
  <r>
    <d v="2017-02-01T00:00:00"/>
    <n v="2"/>
    <x v="44"/>
    <n v="3000038257"/>
    <n v="1100378"/>
    <x v="5"/>
    <n v="200222"/>
    <s v="Liberty Oil Mills Ltd"/>
    <n v="20.36"/>
    <n v="20.36"/>
    <s v="MH 04 GF 0014/BHAVIN TPT"/>
    <n v="24745"/>
    <n v="24745"/>
    <n v="1188515"/>
    <n v="58375"/>
  </r>
  <r>
    <d v="2017-02-01T00:00:00"/>
    <n v="2"/>
    <x v="44"/>
    <n v="3000038257"/>
    <n v="1100378"/>
    <x v="5"/>
    <n v="200222"/>
    <s v="Liberty Oil Mills Ltd"/>
    <n v="-20.65"/>
    <n v="-20.65"/>
    <s v="MH 04 GF 0514/BHAVIN TPT"/>
    <n v="24731"/>
    <n v="24731"/>
    <n v="-1205443.75"/>
    <n v="58375.000000000007"/>
  </r>
  <r>
    <d v="2017-02-01T00:00:00"/>
    <n v="2"/>
    <x v="44"/>
    <n v="3000038257"/>
    <n v="1100378"/>
    <x v="5"/>
    <n v="200222"/>
    <s v="Liberty Oil Mills Ltd"/>
    <n v="20.65"/>
    <n v="20.65"/>
    <s v="MH 04 GF 0514/BHAVIN TPT"/>
    <n v="24731"/>
    <n v="24731"/>
    <n v="1205443.75"/>
    <n v="58375.000000000007"/>
  </r>
  <r>
    <d v="2017-02-02T00:00:00"/>
    <n v="2"/>
    <x v="44"/>
    <n v="3000038398"/>
    <n v="1100122"/>
    <x v="3"/>
    <n v="203323"/>
    <s v="ARAVINDH OIL MILLS"/>
    <n v="20.260000000000002"/>
    <n v="20.21"/>
    <s v="TN 52 A 8998/CITY TRANS"/>
    <n v="60"/>
    <n v="60"/>
    <n v="2531302.5499999998"/>
    <n v="125250.00247402275"/>
  </r>
  <r>
    <d v="2017-02-02T00:00:00"/>
    <n v="2"/>
    <x v="44"/>
    <n v="3000038048"/>
    <n v="1100365"/>
    <x v="0"/>
    <n v="202696"/>
    <s v="Olivia Impex Pvt Ltd"/>
    <n v="23"/>
    <n v="23"/>
    <s v="MH 04 GC 1758/GLOBE TRANS"/>
    <n v="9221608421"/>
    <n v="346"/>
    <n v="1140800"/>
    <n v="49600"/>
  </r>
  <r>
    <d v="2017-02-02T00:00:00"/>
    <n v="2"/>
    <x v="44"/>
    <n v="3000038379"/>
    <n v="1100365"/>
    <x v="0"/>
    <n v="202529"/>
    <s v="Deep Chand Arya Industries"/>
    <n v="17.559999999999999"/>
    <n v="17.559999999999999"/>
    <s v="MH46AR2185/SUPREME CARRIE"/>
    <s v="204/29.01.2017"/>
    <n v="204"/>
    <n v="886779.99999999988"/>
    <n v="50500"/>
  </r>
  <r>
    <d v="2017-02-02T00:00:00"/>
    <n v="2"/>
    <x v="44"/>
    <n v="3000038300"/>
    <n v="1100365"/>
    <x v="0"/>
    <n v="203315"/>
    <s v="ADANI WILMAR LTD"/>
    <n v="19.77"/>
    <n v="19.73"/>
    <s v="MH43BG0399/GLOBE TPT"/>
    <s v="1622102313/28.01"/>
    <n v="1622102313"/>
    <n v="954867.88"/>
    <n v="48396.750126710591"/>
  </r>
  <r>
    <d v="2017-02-02T00:00:00"/>
    <n v="2"/>
    <x v="44"/>
    <n v="3000038644"/>
    <n v="1100365"/>
    <x v="0"/>
    <n v="202529"/>
    <s v="Deep Chand Arya Industries"/>
    <n v="3.18"/>
    <n v="3.18"/>
    <s v="MH46AR2185/SUPREME CARRIE"/>
    <s v="204/29.01.2017"/>
    <n v="204"/>
    <n v="160590"/>
    <n v="50500"/>
  </r>
  <r>
    <d v="2017-02-02T00:00:00"/>
    <n v="2"/>
    <x v="44"/>
    <n v="3000038257"/>
    <n v="1100378"/>
    <x v="5"/>
    <n v="200222"/>
    <s v="Liberty Oil Mills Ltd"/>
    <n v="19.18"/>
    <n v="19.18"/>
    <s v="MH43U3595/IDEAL MOVERS"/>
    <s v="24849/31.01.2017"/>
    <n v="24849"/>
    <n v="1119632.5"/>
    <n v="58375"/>
  </r>
  <r>
    <d v="2017-02-02T00:00:00"/>
    <n v="2"/>
    <x v="44"/>
    <n v="3000038257"/>
    <n v="1100378"/>
    <x v="5"/>
    <n v="200222"/>
    <s v="Liberty Oil Mills Ltd"/>
    <n v="26.1"/>
    <n v="26.1"/>
    <s v="MH 06 AQ 2534/ANNA BULK"/>
    <n v="24853"/>
    <n v="24853"/>
    <n v="1523587.5"/>
    <n v="58375"/>
  </r>
  <r>
    <d v="2017-02-02T00:00:00"/>
    <n v="2"/>
    <x v="44"/>
    <n v="3000038257"/>
    <n v="1100378"/>
    <x v="5"/>
    <n v="200222"/>
    <s v="Liberty Oil Mills Ltd"/>
    <n v="21.46"/>
    <n v="21.45"/>
    <s v="MH 04 FP 1377/MISTRY TPT"/>
    <n v="24860"/>
    <n v="24860"/>
    <n v="1252143.75"/>
    <n v="58375"/>
  </r>
  <r>
    <d v="2017-02-02T00:00:00"/>
    <n v="2"/>
    <x v="44"/>
    <n v="3000038257"/>
    <n v="1100378"/>
    <x v="5"/>
    <n v="200222"/>
    <s v="Liberty Oil Mills Ltd"/>
    <n v="22.4"/>
    <n v="22.4"/>
    <s v="MH 06 AQ 1693/ANNA BULK"/>
    <n v="24859"/>
    <n v="24859"/>
    <n v="1307600"/>
    <n v="58375.000000000007"/>
  </r>
  <r>
    <d v="2017-02-02T00:00:00"/>
    <n v="2"/>
    <x v="44"/>
    <n v="3000038257"/>
    <n v="1100378"/>
    <x v="5"/>
    <n v="200222"/>
    <s v="Liberty Oil Mills Ltd"/>
    <n v="20.32"/>
    <n v="20.32"/>
    <s v="MH 04 EB 3367/BHAVIN TPT"/>
    <n v="24867"/>
    <n v="24867"/>
    <n v="1186180"/>
    <n v="58375"/>
  </r>
  <r>
    <d v="2017-02-02T00:00:00"/>
    <n v="2"/>
    <x v="44"/>
    <n v="3000038257"/>
    <n v="1100378"/>
    <x v="5"/>
    <n v="200222"/>
    <s v="Liberty Oil Mills Ltd"/>
    <n v="19.63"/>
    <n v="19.63"/>
    <s v="MH46F1643/IDEAL MOVERS"/>
    <s v="24851/31.01.2017"/>
    <n v="24851"/>
    <n v="1145901.25"/>
    <n v="58375"/>
  </r>
  <r>
    <d v="2017-02-02T00:00:00"/>
    <n v="2"/>
    <x v="44"/>
    <n v="3000038257"/>
    <n v="1100378"/>
    <x v="5"/>
    <n v="200222"/>
    <s v="Liberty Oil Mills Ltd"/>
    <n v="20.64"/>
    <n v="20.64"/>
    <s v="MH04DS6190/YMH ENTERPRISE"/>
    <s v="24854/31.01.2017"/>
    <n v="24854"/>
    <n v="1204860"/>
    <n v="58375"/>
  </r>
  <r>
    <d v="2017-02-02T00:00:00"/>
    <n v="2"/>
    <x v="44"/>
    <n v="3000038257"/>
    <n v="1100378"/>
    <x v="5"/>
    <n v="200222"/>
    <s v="Liberty Oil Mills Ltd"/>
    <n v="20.71"/>
    <n v="20.67"/>
    <s v="MH 04 FP 1004/MISTRY TPT"/>
    <n v="24862"/>
    <n v="24862"/>
    <n v="1206611.25"/>
    <n v="58374.999999999993"/>
  </r>
  <r>
    <d v="2017-02-03T00:00:00"/>
    <n v="2"/>
    <x v="44"/>
    <n v="3000038371"/>
    <n v="1100122"/>
    <x v="3"/>
    <n v="203059"/>
    <s v="Pavithra Oil Mill"/>
    <n v="19.760000000000002"/>
    <n v="19.75"/>
    <s v="MH 43 Y 2708/CITY TPT"/>
    <n v="188"/>
    <n v="188"/>
    <n v="2488499.9700000002"/>
    <n v="125999.99848101266"/>
  </r>
  <r>
    <d v="2017-02-03T00:00:00"/>
    <n v="2"/>
    <x v="44"/>
    <n v="3000038664"/>
    <n v="1100122"/>
    <x v="3"/>
    <n v="600005"/>
    <s v="VVF LIMITED"/>
    <n v="19.7"/>
    <n v="19.66"/>
    <s v="MH43Y2796/SREE TRANSPORT"/>
    <n v="9499740196"/>
    <n v="9499740196"/>
    <n v="1972310.86"/>
    <n v="100321"/>
  </r>
  <r>
    <d v="2017-02-03T00:00:00"/>
    <n v="2"/>
    <x v="44"/>
    <n v="3000038653"/>
    <n v="1100122"/>
    <x v="3"/>
    <n v="600005"/>
    <s v="VVF LIMITED"/>
    <n v="19.440000000000001"/>
    <n v="19.38"/>
    <s v="MH19Z4131/RATHI LIQUID"/>
    <n v="9499740194"/>
    <n v="9499740194"/>
    <n v="2141955.12"/>
    <n v="110524.00000000001"/>
  </r>
  <r>
    <d v="2017-02-03T00:00:00"/>
    <n v="2"/>
    <x v="44"/>
    <n v="3000038665"/>
    <n v="1100122"/>
    <x v="3"/>
    <n v="600005"/>
    <s v="VVF LIMITED"/>
    <n v="19.989999999999998"/>
    <n v="19.920000000000002"/>
    <s v="MH43Y2344/ABI TRANSPORT"/>
    <n v="9499740197"/>
    <n v="9499740197"/>
    <n v="2220203.52"/>
    <n v="111455.99999999999"/>
  </r>
  <r>
    <d v="2017-02-03T00:00:00"/>
    <n v="2"/>
    <x v="44"/>
    <n v="3000038654"/>
    <n v="1100122"/>
    <x v="3"/>
    <n v="600005"/>
    <s v="VVF LIMITED"/>
    <n v="18.945"/>
    <n v="18.88"/>
    <s v="MH20CT2005/SHRI VAIBHAV"/>
    <n v="9499740195"/>
    <n v="9499740195"/>
    <n v="1885866.5600000003"/>
    <n v="99887.000000000015"/>
  </r>
  <r>
    <d v="2017-02-03T00:00:00"/>
    <n v="2"/>
    <x v="44"/>
    <n v="3000038048"/>
    <n v="1100365"/>
    <x v="0"/>
    <n v="202696"/>
    <s v="Olivia Impex Pvt Ltd"/>
    <n v="23.91"/>
    <n v="23.87"/>
    <s v="MH 43 Y 9281/GLOBE TPT"/>
    <n v="354"/>
    <n v="354"/>
    <n v="1183952"/>
    <n v="49600"/>
  </r>
  <r>
    <d v="2017-02-03T00:00:00"/>
    <n v="2"/>
    <x v="44"/>
    <n v="3000038285"/>
    <n v="1100500"/>
    <x v="4"/>
    <n v="203163"/>
    <e v="#N/A"/>
    <n v="19.98"/>
    <n v="19.95"/>
    <s v="TN 52 A 8822/MAA DURGA TP"/>
    <s v="RIFI600803"/>
    <n v="1608105"/>
    <n v="2374049.87"/>
    <n v="118999.99348370929"/>
  </r>
  <r>
    <d v="2017-02-04T00:00:00"/>
    <n v="2"/>
    <x v="44"/>
    <n v="3000038374"/>
    <n v="1100122"/>
    <x v="3"/>
    <n v="203285"/>
    <e v="#N/A"/>
    <n v="20.605"/>
    <n v="20.605"/>
    <s v="MH 04 GR 8070/A.R.ROAD WA"/>
    <n v="99"/>
    <n v="99"/>
    <n v="2575625.0099999998"/>
    <n v="125000.00048531908"/>
  </r>
  <r>
    <d v="2017-02-04T00:00:00"/>
    <n v="2"/>
    <x v="44"/>
    <n v="3000038371"/>
    <n v="1100122"/>
    <x v="3"/>
    <n v="203059"/>
    <s v="Pavithra Oil Mill"/>
    <n v="19.739999999999998"/>
    <n v="19.739999999999998"/>
    <s v="MH 04 HD 7711/CITY TPT"/>
    <n v="187"/>
    <n v="187"/>
    <n v="2487239.9700000002"/>
    <n v="125999.99848024319"/>
  </r>
  <r>
    <d v="2017-02-04T00:00:00"/>
    <n v="2"/>
    <x v="44"/>
    <n v="3000038373"/>
    <n v="1100122"/>
    <x v="3"/>
    <n v="203071"/>
    <s v="P.K.B Oil Mills"/>
    <n v="19.739999999999998"/>
    <n v="19.72"/>
    <s v="MH 06 AQ 4576/AR ROADWAYS"/>
    <n v="242"/>
    <n v="242"/>
    <n v="2484719.96"/>
    <n v="125999.99797160244"/>
  </r>
  <r>
    <d v="2017-02-04T00:00:00"/>
    <n v="2"/>
    <x v="44"/>
    <n v="3000038254"/>
    <n v="1100122"/>
    <x v="3"/>
    <n v="203126"/>
    <s v="Uma Agro Products"/>
    <n v="20"/>
    <n v="19.989999999999998"/>
    <s v="TN 52 E 6161/CITY TPT"/>
    <n v="93"/>
    <n v="93"/>
    <n v="2343827.4900000002"/>
    <n v="117249.9994997499"/>
  </r>
  <r>
    <d v="2017-02-04T00:00:00"/>
    <n v="2"/>
    <x v="44"/>
    <n v="3000038300"/>
    <n v="1100365"/>
    <x v="0"/>
    <n v="203315"/>
    <s v="ADANI WILMAR LTD"/>
    <n v="24.86"/>
    <n v="24.78"/>
    <s v="MH 43 Y 9681/PRANAY LOGIS"/>
    <n v="1622102336"/>
    <n v="1622102336"/>
    <n v="1199271.46"/>
    <n v="48396.749798224373"/>
  </r>
  <r>
    <d v="2017-02-04T00:00:00"/>
    <n v="2"/>
    <x v="44"/>
    <n v="3000038300"/>
    <n v="1100365"/>
    <x v="0"/>
    <n v="203315"/>
    <s v="ADANI WILMAR LTD"/>
    <n v="23.93"/>
    <n v="23.87"/>
    <s v="MH 43 Y 9581/PRANAY LOGIS"/>
    <n v="1622102335"/>
    <n v="1622102335"/>
    <n v="1155230.42"/>
    <n v="48396.749895266017"/>
  </r>
  <r>
    <d v="2017-02-04T00:00:00"/>
    <n v="2"/>
    <x v="44"/>
    <n v="3000038285"/>
    <n v="1100500"/>
    <x v="4"/>
    <n v="203163"/>
    <e v="#N/A"/>
    <n v="19.989999999999998"/>
    <n v="19.989999999999998"/>
    <s v="MH 04 GF 3521/MAADURGA TP"/>
    <n v="1600807"/>
    <n v="1608159"/>
    <n v="2378809.87"/>
    <n v="118999.99349674839"/>
  </r>
  <r>
    <d v="2017-02-05T00:00:00"/>
    <n v="2"/>
    <x v="45"/>
    <n v="3000038300"/>
    <n v="1100365"/>
    <x v="0"/>
    <n v="203315"/>
    <s v="ADANI WILMAR LTD"/>
    <n v="20.34"/>
    <n v="20.3"/>
    <s v="MH 46 F 2881/PRANAY LOGIS"/>
    <n v="1622102332"/>
    <n v="1622102332"/>
    <n v="982454.02"/>
    <n v="48396.749753694581"/>
  </r>
  <r>
    <d v="2017-02-07T00:00:00"/>
    <n v="2"/>
    <x v="45"/>
    <n v="3000038697"/>
    <n v="1100122"/>
    <x v="3"/>
    <n v="203316"/>
    <s v="BALAJI AGRO PRODUCTS"/>
    <n v="20"/>
    <n v="19.98"/>
    <s v="MH 43 Y 4235/SREE TPT"/>
    <n v="235"/>
    <n v="235"/>
    <n v="2597399.9900000002"/>
    <n v="129999.99949949951"/>
  </r>
  <r>
    <d v="2017-02-07T00:00:00"/>
    <n v="2"/>
    <x v="45"/>
    <n v="3000038297"/>
    <n v="1100122"/>
    <x v="3"/>
    <n v="203098"/>
    <s v="Murali Oil Mills"/>
    <n v="15.58"/>
    <n v="15.57"/>
    <s v="MH 04 CG 4898/SREE TRANSP"/>
    <n v="329"/>
    <n v="329"/>
    <n v="1806120"/>
    <n v="116000"/>
  </r>
  <r>
    <d v="2017-02-07T00:00:00"/>
    <n v="2"/>
    <x v="45"/>
    <n v="3000038267"/>
    <n v="1100365"/>
    <x v="0"/>
    <n v="202011"/>
    <s v="Adani Wilmar Limited"/>
    <n v="20.41"/>
    <n v="20.36"/>
    <s v="MH 43 Y 5681/PRANAYLOGIST"/>
    <n v="1611610683"/>
    <n v="1611610683"/>
    <n v="978231.84000000008"/>
    <n v="48046.750491159139"/>
  </r>
  <r>
    <d v="2017-02-07T00:00:00"/>
    <n v="2"/>
    <x v="45"/>
    <n v="3000038267"/>
    <n v="1100365"/>
    <x v="0"/>
    <n v="202011"/>
    <s v="Adani Wilmar Limited"/>
    <n v="20.02"/>
    <n v="19.98"/>
    <s v="MH 43 Y 5781/PRANAYLOGIST"/>
    <n v="1611610620"/>
    <n v="1611610620"/>
    <n v="959974.06"/>
    <n v="48046.749749749753"/>
  </r>
  <r>
    <d v="2017-02-07T00:00:00"/>
    <n v="2"/>
    <x v="45"/>
    <n v="3000038267"/>
    <n v="1100365"/>
    <x v="0"/>
    <n v="202011"/>
    <s v="Adani Wilmar Limited"/>
    <n v="19.920000000000002"/>
    <n v="19.899999999999999"/>
    <s v="MH 43 Y 2181/PRANAYLOGIST"/>
    <n v="1611610621"/>
    <n v="1611610621"/>
    <n v="956130.32"/>
    <n v="48046.749748743721"/>
  </r>
  <r>
    <d v="2017-02-07T00:00:00"/>
    <n v="2"/>
    <x v="45"/>
    <n v="3000038466"/>
    <n v="1100380"/>
    <x v="1"/>
    <n v="200282"/>
    <s v="Maheshwari Global Industries Pvt Ltd"/>
    <n v="21.795000000000002"/>
    <n v="21.768000000000001"/>
    <s v="GJ 12 BT 8868/OM TRANS"/>
    <n v="379"/>
    <n v="379"/>
    <n v="1866501.51"/>
    <n v="85745.19983461962"/>
  </r>
  <r>
    <d v="2017-02-07T00:00:00"/>
    <n v="2"/>
    <x v="45"/>
    <n v="3000038466"/>
    <n v="1100380"/>
    <x v="1"/>
    <n v="200282"/>
    <s v="Maheshwari Global Industries Pvt Ltd"/>
    <n v="27.84"/>
    <n v="27.8"/>
    <s v="GJ 12 AZ 8810/OM TPT"/>
    <s v="16-17/380/02.02."/>
    <n v="380"/>
    <n v="2383716.56"/>
    <n v="85745.2"/>
  </r>
  <r>
    <d v="2017-02-07T00:00:00"/>
    <n v="2"/>
    <x v="45"/>
    <n v="3000038466"/>
    <n v="1100380"/>
    <x v="1"/>
    <n v="200282"/>
    <s v="Maheshwari Global Industries Pvt Ltd"/>
    <n v="27.72"/>
    <n v="27.71"/>
    <s v="GJ 12 AZ 8812/OM TPT"/>
    <s v="16-17/384"/>
    <n v="384"/>
    <n v="2375999.4900000002"/>
    <n v="85745.199927823895"/>
  </r>
  <r>
    <d v="2017-02-07T00:00:00"/>
    <n v="2"/>
    <x v="45"/>
    <n v="3000038466"/>
    <n v="1100380"/>
    <x v="1"/>
    <n v="200282"/>
    <s v="Maheshwari Global Industries Pvt Ltd"/>
    <n v="27.29"/>
    <n v="27.25"/>
    <s v="GJ 12 AZ 8814/OM TPT"/>
    <s v="16-17/383"/>
    <n v="383"/>
    <n v="2336556.7000000002"/>
    <n v="85745.200000000012"/>
  </r>
  <r>
    <d v="2017-02-07T00:00:00"/>
    <n v="2"/>
    <x v="45"/>
    <n v="3000038466"/>
    <n v="1100380"/>
    <x v="1"/>
    <n v="200282"/>
    <s v="Maheshwari Global Industries Pvt Ltd"/>
    <n v="26.99"/>
    <n v="26.94"/>
    <s v="GJ 12 AU 8846/OM TPT"/>
    <s v="16-17/387"/>
    <n v="387"/>
    <n v="2309975.69"/>
    <n v="85745.200074239037"/>
  </r>
  <r>
    <d v="2017-02-07T00:00:00"/>
    <n v="2"/>
    <x v="45"/>
    <n v="3000038466"/>
    <n v="1100380"/>
    <x v="1"/>
    <n v="200282"/>
    <s v="Maheshwari Global Industries Pvt Ltd"/>
    <n v="26.82"/>
    <n v="26.82"/>
    <s v="GJ 12 AW 8873/OM TPT"/>
    <s v="16-17/381"/>
    <n v="381"/>
    <n v="2299686.2599999998"/>
    <n v="85745.199850857563"/>
  </r>
  <r>
    <d v="2017-02-07T00:00:00"/>
    <n v="2"/>
    <x v="45"/>
    <n v="3000038466"/>
    <n v="1100380"/>
    <x v="1"/>
    <n v="200282"/>
    <s v="Maheshwari Global Industries Pvt Ltd"/>
    <n v="27.31"/>
    <n v="27.27"/>
    <s v="GJ 12 BT 8834/OM TPT"/>
    <s v="16-17/382"/>
    <s v="/382"/>
    <n v="2338271.6"/>
    <n v="85745.199853318671"/>
  </r>
  <r>
    <d v="2017-02-07T00:00:00"/>
    <n v="2"/>
    <x v="45"/>
    <n v="3000037806"/>
    <n v="1100380"/>
    <x v="1"/>
    <n v="200282"/>
    <s v="Maheshwari Global Industries Pvt Ltd"/>
    <n v="10.885"/>
    <n v="10.872"/>
    <s v="GJ 12 BT 8868/OM TRANS"/>
    <n v="378"/>
    <n v="378"/>
    <n v="963693.65"/>
    <n v="88639.960448859463"/>
  </r>
  <r>
    <d v="2017-02-08T00:00:00"/>
    <n v="2"/>
    <x v="45"/>
    <n v="3000038794"/>
    <n v="1100122"/>
    <x v="3"/>
    <n v="600005"/>
    <s v="VVF LIMITED"/>
    <n v="19.555"/>
    <n v="19.52"/>
    <s v="MH19Z4131/RATHI LIQUID"/>
    <n v="9499740199"/>
    <n v="9499740199"/>
    <n v="2157428.48"/>
    <n v="110524"/>
  </r>
  <r>
    <d v="2017-02-08T00:00:00"/>
    <n v="2"/>
    <x v="45"/>
    <n v="3000038788"/>
    <n v="1100122"/>
    <x v="3"/>
    <n v="600005"/>
    <s v="VVF LIMITED"/>
    <n v="12.94"/>
    <n v="12.92"/>
    <s v="MH04EY1049/SHREE TPT."/>
    <n v="9499740198"/>
    <n v="9499740198"/>
    <n v="1440011.52"/>
    <n v="111456"/>
  </r>
  <r>
    <d v="2017-02-08T00:00:00"/>
    <n v="2"/>
    <x v="45"/>
    <n v="3000038694"/>
    <n v="1100122"/>
    <x v="3"/>
    <n v="203098"/>
    <s v="Murali Oil Mills"/>
    <n v="23.6"/>
    <n v="23.54"/>
    <s v="MH 04 GR 6761/SREE TPT"/>
    <n v="331"/>
    <n v="331"/>
    <n v="3060199.99"/>
    <n v="129999.99957519118"/>
  </r>
  <r>
    <d v="2017-02-08T00:00:00"/>
    <n v="2"/>
    <x v="45"/>
    <n v="3000038762"/>
    <n v="1100122"/>
    <x v="3"/>
    <n v="203153"/>
    <s v="Srimadhi Agro Industries priva"/>
    <n v="20.6"/>
    <n v="20.56"/>
    <s v="MH43Y3509/SUPREME CARRIER"/>
    <n v="2"/>
    <n v="2"/>
    <n v="2453013.52"/>
    <n v="119309.99610894943"/>
  </r>
  <r>
    <d v="2017-02-08T00:00:00"/>
    <n v="2"/>
    <x v="45"/>
    <n v="3000038275"/>
    <n v="1100122"/>
    <x v="3"/>
    <n v="203307"/>
    <e v="#N/A"/>
    <n v="19.98"/>
    <n v="19.88"/>
    <s v="MH 43 Y 5725/ABI TPT"/>
    <n v="141"/>
    <n v="141"/>
    <n v="2345839.91"/>
    <n v="117999.99547283704"/>
  </r>
  <r>
    <d v="2017-02-08T00:00:00"/>
    <n v="2"/>
    <x v="45"/>
    <n v="3000038788"/>
    <n v="1100122"/>
    <x v="3"/>
    <n v="600005"/>
    <s v="VVF LIMITED"/>
    <n v="12.94"/>
    <n v="12.92"/>
    <s v="MH04EY1049/SHREE TPT."/>
    <n v="9499740198"/>
    <n v="9499740198"/>
    <n v="1440011.52"/>
    <n v="111456"/>
  </r>
  <r>
    <d v="2017-02-08T00:00:00"/>
    <n v="2"/>
    <x v="45"/>
    <n v="3000038788"/>
    <n v="1100122"/>
    <x v="3"/>
    <n v="600005"/>
    <s v="VVF LIMITED"/>
    <n v="-12.94"/>
    <n v="-12.92"/>
    <s v="MH04EY1049/SHREE TPT."/>
    <n v="9499740198"/>
    <n v="9499740198"/>
    <n v="-1440011.52"/>
    <n v="111456"/>
  </r>
  <r>
    <d v="2017-02-08T00:00:00"/>
    <n v="2"/>
    <x v="45"/>
    <n v="3000038106"/>
    <n v="1100365"/>
    <x v="0"/>
    <n v="202529"/>
    <s v="Deep Chand Arya Industries"/>
    <n v="21.51"/>
    <n v="21.47"/>
    <s v="MH04GR6949/GLOBE TPT."/>
    <s v="EX-211"/>
    <s v="EX-211"/>
    <n v="1064912"/>
    <n v="49600"/>
  </r>
  <r>
    <d v="2017-02-08T00:00:00"/>
    <n v="2"/>
    <x v="45"/>
    <n v="3000038466"/>
    <n v="1100380"/>
    <x v="1"/>
    <n v="200282"/>
    <s v="Maheshwari Global Industries Pvt Ltd"/>
    <n v="32.53"/>
    <n v="32.53"/>
    <s v="GJ 12 BV 8872/OM TRANS"/>
    <n v="385"/>
    <n v="385"/>
    <n v="2789291.36"/>
    <n v="85745.200122963404"/>
  </r>
  <r>
    <d v="2017-02-08T00:00:00"/>
    <n v="2"/>
    <x v="45"/>
    <n v="3000038466"/>
    <n v="1100380"/>
    <x v="1"/>
    <n v="200282"/>
    <s v="Maheshwari Global Industries Pvt Ltd"/>
    <n v="27.15"/>
    <n v="27.15"/>
    <s v="GJ 12 AZ 8820/OM TRANS"/>
    <n v="388"/>
    <n v="388"/>
    <n v="2327982.1800000002"/>
    <n v="85745.200000000012"/>
  </r>
  <r>
    <d v="2017-02-08T00:00:00"/>
    <n v="2"/>
    <x v="45"/>
    <n v="3000038466"/>
    <n v="1100380"/>
    <x v="1"/>
    <n v="200282"/>
    <s v="Maheshwari Global Industries Pvt Ltd"/>
    <n v="27.45"/>
    <n v="27.45"/>
    <s v="GJ 12 AZ 8807/OM TRANS"/>
    <n v="386"/>
    <n v="386"/>
    <n v="2353705.7400000002"/>
    <n v="85745.200000000012"/>
  </r>
  <r>
    <d v="2017-02-08T00:00:00"/>
    <n v="2"/>
    <x v="45"/>
    <n v="3000038466"/>
    <n v="1100380"/>
    <x v="1"/>
    <n v="200282"/>
    <s v="Maheshwari Global Industries Pvt Ltd"/>
    <n v="27.96"/>
    <n v="27.94"/>
    <s v="GJ 12 BT 8826/OM TPT"/>
    <n v="389"/>
    <n v="389"/>
    <n v="2395720.89"/>
    <n v="85745.200071581959"/>
  </r>
  <r>
    <d v="2017-02-09T00:00:00"/>
    <n v="2"/>
    <x v="45"/>
    <n v="3000038696"/>
    <n v="1100122"/>
    <x v="3"/>
    <n v="203059"/>
    <s v="Pavithra Oil Mill"/>
    <n v="19.71"/>
    <n v="19.71"/>
    <s v="MH 43 Y 7914/CITY TPT"/>
    <n v="194"/>
    <n v="194"/>
    <n v="2562300"/>
    <n v="130000"/>
  </r>
  <r>
    <d v="2017-02-09T00:00:00"/>
    <n v="2"/>
    <x v="45"/>
    <n v="3000038696"/>
    <n v="1100122"/>
    <x v="3"/>
    <n v="203059"/>
    <s v="Pavithra Oil Mill"/>
    <n v="19.72"/>
    <n v="19.72"/>
    <s v="MH 04 GC 5275/CITY TPT"/>
    <n v="192"/>
    <n v="192"/>
    <n v="2563600"/>
    <n v="130000.00000000001"/>
  </r>
  <r>
    <d v="2017-02-09T00:00:00"/>
    <n v="2"/>
    <x v="45"/>
    <n v="3000038696"/>
    <n v="1100122"/>
    <x v="3"/>
    <n v="203059"/>
    <s v="Pavithra Oil Mill"/>
    <n v="19.75"/>
    <n v="19.75"/>
    <s v="MH 04 GC 5276/CITY TPT"/>
    <n v="193"/>
    <n v="193"/>
    <n v="2567500"/>
    <n v="130000"/>
  </r>
  <r>
    <d v="2017-02-09T00:00:00"/>
    <n v="2"/>
    <x v="45"/>
    <n v="3000038912"/>
    <n v="1100122"/>
    <x v="3"/>
    <n v="600005"/>
    <s v="VVF LIMITED"/>
    <n v="19.45"/>
    <n v="19.43"/>
    <s v="MH 43 Y 5119/CITY TPT"/>
    <n v="9499740201"/>
    <n v="9499740201"/>
    <n v="1526323.65"/>
    <n v="78555"/>
  </r>
  <r>
    <d v="2017-02-09T00:00:00"/>
    <n v="2"/>
    <x v="45"/>
    <n v="3000038863"/>
    <n v="1100122"/>
    <x v="3"/>
    <n v="600005"/>
    <s v="VVF LIMITED"/>
    <n v="20.36"/>
    <n v="20.32"/>
    <s v="MH 48 AG 2480/ROHIT TPT"/>
    <n v="9499740200"/>
    <n v="9499740200"/>
    <n v="2163511.04"/>
    <n v="106472"/>
  </r>
  <r>
    <d v="2017-02-10T00:00:00"/>
    <n v="2"/>
    <x v="45"/>
    <n v="3000038740"/>
    <n v="1100122"/>
    <x v="3"/>
    <n v="202963"/>
    <s v="Raha Oils Pvt Ltd"/>
    <n v="17.079999999999998"/>
    <n v="17.05"/>
    <s v="MH 04 CP 7811/CITY TRANS"/>
    <n v="1182"/>
    <n v="1182"/>
    <n v="2250599.92"/>
    <n v="131999.99530791788"/>
  </r>
  <r>
    <d v="2017-02-10T00:00:00"/>
    <n v="2"/>
    <x v="45"/>
    <n v="3000038697"/>
    <n v="1100122"/>
    <x v="3"/>
    <n v="203316"/>
    <s v="BALAJI AGRO PRODUCTS"/>
    <n v="20"/>
    <n v="19.97"/>
    <s v="MH 04 GR 6728/CITY TPT"/>
    <n v="237"/>
    <n v="237"/>
    <n v="2596099.9900000002"/>
    <n v="129999.99949924889"/>
  </r>
  <r>
    <d v="2017-02-10T00:00:00"/>
    <n v="2"/>
    <x v="45"/>
    <n v="3000038106"/>
    <n v="1100365"/>
    <x v="0"/>
    <n v="202529"/>
    <s v="Deep Chand Arya Industries"/>
    <n v="20.11"/>
    <n v="20.079999999999998"/>
    <s v="MH 04 EY 5136/SUPREME CAR"/>
    <n v="217"/>
    <n v="217"/>
    <n v="995967.99999999988"/>
    <n v="49600"/>
  </r>
  <r>
    <d v="2017-02-10T00:00:00"/>
    <n v="2"/>
    <x v="45"/>
    <n v="3000038106"/>
    <n v="1100365"/>
    <x v="0"/>
    <n v="202529"/>
    <s v="Deep Chand Arya Industries"/>
    <n v="-20.11"/>
    <n v="-20.079999999999998"/>
    <s v="MH 04 EY 5136/SUPREME CAR"/>
    <n v="217"/>
    <n v="217"/>
    <n v="-995967.99999999988"/>
    <n v="49600"/>
  </r>
  <r>
    <d v="2017-02-10T00:00:00"/>
    <n v="2"/>
    <x v="45"/>
    <n v="3000038106"/>
    <n v="1100365"/>
    <x v="0"/>
    <n v="202529"/>
    <s v="Deep Chand Arya Industries"/>
    <n v="-19.96"/>
    <n v="-19.93"/>
    <s v="MH 04 EY 5135/SUPREME CAR"/>
    <n v="218"/>
    <n v="218"/>
    <n v="-988528"/>
    <n v="49600"/>
  </r>
  <r>
    <d v="2017-02-10T00:00:00"/>
    <n v="2"/>
    <x v="45"/>
    <n v="3000038106"/>
    <n v="1100365"/>
    <x v="0"/>
    <n v="202529"/>
    <s v="Deep Chand Arya Industries"/>
    <n v="19.96"/>
    <n v="19.93"/>
    <s v="MH 04 EY 5135/SUPREME CAR"/>
    <n v="218"/>
    <n v="218"/>
    <n v="988528"/>
    <n v="49600"/>
  </r>
  <r>
    <d v="2017-02-10T00:00:00"/>
    <n v="2"/>
    <x v="45"/>
    <n v="3000038466"/>
    <n v="1100380"/>
    <x v="1"/>
    <n v="200282"/>
    <s v="Maheshwari Global Industries Pvt Ltd"/>
    <n v="27.61"/>
    <n v="27.6"/>
    <s v="GJ 12 BT 2825/OM TPT"/>
    <n v="393"/>
    <n v="393"/>
    <n v="2366567.52"/>
    <n v="85745.2"/>
  </r>
  <r>
    <d v="2017-02-10T00:00:00"/>
    <n v="2"/>
    <x v="45"/>
    <n v="3000038466"/>
    <n v="1100380"/>
    <x v="1"/>
    <n v="200282"/>
    <s v="Maheshwari Global Industries Pvt Ltd"/>
    <n v="33.380000000000003"/>
    <n v="33.340000000000003"/>
    <s v="GJ 12 BT 8860/OM TPT"/>
    <n v="390"/>
    <n v="390"/>
    <n v="2858744.97"/>
    <n v="85745.200059987998"/>
  </r>
  <r>
    <d v="2017-02-10T00:00:00"/>
    <n v="2"/>
    <x v="45"/>
    <n v="3000038466"/>
    <n v="1100380"/>
    <x v="1"/>
    <n v="200282"/>
    <s v="Maheshwari Global Industries Pvt Ltd"/>
    <n v="27.57"/>
    <n v="27.55"/>
    <s v="GJ 12 AY 8866/OM TPT"/>
    <n v="391"/>
    <n v="391"/>
    <n v="2362280.2599999998"/>
    <n v="85745.199999999983"/>
  </r>
  <r>
    <d v="2017-02-10T00:00:00"/>
    <n v="2"/>
    <x v="45"/>
    <n v="3000038466"/>
    <n v="1100380"/>
    <x v="1"/>
    <n v="200282"/>
    <s v="Maheshwari Global Industries Pvt Ltd"/>
    <n v="32.9"/>
    <n v="32.83"/>
    <s v="GJ 12 BT 8852/OM TPT"/>
    <n v="392"/>
    <n v="392"/>
    <n v="2815014.92"/>
    <n v="85745.200121839778"/>
  </r>
  <r>
    <d v="2017-02-11T00:00:00"/>
    <n v="2"/>
    <x v="45"/>
    <n v="3000038281"/>
    <n v="1100365"/>
    <x v="0"/>
    <n v="201888"/>
    <s v="Frigorifico Allana Private Limited"/>
    <n v="23.95"/>
    <n v="23.91"/>
    <s v="MH 46 AR 4098/HS ROADLINE"/>
    <n v="27902"/>
    <n v="27599"/>
    <n v="1165134.3"/>
    <n v="48730"/>
  </r>
  <r>
    <d v="2017-02-11T00:00:00"/>
    <n v="2"/>
    <x v="45"/>
    <n v="3000038281"/>
    <n v="1100365"/>
    <x v="0"/>
    <n v="201888"/>
    <s v="Frigorifico Allana Private Limited"/>
    <n v="23.48"/>
    <n v="23.44"/>
    <s v="MH 46 AF 7458/HS ROADLINE"/>
    <n v="27893"/>
    <n v="27590"/>
    <n v="1142231.2"/>
    <n v="48729.999999999993"/>
  </r>
  <r>
    <d v="2017-02-13T00:00:00"/>
    <n v="2"/>
    <x v="46"/>
    <n v="3000038758"/>
    <n v="1100122"/>
    <x v="3"/>
    <n v="203068"/>
    <s v="N M Coconut Oil Mercchants"/>
    <n v="20.27"/>
    <n v="20.23"/>
    <s v="MH 04 FP 0787/SHREE TPT"/>
    <n v="1199"/>
    <n v="1199"/>
    <n v="2690590.07"/>
    <n v="133000.0034602076"/>
  </r>
  <r>
    <d v="2017-02-13T00:00:00"/>
    <n v="2"/>
    <x v="46"/>
    <n v="3000038756"/>
    <n v="1100122"/>
    <x v="3"/>
    <n v="203071"/>
    <s v="P.K.B Oil Mills"/>
    <n v="20.05"/>
    <n v="20.04"/>
    <s v="MH 43 Y 9035/A R ROADWAYS"/>
    <n v="250"/>
    <n v="250"/>
    <n v="2665320.0699999998"/>
    <n v="133000.00349301397"/>
  </r>
  <r>
    <d v="2017-02-13T00:00:00"/>
    <n v="2"/>
    <x v="46"/>
    <n v="3000038275"/>
    <n v="1100122"/>
    <x v="3"/>
    <n v="203307"/>
    <e v="#N/A"/>
    <n v="19.920000000000002"/>
    <n v="19.88"/>
    <s v="MH 04 HD 5844/ABI TPT"/>
    <n v="151"/>
    <n v="151"/>
    <n v="2345839.91"/>
    <n v="117999.99547283704"/>
  </r>
  <r>
    <d v="2017-02-13T00:00:00"/>
    <n v="2"/>
    <x v="46"/>
    <n v="3000038801"/>
    <n v="1100122"/>
    <x v="3"/>
    <n v="203314"/>
    <e v="#N/A"/>
    <n v="20.72"/>
    <n v="20.68"/>
    <s v="GJ 06 AX 2875/MAA DURGA"/>
    <n v="9"/>
    <n v="9"/>
    <n v="2729759.9"/>
    <n v="131999.99516441007"/>
  </r>
  <r>
    <d v="2017-02-13T00:00:00"/>
    <n v="2"/>
    <x v="46"/>
    <n v="3000038758"/>
    <n v="1100122"/>
    <x v="3"/>
    <n v="203068"/>
    <s v="N M Coconut Oil Mercchants"/>
    <n v="20.07"/>
    <n v="20.05"/>
    <s v="MH 04 GR 7447/SHREE TPT"/>
    <n v="1198"/>
    <n v="1198"/>
    <n v="2666650.0699999998"/>
    <n v="133000.00349127181"/>
  </r>
  <r>
    <d v="2017-02-13T00:00:00"/>
    <n v="2"/>
    <x v="46"/>
    <n v="3000038758"/>
    <n v="1100122"/>
    <x v="3"/>
    <n v="203068"/>
    <s v="N M Coconut Oil Mercchants"/>
    <n v="20.55"/>
    <n v="20.46"/>
    <s v="TN 52 E 5785/SRI VIGNESH"/>
    <n v="1196"/>
    <n v="1196"/>
    <n v="2721180.06"/>
    <n v="133000.00293255132"/>
  </r>
  <r>
    <d v="2017-02-13T00:00:00"/>
    <n v="2"/>
    <x v="46"/>
    <n v="3000038281"/>
    <n v="1100365"/>
    <x v="0"/>
    <n v="201888"/>
    <s v="Frigorifico Allana Private Limited"/>
    <n v="25"/>
    <n v="24.96"/>
    <s v="MH 46 AR 0826/HS ROADLINE"/>
    <n v="27894"/>
    <n v="27591"/>
    <n v="1216300.8"/>
    <n v="48730"/>
  </r>
  <r>
    <d v="2017-02-13T00:00:00"/>
    <n v="2"/>
    <x v="46"/>
    <n v="3000038267"/>
    <n v="1100365"/>
    <x v="0"/>
    <n v="202011"/>
    <s v="Adani Wilmar Limited"/>
    <n v="22.65"/>
    <n v="22.59"/>
    <s v="MH 43 Y 5881/PRANAY LOGIS"/>
    <n v="1611610756"/>
    <n v="1611610756"/>
    <n v="1085376.08"/>
    <n v="48046.749889331564"/>
  </r>
  <r>
    <d v="2017-02-13T00:00:00"/>
    <n v="2"/>
    <x v="46"/>
    <n v="3000038857"/>
    <n v="1100365"/>
    <x v="0"/>
    <n v="200258"/>
    <s v="Ruchi Soya Industries Ltd"/>
    <n v="19.71"/>
    <n v="19.71"/>
    <s v="MH 46 F 4581/PRANAY LOG"/>
    <n v="271000208"/>
    <n v="271000208"/>
    <n v="959384.25"/>
    <n v="48675"/>
  </r>
  <r>
    <d v="2017-02-13T00:00:00"/>
    <n v="2"/>
    <x v="46"/>
    <n v="3000038857"/>
    <n v="1100365"/>
    <x v="0"/>
    <n v="200258"/>
    <s v="Ruchi Soya Industries Ltd"/>
    <n v="23.02"/>
    <n v="23"/>
    <s v="MH 04 CU 3018/MISTRY"/>
    <n v="271000205"/>
    <n v="271000205"/>
    <n v="1119525"/>
    <n v="48675"/>
  </r>
  <r>
    <d v="2017-02-13T00:00:00"/>
    <n v="2"/>
    <x v="46"/>
    <n v="3000038857"/>
    <n v="1100365"/>
    <x v="0"/>
    <n v="200258"/>
    <s v="Ruchi Soya Industries Ltd"/>
    <n v="19.420000000000002"/>
    <n v="19.420000000000002"/>
    <s v="MH 43 Y 2281/PRANAY LOG"/>
    <n v="271000207"/>
    <n v="271000207"/>
    <n v="945268.49999999988"/>
    <n v="48674.999999999993"/>
  </r>
  <r>
    <d v="2017-02-13T00:00:00"/>
    <n v="2"/>
    <x v="46"/>
    <n v="3000038281"/>
    <n v="1100365"/>
    <x v="0"/>
    <n v="201888"/>
    <s v="Frigorifico Allana Private Limited"/>
    <n v="24.97"/>
    <n v="24.89"/>
    <s v="MH 43 Y 9681/PRANAY LOG"/>
    <n v="27719"/>
    <n v="27719"/>
    <n v="1212889.7"/>
    <n v="48730"/>
  </r>
  <r>
    <d v="2017-02-13T00:00:00"/>
    <n v="2"/>
    <x v="46"/>
    <n v="3000038857"/>
    <n v="1100365"/>
    <x v="0"/>
    <n v="200258"/>
    <s v="Ruchi Soya Industries Ltd"/>
    <n v="19.98"/>
    <n v="19.920000000000002"/>
    <s v="MH 43 U 3595/IDEAL MOVERS"/>
    <n v="271000209"/>
    <n v="271000209"/>
    <n v="969605.99999999988"/>
    <n v="48674.999999999993"/>
  </r>
  <r>
    <d v="2017-02-13T00:00:00"/>
    <n v="2"/>
    <x v="46"/>
    <n v="3000038106"/>
    <n v="1100365"/>
    <x v="0"/>
    <n v="202529"/>
    <s v="Deep Chand Arya Industries"/>
    <n v="20.09"/>
    <n v="20.079999999999998"/>
    <s v="MH 43 BG 0966/GLOBE TRANS"/>
    <s v="EX 219"/>
    <n v="219"/>
    <n v="995967.99999999988"/>
    <n v="49600"/>
  </r>
  <r>
    <d v="2017-02-13T00:00:00"/>
    <n v="2"/>
    <x v="46"/>
    <n v="3000038857"/>
    <n v="1100365"/>
    <x v="0"/>
    <n v="200258"/>
    <s v="Ruchi Soya Industries Ltd"/>
    <n v="16.21"/>
    <n v="16.18"/>
    <s v="MH 04 CP 9744/MISTRY TRA"/>
    <n v="271000206"/>
    <n v="271000206"/>
    <n v="787561.5"/>
    <n v="48675"/>
  </r>
  <r>
    <d v="2017-02-14T00:00:00"/>
    <n v="2"/>
    <x v="46"/>
    <n v="3000038952"/>
    <n v="1100122"/>
    <x v="3"/>
    <n v="600005"/>
    <s v="VVF LIMITED"/>
    <n v="20.03"/>
    <n v="19.87"/>
    <s v="MH 04 EY 1303/HARMEET RL"/>
    <n v="9499740202"/>
    <n v="9499740202"/>
    <n v="2236388.37"/>
    <n v="112551"/>
  </r>
  <r>
    <d v="2017-02-14T00:00:00"/>
    <n v="2"/>
    <x v="46"/>
    <n v="3000038758"/>
    <n v="1100122"/>
    <x v="3"/>
    <n v="203068"/>
    <s v="N M Coconut Oil Mercchants"/>
    <n v="19.93"/>
    <n v="19.86"/>
    <s v="MH 43 Y 8635/CITY TPT"/>
    <n v="1206"/>
    <n v="1206"/>
    <n v="2641380.0699999998"/>
    <n v="133000.00352467271"/>
  </r>
  <r>
    <d v="2017-02-14T00:00:00"/>
    <n v="2"/>
    <x v="46"/>
    <n v="3000038980"/>
    <n v="1100122"/>
    <x v="3"/>
    <n v="600005"/>
    <s v="VVF LIMITED"/>
    <n v="19.335000000000001"/>
    <n v="19.3"/>
    <s v="MH 18 BA 265/S V LAXMI TS"/>
    <n v="9499740203"/>
    <n v="9499740203"/>
    <n v="2152683.4"/>
    <n v="111537.99999999999"/>
  </r>
  <r>
    <d v="2017-02-14T00:00:00"/>
    <n v="2"/>
    <x v="46"/>
    <n v="3000038645"/>
    <n v="1100122"/>
    <x v="3"/>
    <n v="203094"/>
    <s v="Shri Sendhur Oil Mill"/>
    <n v="20.36"/>
    <n v="20.28"/>
    <s v="MH 04 GR 2144/CITY TPT"/>
    <n v="382"/>
    <n v="382"/>
    <n v="2879760.28"/>
    <n v="142000.01380670609"/>
  </r>
  <r>
    <d v="2017-02-15T00:00:00"/>
    <n v="2"/>
    <x v="46"/>
    <n v="3000038694"/>
    <n v="1100122"/>
    <x v="3"/>
    <n v="203098"/>
    <s v="Murali Oil Mills"/>
    <n v="15.82"/>
    <n v="15.82"/>
    <s v="GJ 12 X 1735/SREE TPT"/>
    <n v="333"/>
    <n v="333"/>
    <n v="2056599.99"/>
    <n v="129999.99936788874"/>
  </r>
  <r>
    <d v="2017-02-15T00:00:00"/>
    <n v="2"/>
    <x v="46"/>
    <n v="3000038744"/>
    <n v="1100122"/>
    <x v="3"/>
    <n v="203062"/>
    <s v="Shree Vel Industries"/>
    <n v="20.21"/>
    <n v="20.13"/>
    <s v="MH 04 GR 6467/CITY TPT"/>
    <n v="130"/>
    <n v="130"/>
    <n v="2657159.9"/>
    <n v="131999.99503229011"/>
  </r>
  <r>
    <d v="2017-02-15T00:00:00"/>
    <n v="2"/>
    <x v="46"/>
    <n v="3000038694"/>
    <n v="1100122"/>
    <x v="3"/>
    <n v="203098"/>
    <s v="Murali Oil Mills"/>
    <n v="15.82"/>
    <n v="15.82"/>
    <s v="GJ 12 X 1735/SREE TPT"/>
    <n v="333"/>
    <n v="333"/>
    <n v="2056599.99"/>
    <n v="129999.99936788874"/>
  </r>
  <r>
    <d v="2017-02-15T00:00:00"/>
    <n v="2"/>
    <x v="46"/>
    <n v="3000038694"/>
    <n v="1100122"/>
    <x v="3"/>
    <n v="203098"/>
    <s v="Murali Oil Mills"/>
    <n v="-15.82"/>
    <n v="-15.82"/>
    <s v="GJ 12 X 1735/SREE TPT"/>
    <n v="333"/>
    <n v="333"/>
    <n v="-2056599.99"/>
    <n v="129999.99936788874"/>
  </r>
  <r>
    <d v="2017-02-15T00:00:00"/>
    <n v="2"/>
    <x v="46"/>
    <n v="3000038758"/>
    <n v="1100122"/>
    <x v="3"/>
    <n v="203068"/>
    <s v="N M Coconut Oil Mercchants"/>
    <n v="20.23"/>
    <n v="20.190000000000001"/>
    <s v="MH 46 F 7212/CITY TPT"/>
    <n v="1200"/>
    <n v="1200"/>
    <n v="2685270.06"/>
    <n v="133000.0029717682"/>
  </r>
  <r>
    <d v="2017-02-15T00:00:00"/>
    <n v="2"/>
    <x v="46"/>
    <n v="3000038267"/>
    <n v="1100365"/>
    <x v="0"/>
    <n v="202011"/>
    <s v="Adani Wilmar Limited"/>
    <n v="16.760000000000002"/>
    <n v="16.75"/>
    <s v="MH 04 FD 817/PRANAY LOGIS"/>
    <n v="1611610822"/>
    <n v="1611610822"/>
    <n v="804783.06"/>
    <n v="48046.749850746273"/>
  </r>
  <r>
    <d v="2017-02-16T00:00:00"/>
    <n v="2"/>
    <x v="46"/>
    <n v="3000039061"/>
    <n v="1100122"/>
    <x v="3"/>
    <n v="600005"/>
    <s v="VVF LIMITED"/>
    <n v="19.434999999999999"/>
    <n v="19.420000000000002"/>
    <s v="MH 46 F 1548/SHRI VAIBHAV"/>
    <n v="9499740204"/>
    <n v="9499740204"/>
    <n v="2067686.24"/>
    <n v="106471.99999999999"/>
  </r>
  <r>
    <d v="2017-02-16T00:00:00"/>
    <n v="2"/>
    <x v="46"/>
    <n v="3000038760"/>
    <n v="1100122"/>
    <x v="3"/>
    <n v="203316"/>
    <s v="BALAJI AGRO PRODUCTS"/>
    <n v="20.079999999999998"/>
    <n v="20.079999999999998"/>
    <s v="MH 04 EL 4007/SREE TRANS"/>
    <n v="238"/>
    <n v="238"/>
    <n v="2670640.0599999996"/>
    <n v="133000.00298804781"/>
  </r>
  <r>
    <d v="2017-02-16T00:00:00"/>
    <n v="2"/>
    <x v="46"/>
    <n v="3000038758"/>
    <n v="1100122"/>
    <x v="3"/>
    <n v="203068"/>
    <s v="N M Coconut Oil Mercchants"/>
    <n v="20.23"/>
    <n v="20.2"/>
    <s v="MH 46 F 3198/CITY TPT"/>
    <n v="1204"/>
    <n v="1204"/>
    <n v="2686600.06"/>
    <n v="133000.00297029704"/>
  </r>
  <r>
    <d v="2017-02-16T00:00:00"/>
    <n v="2"/>
    <x v="46"/>
    <n v="3000038694"/>
    <n v="1100122"/>
    <x v="3"/>
    <n v="203098"/>
    <s v="Murali Oil Mills"/>
    <n v="20.29"/>
    <n v="20.27"/>
    <s v="MH 05 AM 2332/AR ROADWAYS"/>
    <n v="353"/>
    <n v="353"/>
    <n v="2635099.9900000002"/>
    <n v="129999.9995066601"/>
  </r>
  <r>
    <d v="2017-02-17T00:00:00"/>
    <n v="2"/>
    <x v="46"/>
    <n v="3000038694"/>
    <n v="1100122"/>
    <x v="3"/>
    <n v="203098"/>
    <s v="Murali Oil Mills"/>
    <n v="20.329999999999998"/>
    <n v="20.329999999999998"/>
    <s v="GJ 06 AV 8175/SREE TPT"/>
    <n v="352"/>
    <n v="352"/>
    <n v="2642899.9900000002"/>
    <n v="129999.9995081161"/>
  </r>
  <r>
    <d v="2017-02-17T00:00:00"/>
    <n v="2"/>
    <x v="46"/>
    <n v="3000038799"/>
    <n v="1100122"/>
    <x v="3"/>
    <n v="202989"/>
    <s v="SuruchI Refinery Pvt Ltd"/>
    <n v="19.989999999999998"/>
    <n v="19.920000000000002"/>
    <s v="MH 43 Y 2709/NAVEEN TRANS"/>
    <n v="1352"/>
    <n v="1352"/>
    <n v="2649360.0600000005"/>
    <n v="133000.0030120482"/>
  </r>
  <r>
    <d v="2017-02-17T00:00:00"/>
    <n v="2"/>
    <x v="46"/>
    <n v="3000038740"/>
    <n v="1100122"/>
    <x v="3"/>
    <n v="202963"/>
    <s v="Raha Oils Pvt Ltd"/>
    <n v="16.5"/>
    <n v="16.5"/>
    <s v="MH 04 EB 2655/CITY TPT"/>
    <n v="1191"/>
    <n v="1191"/>
    <n v="2177999.92"/>
    <n v="131999.99515151515"/>
  </r>
  <r>
    <d v="2017-02-17T00:00:00"/>
    <n v="2"/>
    <x v="46"/>
    <n v="3000038740"/>
    <n v="1100122"/>
    <x v="3"/>
    <n v="202963"/>
    <s v="Raha Oils Pvt Ltd"/>
    <n v="16.5"/>
    <n v="16.5"/>
    <s v="MH 04 EY 6299/CITY TPT"/>
    <n v="1190"/>
    <n v="1190"/>
    <n v="2177999.92"/>
    <n v="131999.99515151515"/>
  </r>
  <r>
    <d v="2017-02-17T00:00:00"/>
    <n v="2"/>
    <x v="46"/>
    <n v="3000038799"/>
    <n v="1100122"/>
    <x v="3"/>
    <n v="202989"/>
    <s v="SuruchI Refinery Pvt Ltd"/>
    <n v="20.12"/>
    <n v="20.04"/>
    <s v="MH 43 Y 7206/NAVEEN TRANS"/>
    <n v="1351"/>
    <n v="1351"/>
    <n v="2665320.0599999996"/>
    <n v="133000.00299401197"/>
  </r>
  <r>
    <d v="2017-02-17T00:00:00"/>
    <n v="2"/>
    <x v="46"/>
    <n v="3000038696"/>
    <n v="1100122"/>
    <x v="3"/>
    <n v="203059"/>
    <s v="Pavithra Oil Mill"/>
    <n v="20.52"/>
    <n v="20.52"/>
    <s v="MH 04 GC 1352/CITY TPT"/>
    <n v="197"/>
    <n v="197"/>
    <n v="2667599.9900000002"/>
    <n v="129999.99951267058"/>
  </r>
  <r>
    <d v="2017-02-17T00:00:00"/>
    <n v="2"/>
    <x v="46"/>
    <n v="3000038740"/>
    <n v="1100122"/>
    <x v="3"/>
    <n v="202963"/>
    <s v="Raha Oils Pvt Ltd"/>
    <n v="16.260000000000002"/>
    <n v="16.260000000000002"/>
    <s v="MH 04 FP 6955/CITY TPT"/>
    <n v="1193"/>
    <n v="1193"/>
    <n v="2146319.92"/>
    <n v="131999.99507995078"/>
  </r>
  <r>
    <d v="2017-02-17T00:00:00"/>
    <n v="2"/>
    <x v="46"/>
    <n v="3000038281"/>
    <n v="1100365"/>
    <x v="0"/>
    <n v="201888"/>
    <s v="Frigorifico Allana Private Limited"/>
    <n v="24.3"/>
    <n v="24.29"/>
    <s v="MH 04 FD 7336/A B C"/>
    <n v="28372"/>
    <n v="28066"/>
    <n v="1183651.7"/>
    <n v="48730"/>
  </r>
  <r>
    <d v="2017-02-17T00:00:00"/>
    <n v="2"/>
    <x v="46"/>
    <n v="3000038281"/>
    <n v="1100365"/>
    <x v="0"/>
    <n v="201888"/>
    <s v="Frigorifico Allana Private Limited"/>
    <n v="19.8"/>
    <n v="19.78"/>
    <s v="MH 43 U 3595/IDEAL MOVER"/>
    <n v="28133"/>
    <n v="28133"/>
    <n v="963879.4"/>
    <n v="48730"/>
  </r>
  <r>
    <d v="2017-02-17T00:00:00"/>
    <n v="2"/>
    <x v="46"/>
    <n v="3000038281"/>
    <n v="1100365"/>
    <x v="0"/>
    <n v="201888"/>
    <s v="Frigorifico Allana Private Limited"/>
    <n v="21.86"/>
    <n v="21.84"/>
    <s v="MH 06 AQ 1693/A B C"/>
    <n v="28410"/>
    <n v="28104"/>
    <n v="1064263.2"/>
    <n v="48730"/>
  </r>
  <r>
    <d v="2017-02-17T00:00:00"/>
    <n v="2"/>
    <x v="46"/>
    <n v="3000038281"/>
    <n v="1100365"/>
    <x v="0"/>
    <n v="201888"/>
    <s v="Frigorifico Allana Private Limited"/>
    <n v="25.55"/>
    <n v="25.52"/>
    <s v="MH 06 AQ 2534/A B C"/>
    <n v="28420"/>
    <n v="28114"/>
    <n v="1243589.6000000001"/>
    <n v="48730.000000000007"/>
  </r>
  <r>
    <d v="2017-02-17T00:00:00"/>
    <n v="2"/>
    <x v="46"/>
    <n v="3000039072"/>
    <n v="1100380"/>
    <x v="1"/>
    <n v="200282"/>
    <s v="Maheshwari Global Industries Pvt Ltd"/>
    <n v="-15.285"/>
    <n v="-15.285"/>
    <s v="GJ 12 AY 8855/OM TRANS"/>
    <n v="395"/>
    <n v="395"/>
    <n v="-1232771.02"/>
    <n v="80652.340202813211"/>
  </r>
  <r>
    <d v="2017-02-17T00:00:00"/>
    <n v="2"/>
    <x v="46"/>
    <n v="3000039072"/>
    <n v="1100380"/>
    <x v="1"/>
    <n v="200282"/>
    <s v="Maheshwari Global Industries Pvt Ltd"/>
    <n v="32.67"/>
    <n v="32.67"/>
    <s v="GJ 12 BT 8852/OM TRANS"/>
    <n v="397"/>
    <n v="397"/>
    <n v="2634911.9500000002"/>
    <n v="80652.340067340076"/>
  </r>
  <r>
    <d v="2017-02-17T00:00:00"/>
    <n v="2"/>
    <x v="46"/>
    <n v="3000038466"/>
    <n v="1100380"/>
    <x v="1"/>
    <n v="200282"/>
    <s v="Maheshwari Global Industries Pvt Ltd"/>
    <n v="12.515000000000001"/>
    <n v="12.51"/>
    <s v="GJ 12 AY 8855/OM TRANS"/>
    <n v="394"/>
    <n v="394"/>
    <n v="1072672.45"/>
    <n v="85745.199840127898"/>
  </r>
  <r>
    <d v="2017-02-17T00:00:00"/>
    <n v="2"/>
    <x v="46"/>
    <n v="3000039072"/>
    <n v="1100380"/>
    <x v="1"/>
    <n v="200282"/>
    <s v="Maheshwari Global Industries Pvt Ltd"/>
    <n v="15.285"/>
    <n v="15.285"/>
    <s v="GJ 12 AY 8855/OM TRANS"/>
    <n v="395"/>
    <n v="395"/>
    <n v="1232771.02"/>
    <n v="80652.340202813211"/>
  </r>
  <r>
    <d v="2017-02-17T00:00:00"/>
    <n v="2"/>
    <x v="46"/>
    <n v="3000039072"/>
    <n v="1100380"/>
    <x v="1"/>
    <n v="200282"/>
    <s v="Maheshwari Global Industries Pvt Ltd"/>
    <n v="27.59"/>
    <n v="27.59"/>
    <s v="GJ 12 AZ 8809/OM TRANS"/>
    <n v="396"/>
    <n v="396"/>
    <n v="2225198.06"/>
    <n v="80652.339978252989"/>
  </r>
  <r>
    <d v="2017-02-17T00:00:00"/>
    <n v="2"/>
    <x v="46"/>
    <n v="3000039072"/>
    <n v="1100380"/>
    <x v="1"/>
    <n v="200282"/>
    <s v="Maheshwari Global Industries Pvt Ltd"/>
    <n v="15.285"/>
    <n v="15.28"/>
    <s v="GJ 12 AY 8855/OM TRANS"/>
    <n v="395"/>
    <n v="395"/>
    <n v="1232367.76"/>
    <n v="80652.340314136134"/>
  </r>
  <r>
    <d v="2017-02-18T00:00:00"/>
    <n v="2"/>
    <x v="46"/>
    <n v="3000038759"/>
    <n v="1100122"/>
    <x v="3"/>
    <n v="202963"/>
    <s v="Raha Oils Pvt Ltd"/>
    <n v="-20.34"/>
    <n v="-20.34"/>
    <s v="MH 43 Y 5207/CITY TRANS"/>
    <n v="1195"/>
    <n v="1195"/>
    <n v="-2684879.9"/>
    <n v="131999.99508357915"/>
  </r>
  <r>
    <d v="2017-02-18T00:00:00"/>
    <n v="2"/>
    <x v="46"/>
    <n v="3000039180"/>
    <n v="1100122"/>
    <x v="3"/>
    <n v="600005"/>
    <s v="VVF LIMITED"/>
    <n v="19.079999999999998"/>
    <n v="19.02"/>
    <s v="MH 04 HD 6973/AR roadways"/>
    <n v="9499740210"/>
    <n v="9499740210"/>
    <n v="2158408.62"/>
    <n v="113481.00000000001"/>
  </r>
  <r>
    <d v="2017-02-18T00:00:00"/>
    <n v="2"/>
    <x v="46"/>
    <n v="3000038740"/>
    <n v="1100122"/>
    <x v="3"/>
    <n v="202963"/>
    <s v="Raha Oils Pvt Ltd"/>
    <n v="20.440000000000001"/>
    <n v="20.43"/>
    <s v="MH 43 Y 5616/CITY TRANS"/>
    <n v="1194"/>
    <n v="1194"/>
    <n v="2696759.91"/>
    <n v="131999.99559471366"/>
  </r>
  <r>
    <d v="2017-02-18T00:00:00"/>
    <n v="2"/>
    <x v="46"/>
    <n v="3000038619"/>
    <n v="1100122"/>
    <x v="3"/>
    <n v="200292"/>
    <s v="G S Oil Industries"/>
    <n v="19.795000000000002"/>
    <n v="19.795000000000002"/>
    <s v="MH 04 GR 4336/ROHIT TPT"/>
    <n v="5955"/>
    <n v="5955"/>
    <n v="2533760"/>
    <n v="127999.99999999999"/>
  </r>
  <r>
    <d v="2017-02-18T00:00:00"/>
    <n v="2"/>
    <x v="46"/>
    <n v="3000039175"/>
    <n v="1100122"/>
    <x v="3"/>
    <n v="600005"/>
    <s v="VVF LIMITED"/>
    <n v="19.670000000000002"/>
    <n v="19.649999999999999"/>
    <s v="MH 19 Z 4131/RATHI LIQUID"/>
    <n v="9499740208"/>
    <n v="9499740208"/>
    <n v="2191721.7000000002"/>
    <n v="111538.00000000001"/>
  </r>
  <r>
    <d v="2017-02-18T00:00:00"/>
    <n v="2"/>
    <x v="46"/>
    <n v="3000039179"/>
    <n v="1100122"/>
    <x v="3"/>
    <n v="600005"/>
    <s v="VVF LIMITED"/>
    <n v="19.739999999999998"/>
    <n v="19.7"/>
    <s v="MH 43 Y 9004/CITY TPT"/>
    <n v="9499740209"/>
    <n v="9499740209"/>
    <n v="1577457.8"/>
    <n v="80074"/>
  </r>
  <r>
    <d v="2017-02-18T00:00:00"/>
    <n v="2"/>
    <x v="46"/>
    <n v="3000038759"/>
    <n v="1100122"/>
    <x v="3"/>
    <n v="202963"/>
    <s v="Raha Oils Pvt Ltd"/>
    <n v="20.5"/>
    <n v="20.5"/>
    <s v="MH 04 GR 1736/CITY TRANS"/>
    <n v="1197"/>
    <n v="1197"/>
    <n v="2705999.9"/>
    <n v="131999.99512195121"/>
  </r>
  <r>
    <d v="2017-02-18T00:00:00"/>
    <n v="2"/>
    <x v="46"/>
    <n v="3000038759"/>
    <n v="1100122"/>
    <x v="3"/>
    <n v="202963"/>
    <s v="Raha Oils Pvt Ltd"/>
    <n v="20.079999999999998"/>
    <n v="20.059999999999999"/>
    <s v=" MH 43 Y 5956/CITY TRANS"/>
    <n v="1196"/>
    <n v="1196"/>
    <n v="2647919.91"/>
    <n v="131999.99551345964"/>
  </r>
  <r>
    <d v="2017-02-18T00:00:00"/>
    <n v="2"/>
    <x v="46"/>
    <n v="3000038759"/>
    <n v="1100122"/>
    <x v="3"/>
    <n v="202963"/>
    <s v="Raha Oils Pvt Ltd"/>
    <n v="20.34"/>
    <n v="20.34"/>
    <s v="MH 43 Y 5207/CITY TRANS"/>
    <n v="1195"/>
    <n v="1195"/>
    <n v="2684879.9"/>
    <n v="131999.99508357915"/>
  </r>
  <r>
    <d v="2017-02-18T00:00:00"/>
    <n v="2"/>
    <x v="46"/>
    <n v="3000039123"/>
    <n v="1100122"/>
    <x v="3"/>
    <n v="600005"/>
    <s v="VVF LIMITED"/>
    <n v="19.024999999999999"/>
    <n v="19"/>
    <s v="MH 43 U 4571/HARMEET ROAD"/>
    <n v="9499740207"/>
    <n v="9499740207"/>
    <n v="2138469"/>
    <n v="112551"/>
  </r>
  <r>
    <d v="2017-02-18T00:00:00"/>
    <n v="2"/>
    <x v="46"/>
    <n v="3000039072"/>
    <n v="1100380"/>
    <x v="1"/>
    <n v="200282"/>
    <s v="Maheshwari Global Industries Pvt Ltd"/>
    <n v="32.99"/>
    <n v="32.99"/>
    <s v="GJ 12 BY  8870/OM TRANS"/>
    <n v="399"/>
    <n v="399"/>
    <n v="2660720.7000000002"/>
    <n v="80652.340103061535"/>
  </r>
  <r>
    <d v="2017-02-18T00:00:00"/>
    <n v="2"/>
    <x v="46"/>
    <n v="3000039072"/>
    <n v="1100380"/>
    <x v="1"/>
    <n v="200282"/>
    <s v="Maheshwari Global Industries Pvt Ltd"/>
    <n v="33.659999999999997"/>
    <n v="33.619999999999997"/>
    <s v="GJ 12 BT 8862/OM TPT"/>
    <n v="400"/>
    <n v="400"/>
    <n v="2711531.67"/>
    <n v="80652.339976204647"/>
  </r>
  <r>
    <d v="2017-02-18T00:00:00"/>
    <n v="2"/>
    <x v="46"/>
    <n v="3000039072"/>
    <n v="1100380"/>
    <x v="1"/>
    <n v="200282"/>
    <s v="Maheshwari Global Industries Pvt Ltd"/>
    <n v="33.380000000000003"/>
    <n v="33.36"/>
    <s v="GJ 12 BT 8822/OM TRANS"/>
    <n v="398"/>
    <n v="398"/>
    <n v="2690562.06"/>
    <n v="80652.339928057554"/>
  </r>
  <r>
    <d v="2017-02-21T00:00:00"/>
    <n v="2"/>
    <x v="47"/>
    <n v="3000038758"/>
    <n v="1100122"/>
    <x v="3"/>
    <n v="203068"/>
    <s v="N M Coconut Oil Mercchants"/>
    <n v="20.420000000000002"/>
    <n v="20.350000000000001"/>
    <s v="MH 43 Y 5286/CITY TPT"/>
    <n v="1215"/>
    <n v="1215"/>
    <n v="2706550.07"/>
    <n v="133000.00343980343"/>
  </r>
  <r>
    <d v="2017-02-21T00:00:00"/>
    <n v="2"/>
    <x v="47"/>
    <n v="3000038758"/>
    <n v="1100122"/>
    <x v="3"/>
    <n v="203068"/>
    <s v="N M Coconut Oil Mercchants"/>
    <n v="19.850000000000001"/>
    <n v="19.850000000000001"/>
    <s v="MH 46 F 5746/CITY TRNS"/>
    <n v="1220"/>
    <n v="1220"/>
    <n v="2640050.0699999994"/>
    <n v="133000.00352644833"/>
  </r>
  <r>
    <d v="2017-02-21T00:00:00"/>
    <n v="2"/>
    <x v="47"/>
    <n v="3000038742"/>
    <n v="1100122"/>
    <x v="3"/>
    <n v="203079"/>
    <s v="V. P. M. Rice &amp; Oil Mill"/>
    <n v="19.77"/>
    <n v="19.77"/>
    <s v="MH 04 HD 5444/CITY TPT"/>
    <n v="177"/>
    <n v="177"/>
    <n v="2609639.91"/>
    <n v="131999.99544764796"/>
  </r>
  <r>
    <d v="2017-02-21T00:00:00"/>
    <n v="2"/>
    <x v="47"/>
    <n v="3000038619"/>
    <n v="1100122"/>
    <x v="3"/>
    <n v="200292"/>
    <s v="G S Oil Industries"/>
    <n v="20.175000000000001"/>
    <n v="20.13"/>
    <s v="MH 43 U 4146/HARMEET ROAD"/>
    <n v="5956"/>
    <n v="5956"/>
    <n v="2576640"/>
    <n v="128000"/>
  </r>
  <r>
    <d v="2017-02-21T00:00:00"/>
    <n v="2"/>
    <x v="47"/>
    <n v="3000038758"/>
    <n v="1100122"/>
    <x v="3"/>
    <n v="203068"/>
    <s v="N M Coconut Oil Mercchants"/>
    <n v="20.03"/>
    <n v="20.010000000000002"/>
    <s v="MH 43 Y 7914/CITYTRANS"/>
    <n v="1225"/>
    <n v="1225"/>
    <n v="2661330.06"/>
    <n v="133000.00299850074"/>
  </r>
  <r>
    <d v="2017-02-21T00:00:00"/>
    <n v="2"/>
    <x v="47"/>
    <n v="3000038742"/>
    <n v="1100122"/>
    <x v="3"/>
    <n v="203079"/>
    <s v="V. P. M. Rice &amp; Oil Mill"/>
    <n v="19.98"/>
    <n v="19.97"/>
    <s v="MH 04 EB 9061/SREE TRANS"/>
    <n v="178"/>
    <n v="178"/>
    <n v="2636039.91"/>
    <n v="131999.99549323987"/>
  </r>
  <r>
    <d v="2017-02-21T00:00:00"/>
    <n v="2"/>
    <x v="47"/>
    <n v="3000038757"/>
    <n v="1100122"/>
    <x v="3"/>
    <n v="203084"/>
    <s v="Pavithra Oil Industries"/>
    <n v="20.350000000000001"/>
    <n v="20.3"/>
    <s v="MH 43 Y 6005/CITY TRANS"/>
    <n v="131"/>
    <n v="131"/>
    <n v="2699900.06"/>
    <n v="133000.00295566503"/>
  </r>
  <r>
    <d v="2017-02-21T00:00:00"/>
    <n v="2"/>
    <x v="47"/>
    <n v="3000038275"/>
    <n v="1100122"/>
    <x v="3"/>
    <n v="203307"/>
    <e v="#N/A"/>
    <n v="20.13"/>
    <n v="20.12"/>
    <s v="MH 04 HD 1625/ABI TPT"/>
    <n v="154"/>
    <n v="154"/>
    <n v="2374159.91"/>
    <n v="117999.99552683897"/>
  </r>
  <r>
    <d v="2017-02-21T00:00:00"/>
    <n v="2"/>
    <x v="47"/>
    <n v="3000038759"/>
    <n v="1100122"/>
    <x v="3"/>
    <n v="202963"/>
    <s v="Raha Oils Pvt Ltd"/>
    <n v="16.61"/>
    <n v="16.57"/>
    <s v="MH 04 HD 2655/CITY TRANS"/>
    <n v="1200"/>
    <n v="1200"/>
    <n v="2187239.92"/>
    <n v="131999.99517199758"/>
  </r>
  <r>
    <d v="2017-02-21T00:00:00"/>
    <n v="2"/>
    <x v="47"/>
    <n v="3000038758"/>
    <n v="1100122"/>
    <x v="3"/>
    <n v="203068"/>
    <s v="N M Coconut Oil Mercchants"/>
    <n v="20.65"/>
    <n v="20.59"/>
    <s v="MH 04 HD 6611/CITY TRANS"/>
    <n v="1224"/>
    <n v="1224"/>
    <n v="2738470.07"/>
    <n v="133000.0033997086"/>
  </r>
  <r>
    <d v="2017-02-21T00:00:00"/>
    <n v="2"/>
    <x v="47"/>
    <n v="3000038759"/>
    <n v="1100122"/>
    <x v="3"/>
    <n v="202963"/>
    <s v="Raha Oils Pvt Ltd"/>
    <n v="16.22"/>
    <n v="16.18"/>
    <s v="MH 04 DD 1619/CITY TRANS"/>
    <n v="1201"/>
    <n v="1201"/>
    <n v="2135759.92"/>
    <n v="131999.99505562423"/>
  </r>
  <r>
    <d v="2017-02-21T00:00:00"/>
    <n v="2"/>
    <x v="47"/>
    <n v="3000038299"/>
    <n v="1100365"/>
    <x v="0"/>
    <n v="202018"/>
    <s v="Harkaran Dass Vedpal"/>
    <n v="24.71"/>
    <n v="24.69"/>
    <s v="MH46AF 7336/RAJPAL L C M"/>
    <n v="143"/>
    <n v="143"/>
    <n v="1224624"/>
    <n v="49600"/>
  </r>
  <r>
    <d v="2017-02-21T00:00:00"/>
    <n v="2"/>
    <x v="47"/>
    <n v="3000039072"/>
    <n v="1100380"/>
    <x v="1"/>
    <n v="200282"/>
    <s v="Maheshwari Global Industries Pvt Ltd"/>
    <n v="27.42"/>
    <n v="27.4"/>
    <s v="GJ12 AY 8804/OM TRANSG"/>
    <n v="403"/>
    <n v="403"/>
    <n v="2209874.12"/>
    <n v="80652.340145985407"/>
  </r>
  <r>
    <d v="2017-02-21T00:00:00"/>
    <n v="2"/>
    <x v="47"/>
    <n v="3000039072"/>
    <n v="1100380"/>
    <x v="1"/>
    <n v="200282"/>
    <s v="Maheshwari Global Industries Pvt Ltd"/>
    <n v="28.02"/>
    <n v="28.02"/>
    <s v="GJ 12 BT 8826/OM TPT"/>
    <s v="16-17/401"/>
    <n v="401"/>
    <n v="2259878.5699999998"/>
    <n v="80652.34011420414"/>
  </r>
  <r>
    <d v="2017-02-21T00:00:00"/>
    <n v="2"/>
    <x v="47"/>
    <n v="3000039072"/>
    <n v="1100380"/>
    <x v="1"/>
    <n v="200282"/>
    <s v="Maheshwari Global Industries Pvt Ltd"/>
    <n v="26.75"/>
    <n v="26.73"/>
    <s v="GJ12AZ8816/OM TRANSPORT"/>
    <s v="16-17/407"/>
    <n v="407"/>
    <n v="2155837.0499999998"/>
    <n v="80652.340067340061"/>
  </r>
  <r>
    <d v="2017-02-21T00:00:00"/>
    <n v="2"/>
    <x v="47"/>
    <n v="3000039072"/>
    <n v="1100380"/>
    <x v="1"/>
    <n v="200282"/>
    <s v="Maheshwari Global Industries Pvt Ltd"/>
    <n v="32.729999999999997"/>
    <n v="32.67"/>
    <s v="GJ 12 BT 8824/OM TRANS"/>
    <n v="402"/>
    <n v="402"/>
    <n v="2634911.9500000002"/>
    <n v="80652.340067340076"/>
  </r>
  <r>
    <d v="2017-02-21T00:00:00"/>
    <n v="2"/>
    <x v="47"/>
    <n v="3000039226"/>
    <n v="1100380"/>
    <x v="1"/>
    <n v="200282"/>
    <s v="Maheshwari Global Industries Pvt Ltd"/>
    <n v="27.98"/>
    <n v="27.9"/>
    <s v="GJ 12 AY 8855/OM TRANS"/>
    <n v="410"/>
    <n v="410"/>
    <n v="2240410.73"/>
    <n v="80301.459856630827"/>
  </r>
  <r>
    <d v="2017-02-21T00:00:00"/>
    <n v="2"/>
    <x v="47"/>
    <n v="3000039072"/>
    <n v="1100380"/>
    <x v="1"/>
    <n v="200282"/>
    <s v="Maheshwari Global Industries Pvt Ltd"/>
    <n v="27.44"/>
    <n v="27.38"/>
    <s v="GJ 12 BT 2825/OM TPT"/>
    <n v="404"/>
    <n v="404"/>
    <n v="2208261.0699999998"/>
    <n v="80652.340029218409"/>
  </r>
  <r>
    <d v="2017-02-21T00:00:00"/>
    <n v="2"/>
    <x v="47"/>
    <n v="3000039072"/>
    <n v="1100380"/>
    <x v="1"/>
    <n v="200282"/>
    <s v="Maheshwari Global Industries Pvt Ltd"/>
    <n v="33.200000000000003"/>
    <n v="33.15"/>
    <s v="GJ12BT8860/OM TRANSPORT"/>
    <s v="16-17/405"/>
    <n v="405"/>
    <n v="2673625.0699999998"/>
    <n v="80652.33996983408"/>
  </r>
  <r>
    <d v="2017-02-21T00:00:00"/>
    <n v="2"/>
    <x v="47"/>
    <n v="3000039072"/>
    <n v="1100380"/>
    <x v="1"/>
    <n v="200282"/>
    <s v="Maheshwari Global Industries Pvt Ltd"/>
    <n v="27.13"/>
    <n v="27.11"/>
    <s v="GJ12AY8866/OM TPT."/>
    <s v="16-17/406"/>
    <n v="406"/>
    <n v="2186484.94"/>
    <n v="80652.340095905573"/>
  </r>
  <r>
    <d v="2017-02-22T00:00:00"/>
    <n v="2"/>
    <x v="47"/>
    <n v="3000038694"/>
    <n v="1100122"/>
    <x v="3"/>
    <n v="203098"/>
    <s v="Murali Oil Mills"/>
    <n v="20.2"/>
    <n v="20.170000000000002"/>
    <s v="MH 43 Y 2795/SREE TRANS"/>
    <n v="397"/>
    <n v="397"/>
    <n v="2622099.9900000002"/>
    <n v="129999.99950421418"/>
  </r>
  <r>
    <d v="2017-02-22T00:00:00"/>
    <n v="2"/>
    <x v="47"/>
    <n v="3000038759"/>
    <n v="1100122"/>
    <x v="3"/>
    <n v="202963"/>
    <s v="Raha Oils Pvt Ltd"/>
    <n v="7.12"/>
    <n v="7.12"/>
    <s v="MH 43 Y 5207/CITY TRANS"/>
    <n v="1195"/>
    <n v="1195"/>
    <n v="939839.96"/>
    <n v="131999.99438202247"/>
  </r>
  <r>
    <d v="2017-02-22T00:00:00"/>
    <n v="2"/>
    <x v="47"/>
    <n v="3000038740"/>
    <n v="1100122"/>
    <x v="3"/>
    <n v="202963"/>
    <s v="Raha Oils Pvt Ltd"/>
    <n v="13.22"/>
    <n v="13.22"/>
    <s v="MH 43 Y 5207/CITY TRANS"/>
    <n v="1195"/>
    <n v="1195"/>
    <n v="1745039.94"/>
    <n v="131999.99546142208"/>
  </r>
  <r>
    <d v="2017-02-22T00:00:00"/>
    <n v="2"/>
    <x v="47"/>
    <n v="3000038759"/>
    <n v="1100122"/>
    <x v="3"/>
    <n v="202963"/>
    <s v="Raha Oils Pvt Ltd"/>
    <n v="20.21"/>
    <n v="20.170000000000002"/>
    <s v="MH 04 HS 0955/CITY TPT"/>
    <n v="1202"/>
    <n v="1202"/>
    <n v="2662439.9"/>
    <n v="131999.99504214179"/>
  </r>
  <r>
    <d v="2017-02-22T00:00:00"/>
    <n v="2"/>
    <x v="47"/>
    <n v="3000038712"/>
    <n v="1100122"/>
    <x v="3"/>
    <n v="200296"/>
    <s v="Balaji Industries  Prop. Balaji"/>
    <n v="19.23"/>
    <n v="19.190000000000001"/>
    <s v="MH 04 FD 6219/SHRIVAIBHAV"/>
    <n v="91"/>
    <n v="91"/>
    <n v="2264420"/>
    <n v="117999.99999999999"/>
  </r>
  <r>
    <d v="2017-02-22T00:00:00"/>
    <n v="2"/>
    <x v="47"/>
    <n v="3000039253"/>
    <n v="1100122"/>
    <x v="3"/>
    <n v="600005"/>
    <s v="VVF LIMITED"/>
    <n v="18.309999999999999"/>
    <n v="18.3"/>
    <s v="MH 18 AS 265/SHRIVAIBHAVL"/>
    <n v="9499740211"/>
    <n v="9499740211"/>
    <n v="1948437.6"/>
    <n v="106472"/>
  </r>
  <r>
    <d v="2017-02-22T00:00:00"/>
    <n v="2"/>
    <x v="47"/>
    <n v="3000038106"/>
    <n v="1100365"/>
    <x v="0"/>
    <n v="202529"/>
    <s v="Deep Chand Arya Industries"/>
    <n v="20.11"/>
    <n v="20.079999999999998"/>
    <s v="MH 04 EY 5136/SUPREME CAR"/>
    <n v="217"/>
    <n v="217"/>
    <n v="995967.99999999988"/>
    <n v="49600"/>
  </r>
  <r>
    <d v="2017-02-22T00:00:00"/>
    <n v="2"/>
    <x v="47"/>
    <n v="3000038106"/>
    <n v="1100365"/>
    <x v="0"/>
    <n v="202529"/>
    <s v="Deep Chand Arya Industries"/>
    <n v="19.96"/>
    <n v="19.93"/>
    <s v="MH 04 EY 5135/SUPREME CAR"/>
    <n v="218"/>
    <n v="218"/>
    <n v="988528"/>
    <n v="49600"/>
  </r>
  <r>
    <d v="2017-02-22T00:00:00"/>
    <n v="2"/>
    <x v="47"/>
    <n v="3000038281"/>
    <n v="1100365"/>
    <x v="0"/>
    <n v="201888"/>
    <s v="Frigorifico Allana Private Limited"/>
    <n v="19.350000000000001"/>
    <n v="19.350000000000001"/>
    <s v="MH 46 F 0934/IDEAL MOVERS"/>
    <n v="28729"/>
    <n v="28422"/>
    <n v="942925.50000000012"/>
    <n v="48730"/>
  </r>
  <r>
    <d v="2017-02-22T00:00:00"/>
    <n v="2"/>
    <x v="47"/>
    <n v="3000038281"/>
    <n v="1100365"/>
    <x v="0"/>
    <n v="201888"/>
    <s v="Frigorifico Allana Private Limited"/>
    <n v="19.84"/>
    <n v="19.809999999999999"/>
    <s v="MH 43 U 3595/IDEAL MOVERS"/>
    <n v="28706"/>
    <n v="28399"/>
    <n v="965341.3"/>
    <n v="48730.000000000007"/>
  </r>
  <r>
    <d v="2017-02-22T00:00:00"/>
    <n v="2"/>
    <x v="47"/>
    <n v="3000038281"/>
    <n v="1100365"/>
    <x v="0"/>
    <n v="201888"/>
    <s v="Frigorifico Allana Private Limited"/>
    <n v="22.13"/>
    <n v="22.07"/>
    <s v="MH06AQ1693/ANNA BULK TPT."/>
    <n v="28389"/>
    <n v="28389"/>
    <n v="1075471.1000000001"/>
    <n v="48730"/>
  </r>
  <r>
    <d v="2017-02-22T00:00:00"/>
    <n v="2"/>
    <x v="47"/>
    <n v="3000038281"/>
    <n v="1100365"/>
    <x v="0"/>
    <n v="201888"/>
    <s v="Frigorifico Allana Private Limited"/>
    <n v="24.51"/>
    <n v="24.44"/>
    <s v="MH04FD7336/ANNA BULK TPT."/>
    <n v="28387"/>
    <n v="28387"/>
    <n v="1190961.2"/>
    <n v="48729.999999999993"/>
  </r>
  <r>
    <d v="2017-02-22T00:00:00"/>
    <n v="2"/>
    <x v="47"/>
    <n v="3000038299"/>
    <n v="1100365"/>
    <x v="0"/>
    <n v="202018"/>
    <s v="Harkaran Dass Vedpal"/>
    <n v="25.405000000000001"/>
    <n v="25.38"/>
    <s v="MH46 AF 9803/RAJPAL L C M"/>
    <n v="144"/>
    <n v="144"/>
    <n v="1258848"/>
    <n v="49600"/>
  </r>
  <r>
    <d v="2017-02-22T00:00:00"/>
    <n v="2"/>
    <x v="47"/>
    <n v="3000039252"/>
    <n v="1100380"/>
    <x v="1"/>
    <n v="200282"/>
    <s v="Maheshwari Global Industries Pvt Ltd"/>
    <n v="16.295000000000002"/>
    <n v="16.283000000000001"/>
    <s v="GJ12BT8836/OM TRANSPORT"/>
    <s v="16-17/417"/>
    <n v="417"/>
    <n v="1291969.75"/>
    <n v="79344.699993858623"/>
  </r>
  <r>
    <d v="2017-02-22T00:00:00"/>
    <n v="2"/>
    <x v="47"/>
    <n v="3000039226"/>
    <n v="1100380"/>
    <x v="1"/>
    <n v="200282"/>
    <s v="Maheshwari Global Industries Pvt Ltd"/>
    <n v="11.645"/>
    <n v="11.637"/>
    <s v="GJ12BT8836/OM TRANSPORT"/>
    <s v="16-17/416"/>
    <n v="416"/>
    <n v="934468.09"/>
    <n v="80301.459998281338"/>
  </r>
  <r>
    <d v="2017-02-22T00:00:00"/>
    <n v="2"/>
    <x v="47"/>
    <n v="3000039226"/>
    <n v="1100380"/>
    <x v="1"/>
    <n v="200282"/>
    <s v="Maheshwari Global Industries Pvt Ltd"/>
    <n v="33.4"/>
    <n v="33.4"/>
    <s v="GJ12BT8862/OM TRANSPORT"/>
    <s v="16-17/414"/>
    <n v="414"/>
    <n v="2682068.7599999998"/>
    <n v="80301.459880239519"/>
  </r>
  <r>
    <d v="2017-02-22T00:00:00"/>
    <n v="2"/>
    <x v="47"/>
    <n v="3000039226"/>
    <n v="1100380"/>
    <x v="1"/>
    <n v="200282"/>
    <s v="Maheshwari Global Industries Pvt Ltd"/>
    <n v="27.34"/>
    <n v="27.34"/>
    <s v="GJ 12 BT 8838/OM TRANS"/>
    <n v="413"/>
    <n v="413"/>
    <n v="2195441.92"/>
    <n v="80301.460131675194"/>
  </r>
  <r>
    <d v="2017-02-22T00:00:00"/>
    <n v="2"/>
    <x v="47"/>
    <n v="3000039072"/>
    <n v="1100380"/>
    <x v="1"/>
    <n v="200282"/>
    <s v="Maheshwari Global Industries Pvt Ltd"/>
    <n v="16.484999999999999"/>
    <n v="16.484999999999999"/>
    <s v="GJ12BT8852/OM TRANSPORT"/>
    <s v="16-17/408"/>
    <n v="408"/>
    <n v="1329553.83"/>
    <n v="80652.340309372157"/>
  </r>
  <r>
    <d v="2017-02-22T00:00:00"/>
    <n v="2"/>
    <x v="47"/>
    <n v="3000039226"/>
    <n v="1100380"/>
    <x v="1"/>
    <n v="200282"/>
    <s v="Maheshwari Global Industries Pvt Ltd"/>
    <n v="31.87"/>
    <n v="31.85"/>
    <s v="GJ12BT8822/OM TRANSPORT"/>
    <s v="16-17/415"/>
    <n v="415"/>
    <n v="2557601.5"/>
    <n v="80301.459968602823"/>
  </r>
  <r>
    <d v="2017-02-22T00:00:00"/>
    <n v="2"/>
    <x v="47"/>
    <n v="3000039226"/>
    <n v="1100380"/>
    <x v="1"/>
    <n v="200282"/>
    <s v="Maheshwari Global Industries Pvt Ltd"/>
    <n v="27.1"/>
    <n v="27.1"/>
    <s v="GJ 12 BT 8834/OM TRANS"/>
    <n v="412"/>
    <n v="412"/>
    <n v="2176169.5699999998"/>
    <n v="80301.460147601465"/>
  </r>
  <r>
    <d v="2017-02-22T00:00:00"/>
    <n v="2"/>
    <x v="47"/>
    <n v="3000039226"/>
    <n v="1100380"/>
    <x v="1"/>
    <n v="200282"/>
    <s v="Maheshwari Global Industries Pvt Ltd"/>
    <n v="16.055"/>
    <n v="16.055"/>
    <s v="GJ12BT8852/OM TRANSPORT"/>
    <s v="16-17/409"/>
    <n v="409"/>
    <n v="1289239.94"/>
    <n v="80301.459981314227"/>
  </r>
  <r>
    <d v="2017-02-23T00:00:00"/>
    <n v="2"/>
    <x v="47"/>
    <n v="3000039252"/>
    <n v="1100380"/>
    <x v="1"/>
    <n v="200282"/>
    <s v="Maheshwari Global Industries Pvt Ltd"/>
    <n v="27.04"/>
    <n v="27.01"/>
    <s v="GJ 12 BT 8840/OM TPT"/>
    <n v="418"/>
    <n v="418"/>
    <n v="2143100.35"/>
    <n v="79344.700111069978"/>
  </r>
  <r>
    <d v="2017-02-23T00:00:00"/>
    <n v="2"/>
    <x v="47"/>
    <n v="3000039226"/>
    <n v="1100380"/>
    <x v="1"/>
    <n v="200282"/>
    <s v="Maheshwari Global Industries Pvt Ltd"/>
    <n v="27.37"/>
    <n v="27.3"/>
    <s v="GJ 12 AZ 8809/OM TPT"/>
    <n v="411"/>
    <n v="411"/>
    <n v="2192229.86"/>
    <n v="80301.460073260067"/>
  </r>
  <r>
    <d v="2017-02-24T00:00:00"/>
    <n v="2"/>
    <x v="47"/>
    <n v="3000038797"/>
    <n v="1100122"/>
    <x v="3"/>
    <n v="203079"/>
    <s v="V. P. M. Rice &amp; Oil Mill"/>
    <n v="20.260000000000002"/>
    <n v="20.18"/>
    <s v="MH 48 Y 8009/CITY TPT"/>
    <n v="179"/>
    <n v="179"/>
    <n v="2683940.0699999994"/>
    <n v="133000.00346878095"/>
  </r>
  <r>
    <d v="2017-02-25T00:00:00"/>
    <n v="2"/>
    <x v="47"/>
    <n v="3000038712"/>
    <n v="1100122"/>
    <x v="3"/>
    <n v="200296"/>
    <s v="Balaji Industries  Prop. Balaji"/>
    <n v="19.8"/>
    <n v="19.760000000000002"/>
    <s v="MH 04 EY 9015/SHRI V L T"/>
    <n v="92"/>
    <n v="92"/>
    <n v="2331680"/>
    <n v="117999.99999999999"/>
  </r>
  <r>
    <d v="2017-02-25T00:00:00"/>
    <n v="2"/>
    <x v="47"/>
    <n v="3000039168"/>
    <n v="1100365"/>
    <x v="0"/>
    <n v="202529"/>
    <s v="Deep Chand Arya Industries"/>
    <n v="19.2"/>
    <n v="19.170000000000002"/>
    <s v="MH 43 Y 9507/GLOBE TPT"/>
    <s v="EX-232"/>
    <n v="232"/>
    <n v="977670.00000000012"/>
    <n v="51000"/>
  </r>
  <r>
    <d v="2017-02-25T00:00:00"/>
    <n v="2"/>
    <x v="47"/>
    <n v="3000039168"/>
    <n v="1100365"/>
    <x v="0"/>
    <n v="202529"/>
    <s v="Deep Chand Arya Industries"/>
    <n v="19.11"/>
    <n v="19.09"/>
    <s v="MH 04 EY 5137/GLOBE TPT"/>
    <s v="EX-231"/>
    <n v="231"/>
    <n v="973590"/>
    <n v="51000"/>
  </r>
  <r>
    <d v="2017-02-26T00:00:00"/>
    <n v="2"/>
    <x v="48"/>
    <n v="3000038797"/>
    <n v="1100122"/>
    <x v="3"/>
    <n v="203079"/>
    <s v="V. P. M. Rice &amp; Oil Mill"/>
    <n v="20"/>
    <n v="20"/>
    <s v="GJ 06 AV 4375/SREE TPT"/>
    <n v="180"/>
    <n v="180"/>
    <n v="2660000.06"/>
    <n v="133000.003"/>
  </r>
  <r>
    <d v="2017-02-26T00:00:00"/>
    <n v="2"/>
    <x v="48"/>
    <n v="3000038619"/>
    <n v="1100122"/>
    <x v="3"/>
    <n v="200292"/>
    <s v="G S Oil Industries"/>
    <n v="20.135000000000002"/>
    <n v="20.12"/>
    <s v="MH 04 DS 5303/HARMEET ROD"/>
    <n v="5959"/>
    <n v="5959"/>
    <n v="2575360"/>
    <n v="128000"/>
  </r>
  <r>
    <d v="2017-02-26T00:00:00"/>
    <n v="2"/>
    <x v="48"/>
    <n v="3000038713"/>
    <n v="1100122"/>
    <x v="3"/>
    <n v="200292"/>
    <s v="G S Oil Industries"/>
    <n v="20.22"/>
    <n v="20.170000000000002"/>
    <s v="MH 43 Y 5451/ROHIT TPT"/>
    <n v="5960"/>
    <n v="5960"/>
    <n v="2622100"/>
    <n v="129999.99999999999"/>
  </r>
  <r>
    <d v="2017-02-26T00:00:00"/>
    <n v="2"/>
    <x v="48"/>
    <n v="3000039168"/>
    <n v="1100365"/>
    <x v="0"/>
    <n v="202529"/>
    <s v="Deep Chand Arya Industries"/>
    <n v="20.29"/>
    <n v="20.239999999999998"/>
    <s v="TN 72 AK 0499/GLOBE TRANS"/>
    <s v="EX-235"/>
    <n v="235"/>
    <n v="1032239.9999999999"/>
    <n v="51000"/>
  </r>
  <r>
    <d v="2017-02-27T00:00:00"/>
    <n v="2"/>
    <x v="48"/>
    <n v="3000038799"/>
    <n v="1100122"/>
    <x v="3"/>
    <n v="202989"/>
    <s v="SuruchI Refinery Pvt Ltd"/>
    <n v="20.100000000000001"/>
    <n v="20.04"/>
    <s v="MH 46 AF 9937/MAA DURGA"/>
    <n v="1361"/>
    <n v="1361"/>
    <n v="2665320.0699999998"/>
    <n v="133000.00349301397"/>
  </r>
  <r>
    <d v="2017-02-27T00:00:00"/>
    <n v="2"/>
    <x v="48"/>
    <n v="3000039168"/>
    <n v="1100365"/>
    <x v="0"/>
    <n v="202529"/>
    <s v="Deep Chand Arya Industries"/>
    <n v="19.68"/>
    <n v="19.62"/>
    <s v="TN 59 AW 3970/GLOBE TRANS"/>
    <s v="EX 240"/>
    <n v="240"/>
    <n v="1000620"/>
    <n v="51000"/>
  </r>
  <r>
    <d v="2017-02-27T00:00:00"/>
    <n v="2"/>
    <x v="48"/>
    <n v="3000039168"/>
    <n v="1100365"/>
    <x v="0"/>
    <n v="202529"/>
    <s v="Deep Chand Arya Industries"/>
    <n v="20.3"/>
    <n v="20.260000000000002"/>
    <s v="MH 43 Y 8109/SUPEREME CAR"/>
    <s v="EX-239"/>
    <n v="239"/>
    <n v="1033260.0000000001"/>
    <n v="51000"/>
  </r>
  <r>
    <d v="2017-02-28T00:00:00"/>
    <n v="2"/>
    <x v="48"/>
    <n v="3000039451"/>
    <n v="1100122"/>
    <x v="3"/>
    <n v="600005"/>
    <s v="VVF LIMITED"/>
    <n v="19.695"/>
    <n v="19.68"/>
    <s v="MH 43 Y 5725/ABI TPT"/>
    <n v="9499740213"/>
    <n v="9499740213"/>
    <n v="2631747.36"/>
    <n v="133727"/>
  </r>
  <r>
    <d v="2017-02-28T00:00:00"/>
    <n v="2"/>
    <x v="48"/>
    <n v="3000039417"/>
    <n v="1100122"/>
    <x v="3"/>
    <n v="600005"/>
    <s v="VVF LIMITED"/>
    <n v="19.239999999999998"/>
    <n v="19.239999999999998"/>
    <s v="MH 43 U 8405/CITY TPT"/>
    <n v="9499740212"/>
    <n v="9499740212"/>
    <n v="1871744.16"/>
    <n v="97284"/>
  </r>
  <r>
    <d v="2017-02-28T00:00:00"/>
    <n v="2"/>
    <x v="48"/>
    <n v="3000038765"/>
    <n v="1100122"/>
    <x v="3"/>
    <n v="203059"/>
    <s v="Pavithra Oil Mill"/>
    <n v="20.25"/>
    <n v="20.2"/>
    <s v="MH 04 HD 2010/CITY TRANS"/>
    <n v="206"/>
    <n v="206"/>
    <n v="2686600.06"/>
    <n v="133000.00297029704"/>
  </r>
  <r>
    <d v="2017-02-28T00:00:00"/>
    <n v="2"/>
    <x v="48"/>
    <n v="3000039505"/>
    <n v="1100122"/>
    <x v="3"/>
    <n v="600005"/>
    <s v="VVF LIMITED"/>
    <n v="20.11"/>
    <n v="20.09"/>
    <s v="MH 43 Y 8217/AR ROADWAYS"/>
    <n v="9499740215"/>
    <n v="9499740215"/>
    <n v="2686575.43"/>
    <n v="133727"/>
  </r>
  <r>
    <d v="2017-02-28T00:00:00"/>
    <n v="2"/>
    <x v="48"/>
    <n v="3000039504"/>
    <n v="1100122"/>
    <x v="3"/>
    <n v="600005"/>
    <s v="VVF LIMITED"/>
    <n v="19.059999999999999"/>
    <n v="18.989999999999998"/>
    <s v="MH 43 Y 7248/AR ROADWAYS"/>
    <n v="9499740214"/>
    <n v="9499740214"/>
    <n v="1905095.79"/>
    <n v="100321.00000000001"/>
  </r>
  <r>
    <d v="2017-02-28T00:00:00"/>
    <n v="2"/>
    <x v="48"/>
    <n v="3000039040"/>
    <n v="1100122"/>
    <x v="3"/>
    <n v="203094"/>
    <s v="Shri Sendhur Oil Mill"/>
    <n v="19.98"/>
    <n v="19.96"/>
    <s v="MH 43 Y 3594/CITY TPT"/>
    <n v="406"/>
    <n v="406"/>
    <n v="2594799.9900000002"/>
    <n v="129999.999498998"/>
  </r>
  <r>
    <d v="2017-02-28T00:00:00"/>
    <n v="2"/>
    <x v="48"/>
    <n v="3000038713"/>
    <n v="1100122"/>
    <x v="3"/>
    <n v="200292"/>
    <s v="G S Oil Industries"/>
    <n v="20.36"/>
    <n v="20.309999999999999"/>
    <s v="MH 43 Y 1972/ROHIT TRANS"/>
    <n v="5963"/>
    <n v="5963"/>
    <n v="2640300"/>
    <n v="130000.00000000001"/>
  </r>
  <r>
    <d v="2017-02-28T00:00:00"/>
    <n v="2"/>
    <x v="48"/>
    <n v="3000038299"/>
    <n v="1100365"/>
    <x v="0"/>
    <n v="202018"/>
    <s v="Harkaran Dass Vedpal"/>
    <n v="20.855"/>
    <n v="20.82"/>
    <s v="MH 46 AF 0802/RAJPAL LIQU"/>
    <n v="148"/>
    <n v="148"/>
    <n v="1032672"/>
    <n v="49600"/>
  </r>
  <r>
    <d v="2017-03-01T00:00:00"/>
    <n v="3"/>
    <x v="48"/>
    <n v="3000039505"/>
    <n v="1100122"/>
    <x v="3"/>
    <n v="600005"/>
    <s v="VVF LIMITED"/>
    <n v="20.11"/>
    <n v="20.09"/>
    <s v="MH 43 Y 8217/AR ROADWAYS"/>
    <n v="9499740215"/>
    <n v="9499740215"/>
    <n v="2686575.43"/>
    <n v="133727"/>
  </r>
  <r>
    <d v="2017-03-01T00:00:00"/>
    <n v="3"/>
    <x v="48"/>
    <n v="3000039505"/>
    <n v="1100122"/>
    <x v="3"/>
    <n v="600005"/>
    <s v="VVF LIMITED"/>
    <n v="-20.11"/>
    <n v="-20.09"/>
    <s v="MH 43 Y 8217/AR ROADWAYS"/>
    <n v="9499740215"/>
    <n v="9499740215"/>
    <n v="-2686575.43"/>
    <n v="133727"/>
  </r>
  <r>
    <d v="2017-03-04T00:00:00"/>
    <n v="3"/>
    <x v="48"/>
    <n v="3000038814"/>
    <n v="1100122"/>
    <x v="3"/>
    <n v="200292"/>
    <s v="G S Oil Industries"/>
    <n v="20.355"/>
    <n v="20.260000000000002"/>
    <s v="MH 43 Y 8802/HARMEET ROAD"/>
    <n v="5964"/>
    <n v="5964"/>
    <n v="2573020"/>
    <n v="126999.99999999999"/>
  </r>
  <r>
    <d v="2017-03-04T00:00:00"/>
    <n v="3"/>
    <x v="48"/>
    <n v="3000038739"/>
    <n v="1100122"/>
    <x v="3"/>
    <n v="203098"/>
    <s v="Murali Oil Mills"/>
    <n v="20.29"/>
    <n v="20.29"/>
    <s v="MH 46 AF 7979/AR ROADWAY"/>
    <n v="411"/>
    <n v="411"/>
    <n v="2678279.9"/>
    <n v="131999.99507146378"/>
  </r>
  <r>
    <d v="2017-03-04T00:00:00"/>
    <n v="3"/>
    <x v="48"/>
    <n v="3000039589"/>
    <n v="1100122"/>
    <x v="3"/>
    <n v="600005"/>
    <s v="VVF LIMITED"/>
    <n v="20.745000000000001"/>
    <n v="20.71"/>
    <s v="MH 04 EY 9015/SRI VAIBHAV"/>
    <n v="9499740216"/>
    <n v="9499740216"/>
    <n v="2309951.98"/>
    <n v="111538"/>
  </r>
  <r>
    <d v="2017-03-05T00:00:00"/>
    <n v="3"/>
    <x v="49"/>
    <n v="3000038106"/>
    <n v="1100365"/>
    <x v="0"/>
    <n v="202529"/>
    <s v="Deep Chand Arya Industries"/>
    <n v="16.8"/>
    <n v="16.783000000000001"/>
    <s v="MH 43 Y 7505/SUPREME CARR"/>
    <s v="EX 233"/>
    <n v="233"/>
    <n v="832436.8"/>
    <n v="49600"/>
  </r>
  <r>
    <d v="2017-03-05T00:00:00"/>
    <n v="3"/>
    <x v="49"/>
    <n v="3000038352"/>
    <n v="1100365"/>
    <x v="0"/>
    <n v="202018"/>
    <s v="Harkaran Dass Vedpal"/>
    <n v="20.625"/>
    <n v="20.62"/>
    <s v="MH 46 AF 5789/NTC SUPPLY"/>
    <n v="152"/>
    <n v="152"/>
    <n v="1051620"/>
    <n v="51000"/>
  </r>
  <r>
    <d v="2017-03-05T00:00:00"/>
    <n v="3"/>
    <x v="49"/>
    <n v="3000039168"/>
    <n v="1100365"/>
    <x v="0"/>
    <n v="202529"/>
    <s v="Deep Chand Arya Industries"/>
    <n v="3.21"/>
    <n v="3.2069999999999999"/>
    <s v="MH 43 Y 7505/SUPREME CARR"/>
    <s v="EX 234"/>
    <n v="234"/>
    <n v="163557"/>
    <n v="51000"/>
  </r>
  <r>
    <d v="2017-03-05T00:00:00"/>
    <n v="3"/>
    <x v="49"/>
    <n v="3000038352"/>
    <n v="1100365"/>
    <x v="0"/>
    <n v="202018"/>
    <s v="Harkaran Dass Vedpal"/>
    <n v="21.13"/>
    <n v="21.11"/>
    <s v="MH 46 AF 5489/NTC SUPPLY"/>
    <n v="150"/>
    <n v="150"/>
    <n v="1076610"/>
    <n v="51000"/>
  </r>
  <r>
    <d v="2017-03-05T00:00:00"/>
    <n v="3"/>
    <x v="49"/>
    <n v="3000038299"/>
    <n v="1100365"/>
    <x v="0"/>
    <n v="202018"/>
    <s v="Harkaran Dass Vedpal"/>
    <n v="25.484999999999999"/>
    <n v="25.48"/>
    <s v="MH 46 AR 7789/NTC SUPPLY"/>
    <n v="149"/>
    <n v="149"/>
    <n v="1263808"/>
    <n v="49600"/>
  </r>
  <r>
    <d v="2017-03-05T00:00:00"/>
    <n v="3"/>
    <x v="49"/>
    <n v="3000039252"/>
    <n v="1100380"/>
    <x v="1"/>
    <n v="200282"/>
    <s v="Maheshwari Global Industries Pvt Ltd"/>
    <n v="5.9349999999999996"/>
    <n v="5.9329999999999998"/>
    <s v=" GJ 12 AZ 8800/OM TRANS"/>
    <n v="419"/>
    <n v="419"/>
    <n v="470752.11000000004"/>
    <n v="79344.7008258891"/>
  </r>
  <r>
    <d v="2017-03-06T00:00:00"/>
    <n v="3"/>
    <x v="49"/>
    <n v="3000038739"/>
    <n v="1100122"/>
    <x v="3"/>
    <n v="203098"/>
    <s v="Murali Oil Mills"/>
    <n v="20.190000000000001"/>
    <n v="20.16"/>
    <s v="MH 43 Y 2796/SREE TPT"/>
    <n v="415"/>
    <n v="415"/>
    <n v="2661119.9"/>
    <n v="131999.99503968254"/>
  </r>
  <r>
    <d v="2017-03-06T00:00:00"/>
    <n v="3"/>
    <x v="49"/>
    <n v="3000038352"/>
    <n v="1100365"/>
    <x v="0"/>
    <n v="202018"/>
    <s v="Harkaran Dass Vedpal"/>
    <n v="27.08"/>
    <n v="27.08"/>
    <s v="NL 01 N 0026/NTC SUPPLY"/>
    <n v="153"/>
    <n v="153"/>
    <n v="1381080"/>
    <n v="51000"/>
  </r>
  <r>
    <d v="2017-03-06T00:00:00"/>
    <n v="3"/>
    <x v="49"/>
    <n v="3000038352"/>
    <n v="1100365"/>
    <x v="0"/>
    <n v="202018"/>
    <s v="Harkaran Dass Vedpal"/>
    <n v="4"/>
    <n v="3.9729999999999999"/>
    <s v="NL 01 N 0023/NTC SUPPLY"/>
    <n v="157"/>
    <n v="157"/>
    <n v="202623"/>
    <n v="51000"/>
  </r>
  <r>
    <d v="2017-03-06T00:00:00"/>
    <n v="3"/>
    <x v="49"/>
    <n v="3000039051"/>
    <n v="1100365"/>
    <x v="0"/>
    <n v="202018"/>
    <s v="Harkaran Dass Vedpal"/>
    <n v="22.36"/>
    <n v="22.207000000000001"/>
    <s v="NL 01 N 0023/NTC SUPPLY"/>
    <n v="157"/>
    <n v="157"/>
    <n v="1132557"/>
    <n v="51000"/>
  </r>
  <r>
    <d v="2017-03-06T00:00:00"/>
    <n v="3"/>
    <x v="49"/>
    <n v="3000038352"/>
    <n v="1100365"/>
    <x v="0"/>
    <n v="202018"/>
    <s v="Harkaran Dass Vedpal"/>
    <n v="15.234999999999999"/>
    <n v="15.234999999999999"/>
    <s v="NL 01 L 9317/NTC SUPPLY"/>
    <n v="154"/>
    <n v="154"/>
    <n v="776985"/>
    <n v="51000"/>
  </r>
  <r>
    <d v="2017-03-06T00:00:00"/>
    <n v="3"/>
    <x v="49"/>
    <n v="3000038352"/>
    <n v="1100365"/>
    <x v="0"/>
    <n v="202018"/>
    <s v="Harkaran Dass Vedpal"/>
    <n v="11.705"/>
    <n v="11.705"/>
    <s v="NL 01 L 9317/NTC SUPPLY"/>
    <n v="155"/>
    <n v="155"/>
    <n v="596955"/>
    <n v="51000"/>
  </r>
  <r>
    <d v="2017-03-06T00:00:00"/>
    <n v="3"/>
    <x v="49"/>
    <n v="3000039051"/>
    <n v="1100365"/>
    <x v="0"/>
    <n v="202018"/>
    <s v="Harkaran Dass Vedpal"/>
    <n v="25.28"/>
    <n v="25.25"/>
    <s v="MH 04 HD 8789/RAJPAL LIQU"/>
    <n v="158"/>
    <n v="158"/>
    <n v="1287750"/>
    <n v="51000"/>
  </r>
  <r>
    <d v="2017-03-06T00:00:00"/>
    <n v="3"/>
    <x v="49"/>
    <n v="3000039362"/>
    <n v="1100365"/>
    <x v="0"/>
    <n v="202529"/>
    <s v="Deep Chand Arya Industries"/>
    <n v="20.25"/>
    <n v="20.2"/>
    <s v="MH 43 Y 6477/SUPREME CARR"/>
    <n v="242"/>
    <n v="242"/>
    <n v="1030200"/>
    <n v="51000"/>
  </r>
  <r>
    <d v="2017-03-07T00:00:00"/>
    <n v="3"/>
    <x v="49"/>
    <n v="3000039695"/>
    <n v="1100122"/>
    <x v="3"/>
    <n v="600005"/>
    <s v="VVF LIMITED"/>
    <n v="19.809999999999999"/>
    <n v="19.8"/>
    <s v="MH 12 HD 6098/YMH ENTER"/>
    <n v="9499740226"/>
    <n v="9499740226"/>
    <n v="2459179.7999999998"/>
    <n v="124200.99999999999"/>
  </r>
  <r>
    <d v="2017-03-07T00:00:00"/>
    <n v="3"/>
    <x v="49"/>
    <n v="3000039695"/>
    <n v="1100122"/>
    <x v="3"/>
    <n v="600005"/>
    <s v="VVF LIMITED"/>
    <n v="20"/>
    <n v="20"/>
    <s v="MH 46 F 0934/IDEAL MOVERS"/>
    <n v="9499740226"/>
    <n v="9499740226"/>
    <n v="2484020"/>
    <n v="124201"/>
  </r>
  <r>
    <d v="2017-03-07T00:00:00"/>
    <n v="3"/>
    <x v="49"/>
    <n v="3000039695"/>
    <n v="1100122"/>
    <x v="3"/>
    <n v="600005"/>
    <s v="VVF LIMITED"/>
    <n v="19.59"/>
    <n v="19.55"/>
    <s v="MH 04 FJ 2418/KUNJAL TPT"/>
    <n v="9499740226"/>
    <n v="9499740226"/>
    <n v="2428129.5499999998"/>
    <n v="124200.99999999999"/>
  </r>
  <r>
    <d v="2017-03-07T00:00:00"/>
    <n v="3"/>
    <x v="49"/>
    <n v="3000039695"/>
    <n v="1100122"/>
    <x v="3"/>
    <n v="600005"/>
    <s v="VVF LIMITED"/>
    <n v="19.88"/>
    <n v="19.84"/>
    <s v="MH 04 EB 3347/KUNJAL TPT"/>
    <n v="9499740226"/>
    <n v="9499740226"/>
    <n v="2464147.84"/>
    <n v="124201"/>
  </r>
  <r>
    <d v="2017-03-07T00:00:00"/>
    <n v="3"/>
    <x v="49"/>
    <n v="3000039695"/>
    <n v="1100122"/>
    <x v="3"/>
    <n v="600005"/>
    <s v="VVF LIMITED"/>
    <n v="27.32"/>
    <n v="27.26"/>
    <s v="MH 04 GR 9761/YL ROADLINE"/>
    <n v="9499740226"/>
    <n v="9499740226"/>
    <n v="3385719.26"/>
    <n v="124200.99999999999"/>
  </r>
  <r>
    <d v="2017-03-07T00:00:00"/>
    <n v="3"/>
    <x v="49"/>
    <n v="3000039051"/>
    <n v="1100365"/>
    <x v="0"/>
    <n v="202018"/>
    <s v="Harkaran Dass Vedpal"/>
    <n v="17.07"/>
    <n v="17.053000000000001"/>
    <s v="MH 46 AF 6437/RAJPAL L C"/>
    <n v="156"/>
    <n v="156"/>
    <n v="869703"/>
    <n v="51000"/>
  </r>
  <r>
    <d v="2017-03-07T00:00:00"/>
    <n v="3"/>
    <x v="49"/>
    <n v="3000038299"/>
    <n v="1100365"/>
    <x v="0"/>
    <n v="202018"/>
    <s v="Harkaran Dass Vedpal"/>
    <n v="3"/>
    <n v="2.9969999999999999"/>
    <s v="MH 46 AF 6437/RAJPAL L C"/>
    <n v="156"/>
    <n v="156"/>
    <n v="148651.19999999998"/>
    <n v="49600"/>
  </r>
  <r>
    <d v="2017-03-07T00:00:00"/>
    <n v="3"/>
    <x v="49"/>
    <n v="3000039051"/>
    <n v="1100365"/>
    <x v="0"/>
    <n v="202018"/>
    <s v="Harkaran Dass Vedpal"/>
    <n v="20.484999999999999"/>
    <n v="20.36"/>
    <s v="MH04 FP 0716/RAJPAL L C M"/>
    <n v="159"/>
    <n v="159"/>
    <n v="1038360"/>
    <n v="51000"/>
  </r>
  <r>
    <d v="2017-03-07T00:00:00"/>
    <n v="3"/>
    <x v="49"/>
    <n v="3000039696"/>
    <n v="1100380"/>
    <x v="1"/>
    <n v="600005"/>
    <s v="VVF LIMITED"/>
    <n v="26.97"/>
    <n v="26.93"/>
    <s v="GJ 12 AY 8866/OM TRANS"/>
    <n v="9499740224"/>
    <n v="9499740224"/>
    <n v="2122248.81"/>
    <n v="78806.119940586708"/>
  </r>
  <r>
    <d v="2017-03-07T00:00:00"/>
    <n v="3"/>
    <x v="49"/>
    <n v="3000039618"/>
    <n v="1100380"/>
    <x v="1"/>
    <n v="600005"/>
    <s v="VVF LIMITED"/>
    <n v="27.38"/>
    <n v="27.34"/>
    <s v="GJ 12 AZ 8820/OM TPT"/>
    <n v="9499740221"/>
    <n v="9499740221"/>
    <n v="2154559.3199999998"/>
    <n v="78806.119970738844"/>
  </r>
  <r>
    <d v="2017-03-07T00:00:00"/>
    <n v="3"/>
    <x v="49"/>
    <n v="3000039618"/>
    <n v="1100380"/>
    <x v="1"/>
    <n v="600005"/>
    <s v="VVF LIMITED"/>
    <n v="32.4"/>
    <n v="32.340000000000003"/>
    <s v="GJ 12 BT 8852/OM TPT"/>
    <n v="9499740221"/>
    <n v="9499740221"/>
    <n v="2548589.92"/>
    <n v="78806.119975262816"/>
  </r>
  <r>
    <d v="2017-03-07T00:00:00"/>
    <n v="3"/>
    <x v="49"/>
    <n v="3000039618"/>
    <n v="1100380"/>
    <x v="1"/>
    <n v="600005"/>
    <s v="VVF LIMITED"/>
    <n v="32.68"/>
    <n v="32.61"/>
    <s v="GJ 12 BV 8882/OM TPT"/>
    <n v="9499740221"/>
    <n v="9499740221"/>
    <n v="2569867.5699999998"/>
    <n v="78806.119901870581"/>
  </r>
  <r>
    <d v="2017-03-07T00:00:00"/>
    <n v="3"/>
    <x v="49"/>
    <n v="3000039618"/>
    <n v="1100380"/>
    <x v="1"/>
    <n v="600005"/>
    <s v="VVF LIMITED"/>
    <n v="27.22"/>
    <n v="27.18"/>
    <s v="GJ 12 BT 2825/OM TPT"/>
    <n v="9499740221"/>
    <n v="9499740221"/>
    <n v="2141950.34"/>
    <n v="78806.119941133176"/>
  </r>
  <r>
    <d v="2017-03-07T00:00:00"/>
    <n v="3"/>
    <x v="49"/>
    <n v="3000039696"/>
    <n v="1100380"/>
    <x v="1"/>
    <n v="600005"/>
    <s v="VVF LIMITED"/>
    <n v="33.520000000000003"/>
    <n v="33.450000000000003"/>
    <s v="GJ 12 BV 8874/OM TRANS"/>
    <n v="9499740224"/>
    <n v="9499740224"/>
    <n v="2636064.71"/>
    <n v="78806.119880418526"/>
  </r>
  <r>
    <d v="2017-03-07T00:00:00"/>
    <n v="3"/>
    <x v="49"/>
    <n v="3000039618"/>
    <n v="1100380"/>
    <x v="1"/>
    <n v="600005"/>
    <s v="VVF LIMITED"/>
    <n v="20.855"/>
    <n v="20.847000000000001"/>
    <s v="GJ 12 AZ 8800/OM TPT"/>
    <n v="9499740221"/>
    <n v="9499740221"/>
    <n v="1642871.18"/>
    <n v="78806.119825394533"/>
  </r>
  <r>
    <d v="2017-03-07T00:00:00"/>
    <n v="3"/>
    <x v="49"/>
    <n v="3000039618"/>
    <n v="1100380"/>
    <x v="1"/>
    <n v="600005"/>
    <s v="VVF LIMITED"/>
    <n v="27.45"/>
    <n v="27.43"/>
    <s v="GJ 12 AZ 8814/OM TPT"/>
    <n v="9499740221"/>
    <n v="9499740221"/>
    <n v="2161651.87"/>
    <n v="78806.119941669705"/>
  </r>
  <r>
    <d v="2017-03-07T00:00:00"/>
    <n v="3"/>
    <x v="49"/>
    <n v="3000039618"/>
    <n v="1100380"/>
    <x v="1"/>
    <n v="600005"/>
    <s v="VVF LIMITED"/>
    <n v="27.14"/>
    <n v="27.1"/>
    <s v="GJ 12 BT 8840/OM TPT"/>
    <n v="9499740221"/>
    <n v="9499740221"/>
    <n v="2135645.85"/>
    <n v="78806.119926199259"/>
  </r>
  <r>
    <d v="2017-03-07T00:00:00"/>
    <n v="3"/>
    <x v="49"/>
    <n v="3000039618"/>
    <n v="1100380"/>
    <x v="1"/>
    <n v="600005"/>
    <s v="VVF LIMITED"/>
    <n v="27.15"/>
    <n v="27.09"/>
    <s v="GJ 12 BT 8834/OM TPT"/>
    <n v="9499740221"/>
    <n v="9499740221"/>
    <n v="2134857.79"/>
    <n v="78806.119970468804"/>
  </r>
  <r>
    <d v="2017-03-07T00:00:00"/>
    <n v="3"/>
    <x v="49"/>
    <n v="3000039618"/>
    <n v="1100380"/>
    <x v="1"/>
    <n v="600005"/>
    <s v="VVF LIMITED"/>
    <n v="32.03"/>
    <n v="31.98"/>
    <s v="GJ 12 BT 8824/OM TPT"/>
    <n v="9499740221"/>
    <n v="9499740221"/>
    <n v="2520219.7200000002"/>
    <n v="78806.120075046914"/>
  </r>
  <r>
    <d v="2017-03-07T00:00:00"/>
    <n v="3"/>
    <x v="49"/>
    <n v="3000039696"/>
    <n v="1100380"/>
    <x v="1"/>
    <n v="600005"/>
    <s v="VVF LIMITED"/>
    <n v="20.61"/>
    <n v="20.56"/>
    <s v="MH 46 F 2881/PRANAY LOG"/>
    <n v="9499740224"/>
    <n v="9499740224"/>
    <n v="1620253.8300000003"/>
    <n v="78806.120136186786"/>
  </r>
  <r>
    <d v="2017-03-08T00:00:00"/>
    <n v="3"/>
    <x v="49"/>
    <n v="3000038814"/>
    <n v="1100122"/>
    <x v="3"/>
    <n v="200292"/>
    <s v="G S Oil Industries"/>
    <n v="19.88"/>
    <n v="19.87"/>
    <s v="MH 04 GC 0159/ROHIT TPT"/>
    <n v="5972"/>
    <n v="5972"/>
    <n v="2523490"/>
    <n v="127000"/>
  </r>
  <r>
    <d v="2017-03-08T00:00:00"/>
    <n v="3"/>
    <x v="49"/>
    <n v="3000038282"/>
    <n v="1100378"/>
    <x v="5"/>
    <n v="201888"/>
    <s v="Frigorifico Allana Private Limited"/>
    <n v="25.83"/>
    <n v="25.78"/>
    <s v="MH 06 AQ 2534/ANNABULK C"/>
    <n v="29609"/>
    <n v="29609"/>
    <n v="1490857.4"/>
    <n v="57829.999999999993"/>
  </r>
  <r>
    <d v="2017-03-08T00:00:00"/>
    <n v="3"/>
    <x v="49"/>
    <n v="3000038282"/>
    <n v="1100378"/>
    <x v="5"/>
    <n v="201888"/>
    <s v="Frigorifico Allana Private Limited"/>
    <n v="19.87"/>
    <n v="19.829999999999998"/>
    <s v="MH 43 U 8612/IDEAL MOVERS"/>
    <n v="29682"/>
    <n v="29682"/>
    <n v="1146768.8999999999"/>
    <n v="57830"/>
  </r>
  <r>
    <d v="2017-03-08T00:00:00"/>
    <n v="3"/>
    <x v="49"/>
    <n v="3000038282"/>
    <n v="1100378"/>
    <x v="5"/>
    <n v="201888"/>
    <s v="Frigorifico Allana Private Limited"/>
    <n v="19.36"/>
    <n v="19.329999999999998"/>
    <s v="MH 04 FJ 2419/KUNJAL TPT"/>
    <n v="29613"/>
    <n v="29613"/>
    <n v="1117853.8999999999"/>
    <n v="57830"/>
  </r>
  <r>
    <d v="2017-03-08T00:00:00"/>
    <n v="3"/>
    <x v="49"/>
    <n v="3000038282"/>
    <n v="1100378"/>
    <x v="5"/>
    <n v="201888"/>
    <s v="Frigorifico Allana Private Limited"/>
    <n v="19.72"/>
    <n v="19.66"/>
    <s v="MH 04 DS 6190/YMH ENTERPR"/>
    <n v="29614"/>
    <n v="29614"/>
    <n v="1136937.8"/>
    <n v="57830"/>
  </r>
  <r>
    <d v="2017-03-08T00:00:00"/>
    <n v="3"/>
    <x v="49"/>
    <n v="3000038282"/>
    <n v="1100378"/>
    <x v="5"/>
    <n v="201888"/>
    <s v="Frigorifico Allana Private Limited"/>
    <n v="24.62"/>
    <n v="24.56"/>
    <s v="MH 04 FD 7336/ANNABULK"/>
    <n v="29602"/>
    <n v="29602"/>
    <n v="1420304.8"/>
    <n v="57830.000000000007"/>
  </r>
  <r>
    <d v="2017-03-08T00:00:00"/>
    <n v="3"/>
    <x v="49"/>
    <n v="3000038282"/>
    <n v="1100378"/>
    <x v="5"/>
    <n v="201888"/>
    <s v="Frigorifico Allana Private Limited"/>
    <n v="19.14"/>
    <n v="19.11"/>
    <s v="MH 04 EB 3367/BHAVIN TPT"/>
    <n v="29636"/>
    <n v="29636"/>
    <n v="1105131.3"/>
    <n v="57830.000000000007"/>
  </r>
  <r>
    <d v="2017-03-08T00:00:00"/>
    <n v="3"/>
    <x v="49"/>
    <n v="3000038282"/>
    <n v="1100378"/>
    <x v="5"/>
    <n v="201888"/>
    <s v="Frigorifico Allana Private Limited"/>
    <n v="22.53"/>
    <n v="22.48"/>
    <s v="MH 06 AQ 1693/ANNABULK C"/>
    <n v="29603"/>
    <n v="29603"/>
    <n v="1300018.3999999999"/>
    <n v="57829.999999999993"/>
  </r>
  <r>
    <d v="2017-03-08T00:00:00"/>
    <n v="3"/>
    <x v="49"/>
    <n v="3000039696"/>
    <n v="1100380"/>
    <x v="1"/>
    <n v="600005"/>
    <s v="VVF LIMITED"/>
    <n v="27.99"/>
    <n v="27.94"/>
    <s v="GJ 12 BT 8830/OM TRANS"/>
    <n v="9499740224"/>
    <n v="9499740224"/>
    <n v="2201842.9900000002"/>
    <n v="78806.119899785263"/>
  </r>
  <r>
    <d v="2017-03-08T00:00:00"/>
    <n v="3"/>
    <x v="49"/>
    <n v="3000039696"/>
    <n v="1100380"/>
    <x v="1"/>
    <n v="600005"/>
    <s v="VVF LIMITED"/>
    <n v="32.479999999999997"/>
    <n v="32.409999999999997"/>
    <s v=" GJ 12 BV 8870/OM TRANS"/>
    <n v="9499740224"/>
    <n v="9499740224"/>
    <n v="2554106.35"/>
    <n v="78806.120024683754"/>
  </r>
  <r>
    <d v="2017-03-08T00:00:00"/>
    <n v="3"/>
    <x v="49"/>
    <n v="3000039696"/>
    <n v="1100380"/>
    <x v="1"/>
    <n v="600005"/>
    <s v="VVF LIMITED"/>
    <n v="27.52"/>
    <n v="27.48"/>
    <s v="GJ 12 BT 8832/OM TRANS"/>
    <n v="9499740224"/>
    <n v="9499740224"/>
    <n v="2165592.1800000002"/>
    <n v="78806.120087336254"/>
  </r>
  <r>
    <d v="2017-03-08T00:00:00"/>
    <n v="3"/>
    <x v="49"/>
    <n v="3000039714"/>
    <n v="1100380"/>
    <x v="1"/>
    <n v="600005"/>
    <s v="VVF LIMITED"/>
    <n v="20.2"/>
    <n v="20.11"/>
    <s v="MH 43 Y 2909/PAWAN TRANSP"/>
    <n v="9499740227"/>
    <n v="9499740227"/>
    <n v="1584541.3100000003"/>
    <n v="78793.700149179524"/>
  </r>
  <r>
    <d v="2017-03-08T00:00:00"/>
    <n v="3"/>
    <x v="49"/>
    <n v="3000039629"/>
    <n v="1100380"/>
    <x v="1"/>
    <n v="600005"/>
    <s v="VVF LIMITED"/>
    <n v="19.920000000000002"/>
    <n v="19.850000000000001"/>
    <s v="NL 01 L 5767/PAWAN TPT"/>
    <n v="9499740222"/>
    <n v="9499740222"/>
    <n v="1564054.9500000002"/>
    <n v="78793.700251889168"/>
  </r>
  <r>
    <d v="2017-03-08T00:00:00"/>
    <n v="3"/>
    <x v="49"/>
    <n v="3000039696"/>
    <n v="1100380"/>
    <x v="1"/>
    <n v="600005"/>
    <s v="VVF LIMITED"/>
    <n v="27.4"/>
    <n v="27.35"/>
    <s v="GJ 12 AW 1988/OM TRANS"/>
    <n v="9499740224"/>
    <n v="9499740224"/>
    <n v="2155347.38"/>
    <n v="78806.119926873856"/>
  </r>
  <r>
    <d v="2017-03-08T00:00:00"/>
    <n v="3"/>
    <x v="49"/>
    <n v="3000039618"/>
    <n v="1100380"/>
    <x v="1"/>
    <n v="600005"/>
    <s v="VVF LIMITED"/>
    <n v="26.6"/>
    <n v="26.6"/>
    <s v="GJ 12 AZ 8844/OM TPT"/>
    <n v="9499740221"/>
    <n v="9499740221"/>
    <n v="2096242.79"/>
    <n v="78806.119924812025"/>
  </r>
  <r>
    <d v="2017-03-08T00:00:00"/>
    <n v="3"/>
    <x v="49"/>
    <n v="3000039618"/>
    <n v="1100380"/>
    <x v="1"/>
    <n v="600005"/>
    <s v="VVF LIMITED"/>
    <n v="33.340000000000003"/>
    <n v="33.29"/>
    <s v="GJ 12 BV 8880/OM TPT"/>
    <n v="9499740221"/>
    <n v="9499740221"/>
    <n v="2623455.73"/>
    <n v="78806.119855812562"/>
  </r>
  <r>
    <d v="2017-03-08T00:00:00"/>
    <n v="3"/>
    <x v="49"/>
    <n v="3000039714"/>
    <n v="1100380"/>
    <x v="1"/>
    <n v="600005"/>
    <s v="VVF LIMITED"/>
    <n v="19.88"/>
    <n v="19.809999999999999"/>
    <s v="MH 43 Y 9244/PAWAN TPT"/>
    <n v="9499740227"/>
    <n v="9499740227"/>
    <n v="1560903.2"/>
    <n v="78793.700151438665"/>
  </r>
  <r>
    <d v="2017-03-08T00:00:00"/>
    <n v="3"/>
    <x v="49"/>
    <n v="3000039629"/>
    <n v="1100380"/>
    <x v="1"/>
    <n v="600005"/>
    <s v="VVF LIMITED"/>
    <n v="20.350000000000001"/>
    <n v="20.239999999999998"/>
    <s v="MH 04 GF 6585/PAWAN TPT"/>
    <n v="9499740222"/>
    <n v="9499740222"/>
    <n v="1594784.49"/>
    <n v="78793.700098814239"/>
  </r>
  <r>
    <d v="2017-03-09T00:00:00"/>
    <n v="3"/>
    <x v="49"/>
    <n v="3000039788"/>
    <n v="1100122"/>
    <x v="3"/>
    <n v="600005"/>
    <s v="VVF LIMITED"/>
    <n v="19.989999999999998"/>
    <n v="19.97"/>
    <s v="MH 04 FJ 2418/KUNJAL TPT"/>
    <n v="9499740230"/>
    <n v="9499740230"/>
    <n v="2480293.9700000002"/>
    <n v="124201.00000000001"/>
  </r>
  <r>
    <d v="2017-03-09T00:00:00"/>
    <n v="3"/>
    <x v="49"/>
    <n v="3000039788"/>
    <n v="1100122"/>
    <x v="3"/>
    <n v="600005"/>
    <s v="VVF LIMITED"/>
    <n v="27.92"/>
    <n v="27.87"/>
    <s v="MH 04 GR 9761/Y.L.ROADLIN"/>
    <n v="9499740230"/>
    <n v="9499740230"/>
    <n v="3461481.87"/>
    <n v="124201"/>
  </r>
  <r>
    <d v="2017-03-09T00:00:00"/>
    <n v="3"/>
    <x v="49"/>
    <n v="3000038282"/>
    <n v="1100378"/>
    <x v="5"/>
    <n v="201888"/>
    <s v="Frigorifico Allana Private Limited"/>
    <n v="19.850000000000001"/>
    <n v="19.809999999999999"/>
    <s v="MH 04 EB 3347/KUNJAL TPT"/>
    <n v="29692"/>
    <n v="29692"/>
    <n v="1145612.3"/>
    <n v="57830.000000000007"/>
  </r>
  <r>
    <d v="2017-03-09T00:00:00"/>
    <n v="3"/>
    <x v="49"/>
    <n v="3000038282"/>
    <n v="1100378"/>
    <x v="5"/>
    <n v="201888"/>
    <s v="Frigorifico Allana Private Limited"/>
    <n v="21.76"/>
    <n v="21.74"/>
    <s v="MH 04 EY 8173/MISTRY TPT"/>
    <n v="29693"/>
    <n v="29693"/>
    <n v="1257224.2"/>
    <n v="57830"/>
  </r>
  <r>
    <d v="2017-03-09T00:00:00"/>
    <n v="3"/>
    <x v="49"/>
    <n v="3000039717"/>
    <n v="1100380"/>
    <x v="1"/>
    <n v="600005"/>
    <s v="VVF LIMITED"/>
    <n v="23.535"/>
    <n v="23.5"/>
    <s v="GJ 12 BT 8860/OM TPT"/>
    <n v="9499740228"/>
    <n v="9499740228"/>
    <n v="1851943.8200000003"/>
    <n v="78806.12000000001"/>
  </r>
  <r>
    <d v="2017-03-09T00:00:00"/>
    <n v="3"/>
    <x v="49"/>
    <n v="3000039750"/>
    <n v="1100380"/>
    <x v="1"/>
    <n v="600005"/>
    <s v="VVF LIMITED"/>
    <n v="10.015000000000001"/>
    <n v="10"/>
    <s v="GJ 12 BT 8860/OM TPT"/>
    <n v="9499740229"/>
    <n v="9499740229"/>
    <n v="773993.39999999991"/>
    <n v="77399.34"/>
  </r>
  <r>
    <d v="2017-03-09T00:00:00"/>
    <n v="3"/>
    <x v="49"/>
    <n v="3000039717"/>
    <n v="1100380"/>
    <x v="1"/>
    <n v="600005"/>
    <s v="VVF LIMITED"/>
    <n v="33.57"/>
    <n v="33.57"/>
    <s v="GJ 12 BV 8878/OM TPT"/>
    <n v="9499740228"/>
    <n v="9499740228"/>
    <n v="2645521.4500000002"/>
    <n v="78806.120047661607"/>
  </r>
  <r>
    <d v="2017-03-10T00:00:00"/>
    <n v="3"/>
    <x v="49"/>
    <n v="3000039801"/>
    <n v="5000284187"/>
    <x v="1"/>
    <n v="600005"/>
    <s v="VVF LIMITED"/>
    <n v="20.22"/>
    <n v="20.149999999999999"/>
    <s v="MH 43 Y 5853/SHREERAM B C"/>
    <n v="9499740231"/>
    <n v="9499740231"/>
    <n v="1587693.0499999998"/>
    <n v="78793.699751861044"/>
  </r>
  <r>
    <d v="2017-03-10T00:00:00"/>
    <n v="3"/>
    <x v="49"/>
    <n v="3000039750"/>
    <n v="5000284189"/>
    <x v="1"/>
    <n v="600005"/>
    <s v="VVF LIMITED"/>
    <n v="26.74"/>
    <n v="26.63"/>
    <s v="GJ 12 AZ 8800/OM TPT"/>
    <n v="9499740229"/>
    <n v="9499740229"/>
    <n v="2061144.42"/>
    <n v="77399.339842283138"/>
  </r>
  <r>
    <d v="2017-03-10T00:00:00"/>
    <n v="3"/>
    <x v="49"/>
    <n v="3000039750"/>
    <n v="5000284154"/>
    <x v="1"/>
    <n v="600005"/>
    <s v="VVF LIMITED"/>
    <n v="32.75"/>
    <n v="32.619999999999997"/>
    <s v="GJ 12 BV 8882/OM TPT"/>
    <n v="9499740229"/>
    <n v="9499740229"/>
    <n v="2524766.4700000007"/>
    <n v="77399.339975475188"/>
  </r>
  <r>
    <d v="2017-03-10T00:00:00"/>
    <n v="3"/>
    <x v="49"/>
    <n v="3000039801"/>
    <n v="5000284316"/>
    <x v="1"/>
    <n v="600005"/>
    <s v="VVF LIMITED"/>
    <n v="20.98"/>
    <n v="20.88"/>
    <s v="NL 01 L 6366/PAWAN TPT"/>
    <n v="9499740231"/>
    <n v="9499740231"/>
    <n v="1645212.46"/>
    <n v="78793.700191570882"/>
  </r>
  <r>
    <d v="2017-03-10T00:00:00"/>
    <n v="3"/>
    <x v="49"/>
    <n v="3000039801"/>
    <n v="5000284315"/>
    <x v="1"/>
    <n v="600005"/>
    <s v="VVF LIMITED"/>
    <n v="20.14"/>
    <n v="20.079999999999998"/>
    <s v="NL 01 L 4851/PAWAN TPT"/>
    <n v="9499740231"/>
    <n v="9499740231"/>
    <n v="1582177.4999999998"/>
    <n v="78793.700199203187"/>
  </r>
  <r>
    <d v="2017-03-10T00:00:00"/>
    <n v="3"/>
    <x v="49"/>
    <n v="3000039801"/>
    <n v="5000284312"/>
    <x v="1"/>
    <n v="600005"/>
    <s v="VVF LIMITED"/>
    <n v="21.16"/>
    <n v="21.09"/>
    <s v="MH 43 Y 5493/PAWAN TPT"/>
    <n v="9499740231"/>
    <n v="9499740231"/>
    <n v="1661759.13"/>
    <n v="78793.699857752479"/>
  </r>
  <r>
    <d v="2017-03-10T00:00:00"/>
    <n v="3"/>
    <x v="49"/>
    <n v="3000039801"/>
    <n v="5000284310"/>
    <x v="1"/>
    <n v="600005"/>
    <s v="VVF LIMITED"/>
    <n v="20.18"/>
    <n v="20.07"/>
    <s v="UP 62 AT 2016/PAWAN TPT"/>
    <n v="9499740231"/>
    <n v="9499740231"/>
    <n v="1581389.56"/>
    <n v="78793.700049825609"/>
  </r>
  <r>
    <d v="2017-03-10T00:00:00"/>
    <n v="3"/>
    <x v="49"/>
    <n v="3000039750"/>
    <n v="5000284152"/>
    <x v="1"/>
    <n v="600005"/>
    <s v="VVF LIMITED"/>
    <n v="27.12"/>
    <n v="27.08"/>
    <s v="GJ 12 BT 8834/OM TPT"/>
    <n v="9499740229"/>
    <n v="9499740229"/>
    <n v="2095974.1299999997"/>
    <n v="77399.340103397335"/>
  </r>
  <r>
    <d v="2017-03-10T00:00:00"/>
    <n v="3"/>
    <x v="49"/>
    <n v="3000039750"/>
    <n v="5000284153"/>
    <x v="1"/>
    <n v="600005"/>
    <s v="VVF LIMITED"/>
    <n v="27.42"/>
    <n v="27.33"/>
    <s v="GJ 12 AZ 8814/OM TPT"/>
    <n v="9499740229"/>
    <n v="9499740229"/>
    <n v="2115323.96"/>
    <n v="77399.339919502381"/>
  </r>
  <r>
    <d v="2017-03-10T00:00:00"/>
    <n v="3"/>
    <x v="49"/>
    <n v="3000039750"/>
    <n v="5000284210"/>
    <x v="1"/>
    <n v="600005"/>
    <s v="VVF LIMITED"/>
    <n v="27.68"/>
    <n v="27.6"/>
    <s v="GJ 12 AZ 8820/OM TPT"/>
    <n v="9499740229"/>
    <n v="9499740229"/>
    <n v="2136221.7799999998"/>
    <n v="77399.339855072452"/>
  </r>
  <r>
    <d v="2017-03-12T00:00:00"/>
    <n v="3"/>
    <x v="50"/>
    <n v="3000039670"/>
    <n v="5000284684"/>
    <x v="3"/>
    <n v="203153"/>
    <s v="Srimadhi Agro Industries priva"/>
    <n v="20.53"/>
    <n v="20.49"/>
    <s v="MH 46 F 5209/SUPREME CARR"/>
    <n v="5"/>
    <n v="5"/>
    <n v="1948598.9999999998"/>
    <n v="95100"/>
  </r>
  <r>
    <d v="2017-03-12T00:00:00"/>
    <n v="3"/>
    <x v="50"/>
    <n v="3000038814"/>
    <n v="5000284685"/>
    <x v="3"/>
    <n v="200292"/>
    <s v="G S Oil Industries"/>
    <n v="20.12"/>
    <n v="20.059999999999999"/>
    <s v="MH46AF5502/HARMEET ROAD"/>
    <n v="5974"/>
    <n v="5974"/>
    <n v="2547620"/>
    <n v="127000.00000000001"/>
  </r>
  <r>
    <d v="2017-03-12T00:00:00"/>
    <n v="3"/>
    <x v="50"/>
    <n v="3000039867"/>
    <n v="5000284667"/>
    <x v="1"/>
    <n v="600005"/>
    <s v="VVF LIMITED"/>
    <n v="0.47499999999999998"/>
    <n v="0.47499999999999998"/>
    <s v="GJ 12 AY 8805/OM TPT"/>
    <n v="9499740234"/>
    <n v="9499740234"/>
    <n v="35865.129999999997"/>
    <n v="75505.536842105255"/>
  </r>
  <r>
    <d v="2017-03-12T00:00:00"/>
    <n v="3"/>
    <x v="50"/>
    <n v="3000039803"/>
    <n v="5000284662"/>
    <x v="1"/>
    <n v="600005"/>
    <s v="VVF LIMITED"/>
    <n v="26.72"/>
    <n v="26.69"/>
    <s v="GJ 12 AZ 8844/OM TRANSPOR"/>
    <n v="9499740232"/>
    <n v="9499740232"/>
    <n v="2065788.38"/>
    <n v="77399.339827650794"/>
  </r>
  <r>
    <d v="2017-03-12T00:00:00"/>
    <n v="3"/>
    <x v="50"/>
    <n v="3000039867"/>
    <n v="5000284663"/>
    <x v="1"/>
    <n v="600005"/>
    <s v="VVF LIMITED"/>
    <n v="33.47"/>
    <n v="33.39"/>
    <s v="GJ 12 BV 8874/OM TPT"/>
    <n v="9499740234"/>
    <n v="9499740234"/>
    <n v="2521129.65"/>
    <n v="75505.53009883198"/>
  </r>
  <r>
    <d v="2017-03-12T00:00:00"/>
    <n v="3"/>
    <x v="50"/>
    <n v="3000039866"/>
    <n v="5000284665"/>
    <x v="1"/>
    <n v="600005"/>
    <s v="VVF LIMITED"/>
    <n v="20.02"/>
    <n v="19.95"/>
    <s v="MH 04 HD 4273/SHREE RAM"/>
    <n v="9499740233"/>
    <n v="9499740233"/>
    <n v="1571934.31"/>
    <n v="78793.699749373438"/>
  </r>
  <r>
    <d v="2017-03-12T00:00:00"/>
    <n v="3"/>
    <x v="50"/>
    <n v="3000039803"/>
    <n v="5000284666"/>
    <x v="1"/>
    <n v="600005"/>
    <s v="VVF LIMITED"/>
    <n v="27.324999999999999"/>
    <n v="27.305"/>
    <s v="GJ 12 AY 8805/OM TPT"/>
    <n v="9499740232"/>
    <n v="9499740232"/>
    <n v="2113388.98"/>
    <n v="77399.340047610327"/>
  </r>
  <r>
    <d v="2017-03-12T00:00:00"/>
    <n v="3"/>
    <x v="50"/>
    <n v="3000039801"/>
    <n v="5000284669"/>
    <x v="1"/>
    <n v="600005"/>
    <s v="VVF LIMITED"/>
    <n v="20.48"/>
    <n v="20.45"/>
    <s v="MH 04 GC1775/PAWAN TPT"/>
    <n v="9499740231"/>
    <n v="9499740231"/>
    <n v="1611331.16"/>
    <n v="78793.69975550122"/>
  </r>
  <r>
    <d v="2017-03-12T00:00:00"/>
    <n v="3"/>
    <x v="50"/>
    <n v="3000039801"/>
    <n v="5000284680"/>
    <x v="1"/>
    <n v="600005"/>
    <s v="VVF LIMITED"/>
    <n v="20.53"/>
    <n v="20.48"/>
    <s v="NL 01 L 6340/PAWAN TPT"/>
    <n v="9499740231"/>
    <n v="9499740231"/>
    <n v="1613694.98"/>
    <n v="78793.7001953125"/>
  </r>
  <r>
    <d v="2017-03-12T00:00:00"/>
    <n v="3"/>
    <x v="50"/>
    <n v="3000039801"/>
    <n v="5000284681"/>
    <x v="1"/>
    <n v="600005"/>
    <s v="VVF LIMITED"/>
    <n v="25.84"/>
    <n v="25.8"/>
    <s v="NL 01 N 6075/PAWAN TPT"/>
    <n v="9499740231"/>
    <n v="9499740231"/>
    <n v="2032877.46"/>
    <n v="78793.7"/>
  </r>
  <r>
    <d v="2017-03-12T00:00:00"/>
    <n v="3"/>
    <x v="50"/>
    <n v="3000039866"/>
    <n v="5000284682"/>
    <x v="1"/>
    <n v="600005"/>
    <s v="VVF LIMITED"/>
    <n v="20.28"/>
    <n v="20.2"/>
    <s v="MH 43 Y 4697/SHREE RAM BU"/>
    <n v="9499740233"/>
    <n v="9499740233"/>
    <n v="1591632.74"/>
    <n v="78793.7"/>
  </r>
  <r>
    <d v="2017-03-12T00:00:00"/>
    <n v="3"/>
    <x v="50"/>
    <n v="3000039867"/>
    <n v="5000284664"/>
    <x v="1"/>
    <n v="600005"/>
    <s v="VVF LIMITED"/>
    <n v="26.99"/>
    <n v="26.97"/>
    <s v="GJ 12 BT 2825/OM TPT"/>
    <n v="9499740234"/>
    <n v="9499740234"/>
    <n v="2036384.15"/>
    <n v="75505.530218761589"/>
  </r>
  <r>
    <d v="2017-03-12T00:00:00"/>
    <n v="3"/>
    <x v="50"/>
    <n v="3000039803"/>
    <n v="5000284668"/>
    <x v="1"/>
    <n v="600005"/>
    <s v="VVF LIMITED"/>
    <n v="32.82"/>
    <n v="32.799999999999997"/>
    <s v="GJ 12 BV 8872/OM TPT"/>
    <n v="9499740232"/>
    <n v="9499740232"/>
    <n v="2538698.35"/>
    <n v="77399.339939024401"/>
  </r>
  <r>
    <d v="2017-03-12T00:00:00"/>
    <n v="3"/>
    <x v="50"/>
    <n v="3000039867"/>
    <n v="5000284683"/>
    <x v="1"/>
    <n v="600005"/>
    <s v="VVF LIMITED"/>
    <n v="26.86"/>
    <n v="26.8"/>
    <s v="GJ 12 AY 8866/OM TPT"/>
    <n v="9499740234"/>
    <n v="9499740234"/>
    <n v="2023548.2099999997"/>
    <n v="75505.530223880589"/>
  </r>
  <r>
    <d v="2017-03-13T00:00:00"/>
    <n v="3"/>
    <x v="50"/>
    <n v="3000037373"/>
    <n v="5000284718"/>
    <x v="3"/>
    <n v="203182"/>
    <s v="Edelweiss Agri value Chain Lim"/>
    <n v="20.63"/>
    <n v="20.63"/>
    <s v="MH 43 Y 5260/IESA ROAD"/>
    <n v="52032"/>
    <n v="52032"/>
    <n v="2171369.39"/>
    <n v="105253.00000000001"/>
  </r>
  <r>
    <d v="2017-03-13T00:00:00"/>
    <n v="3"/>
    <x v="50"/>
    <n v="3000039362"/>
    <n v="5000284746"/>
    <x v="0"/>
    <n v="202529"/>
    <s v="Deep Chand Arya Industries"/>
    <n v="18.89"/>
    <n v="18.850000000000001"/>
    <s v="MH 43 Y 4581/GLOBE TRANSP"/>
    <s v="EX-247"/>
    <n v="247"/>
    <n v="961350.00000000012"/>
    <n v="51000"/>
  </r>
  <r>
    <d v="2017-03-13T00:00:00"/>
    <n v="3"/>
    <x v="50"/>
    <n v="3000039362"/>
    <n v="5000284747"/>
    <x v="0"/>
    <n v="202529"/>
    <s v="Deep Chand Arya Industries"/>
    <n v="19.89"/>
    <n v="19.86"/>
    <s v="MH 46 AR 2185/SUPREME"/>
    <s v="EX-248"/>
    <n v="248"/>
    <n v="1012860"/>
    <n v="51000"/>
  </r>
  <r>
    <d v="2017-03-13T00:00:00"/>
    <n v="3"/>
    <x v="50"/>
    <n v="3000039716"/>
    <n v="5000284748"/>
    <x v="0"/>
    <n v="202018"/>
    <s v="Harkaran Dass Vedpal"/>
    <n v="25.7"/>
    <n v="25.7"/>
    <s v="GJ 12 BT 6900/NTC SUPPLY"/>
    <n v="168"/>
    <n v="168"/>
    <n v="1310700"/>
    <n v="51000"/>
  </r>
  <r>
    <d v="2017-03-13T00:00:00"/>
    <n v="3"/>
    <x v="50"/>
    <n v="3000039716"/>
    <n v="5000284763"/>
    <x v="0"/>
    <n v="202018"/>
    <s v="Harkaran Dass Vedpal"/>
    <n v="20.77"/>
    <n v="20.74"/>
    <s v="GJ 12 AZ 2315/ROYAL TPT"/>
    <n v="167"/>
    <n v="167"/>
    <n v="1057740"/>
    <n v="51000"/>
  </r>
  <r>
    <d v="2017-03-13T00:00:00"/>
    <n v="3"/>
    <x v="50"/>
    <n v="3000038281"/>
    <n v="5000284714"/>
    <x v="0"/>
    <n v="201888"/>
    <s v="Frigorifico Allana Private Limited"/>
    <n v="19"/>
    <n v="18.978000000000002"/>
    <s v="MH 06 AQ 2534/ANNA BULK"/>
    <n v="30152"/>
    <n v="30152"/>
    <n v="924797.94"/>
    <n v="48729.999999999993"/>
  </r>
  <r>
    <d v="2017-03-13T00:00:00"/>
    <n v="3"/>
    <x v="50"/>
    <n v="3000038281"/>
    <n v="5000284715"/>
    <x v="0"/>
    <n v="201888"/>
    <s v="Frigorifico Allana Private Limited"/>
    <n v="6.37"/>
    <n v="6.3620000000000001"/>
    <s v="MH 06 AQ 2534/ANNA BULK"/>
    <n v="30153"/>
    <n v="30153"/>
    <n v="310020.26"/>
    <n v="48730"/>
  </r>
  <r>
    <d v="2017-03-13T00:00:00"/>
    <n v="3"/>
    <x v="50"/>
    <n v="3000039051"/>
    <n v="5000284716"/>
    <x v="0"/>
    <n v="202018"/>
    <s v="Harkaran Dass Vedpal"/>
    <n v="19.920000000000002"/>
    <n v="19.88"/>
    <s v="MH 43 Y 8009/SUPREME"/>
    <n v="165"/>
    <n v="165"/>
    <n v="1013880"/>
    <n v="51000"/>
  </r>
  <r>
    <d v="2017-03-13T00:00:00"/>
    <n v="3"/>
    <x v="50"/>
    <n v="3000039716"/>
    <n v="5000284717"/>
    <x v="0"/>
    <n v="202018"/>
    <s v="Harkaran Dass Vedpal"/>
    <n v="20.48"/>
    <n v="20.45"/>
    <s v="MH 43 Y 8109/SUPREME CARR"/>
    <n v="169"/>
    <n v="169"/>
    <n v="1042950"/>
    <n v="51000"/>
  </r>
  <r>
    <d v="2017-03-13T00:00:00"/>
    <n v="3"/>
    <x v="50"/>
    <n v="3000039866"/>
    <n v="5000284719"/>
    <x v="1"/>
    <n v="600005"/>
    <s v="VVF LIMITED"/>
    <n v="20.190000000000001"/>
    <n v="20.11"/>
    <s v="NL 01 L 6365/PAWAN TPT"/>
    <n v="9499740233"/>
    <n v="9499740233"/>
    <n v="1584541.3100000003"/>
    <n v="78793.700149179524"/>
  </r>
  <r>
    <d v="2017-03-13T00:00:00"/>
    <n v="3"/>
    <x v="50"/>
    <n v="3000039866"/>
    <n v="5000284722"/>
    <x v="1"/>
    <n v="600005"/>
    <s v="VVF LIMITED"/>
    <n v="20.47"/>
    <n v="20.41"/>
    <s v="MH 04 FU 6450/PAWAN TPT"/>
    <n v="9499740233"/>
    <n v="9499740233"/>
    <n v="1608179.42"/>
    <n v="78793.700146986768"/>
  </r>
  <r>
    <d v="2017-03-13T00:00:00"/>
    <n v="3"/>
    <x v="50"/>
    <n v="3000039866"/>
    <n v="5000284721"/>
    <x v="1"/>
    <n v="600005"/>
    <s v="VVF LIMITED"/>
    <n v="20.21"/>
    <n v="20.13"/>
    <s v="MH 04 HD 2133/PAWAN TPT"/>
    <n v="9499740233"/>
    <n v="9499740233"/>
    <n v="1586117.18"/>
    <n v="78793.699950322902"/>
  </r>
  <r>
    <d v="2017-03-13T00:00:00"/>
    <n v="3"/>
    <x v="50"/>
    <n v="3000039866"/>
    <n v="5000284720"/>
    <x v="1"/>
    <n v="600005"/>
    <s v="VVF LIMITED"/>
    <n v="19.96"/>
    <n v="19.899999999999999"/>
    <s v="MH 04 HD 3881/PAWAN TPT"/>
    <n v="9499740233"/>
    <n v="9499740233"/>
    <n v="1567994.63"/>
    <n v="78793.7"/>
  </r>
  <r>
    <d v="2017-03-15T00:00:00"/>
    <n v="3"/>
    <x v="50"/>
    <n v="3000036490"/>
    <n v="5000285000"/>
    <x v="3"/>
    <n v="203182"/>
    <s v="Edelweiss Agri value Chain Lim"/>
    <n v="21.75"/>
    <n v="21.75"/>
    <s v="MH 04 EB 3347/KUNJAL TPT"/>
    <n v="52031"/>
    <n v="52031"/>
    <n v="2136393.75"/>
    <n v="98225"/>
  </r>
  <r>
    <d v="2017-03-15T00:00:00"/>
    <n v="3"/>
    <x v="50"/>
    <n v="3000037517"/>
    <n v="5000285001"/>
    <x v="3"/>
    <n v="203182"/>
    <s v="Edelweiss Agri value Chain Lim"/>
    <n v="21.29"/>
    <n v="21.29"/>
    <s v="MH 43 U 4620/IDEAL MOVERS"/>
    <n v="52030"/>
    <n v="52030"/>
    <n v="1663707.05"/>
    <n v="78145"/>
  </r>
  <r>
    <d v="2017-03-15T00:00:00"/>
    <n v="3"/>
    <x v="50"/>
    <n v="3000037695"/>
    <n v="5000284982"/>
    <x v="3"/>
    <n v="203182"/>
    <s v="Edelweiss Agri value Chain Lim"/>
    <n v="7.33"/>
    <n v="7.32"/>
    <s v="MH 43 Y 5260/IESA ROADLIN"/>
    <n v="52034"/>
    <n v="52034"/>
    <n v="700633.8"/>
    <n v="95715"/>
  </r>
  <r>
    <d v="2017-03-16T00:00:00"/>
    <n v="3"/>
    <x v="50"/>
    <n v="3000037731"/>
    <n v="5000285216"/>
    <x v="3"/>
    <n v="203182"/>
    <s v="Edelweiss Agri value Chain Lim"/>
    <n v="21.61"/>
    <n v="21.61"/>
    <s v="MH 04 EB 3347/KUNJAL TPT"/>
    <n v="52033"/>
    <n v="52033"/>
    <n v="2155186.91"/>
    <n v="99731.000000000015"/>
  </r>
  <r>
    <d v="2017-03-16T00:00:00"/>
    <n v="3"/>
    <x v="50"/>
    <n v="3000039999"/>
    <n v="5000285361"/>
    <x v="3"/>
    <n v="600005"/>
    <s v="VVF LIMITED"/>
    <n v="22.97"/>
    <n v="22.94"/>
    <s v="MH 04 FD 7336/A.B.CARRIER"/>
    <n v="9499740235"/>
    <n v="9499740235"/>
    <n v="2849170.94"/>
    <n v="124200.99999999999"/>
  </r>
  <r>
    <d v="2017-03-16T00:00:00"/>
    <n v="3"/>
    <x v="50"/>
    <n v="3000039999"/>
    <n v="5000285364"/>
    <x v="3"/>
    <n v="600005"/>
    <s v="VVF LIMITED"/>
    <n v="21.82"/>
    <n v="21.8"/>
    <s v="MH 06 AQ 1693/A.B.CARRIER"/>
    <n v="9499740235"/>
    <n v="9499740235"/>
    <n v="2707581.8"/>
    <n v="124200.99999999999"/>
  </r>
  <r>
    <d v="2017-03-16T00:00:00"/>
    <n v="3"/>
    <x v="50"/>
    <n v="3000039362"/>
    <n v="5000285363"/>
    <x v="0"/>
    <n v="202529"/>
    <s v="Deep Chand Arya Industries"/>
    <n v="19.46"/>
    <n v="19.45"/>
    <s v="MH 43 Y 3681/GLOBE TPT"/>
    <s v="EX-249"/>
    <n v="249"/>
    <n v="991950"/>
    <n v="51000"/>
  </r>
  <r>
    <d v="2017-03-16T00:00:00"/>
    <n v="3"/>
    <x v="50"/>
    <n v="3000040004"/>
    <n v="5000285215"/>
    <x v="1"/>
    <n v="600005"/>
    <s v="VVF LIMITED"/>
    <n v="19.649999999999999"/>
    <n v="19.600000000000001"/>
    <s v="MH 46 AF 6969/GUJRAT RAJE"/>
    <n v="9499740236"/>
    <n v="9499740236"/>
    <n v="1544356.52"/>
    <n v="78793.7"/>
  </r>
  <r>
    <d v="2017-03-17T00:00:00"/>
    <n v="3"/>
    <x v="50"/>
    <n v="3000039876"/>
    <n v="5000285535"/>
    <x v="5"/>
    <n v="203348"/>
    <s v="Netaji Oil Depot Pvt Ltd"/>
    <n v="26.79"/>
    <n v="26.79"/>
    <s v="GJ 12 BT 8836/OM TPT"/>
    <n v="1"/>
    <n v="1"/>
    <n v="1513635"/>
    <n v="56500"/>
  </r>
  <r>
    <d v="2017-03-17T00:00:00"/>
    <n v="3"/>
    <x v="50"/>
    <n v="3000039876"/>
    <n v="5000285537"/>
    <x v="5"/>
    <n v="203348"/>
    <s v="Netaji Oil Depot Pvt Ltd"/>
    <n v="26.84"/>
    <n v="26.8"/>
    <s v="GJ 12 AY 8833/OM TPT"/>
    <n v="2"/>
    <n v="2"/>
    <n v="1514200"/>
    <n v="56500"/>
  </r>
  <r>
    <d v="2017-03-17T00:00:00"/>
    <n v="3"/>
    <x v="50"/>
    <n v="3000040004"/>
    <n v="5000285532"/>
    <x v="1"/>
    <n v="600005"/>
    <s v="VVF LIMITED"/>
    <n v="20.399999999999999"/>
    <n v="20.32"/>
    <s v="NL01L5917/PAWAN TRANSPORT"/>
    <n v="9499740236"/>
    <n v="9499740236"/>
    <n v="1601087.98"/>
    <n v="78793.699803149604"/>
  </r>
  <r>
    <d v="2017-03-17T00:00:00"/>
    <n v="3"/>
    <x v="50"/>
    <n v="3000040004"/>
    <n v="5000285531"/>
    <x v="1"/>
    <n v="600005"/>
    <s v="VVF LIMITED"/>
    <n v="24.88"/>
    <n v="24.86"/>
    <s v="MH43Y7214/G.R.ROADLINES"/>
    <n v="9499740236"/>
    <n v="9499740236"/>
    <n v="1958811.38"/>
    <n v="78793.699919549472"/>
  </r>
  <r>
    <d v="2017-03-18T00:00:00"/>
    <n v="3"/>
    <x v="50"/>
    <n v="3000039716"/>
    <n v="5000285825"/>
    <x v="0"/>
    <n v="202018"/>
    <s v="Harkaran Dass Vedpal"/>
    <n v="21.95"/>
    <n v="21.92"/>
    <s v="NL 01 L 9870/ROYAL TPT"/>
    <s v="166/06.03.2017"/>
    <n v="166"/>
    <n v="1117920"/>
    <n v="51000"/>
  </r>
  <r>
    <d v="2017-03-18T00:00:00"/>
    <n v="3"/>
    <x v="50"/>
    <n v="3000039876"/>
    <n v="5000285823"/>
    <x v="5"/>
    <n v="203348"/>
    <s v="Netaji Oil Depot Pvt Ltd"/>
    <n v="25.73"/>
    <n v="25.64"/>
    <s v="GJ 12 AZ 8810/O M TPT"/>
    <n v="4"/>
    <n v="4"/>
    <n v="1448660"/>
    <n v="56500"/>
  </r>
  <r>
    <d v="2017-03-21T00:00:00"/>
    <n v="3"/>
    <x v="51"/>
    <n v="3000039362"/>
    <n v="5000286199"/>
    <x v="0"/>
    <n v="202529"/>
    <s v="Deep Chand Arya Industries"/>
    <n v="19.87"/>
    <n v="19.850000000000001"/>
    <s v="MH04FP5065/GLOBE TPT."/>
    <s v="EX-253"/>
    <n v="253"/>
    <n v="1012350.0000000001"/>
    <n v="51000"/>
  </r>
  <r>
    <d v="2017-03-21T00:00:00"/>
    <n v="3"/>
    <x v="51"/>
    <n v="3000039876"/>
    <n v="5000286308"/>
    <x v="5"/>
    <n v="203348"/>
    <s v="Netaji Oil Depot Pvt Ltd"/>
    <n v="20.64"/>
    <n v="20.600999999999999"/>
    <s v="GJ 12 BT 8838/OM TPT"/>
    <n v="3"/>
    <n v="3"/>
    <n v="1163956.5"/>
    <n v="56500"/>
  </r>
  <r>
    <d v="2017-03-21T00:00:00"/>
    <n v="3"/>
    <x v="51"/>
    <n v="3000040169"/>
    <n v="5000286308"/>
    <x v="5"/>
    <n v="203348"/>
    <s v="Netaji Oil Depot Pvt Ltd"/>
    <n v="5.91"/>
    <n v="5.899"/>
    <s v="GJ 12 BT 8838/OM TPT"/>
    <n v="3"/>
    <n v="3"/>
    <n v="333293.5"/>
    <n v="56500"/>
  </r>
  <r>
    <d v="2017-03-21T00:00:00"/>
    <n v="3"/>
    <x v="51"/>
    <n v="3000040097"/>
    <n v="5000286226"/>
    <x v="1"/>
    <n v="600005"/>
    <s v="VVF LIMITED"/>
    <n v="19.98"/>
    <n v="19.98"/>
    <s v="MH46AF3539/G.R. ROADLINES"/>
    <n v="9499740238"/>
    <n v="9499740238"/>
    <n v="1574298.12"/>
    <n v="78793.699699699704"/>
  </r>
  <r>
    <d v="2017-03-21T00:00:00"/>
    <n v="3"/>
    <x v="51"/>
    <n v="3000040097"/>
    <n v="5000286227"/>
    <x v="1"/>
    <n v="600005"/>
    <s v="VVF LIMITED"/>
    <n v="20.61"/>
    <n v="20.58"/>
    <s v="MH04EL2175/SHREE RAM BULK"/>
    <n v="9499740238"/>
    <n v="9499740238"/>
    <n v="1621574.34"/>
    <n v="78793.69970845482"/>
  </r>
  <r>
    <d v="2017-03-22T00:00:00"/>
    <n v="3"/>
    <x v="51"/>
    <n v="3000040053"/>
    <n v="5000286424"/>
    <x v="3"/>
    <n v="600005"/>
    <s v="VVF LIMITED"/>
    <n v="19.079999999999998"/>
    <n v="19.059999999999999"/>
    <s v="MH 43 Y 5268/AR ROADWAYS"/>
    <n v="9499740237"/>
    <n v="9499740237"/>
    <n v="1912118.2599999998"/>
    <n v="100321"/>
  </r>
  <r>
    <d v="2017-03-22T00:00:00"/>
    <n v="3"/>
    <x v="51"/>
    <n v="3000039051"/>
    <n v="5000286425"/>
    <x v="0"/>
    <n v="202018"/>
    <s v="Harkaran Dass Vedpal"/>
    <n v="20.079999999999998"/>
    <n v="20.05"/>
    <s v="NL01 L 7630/ROYAL TPT"/>
    <n v="164"/>
    <n v="164"/>
    <n v="1022550"/>
    <n v="51000"/>
  </r>
  <r>
    <d v="2017-03-22T00:00:00"/>
    <n v="3"/>
    <x v="51"/>
    <n v="3000038803"/>
    <n v="5000286552"/>
    <x v="0"/>
    <n v="201888"/>
    <s v="Frigorifico Allana Private Limited"/>
    <n v="19.52"/>
    <n v="19.47"/>
    <s v="MH43U8612/IDEAL MOVERS"/>
    <n v="30943"/>
    <n v="30943"/>
    <n v="940985.1"/>
    <n v="48330"/>
  </r>
  <r>
    <d v="2017-03-22T00:00:00"/>
    <n v="3"/>
    <x v="51"/>
    <n v="3000039334"/>
    <n v="5000286548"/>
    <x v="5"/>
    <n v="201888"/>
    <s v="Frigorifico Allana Private Limited"/>
    <n v="21.69"/>
    <n v="21.68"/>
    <s v="MH04EB9767/MISTRY TPT."/>
    <n v="30929"/>
    <n v="30929"/>
    <n v="1195088.32"/>
    <n v="55124.000000000007"/>
  </r>
  <r>
    <d v="2017-03-22T00:00:00"/>
    <n v="3"/>
    <x v="51"/>
    <n v="3000039334"/>
    <n v="5000286549"/>
    <x v="5"/>
    <n v="201888"/>
    <s v="Frigorifico Allana Private Limited"/>
    <n v="20.9"/>
    <n v="20.9"/>
    <s v="MH04EB9783/MISTRY TPT."/>
    <n v="30949"/>
    <n v="30949"/>
    <n v="1152091.6000000001"/>
    <n v="55124.000000000007"/>
  </r>
  <r>
    <d v="2017-03-22T00:00:00"/>
    <n v="3"/>
    <x v="51"/>
    <n v="3000039334"/>
    <n v="5000286550"/>
    <x v="5"/>
    <n v="201888"/>
    <s v="Frigorifico Allana Private Limited"/>
    <n v="15"/>
    <n v="15"/>
    <s v="MH04EY8175/MISTRY TPT."/>
    <n v="30941"/>
    <n v="30941"/>
    <n v="826860"/>
    <n v="55124"/>
  </r>
  <r>
    <d v="2017-03-23T00:00:00"/>
    <n v="3"/>
    <x v="51"/>
    <n v="3000038803"/>
    <n v="5000286720"/>
    <x v="0"/>
    <n v="201888"/>
    <s v="Frigorifico Allana Private Limited"/>
    <n v="20.079999999999998"/>
    <n v="20.07"/>
    <s v="MH04DS6190/YMH ENTERPRISE"/>
    <n v="31007"/>
    <n v="31007"/>
    <n v="969983.1"/>
    <n v="48330"/>
  </r>
  <r>
    <d v="2017-03-23T00:00:00"/>
    <n v="3"/>
    <x v="51"/>
    <n v="3000038803"/>
    <n v="5000286705"/>
    <x v="0"/>
    <n v="201888"/>
    <s v="Frigorifico Allana Private Limited"/>
    <n v="20.010000000000002"/>
    <n v="19.98"/>
    <s v="MH 12 HD 6098/Y.M.H. ENT"/>
    <n v="30978"/>
    <n v="30978"/>
    <n v="965633.4"/>
    <n v="48330"/>
  </r>
  <r>
    <d v="2017-03-23T00:00:00"/>
    <n v="3"/>
    <x v="51"/>
    <n v="3000038803"/>
    <n v="5000286707"/>
    <x v="0"/>
    <n v="201888"/>
    <s v="Frigorifico Allana Private Limited"/>
    <n v="19.89"/>
    <n v="19.87"/>
    <s v="MH 04 FD 1798/Y.M.H ENT"/>
    <n v="30986"/>
    <n v="30986"/>
    <n v="960317.10000000009"/>
    <n v="48330"/>
  </r>
  <r>
    <d v="2017-03-23T00:00:00"/>
    <n v="3"/>
    <x v="51"/>
    <n v="3000039334"/>
    <n v="5000286708"/>
    <x v="5"/>
    <n v="201888"/>
    <s v="Frigorifico Allana Private Limited"/>
    <n v="21.94"/>
    <n v="21.91"/>
    <s v="MH 04 FP 1377/MISTRY TPT"/>
    <n v="31328"/>
    <n v="30988"/>
    <n v="1207766.8400000001"/>
    <n v="55124"/>
  </r>
  <r>
    <d v="2017-03-23T00:00:00"/>
    <n v="3"/>
    <x v="51"/>
    <n v="3000039334"/>
    <n v="5000286709"/>
    <x v="5"/>
    <n v="201888"/>
    <s v="Frigorifico Allana Private Limited"/>
    <n v="21.5"/>
    <n v="21.48"/>
    <s v="MH 04 EY 8172/MISTRY TPT"/>
    <n v="31303"/>
    <n v="30963"/>
    <n v="1184063.52"/>
    <n v="55124"/>
  </r>
  <r>
    <d v="2017-03-24T00:00:00"/>
    <n v="3"/>
    <x v="51"/>
    <n v="3000038739"/>
    <n v="5000287091"/>
    <x v="3"/>
    <n v="203098"/>
    <s v="Murali Oil Mills"/>
    <n v="20.21"/>
    <n v="20.18"/>
    <s v="MH04EL5727/SREE TRANSPORT"/>
    <n v="478"/>
    <n v="478"/>
    <n v="2663759.91"/>
    <n v="131999.99554013877"/>
  </r>
  <r>
    <d v="2017-03-24T00:00:00"/>
    <n v="3"/>
    <x v="51"/>
    <n v="3000038803"/>
    <n v="5000287060"/>
    <x v="0"/>
    <n v="201888"/>
    <s v="Frigorifico Allana Private Limited"/>
    <n v="19.440000000000001"/>
    <n v="19.420000000000002"/>
    <s v="MH 43 U 8612/IDEAL TPT"/>
    <n v="31090"/>
    <n v="31090"/>
    <n v="938568.6"/>
    <n v="48329.999999999993"/>
  </r>
  <r>
    <d v="2017-03-24T00:00:00"/>
    <n v="3"/>
    <x v="51"/>
    <n v="3000038803"/>
    <n v="5000287049"/>
    <x v="0"/>
    <n v="201888"/>
    <s v="Frigorifico Allana Private Limited"/>
    <n v="23.12"/>
    <n v="23.12"/>
    <s v="MH 04 CU 3018/MISTRY TPT"/>
    <n v="31047"/>
    <n v="31047"/>
    <n v="1117389.6000000001"/>
    <n v="48330"/>
  </r>
  <r>
    <d v="2017-03-24T00:00:00"/>
    <n v="3"/>
    <x v="51"/>
    <n v="3000038803"/>
    <n v="5000287045"/>
    <x v="0"/>
    <n v="201888"/>
    <s v="Frigorifico Allana Private Limited"/>
    <n v="19.690000000000001"/>
    <n v="19.670000000000002"/>
    <s v="MH 46 F 1643/IDEAL MOVERS"/>
    <n v="31353"/>
    <n v="31013"/>
    <n v="950651.1"/>
    <n v="48329.999999999993"/>
  </r>
  <r>
    <d v="2017-03-24T00:00:00"/>
    <n v="3"/>
    <x v="51"/>
    <n v="3000038803"/>
    <n v="5000287044"/>
    <x v="0"/>
    <n v="201888"/>
    <s v="Frigorifico Allana Private Limited"/>
    <n v="19.86"/>
    <n v="19.86"/>
    <s v="MH 43 U 3595/IDEAL MOVERS"/>
    <n v="31354"/>
    <n v="31014"/>
    <n v="959833.80000000016"/>
    <n v="48330.000000000007"/>
  </r>
  <r>
    <d v="2017-03-24T00:00:00"/>
    <n v="3"/>
    <x v="51"/>
    <n v="3000039471"/>
    <n v="5000287043"/>
    <x v="0"/>
    <n v="200222"/>
    <s v="Liberty Oil Mills Ltd"/>
    <n v="24.57"/>
    <n v="24.57"/>
    <s v="MH 04 FD 7336/ANNA BULK"/>
    <n v="28635"/>
    <n v="28635"/>
    <n v="1185723.6299999999"/>
    <n v="48258.999999999993"/>
  </r>
  <r>
    <d v="2017-03-24T00:00:00"/>
    <n v="3"/>
    <x v="51"/>
    <n v="3000039471"/>
    <n v="5000287096"/>
    <x v="0"/>
    <n v="200222"/>
    <s v="Liberty Oil Mills Ltd"/>
    <n v="22.4"/>
    <n v="22.4"/>
    <s v="MH06AQ1693/ANNA BULK TPT."/>
    <n v="28640"/>
    <n v="28640"/>
    <n v="1081001.6000000001"/>
    <n v="48259.000000000007"/>
  </r>
  <r>
    <d v="2017-03-24T00:00:00"/>
    <n v="3"/>
    <x v="51"/>
    <n v="3000038803"/>
    <n v="5000287037"/>
    <x v="0"/>
    <n v="201888"/>
    <s v="Frigorifico Allana Private Limited"/>
    <n v="23.5"/>
    <n v="23.5"/>
    <s v="MH 04 CU 3019/MISTRY TPT"/>
    <n v="31057"/>
    <n v="31057"/>
    <n v="1135755"/>
    <n v="48330"/>
  </r>
  <r>
    <d v="2017-03-24T00:00:00"/>
    <n v="3"/>
    <x v="51"/>
    <n v="3000038803"/>
    <n v="5000287036"/>
    <x v="0"/>
    <n v="201888"/>
    <s v="Frigorifico Allana Private Limited"/>
    <n v="19.38"/>
    <n v="19.37"/>
    <s v="MH 43 U 7610/IDEAL MOVERS"/>
    <n v="31105"/>
    <n v="31105"/>
    <n v="936152.09999999986"/>
    <n v="48329.999999999993"/>
  </r>
  <r>
    <d v="2017-03-24T00:00:00"/>
    <n v="3"/>
    <x v="51"/>
    <n v="3000039471"/>
    <n v="5000287035"/>
    <x v="0"/>
    <n v="200222"/>
    <s v="Liberty Oil Mills Ltd"/>
    <n v="20.28"/>
    <n v="20.28"/>
    <s v="MH 46 F 1729/IDEAL TPT"/>
    <n v="28683"/>
    <n v="28683"/>
    <n v="978692.52"/>
    <n v="48259"/>
  </r>
  <r>
    <d v="2017-03-24T00:00:00"/>
    <n v="3"/>
    <x v="51"/>
    <n v="3000039471"/>
    <n v="5000287034"/>
    <x v="0"/>
    <n v="200222"/>
    <s v="Liberty Oil Mills Ltd"/>
    <n v="19.52"/>
    <n v="19.52"/>
    <s v="MH 46 F 0934/IDEAL TPT"/>
    <n v="28678"/>
    <n v="28678"/>
    <n v="942015.68000000017"/>
    <n v="48259.000000000007"/>
  </r>
  <r>
    <d v="2017-03-24T00:00:00"/>
    <n v="3"/>
    <x v="51"/>
    <n v="3000039334"/>
    <n v="5000287033"/>
    <x v="5"/>
    <n v="201888"/>
    <s v="Frigorifico Allana Private Limited"/>
    <n v="21.79"/>
    <n v="21.79"/>
    <s v="MH04FP1377/MISTRY TPT."/>
    <n v="31124"/>
    <n v="31124"/>
    <n v="1201151.96"/>
    <n v="55124"/>
  </r>
  <r>
    <d v="2017-03-24T00:00:00"/>
    <n v="3"/>
    <x v="51"/>
    <n v="3000039334"/>
    <n v="5000287032"/>
    <x v="5"/>
    <n v="201888"/>
    <s v="Frigorifico Allana Private Limited"/>
    <n v="21.64"/>
    <n v="21.64"/>
    <s v="MH 04 EY 8172/MISTRY TPT"/>
    <n v="31123"/>
    <n v="31123"/>
    <n v="1192883.3600000001"/>
    <n v="55124"/>
  </r>
  <r>
    <d v="2017-03-24T00:00:00"/>
    <n v="3"/>
    <x v="51"/>
    <n v="3000038282"/>
    <n v="5000287042"/>
    <x v="5"/>
    <n v="201888"/>
    <s v="Frigorifico Allana Private Limited"/>
    <n v="6.51"/>
    <n v="6.51"/>
    <s v="MH04EY8175/MISTRY TPT."/>
    <n v="30940"/>
    <n v="30940"/>
    <n v="376473.3"/>
    <n v="57830"/>
  </r>
  <r>
    <d v="2017-03-24T00:00:00"/>
    <n v="3"/>
    <x v="51"/>
    <n v="3000039334"/>
    <n v="5000287046"/>
    <x v="5"/>
    <n v="201888"/>
    <s v="Frigorifico Allana Private Limited"/>
    <n v="21.62"/>
    <n v="21.62"/>
    <s v="MH 04 EB 9767/MISTRY TPT"/>
    <n v="31061"/>
    <n v="31061"/>
    <n v="1191780.8799999999"/>
    <n v="55123.999999999993"/>
  </r>
  <r>
    <d v="2017-03-24T00:00:00"/>
    <n v="3"/>
    <x v="51"/>
    <n v="3000039334"/>
    <n v="5000287047"/>
    <x v="5"/>
    <n v="201888"/>
    <s v="Frigorifico Allana Private Limited"/>
    <n v="20.99"/>
    <n v="20.99"/>
    <s v="MH 04 EB 9783/MISTRY TPT"/>
    <n v="31056"/>
    <n v="31056"/>
    <n v="1157052.76"/>
    <n v="55124.000000000007"/>
  </r>
  <r>
    <d v="2017-03-24T00:00:00"/>
    <n v="3"/>
    <x v="51"/>
    <n v="3000039334"/>
    <n v="5000287048"/>
    <x v="5"/>
    <n v="201888"/>
    <s v="Frigorifico Allana Private Limited"/>
    <n v="21.71"/>
    <n v="21.71"/>
    <s v="MH 04 EY 8175/MISTRY TPT"/>
    <n v="31058"/>
    <n v="31058"/>
    <n v="1196742.04"/>
    <n v="55124"/>
  </r>
  <r>
    <d v="2017-03-24T00:00:00"/>
    <n v="3"/>
    <x v="51"/>
    <n v="3000040066"/>
    <n v="5000287098"/>
    <x v="5"/>
    <n v="203348"/>
    <s v="Netaji Oil Depot Pvt Ltd"/>
    <n v="19.82"/>
    <n v="19.82"/>
    <s v="MH04HD4938/ASSOCIATES 56"/>
    <s v="EX/005/2016-17"/>
    <n v="5"/>
    <n v="1119830"/>
    <n v="56500"/>
  </r>
  <r>
    <d v="2017-03-24T00:00:00"/>
    <n v="3"/>
    <x v="51"/>
    <n v="3000040256"/>
    <n v="5000287093"/>
    <x v="1"/>
    <n v="600005"/>
    <s v="VVF LIMITED"/>
    <n v="26.84"/>
    <n v="26.84"/>
    <s v="GJ12AY8891/OM TRANSPORT"/>
    <n v="9499740239"/>
    <n v="9499740239"/>
    <n v="2026568.43"/>
    <n v="75505.530178837551"/>
  </r>
  <r>
    <d v="2017-03-24T00:00:00"/>
    <n v="3"/>
    <x v="51"/>
    <n v="3000040256"/>
    <n v="5000287095"/>
    <x v="1"/>
    <n v="600005"/>
    <s v="VVF LIMITED"/>
    <n v="26.23"/>
    <n v="26.23"/>
    <s v="GJ12AY8899/OM TRANSPORT"/>
    <n v="9499740239"/>
    <n v="9499740239"/>
    <n v="1980510.0499999998"/>
    <n v="75505.529927563854"/>
  </r>
  <r>
    <d v="2017-03-25T00:00:00"/>
    <n v="3"/>
    <x v="51"/>
    <n v="3000040256"/>
    <n v="5000287680"/>
    <x v="1"/>
    <n v="600005"/>
    <s v="VVF LIMITED"/>
    <n v="26.74"/>
    <n v="26.72"/>
    <s v="GJ12AZ8800/OM TRANSPORT"/>
    <n v="9499740239"/>
    <n v="9499740239"/>
    <n v="2017507.7600000002"/>
    <n v="75505.52994011977"/>
  </r>
  <r>
    <d v="2017-03-26T00:00:00"/>
    <n v="3"/>
    <x v="52"/>
    <n v="3000038803"/>
    <n v="5000287719"/>
    <x v="0"/>
    <n v="201888"/>
    <s v="Frigorifico Allana Private Limited"/>
    <n v="21.75"/>
    <n v="21.74"/>
    <s v="MH 06 AQ 1693/ABC"/>
    <n v="31628"/>
    <n v="31282"/>
    <n v="1050694.2"/>
    <n v="48330"/>
  </r>
  <r>
    <d v="2017-03-26T00:00:00"/>
    <n v="3"/>
    <x v="52"/>
    <n v="3000039716"/>
    <n v="5000287689"/>
    <x v="0"/>
    <n v="202018"/>
    <s v="Harkaran Dass Vedpal"/>
    <n v="20.65"/>
    <n v="20.65"/>
    <s v="NL01L8711/VISEN LOGISTIC"/>
    <n v="177"/>
    <n v="177"/>
    <n v="1053150"/>
    <n v="51000"/>
  </r>
  <r>
    <d v="2017-03-26T00:00:00"/>
    <n v="3"/>
    <x v="52"/>
    <n v="3000038803"/>
    <n v="5000287717"/>
    <x v="0"/>
    <n v="201888"/>
    <s v="Frigorifico Allana Private Limited"/>
    <n v="19.82"/>
    <n v="19.8"/>
    <s v="MH 43 U 7610/IDEAL MOVERS"/>
    <n v="31201"/>
    <n v="31201"/>
    <n v="956934"/>
    <n v="48330"/>
  </r>
  <r>
    <d v="2017-03-26T00:00:00"/>
    <n v="3"/>
    <x v="52"/>
    <n v="3000039333"/>
    <n v="5000287716"/>
    <x v="0"/>
    <n v="201888"/>
    <s v="Frigorifico Allana Private Limited"/>
    <n v="24.26"/>
    <n v="24.24"/>
    <s v="MH04FD7336/ANNA BULK TPT."/>
    <n v="31302"/>
    <n v="31302"/>
    <n v="1154405.76"/>
    <n v="47624"/>
  </r>
  <r>
    <d v="2017-03-26T00:00:00"/>
    <n v="3"/>
    <x v="52"/>
    <n v="3000039053"/>
    <n v="5000287690"/>
    <x v="0"/>
    <n v="200227"/>
    <s v="Adani Wilmar Ltd"/>
    <n v="20.69"/>
    <n v="20.68"/>
    <s v="MH 04 EL 7715/OM TPT"/>
    <n v="1601112768"/>
    <n v="1601112768"/>
    <n v="1085291.58"/>
    <n v="52480.250483559001"/>
  </r>
  <r>
    <d v="2017-03-26T00:00:00"/>
    <n v="3"/>
    <x v="52"/>
    <n v="3000038803"/>
    <n v="5000287718"/>
    <x v="0"/>
    <n v="201888"/>
    <s v="Frigorifico Allana Private Limited"/>
    <n v="19.68"/>
    <n v="19.670000000000002"/>
    <s v="MH 43 U 3595/IDEAL MOVERS"/>
    <n v="31158"/>
    <n v="31158"/>
    <n v="950651.1"/>
    <n v="48329.999999999993"/>
  </r>
  <r>
    <d v="2017-03-26T00:00:00"/>
    <n v="3"/>
    <x v="52"/>
    <n v="3000038803"/>
    <n v="5000287720"/>
    <x v="0"/>
    <n v="201888"/>
    <s v="Frigorifico Allana Private Limited"/>
    <n v="19.739999999999998"/>
    <n v="19.71"/>
    <s v="MH 46 F 1643/IDEAL MOVERS"/>
    <n v="31182"/>
    <n v="31182"/>
    <n v="952584.3"/>
    <n v="48330"/>
  </r>
  <r>
    <d v="2017-03-26T00:00:00"/>
    <n v="3"/>
    <x v="52"/>
    <n v="3000039334"/>
    <n v="5000287706"/>
    <x v="5"/>
    <n v="201888"/>
    <s v="Frigorifico Allana Private Limited"/>
    <n v="20.61"/>
    <n v="20.58"/>
    <s v="MH04DS6190/YMH ENTERPRISE"/>
    <n v="31214"/>
    <n v="31214"/>
    <n v="1134451.92"/>
    <n v="55124"/>
  </r>
  <r>
    <d v="2017-03-26T00:00:00"/>
    <n v="3"/>
    <x v="52"/>
    <n v="3000039334"/>
    <n v="5000287709"/>
    <x v="5"/>
    <n v="201888"/>
    <s v="Frigorifico Allana Private Limited"/>
    <n v="21.86"/>
    <n v="21.84"/>
    <s v="MH04FP1377/MISTRY TPT."/>
    <n v="31217"/>
    <n v="31217"/>
    <n v="1203908.1599999999"/>
    <n v="55124"/>
  </r>
  <r>
    <d v="2017-03-26T00:00:00"/>
    <n v="3"/>
    <x v="52"/>
    <n v="3000039334"/>
    <n v="5000287710"/>
    <x v="5"/>
    <n v="201888"/>
    <s v="Frigorifico Allana Private Limited"/>
    <n v="20.82"/>
    <n v="20.8"/>
    <s v="MH12HD6098/YMH ENTERPRISE"/>
    <n v="31215"/>
    <n v="31215"/>
    <n v="1146579.2"/>
    <n v="55123.999999999993"/>
  </r>
  <r>
    <d v="2017-03-26T00:00:00"/>
    <n v="3"/>
    <x v="52"/>
    <n v="3000039334"/>
    <n v="5000287712"/>
    <x v="5"/>
    <n v="201888"/>
    <s v="Frigorifico Allana Private Limited"/>
    <n v="21.7"/>
    <n v="21.69"/>
    <s v="MH 04 EY 8172/MISTRY TPT"/>
    <n v="31211"/>
    <n v="31211"/>
    <n v="1195639.56"/>
    <n v="55124"/>
  </r>
  <r>
    <d v="2017-03-26T00:00:00"/>
    <n v="3"/>
    <x v="52"/>
    <n v="3000039334"/>
    <n v="5000287714"/>
    <x v="5"/>
    <n v="201888"/>
    <s v="Frigorifico Allana Private Limited"/>
    <n v="20.96"/>
    <n v="20.96"/>
    <s v="MH 04 EB 9783/MISTRY TPT"/>
    <n v="31154"/>
    <n v="31154"/>
    <n v="1155399.04"/>
    <n v="55124"/>
  </r>
  <r>
    <d v="2017-03-26T00:00:00"/>
    <n v="3"/>
    <x v="52"/>
    <n v="3000039334"/>
    <n v="5000287715"/>
    <x v="5"/>
    <n v="201888"/>
    <s v="Frigorifico Allana Private Limited"/>
    <n v="21.77"/>
    <n v="21.76"/>
    <s v="MH 04 EB 9767/MISTRY TPT"/>
    <n v="31155"/>
    <n v="31155"/>
    <n v="1199498.24"/>
    <n v="55123.999999999993"/>
  </r>
  <r>
    <d v="2017-03-26T00:00:00"/>
    <n v="3"/>
    <x v="52"/>
    <n v="3000039334"/>
    <n v="5000287700"/>
    <x v="5"/>
    <n v="201888"/>
    <s v="Frigorifico Allana Private Limited"/>
    <n v="21.06"/>
    <n v="21.06"/>
    <s v="MH 04 EB 9767/MISTRY"/>
    <n v="31640"/>
    <n v="31294"/>
    <n v="1160911.44"/>
    <n v="55124"/>
  </r>
  <r>
    <d v="2017-03-26T00:00:00"/>
    <n v="3"/>
    <x v="52"/>
    <n v="3000039334"/>
    <n v="5000287699"/>
    <x v="5"/>
    <n v="201888"/>
    <s v="Frigorifico Allana Private Limited"/>
    <n v="21.95"/>
    <n v="21.94"/>
    <s v="MH 04 GR 4985/YL ROADLI"/>
    <n v="31352"/>
    <n v="31352"/>
    <n v="1209420.56"/>
    <n v="55124"/>
  </r>
  <r>
    <d v="2017-03-26T00:00:00"/>
    <n v="3"/>
    <x v="52"/>
    <n v="3000039334"/>
    <n v="5000287704"/>
    <x v="5"/>
    <n v="201888"/>
    <s v="Frigorifico Allana Private Limited"/>
    <n v="8.36"/>
    <n v="8.35"/>
    <s v="MH 46 F 1729/IDEAL"/>
    <n v="31651"/>
    <n v="31305"/>
    <n v="460285.4"/>
    <n v="55124.000000000007"/>
  </r>
  <r>
    <d v="2017-03-26T00:00:00"/>
    <n v="3"/>
    <x v="52"/>
    <n v="3000039334"/>
    <n v="5000287704"/>
    <x v="5"/>
    <n v="201888"/>
    <s v="Frigorifico Allana Private Limited"/>
    <n v="11"/>
    <n v="11"/>
    <s v="MH 46 F 1729/IDEAL"/>
    <n v="31651"/>
    <n v="31305"/>
    <n v="606364"/>
    <n v="55124"/>
  </r>
  <r>
    <d v="2017-03-26T00:00:00"/>
    <n v="3"/>
    <x v="52"/>
    <n v="3000039334"/>
    <n v="5000287713"/>
    <x v="5"/>
    <n v="201888"/>
    <s v="Frigorifico Allana Private Limited"/>
    <n v="21.67"/>
    <n v="21.66"/>
    <s v="MH 04 EY 8175/MISTRY TPT"/>
    <n v="31176"/>
    <n v="31176"/>
    <n v="1193985.8400000001"/>
    <n v="55124"/>
  </r>
  <r>
    <d v="2017-03-26T00:00:00"/>
    <n v="3"/>
    <x v="52"/>
    <n v="3000039334"/>
    <n v="5000287698"/>
    <x v="5"/>
    <n v="201888"/>
    <s v="Frigorifico Allana Private Limited"/>
    <n v="20.94"/>
    <n v="20.94"/>
    <s v="MH04EY8172/MISTRY TPT."/>
    <n v="31353"/>
    <n v="31353"/>
    <n v="1154296.56"/>
    <n v="55124"/>
  </r>
  <r>
    <d v="2017-03-26T00:00:00"/>
    <n v="3"/>
    <x v="52"/>
    <n v="3000040256"/>
    <n v="5000287683"/>
    <x v="1"/>
    <n v="600005"/>
    <s v="VVF LIMITED"/>
    <n v="33.265000000000001"/>
    <n v="33.265000000000001"/>
    <s v="GJ12BV8882/OM TRANSPORT"/>
    <n v="9499740239"/>
    <n v="9499740239"/>
    <n v="2511691.46"/>
    <n v="75505.530136780391"/>
  </r>
  <r>
    <d v="2017-03-26T00:00:00"/>
    <n v="3"/>
    <x v="52"/>
    <n v="3000039972"/>
    <n v="5000287684"/>
    <x v="1"/>
    <n v="200282"/>
    <s v="Maheshwari Global Industries Pvt Ltd"/>
    <n v="27.61"/>
    <n v="27.6"/>
    <s v="GJ12AY8804/OM TRANSPORT"/>
    <s v="16-17/461"/>
    <n v="461"/>
    <n v="2095688.9799999997"/>
    <n v="75930.760144927524"/>
  </r>
  <r>
    <d v="2017-03-26T00:00:00"/>
    <n v="3"/>
    <x v="52"/>
    <n v="3000040256"/>
    <n v="5000287685"/>
    <x v="1"/>
    <n v="600005"/>
    <s v="VVF LIMITED"/>
    <n v="27.27"/>
    <n v="27.23"/>
    <s v="GJ12BT8834/OM TRANSPORT"/>
    <n v="9499740239"/>
    <n v="9499740239"/>
    <n v="2056015.58"/>
    <n v="75505.529930224016"/>
  </r>
  <r>
    <d v="2017-03-26T00:00:00"/>
    <n v="3"/>
    <x v="52"/>
    <n v="3000039972"/>
    <n v="5000287697"/>
    <x v="1"/>
    <n v="200282"/>
    <s v="Maheshwari Global Industries Pvt Ltd"/>
    <n v="27.19"/>
    <n v="27.16"/>
    <s v="GJ12BT8830/OM TPT."/>
    <s v="16-17/464"/>
    <n v="464"/>
    <n v="2062279.4400000002"/>
    <n v="75930.75994108984"/>
  </r>
  <r>
    <d v="2017-03-26T00:00:00"/>
    <n v="3"/>
    <x v="52"/>
    <n v="3000039972"/>
    <n v="5000287695"/>
    <x v="1"/>
    <n v="200282"/>
    <s v="Maheshwari Global Industries Pvt Ltd"/>
    <n v="27.54"/>
    <n v="27.54"/>
    <s v="GJ12AZ8809/OM TPT."/>
    <s v="16-17/467"/>
    <n v="467"/>
    <n v="2091133.13"/>
    <n v="75930.75998547567"/>
  </r>
  <r>
    <d v="2017-03-26T00:00:00"/>
    <n v="3"/>
    <x v="52"/>
    <n v="3000039972"/>
    <n v="5000287686"/>
    <x v="1"/>
    <n v="200282"/>
    <s v="Maheshwari Global Industries Pvt Ltd"/>
    <n v="33.159999999999997"/>
    <n v="33.159999999999997"/>
    <s v="GJ 12 BT 8824/OM TPT."/>
    <s v="16-17/460"/>
    <n v="460"/>
    <n v="2517864"/>
    <n v="75930.759951749103"/>
  </r>
  <r>
    <d v="2017-03-26T00:00:00"/>
    <n v="3"/>
    <x v="52"/>
    <n v="3000039972"/>
    <n v="5000287696"/>
    <x v="1"/>
    <n v="200282"/>
    <s v="Maheshwari Global Industries Pvt Ltd"/>
    <n v="33.97"/>
    <n v="33.93"/>
    <s v="GJ 12 BT 8860/OM TPT"/>
    <n v="466"/>
    <n v="466"/>
    <n v="2576330.69"/>
    <n v="75930.760094311816"/>
  </r>
  <r>
    <d v="2017-03-26T00:00:00"/>
    <n v="3"/>
    <x v="52"/>
    <n v="3000039972"/>
    <n v="5000287688"/>
    <x v="1"/>
    <n v="200282"/>
    <s v="Maheshwari Global Industries Pvt Ltd"/>
    <n v="12.375"/>
    <n v="12.367000000000001"/>
    <s v="GJ12BT8862/OM TRANSPORT"/>
    <s v="16-17/459"/>
    <n v="459"/>
    <n v="939035.71000000008"/>
    <n v="75930.760087329181"/>
  </r>
  <r>
    <d v="2017-03-26T00:00:00"/>
    <n v="3"/>
    <x v="52"/>
    <n v="3000039972"/>
    <n v="5000287694"/>
    <x v="1"/>
    <n v="200282"/>
    <s v="Maheshwari Global Industries Pvt Ltd"/>
    <n v="33.17"/>
    <n v="33.159999999999997"/>
    <s v="GJ 12 BV 8870/OM TPT"/>
    <n v="463"/>
    <n v="463"/>
    <n v="2517864"/>
    <n v="75930.759951749103"/>
  </r>
  <r>
    <d v="2017-03-26T00:00:00"/>
    <n v="3"/>
    <x v="52"/>
    <n v="3000032673"/>
    <n v="5000287687"/>
    <x v="1"/>
    <n v="200282"/>
    <s v="Maheshwari Global Industries Pvt Ltd"/>
    <n v="20.535"/>
    <n v="20.523"/>
    <s v="GJ12BT8862/OM TRANSPORT"/>
    <s v="16-17/458"/>
    <n v="458"/>
    <n v="1870087.78"/>
    <n v="91121.560200750377"/>
  </r>
  <r>
    <d v="2017-03-28T00:00:00"/>
    <n v="3"/>
    <x v="52"/>
    <n v="3000039053"/>
    <n v="5000288211"/>
    <x v="0"/>
    <n v="200227"/>
    <s v="Adani Wilmar Ltd"/>
    <n v="26.72"/>
    <n v="26.72"/>
    <s v="GJ 12 AZ 8811/OM TPT"/>
    <n v="1601112834"/>
    <n v="1601112834"/>
    <n v="1402272.28"/>
    <n v="52480.25"/>
  </r>
  <r>
    <d v="2017-03-28T00:00:00"/>
    <n v="3"/>
    <x v="52"/>
    <n v="3000039053"/>
    <n v="5000288208"/>
    <x v="0"/>
    <n v="200227"/>
    <s v="Adani Wilmar Ltd"/>
    <n v="27.18"/>
    <n v="27.18"/>
    <s v="GJ12BT8826/OM TPT."/>
    <n v="1004337332"/>
    <n v="1601112782"/>
    <n v="1426413.2"/>
    <n v="52480.250183958793"/>
  </r>
  <r>
    <d v="2017-03-28T00:00:00"/>
    <n v="3"/>
    <x v="52"/>
    <n v="3000039053"/>
    <n v="5000288209"/>
    <x v="0"/>
    <n v="200227"/>
    <s v="Adani Wilmar Ltd"/>
    <n v="27.19"/>
    <n v="27.19"/>
    <s v="GJ12AZ8844/OM TPT."/>
    <n v="1601112781"/>
    <n v="1601112781"/>
    <n v="1426937.99"/>
    <n v="52480.249724163295"/>
  </r>
  <r>
    <d v="2017-03-28T00:00:00"/>
    <n v="3"/>
    <x v="52"/>
    <n v="3000039334"/>
    <n v="5000288194"/>
    <x v="5"/>
    <n v="201888"/>
    <s v="Frigorifico Allana Private Limited"/>
    <n v="21.91"/>
    <n v="21.9"/>
    <s v="MH 04 FU 0298/YL ROAD LI"/>
    <n v="31351"/>
    <n v="31351"/>
    <n v="1207215.6000000001"/>
    <n v="55124.000000000007"/>
  </r>
  <r>
    <d v="2017-03-28T00:00:00"/>
    <n v="3"/>
    <x v="52"/>
    <n v="3000039792"/>
    <n v="5000288206"/>
    <x v="5"/>
    <n v="203348"/>
    <s v="Netaji Oil Depot Pvt Ltd"/>
    <n v="32.58"/>
    <n v="32.58"/>
    <s v="GJ12BT7700/NTC SUPPLY"/>
    <s v="EX/009/2016-2017"/>
    <n v="9"/>
    <n v="1840770"/>
    <n v="56500"/>
  </r>
  <r>
    <d v="2017-03-28T00:00:00"/>
    <n v="3"/>
    <x v="52"/>
    <n v="3000040066"/>
    <n v="5000288202"/>
    <x v="5"/>
    <n v="203348"/>
    <s v="Netaji Oil Depot Pvt Ltd"/>
    <n v="19.84"/>
    <n v="19.84"/>
    <s v="MH 04 HD 5177/ASSOCIATES"/>
    <n v="10"/>
    <n v="10"/>
    <n v="1120960"/>
    <n v="56500"/>
  </r>
  <r>
    <d v="2017-03-28T00:00:00"/>
    <n v="3"/>
    <x v="52"/>
    <n v="3000039334"/>
    <n v="5000288196"/>
    <x v="5"/>
    <n v="201888"/>
    <s v="Frigorifico Allana Private Limited"/>
    <n v="19.84"/>
    <n v="19.84"/>
    <s v="MH 04  FP 1377/MISTRY TRA"/>
    <n v="31382"/>
    <n v="31382"/>
    <n v="1093660.1599999999"/>
    <n v="55123.999999999993"/>
  </r>
  <r>
    <d v="2017-03-28T00:00:00"/>
    <n v="3"/>
    <x v="52"/>
    <n v="3000039334"/>
    <n v="5000288197"/>
    <x v="5"/>
    <n v="201888"/>
    <s v="Frigorifico Allana Private Limited"/>
    <n v="19.5"/>
    <n v="19.5"/>
    <s v="MH 46 F 0934/IDEAL movers"/>
    <n v="31677"/>
    <n v="31331"/>
    <n v="1074918"/>
    <n v="55124"/>
  </r>
  <r>
    <d v="2017-03-28T00:00:00"/>
    <n v="3"/>
    <x v="52"/>
    <n v="3000039792"/>
    <n v="5000288200"/>
    <x v="5"/>
    <n v="203348"/>
    <s v="Netaji Oil Depot Pvt Ltd"/>
    <n v="32.08"/>
    <n v="32.08"/>
    <s v="GJ12BT1100/NTC SUPPLY"/>
    <s v="EX/008/2016-2017"/>
    <n v="8"/>
    <n v="1812520"/>
    <n v="56500"/>
  </r>
  <r>
    <d v="2017-03-28T00:00:00"/>
    <n v="3"/>
    <x v="52"/>
    <n v="3000040066"/>
    <n v="5000288199"/>
    <x v="5"/>
    <n v="203348"/>
    <s v="Netaji Oil Depot Pvt Ltd"/>
    <n v="19.93"/>
    <n v="19.93"/>
    <s v="MH 04 FP 4854/ASSOCIATES"/>
    <s v="EX/006/2016-17"/>
    <n v="6"/>
    <n v="1126045"/>
    <n v="56500"/>
  </r>
  <r>
    <d v="2017-03-28T00:00:00"/>
    <n v="3"/>
    <x v="52"/>
    <n v="3000040066"/>
    <n v="5000288198"/>
    <x v="5"/>
    <n v="203348"/>
    <s v="Netaji Oil Depot Pvt Ltd"/>
    <n v="19.940000000000001"/>
    <n v="19.940000000000001"/>
    <s v="MH 04 GC 3646/ASS0CIATES"/>
    <s v="EX/007/2016-17"/>
    <n v="7"/>
    <n v="1126610"/>
    <n v="56500"/>
  </r>
  <r>
    <d v="2017-03-28T00:00:00"/>
    <n v="3"/>
    <x v="52"/>
    <n v="3000040066"/>
    <n v="5000288204"/>
    <x v="5"/>
    <n v="203348"/>
    <s v="Netaji Oil Depot Pvt Ltd"/>
    <n v="20.83"/>
    <n v="20.83"/>
    <s v="MH 04 EY 8619/ASSOCIATES"/>
    <n v="11"/>
    <n v="11"/>
    <n v="1176895"/>
    <n v="56500"/>
  </r>
  <r>
    <d v="2017-03-28T00:00:00"/>
    <n v="3"/>
    <x v="52"/>
    <n v="3000039973"/>
    <n v="5000288225"/>
    <x v="1"/>
    <n v="200282"/>
    <s v="Maheshwari Global Industries Pvt Ltd"/>
    <n v="3.105"/>
    <n v="3.105"/>
    <s v="GJ12AY8899/OM TPT."/>
    <s v="16-17/473"/>
    <n v="473"/>
    <n v="235435.62999999998"/>
    <n v="75824.679549114328"/>
  </r>
  <r>
    <d v="2017-03-28T00:00:00"/>
    <n v="3"/>
    <x v="52"/>
    <n v="3000039972"/>
    <n v="5000288214"/>
    <x v="1"/>
    <n v="200282"/>
    <s v="Maheshwari Global Industries Pvt Ltd"/>
    <n v="33.93"/>
    <n v="33.89"/>
    <s v="GJ12BV8878/OM TPT."/>
    <s v="16-17/471"/>
    <n v="471"/>
    <n v="2573293.46"/>
    <n v="75930.760106226022"/>
  </r>
  <r>
    <d v="2017-03-28T00:00:00"/>
    <n v="3"/>
    <x v="52"/>
    <n v="3000039972"/>
    <n v="5000288223"/>
    <x v="1"/>
    <n v="200282"/>
    <s v="Maheshwari Global Industries Pvt Ltd"/>
    <n v="23.914999999999999"/>
    <n v="23.914999999999999"/>
    <s v="GJ12AY8899/OM TPT."/>
    <s v="16-17/472"/>
    <n v="472"/>
    <n v="1815884.13"/>
    <n v="75930.760192347894"/>
  </r>
  <r>
    <d v="2017-03-28T00:00:00"/>
    <n v="3"/>
    <x v="52"/>
    <n v="3000039972"/>
    <n v="5000288220"/>
    <x v="1"/>
    <n v="200282"/>
    <s v="Maheshwari Global Industries Pvt Ltd"/>
    <n v="32.700000000000003"/>
    <n v="32.700000000000003"/>
    <s v="GJ12BT8852/OM TPT."/>
    <s v="16-17/462"/>
    <n v="462"/>
    <n v="2482935.85"/>
    <n v="75930.759938837917"/>
  </r>
  <r>
    <d v="2017-03-28T00:00:00"/>
    <n v="3"/>
    <x v="52"/>
    <n v="3000039973"/>
    <n v="5000288215"/>
    <x v="1"/>
    <n v="200282"/>
    <s v="Maheshwari Global Industries Pvt Ltd"/>
    <n v="26.7"/>
    <n v="26.69"/>
    <s v="GJ12AY8891/OM TPT."/>
    <s v="16-17/475"/>
    <n v="475"/>
    <n v="2023760.71"/>
    <n v="75824.680029973766"/>
  </r>
  <r>
    <d v="2017-03-28T00:00:00"/>
    <n v="3"/>
    <x v="52"/>
    <n v="3000039972"/>
    <n v="5000288216"/>
    <x v="1"/>
    <n v="200282"/>
    <s v="Maheshwari Global Industries Pvt Ltd"/>
    <n v="27.46"/>
    <n v="27.43"/>
    <s v="GJ 12 BT 8832/OM TPT"/>
    <n v="468"/>
    <n v="468"/>
    <n v="2082780.75"/>
    <n v="75930.760116660589"/>
  </r>
  <r>
    <d v="2017-03-28T00:00:00"/>
    <n v="3"/>
    <x v="52"/>
    <n v="3000039972"/>
    <n v="5000288217"/>
    <x v="1"/>
    <n v="200282"/>
    <s v="Maheshwari Global Industries Pvt Ltd"/>
    <n v="32.35"/>
    <n v="32.32"/>
    <s v="GJ 12 BT 8868/OM TPT"/>
    <n v="469"/>
    <n v="469"/>
    <n v="2454082.16"/>
    <n v="75930.759900990102"/>
  </r>
  <r>
    <d v="2017-03-28T00:00:00"/>
    <n v="3"/>
    <x v="52"/>
    <n v="3000039972"/>
    <n v="5000288213"/>
    <x v="1"/>
    <n v="200282"/>
    <s v="Maheshwari Global Industries Pvt Ltd"/>
    <n v="26.86"/>
    <n v="26.86"/>
    <s v="GJ12AU8855/OM TPT."/>
    <s v="16-17/470"/>
    <n v="470"/>
    <n v="2039500.21"/>
    <n v="75930.759865971704"/>
  </r>
  <r>
    <d v="2017-03-29T00:00:00"/>
    <n v="3"/>
    <x v="52"/>
    <n v="3000039471"/>
    <n v="5000288609"/>
    <x v="0"/>
    <n v="200222"/>
    <s v="Liberty Oil Mills Ltd"/>
    <n v="23.29"/>
    <n v="23.29"/>
    <s v="MH 04 CU 3018/MISTRY"/>
    <n v="28729"/>
    <n v="28729"/>
    <n v="1123952.1100000001"/>
    <n v="48259.000000000007"/>
  </r>
  <r>
    <d v="2017-03-29T00:00:00"/>
    <n v="3"/>
    <x v="52"/>
    <n v="3000039471"/>
    <n v="5000288569"/>
    <x v="0"/>
    <n v="200222"/>
    <s v="Liberty Oil Mills Ltd"/>
    <n v="19.47"/>
    <n v="19.47"/>
    <s v="MH 46 F 1643/IDEAL"/>
    <n v="28738"/>
    <n v="28738"/>
    <n v="939602.73"/>
    <n v="48259"/>
  </r>
  <r>
    <d v="2017-03-29T00:00:00"/>
    <n v="3"/>
    <x v="52"/>
    <n v="3000039471"/>
    <n v="5000288568"/>
    <x v="0"/>
    <n v="200222"/>
    <s v="Liberty Oil Mills Ltd"/>
    <n v="19.96"/>
    <n v="19.96"/>
    <s v="MH 43 U 7610/IDEAL"/>
    <n v="28739"/>
    <n v="28739"/>
    <n v="963249.64"/>
    <n v="48259"/>
  </r>
  <r>
    <d v="2017-03-29T00:00:00"/>
    <n v="3"/>
    <x v="52"/>
    <n v="3000039333"/>
    <n v="5000288431"/>
    <x v="0"/>
    <n v="201888"/>
    <s v="Frigorifico Allana Private Limited"/>
    <n v="21.62"/>
    <n v="21.61"/>
    <s v="MH 06 AQ 1693/ABC"/>
    <n v="31576"/>
    <n v="31576"/>
    <n v="1029154.64"/>
    <n v="47624"/>
  </r>
  <r>
    <d v="2017-03-29T00:00:00"/>
    <n v="3"/>
    <x v="52"/>
    <n v="3000039333"/>
    <n v="5000288430"/>
    <x v="0"/>
    <n v="201888"/>
    <s v="Frigorifico Allana Private Limited"/>
    <n v="24.15"/>
    <n v="24.14"/>
    <s v="MH 04 FD 7336/A B C"/>
    <n v="31925"/>
    <n v="31574"/>
    <n v="1149643.3600000001"/>
    <n v="47624"/>
  </r>
  <r>
    <d v="2017-03-29T00:00:00"/>
    <n v="3"/>
    <x v="52"/>
    <n v="3000039471"/>
    <n v="5000288625"/>
    <x v="0"/>
    <n v="200222"/>
    <s v="Liberty Oil Mills Ltd"/>
    <n v="19.420000000000002"/>
    <n v="19.420000000000002"/>
    <s v="NH 46 F 0934/IDEAL"/>
    <n v="28741"/>
    <n v="28741"/>
    <n v="937189.78"/>
    <n v="48259"/>
  </r>
  <r>
    <d v="2017-03-29T00:00:00"/>
    <n v="3"/>
    <x v="52"/>
    <n v="3000039471"/>
    <n v="5000288611"/>
    <x v="0"/>
    <n v="200222"/>
    <s v="Liberty Oil Mills Ltd"/>
    <n v="19.71"/>
    <n v="19.71"/>
    <s v="MH 04 DS 6190/Y M H"/>
    <n v="28734"/>
    <n v="28734"/>
    <n v="951184.89"/>
    <n v="48259"/>
  </r>
  <r>
    <d v="2017-03-29T00:00:00"/>
    <n v="3"/>
    <x v="52"/>
    <n v="3000039471"/>
    <n v="5000288620"/>
    <x v="0"/>
    <n v="200222"/>
    <s v="Liberty Oil Mills Ltd"/>
    <n v="20.12"/>
    <n v="20.12"/>
    <s v="MH 12 HD 6098/Y M H ENTER"/>
    <n v="28736"/>
    <n v="28736"/>
    <n v="970971.08"/>
    <n v="48258.999999999993"/>
  </r>
  <r>
    <d v="2017-03-29T00:00:00"/>
    <n v="3"/>
    <x v="52"/>
    <n v="3000039471"/>
    <n v="5000288622"/>
    <x v="0"/>
    <n v="200222"/>
    <s v="Liberty Oil Mills Ltd"/>
    <n v="22.31"/>
    <n v="22.31"/>
    <s v="MH 06 AQ 1693/ABC"/>
    <n v="28737"/>
    <n v="28737"/>
    <n v="1076658.29"/>
    <n v="48259.000000000007"/>
  </r>
  <r>
    <d v="2017-03-29T00:00:00"/>
    <n v="3"/>
    <x v="52"/>
    <n v="3000039471"/>
    <n v="5000288623"/>
    <x v="0"/>
    <n v="200222"/>
    <s v="Liberty Oil Mills Ltd"/>
    <n v="23.75"/>
    <n v="23.75"/>
    <s v="MH 04 CU 3019/MISTRY"/>
    <n v="28731"/>
    <n v="28731"/>
    <n v="1146151.25"/>
    <n v="48259"/>
  </r>
  <r>
    <d v="2017-03-29T00:00:00"/>
    <n v="3"/>
    <x v="52"/>
    <n v="3000039471"/>
    <n v="5000288624"/>
    <x v="0"/>
    <n v="200222"/>
    <s v="Liberty Oil Mills Ltd"/>
    <n v="24.66"/>
    <n v="24.66"/>
    <s v="MH 04 FD 7336/ABC"/>
    <n v="28735"/>
    <n v="28735"/>
    <n v="1190066.94"/>
    <n v="48259"/>
  </r>
  <r>
    <d v="2017-03-29T00:00:00"/>
    <n v="3"/>
    <x v="52"/>
    <n v="3000039972"/>
    <n v="5000288454"/>
    <x v="1"/>
    <n v="200282"/>
    <s v="Maheshwari Global Industries Pvt Ltd"/>
    <n v="27.26"/>
    <n v="27.24"/>
    <s v="GJ 12 BT 8840/OM TPT"/>
    <n v="465"/>
    <n v="465"/>
    <n v="2068353.9"/>
    <n v="75930.759911894274"/>
  </r>
  <r>
    <d v="2017-03-29T00:00:00"/>
    <n v="3"/>
    <x v="52"/>
    <n v="3000039973"/>
    <n v="5000288452"/>
    <x v="1"/>
    <n v="200282"/>
    <s v="Maheshwari Global Industries Pvt Ltd"/>
    <n v="27.44"/>
    <n v="27.44"/>
    <s v="GJ 12 AZ 8820/OM TPT"/>
    <n v="476"/>
    <n v="476"/>
    <n v="2080629.2199999997"/>
    <n v="75824.680029154508"/>
  </r>
  <r>
    <d v="2017-03-29T00:00:00"/>
    <n v="3"/>
    <x v="52"/>
    <n v="3000039973"/>
    <n v="5000288439"/>
    <x v="1"/>
    <n v="200282"/>
    <s v="Maheshwari Global Industries Pvt Ltd"/>
    <n v="33.31"/>
    <n v="33.31"/>
    <s v="GJ 12 BV 8890/OM TPT"/>
    <n v="474"/>
    <n v="474"/>
    <n v="2525720.09"/>
    <n v="75824.679975983177"/>
  </r>
  <r>
    <d v="2017-03-29T00:00:00"/>
    <n v="3"/>
    <x v="52"/>
    <n v="3000039973"/>
    <n v="5000288451"/>
    <x v="1"/>
    <n v="200282"/>
    <s v="Maheshwari Global Industries Pvt Ltd"/>
    <n v="33.46"/>
    <n v="33.46"/>
    <s v="GJ 12 BV 8880/OM TPT"/>
    <n v="477"/>
    <n v="477"/>
    <n v="2537093.79"/>
    <n v="75824.679916317997"/>
  </r>
  <r>
    <d v="2017-03-30T00:00:00"/>
    <n v="3"/>
    <x v="52"/>
    <n v="3000039471"/>
    <n v="5000288788"/>
    <x v="0"/>
    <n v="200222"/>
    <s v="Liberty Oil Mills Ltd"/>
    <n v="19.53"/>
    <n v="19.53"/>
    <s v="MH 46 F 1729/IDEAL MOVERS"/>
    <n v="28740"/>
    <n v="28740"/>
    <n v="942498.27"/>
    <n v="48259"/>
  </r>
  <r>
    <d v="2017-03-30T00:00:00"/>
    <n v="3"/>
    <x v="52"/>
    <n v="3000039333"/>
    <n v="5000288793"/>
    <x v="0"/>
    <n v="201888"/>
    <s v="Frigorifico Allana Private Limited"/>
    <n v="19.66"/>
    <n v="19.61"/>
    <s v="MH 46 F 1643/IDEAL"/>
    <n v="31590"/>
    <n v="31590"/>
    <n v="933906.64"/>
    <n v="47624"/>
  </r>
  <r>
    <d v="2017-03-30T00:00:00"/>
    <n v="3"/>
    <x v="52"/>
    <n v="3000039333"/>
    <n v="5000288799"/>
    <x v="0"/>
    <n v="201888"/>
    <s v="Frigorifico Allana Private Limited"/>
    <n v="16.899999999999999"/>
    <n v="16.88"/>
    <s v="MH 43 U 8709/IDEAL MOVERS"/>
    <n v="31626"/>
    <n v="31626"/>
    <n v="803893.12"/>
    <n v="47624"/>
  </r>
  <r>
    <d v="2017-03-30T00:00:00"/>
    <n v="3"/>
    <x v="52"/>
    <n v="3000040293"/>
    <n v="5000288806"/>
    <x v="5"/>
    <n v="203377"/>
    <s v="EMAMI AGROTECH LIMITED"/>
    <n v="24.3"/>
    <n v="24.27"/>
    <s v="MH 46 AR 3728/H S ROADLIN"/>
    <n v="9221610370"/>
    <n v="9221610370"/>
    <n v="1328448.78"/>
    <n v="54736.249690976518"/>
  </r>
  <r>
    <d v="2017-03-30T00:00:00"/>
    <n v="3"/>
    <x v="52"/>
    <n v="3000039792"/>
    <n v="5000288823"/>
    <x v="5"/>
    <n v="203348"/>
    <s v="Netaji Oil Depot Pvt Ltd"/>
    <n v="32.630000000000003"/>
    <n v="32.49"/>
    <s v="GJ 12 BT 9300/NTC SUPPLY"/>
    <n v="12"/>
    <n v="12"/>
    <n v="1835685"/>
    <n v="56500"/>
  </r>
  <r>
    <d v="2017-03-30T00:00:00"/>
    <n v="3"/>
    <x v="52"/>
    <n v="3000040293"/>
    <n v="5000288804"/>
    <x v="5"/>
    <n v="203377"/>
    <s v="EMAMI AGROTECH LIMITED"/>
    <n v="24.42"/>
    <n v="24.39"/>
    <s v="MH 46 AR 0826/H S ROADLIN"/>
    <n v="9221610367"/>
    <n v="9221610367"/>
    <n v="1335017.1399999999"/>
    <n v="54736.250102501021"/>
  </r>
  <r>
    <d v="2017-03-30T00:00:00"/>
    <n v="3"/>
    <x v="52"/>
    <n v="3000040293"/>
    <n v="5000288821"/>
    <x v="5"/>
    <n v="203377"/>
    <s v="EMAMI AGROTECH LIMITED"/>
    <n v="19.559999999999999"/>
    <n v="19.53"/>
    <s v="MH 46 AF 0820/H S ROADLIN"/>
    <n v="9221610371"/>
    <n v="9221610371"/>
    <n v="1068998.96"/>
    <n v="54736.2498719918"/>
  </r>
  <r>
    <d v="2017-03-30T00:00:00"/>
    <n v="3"/>
    <x v="52"/>
    <n v="3000040293"/>
    <n v="5000288822"/>
    <x v="5"/>
    <n v="203377"/>
    <s v="EMAMI AGROTECH LIMITED"/>
    <n v="20.079999999999998"/>
    <n v="20.079999999999998"/>
    <s v="MH 04 HD 0426/IESA ROAD"/>
    <n v="9221610372"/>
    <n v="9221610372"/>
    <n v="1099103.8999999999"/>
    <n v="54736.25"/>
  </r>
  <r>
    <d v="2017-03-30T00:00:00"/>
    <n v="3"/>
    <x v="52"/>
    <n v="3000040293"/>
    <n v="5000288989"/>
    <x v="5"/>
    <n v="203377"/>
    <s v="EMAMI AGROTECH LIMITED"/>
    <n v="19.43"/>
    <n v="19.399999999999999"/>
    <s v="MH 43 Y 2381/PRANAY LOGIS"/>
    <n v="9221610374"/>
    <n v="9221610374"/>
    <n v="1061883.26"/>
    <n v="54736.250515463922"/>
  </r>
  <r>
    <d v="2017-03-30T00:00:00"/>
    <n v="3"/>
    <x v="52"/>
    <n v="3000040293"/>
    <n v="5000289010"/>
    <x v="5"/>
    <n v="203377"/>
    <s v="EMAMI AGROTECH LIMITED"/>
    <n v="20.65"/>
    <n v="20.63"/>
    <s v="MH 43 Y 7505/SUPREEMCARRI"/>
    <n v="9221610355"/>
    <n v="9221610355"/>
    <n v="1129208.8400000001"/>
    <n v="54736.250121182748"/>
  </r>
  <r>
    <d v="2017-03-31T00:00:00"/>
    <n v="3"/>
    <x v="52"/>
    <n v="3000039670"/>
    <n v="5000289284"/>
    <x v="3"/>
    <n v="203153"/>
    <s v="Srimadhi Agro Industries priva"/>
    <n v="13.04"/>
    <n v="13.04"/>
    <s v="MH 43 Y 4805/SUPREME CARR"/>
    <n v="7"/>
    <n v="7"/>
    <n v="1240104"/>
    <n v="95100"/>
  </r>
  <r>
    <d v="2017-03-31T00:00:00"/>
    <n v="3"/>
    <x v="52"/>
    <n v="3000040356"/>
    <n v="5000289312"/>
    <x v="0"/>
    <n v="200222"/>
    <s v="Liberty Oil Mills Ltd"/>
    <n v="18.75"/>
    <n v="18.75"/>
    <s v="MH 04 FD 1798/YMH ENTERPR"/>
    <n v="29240"/>
    <n v="29240"/>
    <n v="902981.25"/>
    <n v="48159"/>
  </r>
  <r>
    <d v="2017-03-31T00:00:00"/>
    <n v="3"/>
    <x v="52"/>
    <n v="3000040356"/>
    <n v="5000289340"/>
    <x v="0"/>
    <n v="200222"/>
    <s v="Liberty Oil Mills Ltd"/>
    <n v="19.809999999999999"/>
    <n v="19.809999999999999"/>
    <s v="MH 46 F 0934/IDEAL MOVERS"/>
    <n v="29220"/>
    <n v="29220"/>
    <n v="954029.79"/>
    <n v="48159.000000000007"/>
  </r>
  <r>
    <d v="2017-03-31T00:00:00"/>
    <n v="3"/>
    <x v="52"/>
    <n v="3000040356"/>
    <n v="5000289311"/>
    <x v="0"/>
    <n v="200222"/>
    <s v="Liberty Oil Mills Ltd"/>
    <n v="19.72"/>
    <n v="19.72"/>
    <s v="MH 46 F1729/IDEAL MOVERS"/>
    <n v="29204"/>
    <n v="29204"/>
    <n v="949695.48"/>
    <n v="48159"/>
  </r>
  <r>
    <d v="2017-03-31T00:00:00"/>
    <n v="3"/>
    <x v="52"/>
    <n v="3000040356"/>
    <n v="5000289275"/>
    <x v="0"/>
    <n v="200222"/>
    <s v="Liberty Oil Mills Ltd"/>
    <n v="22.32"/>
    <n v="22.32"/>
    <s v="MH 06 AQ 1693/A.B.CARRIER"/>
    <n v="29202"/>
    <n v="29202"/>
    <n v="1074908.8799999999"/>
    <n v="48158.999999999993"/>
  </r>
  <r>
    <d v="2017-03-31T00:00:00"/>
    <n v="3"/>
    <x v="52"/>
    <n v="3000040356"/>
    <n v="5000289273"/>
    <x v="0"/>
    <n v="200222"/>
    <s v="Liberty Oil Mills Ltd"/>
    <n v="19.329999999999998"/>
    <n v="19.329999999999998"/>
    <s v="MH 46 F 1643/IDEAL MOVERS"/>
    <n v="29186"/>
    <n v="29186"/>
    <n v="930913.47"/>
    <n v="48159"/>
  </r>
  <r>
    <d v="2017-03-31T00:00:00"/>
    <n v="3"/>
    <x v="52"/>
    <n v="3000040356"/>
    <n v="5000289271"/>
    <x v="0"/>
    <n v="200222"/>
    <s v="Liberty Oil Mills Ltd"/>
    <n v="24.49"/>
    <n v="24.49"/>
    <s v="MH 04 FD 7336/A.B.CARRIER"/>
    <n v="29199"/>
    <n v="29199"/>
    <n v="1179413.9099999999"/>
    <n v="48159"/>
  </r>
  <r>
    <d v="2017-03-31T00:00:00"/>
    <n v="3"/>
    <x v="52"/>
    <n v="3000040177"/>
    <n v="5000289401"/>
    <x v="5"/>
    <n v="202696"/>
    <s v="Olivia Impex Pvt Ltd"/>
    <n v="20.92"/>
    <n v="20.9"/>
    <s v="MH 46 AF 0802/RAJPAL LIQU"/>
    <n v="421"/>
    <n v="421"/>
    <n v="1180850"/>
    <n v="56500"/>
  </r>
  <r>
    <d v="2017-03-31T00:00:00"/>
    <n v="3"/>
    <x v="52"/>
    <n v="3000040293"/>
    <n v="5000289405"/>
    <x v="5"/>
    <n v="203377"/>
    <s v="EMAMI AGROTECH LIMITED"/>
    <n v="20.47"/>
    <n v="20.45"/>
    <s v="MH 43 Y 2481/PRANAY LOGIS"/>
    <n v="9221610373"/>
    <n v="9221610373"/>
    <n v="1119356.32"/>
    <n v="54736.250366748172"/>
  </r>
  <r>
    <d v="2017-03-31T00:00:00"/>
    <n v="3"/>
    <x v="52"/>
    <n v="3000040293"/>
    <n v="5000289268"/>
    <x v="5"/>
    <n v="203377"/>
    <s v="EMAMI AGROTECH LIMITED"/>
    <n v="20.72"/>
    <n v="20.69"/>
    <s v="MH 43 Y 8009/SUPREM CARRI"/>
    <n v="9221610363"/>
    <n v="9221610363"/>
    <n v="1132493.02"/>
    <n v="54736.250362493956"/>
  </r>
  <r>
    <d v="2017-03-31T00:00:00"/>
    <n v="3"/>
    <x v="52"/>
    <n v="3000040177"/>
    <n v="5000289473"/>
    <x v="5"/>
    <n v="202696"/>
    <s v="Olivia Impex Pvt Ltd"/>
    <n v="18.920000000000002"/>
    <n v="18.920000000000002"/>
    <s v="WB 23 C 9903/RAJPAL LIQU"/>
    <n v="420"/>
    <n v="420"/>
    <n v="1068980"/>
    <n v="56500"/>
  </r>
  <r>
    <d v="2017-03-31T00:00:00"/>
    <n v="3"/>
    <x v="52"/>
    <n v="3000039973"/>
    <n v="5000289276"/>
    <x v="1"/>
    <n v="200282"/>
    <s v="Maheshwari Global Industries Pvt Ltd"/>
    <n v="32.56"/>
    <n v="32.520000000000003"/>
    <s v="GJ 12 BV 8882/OM TPT"/>
    <n v="478"/>
    <n v="478"/>
    <n v="2465818.59"/>
    <n v="75824.679889298888"/>
  </r>
  <r>
    <d v="2017-03-31T00:00:00"/>
    <n v="3"/>
    <x v="52"/>
    <n v="3000039973"/>
    <n v="5000289280"/>
    <x v="1"/>
    <n v="200282"/>
    <s v="Maheshwari Global Industries Pvt Ltd"/>
    <n v="32.630000000000003"/>
    <n v="32.57"/>
    <s v="GJ 12 BT 8862/OM TPT"/>
    <s v="16-17/480"/>
    <n v="480"/>
    <n v="2469609.83"/>
    <n v="75824.680073687443"/>
  </r>
  <r>
    <d v="2017-03-31T00:00:00"/>
    <n v="3"/>
    <x v="52"/>
    <n v="3000039973"/>
    <n v="5000289277"/>
    <x v="1"/>
    <n v="200282"/>
    <s v="Maheshwari Global Industries Pvt Ltd"/>
    <n v="27.42"/>
    <n v="27.41"/>
    <s v="GJ 12 AZ 8812/OM TPT"/>
    <n v="479"/>
    <n v="479"/>
    <n v="2078354.4800000002"/>
    <n v="75824.680043779648"/>
  </r>
  <r>
    <d v="2017-03-31T00:00:00"/>
    <n v="3"/>
    <x v="52"/>
    <n v="3000039973"/>
    <n v="5000289278"/>
    <x v="1"/>
    <n v="200282"/>
    <s v="Maheshwari Global Industries Pvt Ltd"/>
    <n v="27.49"/>
    <n v="27.47"/>
    <s v="GJ 12 AY 8804/OM TPT"/>
    <s v="16-17/484"/>
    <n v="484"/>
    <n v="2082903.96"/>
    <n v="75824.680014561338"/>
  </r>
  <r>
    <d v="2017-03-31T00:00:00"/>
    <n v="3"/>
    <x v="52"/>
    <n v="3000039973"/>
    <n v="5000289282"/>
    <x v="1"/>
    <n v="200282"/>
    <s v="Maheshwari Global Industries Pvt Ltd"/>
    <n v="32.950000000000003"/>
    <n v="32.92"/>
    <s v="GJ 12 BT 8824/OM TPT"/>
    <s v="16-17/482"/>
    <n v="482"/>
    <n v="2496148.4700000002"/>
    <n v="75824.680133657355"/>
  </r>
  <r>
    <d v="2017-03-31T00:00:00"/>
    <n v="3"/>
    <x v="52"/>
    <n v="3000039973"/>
    <n v="5000289283"/>
    <x v="1"/>
    <n v="200282"/>
    <s v="Maheshwari Global Industries Pvt Ltd"/>
    <n v="26.98"/>
    <n v="26.94"/>
    <s v="GJ 12 BT 8834/OM TPT"/>
    <s v="16-17/483"/>
    <n v="483"/>
    <n v="2042716.8799999997"/>
    <n v="75824.680029695606"/>
  </r>
  <r>
    <d v="2017-03-31T00:00:00"/>
    <n v="3"/>
    <x v="52"/>
    <n v="3000039973"/>
    <n v="5000289313"/>
    <x v="1"/>
    <n v="200282"/>
    <s v="Maheshwari Global Industries Pvt Ltd"/>
    <n v="32.99"/>
    <n v="32.96"/>
    <s v="GJ 12 BV 8870/OM TPT"/>
    <n v="486"/>
    <n v="486"/>
    <n v="2499181.4500000002"/>
    <n v="75824.679915048546"/>
  </r>
  <r>
    <d v="2017-03-31T00:00:00"/>
    <n v="3"/>
    <x v="52"/>
    <n v="3000039973"/>
    <n v="5000289474"/>
    <x v="1"/>
    <n v="200282"/>
    <s v="Maheshwari Global Industries Pvt Ltd"/>
    <n v="33.770000000000003"/>
    <n v="33.65"/>
    <s v="GJ 12 BV 8874/OM TPT"/>
    <n v="485"/>
    <n v="485"/>
    <n v="2551500.48"/>
    <n v="75824.679940564645"/>
  </r>
  <r>
    <d v="2017-03-31T00:00:00"/>
    <n v="3"/>
    <x v="52"/>
    <n v="3000039973"/>
    <n v="5000289475"/>
    <x v="1"/>
    <n v="200282"/>
    <s v="Maheshwari Global Industries Pvt Ltd"/>
    <n v="32.85"/>
    <n v="32.840000000000003"/>
    <s v="GJ 12 BT 8868/OM TPT"/>
    <n v="488"/>
    <n v="488"/>
    <n v="2490082.4900000002"/>
    <n v="75824.679963459188"/>
  </r>
  <r>
    <d v="2017-03-31T00:00:00"/>
    <n v="3"/>
    <x v="52"/>
    <n v="3000039973"/>
    <n v="5000289281"/>
    <x v="1"/>
    <n v="200282"/>
    <s v="Maheshwari Global Industries Pvt Ltd"/>
    <n v="26.78"/>
    <n v="26.76"/>
    <s v="GJ 12 AZ 8800/OM TPT"/>
    <s v="16-17/481"/>
    <n v="481"/>
    <n v="2029068.44"/>
    <n v="75824.680119581462"/>
  </r>
  <r>
    <s v="Total"/>
    <m/>
    <x v="53"/>
    <m/>
    <m/>
    <x v="6"/>
    <m/>
    <m/>
    <n v="56897.949999999917"/>
    <n v="56824.82499999999"/>
    <m/>
    <m/>
    <m/>
    <n v="4349567309.992506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4">
  <r>
    <n v="2016"/>
    <n v="3"/>
    <x v="0"/>
    <d v="2016-03-01T00:00:00"/>
    <n v="390"/>
    <n v="410"/>
    <n v="417.12"/>
    <n v="385"/>
    <n v="405"/>
    <n v="412.08000000000004"/>
  </r>
  <r>
    <n v="2016"/>
    <n v="3"/>
    <x v="0"/>
    <d v="2016-03-02T00:00:00"/>
    <n v="390"/>
    <n v="410"/>
    <n v="417.12"/>
    <n v="380"/>
    <n v="400"/>
    <n v="407.04"/>
  </r>
  <r>
    <n v="2016"/>
    <n v="3"/>
    <x v="0"/>
    <d v="2016-03-03T00:00:00"/>
    <n v="395"/>
    <n v="415"/>
    <n v="422.16"/>
    <n v="384"/>
    <n v="404"/>
    <n v="411.072"/>
  </r>
  <r>
    <n v="2016"/>
    <n v="3"/>
    <x v="0"/>
    <d v="2016-03-04T00:00:00"/>
    <n v="390"/>
    <n v="410"/>
    <n v="417.12"/>
    <n v="380"/>
    <n v="400"/>
    <n v="407.04"/>
  </r>
  <r>
    <n v="2016"/>
    <n v="3"/>
    <x v="1"/>
    <d v="2016-03-08T00:00:00"/>
    <n v="375"/>
    <n v="395"/>
    <n v="402"/>
    <n v="400"/>
    <n v="420"/>
    <n v="427.20000000000005"/>
  </r>
  <r>
    <n v="2016"/>
    <n v="3"/>
    <x v="1"/>
    <d v="2016-03-09T00:00:00"/>
    <n v="375"/>
    <n v="395"/>
    <n v="402"/>
    <n v="400"/>
    <n v="420"/>
    <n v="427.20000000000005"/>
  </r>
  <r>
    <n v="2016"/>
    <n v="3"/>
    <x v="1"/>
    <d v="2016-03-10T00:00:00"/>
    <n v="380"/>
    <n v="400"/>
    <n v="407.04"/>
    <n v="405"/>
    <n v="425"/>
    <n v="432.24"/>
  </r>
  <r>
    <n v="2016"/>
    <n v="3"/>
    <x v="1"/>
    <d v="2016-03-11T00:00:00"/>
    <n v="415"/>
    <n v="435"/>
    <n v="442.32000000000005"/>
    <n v="395"/>
    <n v="415"/>
    <n v="422.16"/>
  </r>
  <r>
    <n v="2016"/>
    <n v="3"/>
    <x v="2"/>
    <d v="2016-03-14T00:00:00"/>
    <n v="410"/>
    <n v="430"/>
    <n v="437.28"/>
    <n v="395"/>
    <n v="415"/>
    <n v="422.16"/>
  </r>
  <r>
    <n v="2016"/>
    <n v="3"/>
    <x v="2"/>
    <d v="2016-03-15T00:00:00"/>
    <n v="420"/>
    <n v="440"/>
    <n v="447.36"/>
    <n v="420"/>
    <n v="440"/>
    <n v="447.36"/>
  </r>
  <r>
    <n v="2016"/>
    <n v="3"/>
    <x v="2"/>
    <d v="2016-03-16T00:00:00"/>
    <n v="425"/>
    <n v="445"/>
    <n v="452.4"/>
    <n v="395"/>
    <n v="415"/>
    <n v="422.16"/>
  </r>
  <r>
    <n v="2016"/>
    <n v="3"/>
    <x v="2"/>
    <d v="2016-03-17T00:00:00"/>
    <n v="430"/>
    <n v="450"/>
    <n v="457.44000000000005"/>
    <n v="405"/>
    <n v="425"/>
    <n v="432.24"/>
  </r>
  <r>
    <n v="2016"/>
    <n v="3"/>
    <x v="2"/>
    <d v="2016-03-18T00:00:00"/>
    <n v="430"/>
    <n v="450"/>
    <n v="457.44000000000005"/>
    <n v="405"/>
    <n v="425"/>
    <n v="432.24"/>
  </r>
  <r>
    <n v="2016"/>
    <n v="3"/>
    <x v="3"/>
    <d v="2016-03-21T00:00:00"/>
    <n v="440"/>
    <n v="460"/>
    <n v="467.52"/>
    <n v="420"/>
    <n v="440"/>
    <n v="447.36"/>
  </r>
  <r>
    <n v="2016"/>
    <n v="3"/>
    <x v="3"/>
    <d v="2016-03-22T00:00:00"/>
    <n v="445"/>
    <n v="465"/>
    <n v="472.56000000000006"/>
    <n v="425"/>
    <n v="445"/>
    <n v="452.4"/>
  </r>
  <r>
    <n v="2016"/>
    <n v="3"/>
    <x v="3"/>
    <d v="2016-03-23T00:00:00"/>
    <n v="445"/>
    <n v="465"/>
    <n v="472.56000000000006"/>
    <n v="425"/>
    <n v="445"/>
    <n v="452.4"/>
  </r>
  <r>
    <n v="2016"/>
    <n v="3"/>
    <x v="3"/>
    <d v="2016-03-24T00:00:00"/>
    <n v="445"/>
    <n v="465"/>
    <n v="472.56000000000006"/>
    <n v="425"/>
    <n v="445"/>
    <n v="452.4"/>
  </r>
  <r>
    <n v="2016"/>
    <n v="3"/>
    <x v="4"/>
    <d v="2016-03-28T00:00:00"/>
    <n v="455"/>
    <n v="475"/>
    <n v="482.64"/>
    <n v="435"/>
    <n v="455"/>
    <n v="462.48"/>
  </r>
  <r>
    <n v="2016"/>
    <n v="3"/>
    <x v="4"/>
    <d v="2016-03-29T00:00:00"/>
    <n v="460"/>
    <n v="480"/>
    <n v="487.68"/>
    <n v="445"/>
    <n v="465"/>
    <n v="472.56000000000006"/>
  </r>
  <r>
    <n v="2016"/>
    <n v="3"/>
    <x v="4"/>
    <d v="2016-03-30T00:00:00"/>
    <n v="455"/>
    <n v="475"/>
    <n v="482.64"/>
    <n v="440"/>
    <n v="460"/>
    <n v="467.52"/>
  </r>
  <r>
    <n v="2016"/>
    <n v="3"/>
    <x v="4"/>
    <d v="2016-03-31T00:00:00"/>
    <n v="460"/>
    <n v="480"/>
    <n v="487.68"/>
    <n v="440"/>
    <n v="460"/>
    <n v="467.52"/>
  </r>
  <r>
    <n v="2016"/>
    <n v="4"/>
    <x v="4"/>
    <d v="2016-04-01T00:00:00"/>
    <n v="470"/>
    <n v="490"/>
    <n v="497.76"/>
    <n v="450"/>
    <n v="470"/>
    <n v="477.6"/>
  </r>
  <r>
    <n v="2016"/>
    <n v="4"/>
    <x v="5"/>
    <d v="2016-04-04T00:00:00"/>
    <n v="485"/>
    <n v="505"/>
    <n v="512.88"/>
    <n v="460"/>
    <n v="480"/>
    <n v="487.68"/>
  </r>
  <r>
    <n v="2016"/>
    <n v="4"/>
    <x v="5"/>
    <d v="2016-04-05T00:00:00"/>
    <n v="485"/>
    <n v="505"/>
    <n v="512.88"/>
    <n v="460"/>
    <n v="480"/>
    <n v="487.68"/>
  </r>
  <r>
    <n v="2016"/>
    <n v="4"/>
    <x v="5"/>
    <d v="2016-04-06T00:00:00"/>
    <n v="500"/>
    <n v="520"/>
    <n v="528"/>
    <n v="460"/>
    <n v="480"/>
    <n v="487.68"/>
  </r>
  <r>
    <n v="2016"/>
    <n v="4"/>
    <x v="5"/>
    <d v="2016-04-07T00:00:00"/>
    <n v="510"/>
    <n v="530"/>
    <n v="538.08000000000004"/>
    <n v="460"/>
    <n v="480"/>
    <n v="487.68"/>
  </r>
  <r>
    <n v="2016"/>
    <n v="4"/>
    <x v="6"/>
    <d v="2016-04-11T00:00:00"/>
    <n v="500"/>
    <n v="520"/>
    <n v="528"/>
    <n v="450"/>
    <n v="470"/>
    <n v="477.6"/>
  </r>
  <r>
    <n v="2016"/>
    <n v="4"/>
    <x v="6"/>
    <d v="2016-04-12T00:00:00"/>
    <n v="495"/>
    <n v="515"/>
    <n v="522.96"/>
    <n v="445"/>
    <n v="465"/>
    <n v="472.56000000000006"/>
  </r>
  <r>
    <n v="2016"/>
    <n v="4"/>
    <x v="6"/>
    <d v="2016-04-13T00:00:00"/>
    <n v="505"/>
    <n v="525"/>
    <n v="533.04"/>
    <n v="445"/>
    <n v="465"/>
    <n v="472.56000000000006"/>
  </r>
  <r>
    <n v="2016"/>
    <n v="4"/>
    <x v="7"/>
    <d v="2016-04-18T00:00:00"/>
    <n v="505"/>
    <n v="525"/>
    <n v="533.04"/>
    <n v="425"/>
    <n v="445"/>
    <n v="452.4"/>
  </r>
  <r>
    <n v="2016"/>
    <n v="4"/>
    <x v="7"/>
    <d v="2016-04-19T00:00:00"/>
    <n v="500"/>
    <n v="520"/>
    <n v="528"/>
    <n v="430"/>
    <n v="450"/>
    <n v="457.44000000000005"/>
  </r>
  <r>
    <n v="2016"/>
    <n v="4"/>
    <x v="7"/>
    <d v="2016-04-20T00:00:00"/>
    <n v="495"/>
    <n v="515"/>
    <n v="522.96"/>
    <n v="425"/>
    <n v="445"/>
    <n v="452.4"/>
  </r>
  <r>
    <n v="2016"/>
    <n v="4"/>
    <x v="7"/>
    <d v="2016-04-21T00:00:00"/>
    <n v="500"/>
    <n v="520"/>
    <n v="528"/>
    <n v="430"/>
    <n v="450"/>
    <n v="457.44000000000005"/>
  </r>
  <r>
    <n v="2016"/>
    <n v="4"/>
    <x v="7"/>
    <d v="2016-04-22T00:00:00"/>
    <n v="500"/>
    <n v="520"/>
    <n v="528"/>
    <n v="430"/>
    <n v="450"/>
    <n v="457.44000000000005"/>
  </r>
  <r>
    <n v="2016"/>
    <n v="4"/>
    <x v="8"/>
    <d v="2016-04-25T00:00:00"/>
    <n v="490"/>
    <n v="510"/>
    <n v="517.91999999999996"/>
    <n v="420"/>
    <n v="440"/>
    <n v="447.36"/>
  </r>
  <r>
    <n v="2016"/>
    <n v="4"/>
    <x v="8"/>
    <d v="2016-04-26T00:00:00"/>
    <n v="500"/>
    <n v="520"/>
    <n v="528"/>
    <n v="430"/>
    <n v="450"/>
    <n v="457.44000000000005"/>
  </r>
  <r>
    <n v="2016"/>
    <n v="4"/>
    <x v="8"/>
    <d v="2016-04-27T00:00:00"/>
    <n v="500"/>
    <n v="520"/>
    <n v="528"/>
    <n v="435"/>
    <n v="455"/>
    <n v="462.48"/>
  </r>
  <r>
    <n v="2016"/>
    <n v="4"/>
    <x v="8"/>
    <d v="2016-04-28T00:00:00"/>
    <n v="490"/>
    <n v="510"/>
    <n v="517.91999999999996"/>
    <n v="425"/>
    <n v="445"/>
    <n v="452.4"/>
  </r>
  <r>
    <n v="2016"/>
    <n v="4"/>
    <x v="8"/>
    <d v="2016-04-29T00:00:00"/>
    <n v="490"/>
    <n v="510"/>
    <n v="517.91999999999996"/>
    <n v="425"/>
    <n v="445"/>
    <n v="452.4"/>
  </r>
  <r>
    <n v="2016"/>
    <n v="5"/>
    <x v="9"/>
    <d v="2016-05-02T00:00:00"/>
    <n v="490"/>
    <n v="510"/>
    <n v="517.91999999999996"/>
    <n v="420"/>
    <n v="440"/>
    <n v="447.36"/>
  </r>
  <r>
    <n v="2016"/>
    <n v="5"/>
    <x v="9"/>
    <d v="2016-05-03T00:00:00"/>
    <n v="475"/>
    <n v="495"/>
    <n v="502.8"/>
    <n v="415"/>
    <n v="435"/>
    <n v="442.32000000000005"/>
  </r>
  <r>
    <n v="2016"/>
    <n v="5"/>
    <x v="9"/>
    <d v="2016-05-04T00:00:00"/>
    <n v="485"/>
    <n v="505"/>
    <n v="512.88"/>
    <n v="425"/>
    <n v="445"/>
    <n v="452.4"/>
  </r>
  <r>
    <n v="2016"/>
    <n v="5"/>
    <x v="9"/>
    <d v="2016-05-05T00:00:00"/>
    <n v="480"/>
    <n v="500"/>
    <n v="507.84000000000003"/>
    <n v="425"/>
    <n v="445"/>
    <n v="452.4"/>
  </r>
  <r>
    <n v="2016"/>
    <n v="5"/>
    <x v="9"/>
    <d v="2016-05-06T00:00:00"/>
    <n v="480"/>
    <n v="500"/>
    <n v="507.84000000000003"/>
    <n v="425"/>
    <n v="445"/>
    <n v="452.4"/>
  </r>
  <r>
    <n v="2016"/>
    <n v="5"/>
    <x v="10"/>
    <d v="2016-05-09T00:00:00"/>
    <n v="485"/>
    <n v="505"/>
    <n v="512.88"/>
    <n v="430"/>
    <n v="450"/>
    <n v="457.44000000000005"/>
  </r>
  <r>
    <n v="2016"/>
    <n v="5"/>
    <x v="10"/>
    <d v="2016-05-10T00:00:00"/>
    <n v="480"/>
    <n v="500"/>
    <n v="507.84000000000003"/>
    <n v="420"/>
    <n v="440"/>
    <n v="447.36"/>
  </r>
  <r>
    <n v="2016"/>
    <n v="5"/>
    <x v="10"/>
    <d v="2016-05-11T00:00:00"/>
    <n v="480"/>
    <n v="500"/>
    <n v="507.84000000000003"/>
    <n v="420"/>
    <n v="440"/>
    <n v="447.36"/>
  </r>
  <r>
    <n v="2016"/>
    <n v="5"/>
    <x v="10"/>
    <d v="2016-05-12T00:00:00"/>
    <n v="475"/>
    <n v="495"/>
    <n v="502.8"/>
    <n v="418"/>
    <n v="438"/>
    <n v="445.34400000000005"/>
  </r>
  <r>
    <n v="2016"/>
    <n v="5"/>
    <x v="10"/>
    <d v="2016-05-13T00:00:00"/>
    <n v="470"/>
    <n v="490"/>
    <n v="497.76"/>
    <n v="413"/>
    <n v="433"/>
    <n v="440.30400000000003"/>
  </r>
  <r>
    <n v="2016"/>
    <n v="5"/>
    <x v="11"/>
    <d v="2016-05-16T00:00:00"/>
    <n v="475"/>
    <n v="495"/>
    <n v="502.8"/>
    <n v="410"/>
    <n v="430"/>
    <n v="437.28"/>
  </r>
  <r>
    <n v="2016"/>
    <n v="5"/>
    <x v="11"/>
    <d v="2016-05-17T00:00:00"/>
    <n v="475"/>
    <n v="495"/>
    <n v="502.8"/>
    <n v="415"/>
    <n v="435"/>
    <n v="442.32000000000005"/>
  </r>
  <r>
    <n v="2016"/>
    <n v="5"/>
    <x v="11"/>
    <d v="2016-05-18T00:00:00"/>
    <n v="465"/>
    <n v="485"/>
    <n v="492.72"/>
    <n v="405"/>
    <n v="425"/>
    <n v="432.24"/>
  </r>
  <r>
    <n v="2016"/>
    <n v="5"/>
    <x v="11"/>
    <d v="2016-05-19T00:00:00"/>
    <n v="460"/>
    <n v="480"/>
    <n v="487.68"/>
    <n v="400"/>
    <n v="420"/>
    <n v="427.20000000000005"/>
  </r>
  <r>
    <n v="2016"/>
    <n v="5"/>
    <x v="11"/>
    <d v="2016-05-20T00:00:00"/>
    <n v="465"/>
    <n v="485"/>
    <n v="492.72"/>
    <n v="395"/>
    <n v="415"/>
    <n v="422.16"/>
  </r>
  <r>
    <n v="2016"/>
    <n v="5"/>
    <x v="12"/>
    <d v="2016-05-23T00:00:00"/>
    <n v="465"/>
    <n v="485"/>
    <n v="492.72"/>
    <n v="395"/>
    <n v="415"/>
    <n v="422.16"/>
  </r>
  <r>
    <n v="2016"/>
    <n v="5"/>
    <x v="12"/>
    <d v="2016-05-24T00:00:00"/>
    <n v="465"/>
    <n v="485"/>
    <n v="492.72"/>
    <n v="390"/>
    <n v="410"/>
    <n v="417.12"/>
  </r>
  <r>
    <n v="2016"/>
    <n v="5"/>
    <x v="12"/>
    <d v="2016-05-25T00:00:00"/>
    <n v="460"/>
    <n v="480"/>
    <n v="487.68"/>
    <n v="400"/>
    <n v="420"/>
    <n v="427.20000000000005"/>
  </r>
  <r>
    <n v="2016"/>
    <n v="5"/>
    <x v="12"/>
    <d v="2016-05-26T00:00:00"/>
    <n v="465"/>
    <n v="485"/>
    <n v="492.72"/>
    <n v="405"/>
    <n v="425"/>
    <n v="432.24"/>
  </r>
  <r>
    <n v="2016"/>
    <n v="5"/>
    <x v="12"/>
    <d v="2016-05-27T00:00:00"/>
    <n v="465"/>
    <n v="485"/>
    <n v="492.72"/>
    <n v="405"/>
    <n v="425"/>
    <n v="432.24"/>
  </r>
  <r>
    <n v="2016"/>
    <n v="5"/>
    <x v="13"/>
    <d v="2016-05-30T00:00:00"/>
    <n v="470"/>
    <n v="490"/>
    <n v="497.76"/>
    <n v="410"/>
    <n v="430"/>
    <n v="437.28"/>
  </r>
  <r>
    <n v="2016"/>
    <n v="5"/>
    <x v="13"/>
    <d v="2016-05-31T00:00:00"/>
    <n v="470"/>
    <n v="490"/>
    <n v="497.76"/>
    <n v="410"/>
    <n v="430"/>
    <n v="437.28"/>
  </r>
  <r>
    <n v="2016"/>
    <n v="6"/>
    <x v="13"/>
    <d v="2016-06-01T00:00:00"/>
    <n v="465"/>
    <n v="485"/>
    <n v="492.72"/>
    <n v="405"/>
    <n v="425"/>
    <n v="432.24"/>
  </r>
  <r>
    <n v="2016"/>
    <n v="6"/>
    <x v="13"/>
    <d v="2016-06-02T00:00:00"/>
    <n v="470"/>
    <n v="490"/>
    <n v="497.76"/>
    <n v="410"/>
    <n v="430"/>
    <n v="437.28"/>
  </r>
  <r>
    <n v="2016"/>
    <n v="6"/>
    <x v="13"/>
    <d v="2016-06-03T00:00:00"/>
    <n v="475"/>
    <n v="495"/>
    <n v="502.8"/>
    <n v="415"/>
    <n v="435"/>
    <n v="442.32000000000005"/>
  </r>
  <r>
    <n v="2016"/>
    <n v="6"/>
    <x v="14"/>
    <d v="2016-06-06T00:00:00"/>
    <n v="475"/>
    <n v="495"/>
    <n v="502.8"/>
    <n v="420"/>
    <n v="440"/>
    <n v="447.36"/>
  </r>
  <r>
    <n v="2016"/>
    <n v="6"/>
    <x v="14"/>
    <d v="2016-06-07T00:00:00"/>
    <n v="470"/>
    <n v="490"/>
    <n v="497.76"/>
    <n v="415"/>
    <n v="435"/>
    <n v="442.32000000000005"/>
  </r>
  <r>
    <n v="2016"/>
    <n v="6"/>
    <x v="14"/>
    <d v="2016-06-08T00:00:00"/>
    <n v="475"/>
    <n v="495"/>
    <n v="502.8"/>
    <n v="425"/>
    <n v="445"/>
    <n v="452.4"/>
  </r>
  <r>
    <n v="2016"/>
    <n v="6"/>
    <x v="14"/>
    <d v="2016-06-09T00:00:00"/>
    <n v="475"/>
    <n v="495"/>
    <n v="502.8"/>
    <n v="425"/>
    <n v="445"/>
    <n v="452.4"/>
  </r>
  <r>
    <n v="2016"/>
    <n v="6"/>
    <x v="14"/>
    <d v="2016-06-10T00:00:00"/>
    <n v="475"/>
    <n v="495"/>
    <n v="502.8"/>
    <n v="425"/>
    <n v="445"/>
    <n v="452.4"/>
  </r>
  <r>
    <n v="2016"/>
    <n v="6"/>
    <x v="15"/>
    <d v="2016-06-13T00:00:00"/>
    <n v="470"/>
    <n v="490"/>
    <n v="497.76"/>
    <n v="420"/>
    <n v="440"/>
    <n v="447.36"/>
  </r>
  <r>
    <n v="2016"/>
    <n v="6"/>
    <x v="15"/>
    <d v="2016-06-15T00:00:00"/>
    <n v="460"/>
    <n v="480"/>
    <n v="487.68"/>
    <n v="410"/>
    <n v="430"/>
    <n v="437.28"/>
  </r>
  <r>
    <n v="2016"/>
    <n v="6"/>
    <x v="15"/>
    <d v="2016-06-16T00:00:00"/>
    <n v="460"/>
    <n v="480"/>
    <n v="487.68"/>
    <n v="410"/>
    <n v="430"/>
    <n v="437.28"/>
  </r>
  <r>
    <n v="2016"/>
    <n v="6"/>
    <x v="15"/>
    <d v="2016-06-17T00:00:00"/>
    <n v="465"/>
    <n v="485"/>
    <n v="492.72"/>
    <n v="410"/>
    <n v="430"/>
    <n v="437.28"/>
  </r>
  <r>
    <n v="2016"/>
    <n v="6"/>
    <x v="16"/>
    <d v="2016-06-20T00:00:00"/>
    <n v="465"/>
    <n v="485"/>
    <n v="492.72"/>
    <n v="410"/>
    <n v="430"/>
    <n v="437.28"/>
  </r>
  <r>
    <n v="2016"/>
    <n v="6"/>
    <x v="16"/>
    <d v="2016-06-21T00:00:00"/>
    <n v="465"/>
    <n v="485"/>
    <n v="492.72"/>
    <n v="410"/>
    <n v="430"/>
    <n v="437.28"/>
  </r>
  <r>
    <n v="2016"/>
    <n v="6"/>
    <x v="16"/>
    <d v="2016-06-22T00:00:00"/>
    <n v="465"/>
    <n v="485"/>
    <n v="492.72"/>
    <n v="410"/>
    <n v="430"/>
    <n v="437.28"/>
  </r>
  <r>
    <n v="2016"/>
    <n v="6"/>
    <x v="16"/>
    <d v="2016-06-23T00:00:00"/>
    <n v="465"/>
    <n v="485"/>
    <n v="492.72"/>
    <n v="410"/>
    <n v="430"/>
    <n v="437.28"/>
  </r>
  <r>
    <n v="2016"/>
    <n v="6"/>
    <x v="16"/>
    <d v="2016-06-24T00:00:00"/>
    <n v="465"/>
    <n v="485"/>
    <n v="492.72"/>
    <n v="410"/>
    <n v="430"/>
    <n v="437.28"/>
  </r>
  <r>
    <n v="2016"/>
    <n v="6"/>
    <x v="17"/>
    <d v="2016-06-27T00:00:00"/>
    <n v="465"/>
    <n v="485"/>
    <n v="492.72"/>
    <n v="410"/>
    <n v="430"/>
    <n v="437.28"/>
  </r>
  <r>
    <n v="2016"/>
    <n v="6"/>
    <x v="17"/>
    <d v="2016-06-28T00:00:00"/>
    <n v="475"/>
    <n v="495"/>
    <n v="502.8"/>
    <n v="420"/>
    <n v="440"/>
    <n v="447.36"/>
  </r>
  <r>
    <n v="2016"/>
    <n v="6"/>
    <x v="17"/>
    <d v="2016-06-29T00:00:00"/>
    <n v="460"/>
    <n v="480"/>
    <n v="487.68"/>
    <n v="420"/>
    <n v="440"/>
    <n v="447.36"/>
  </r>
  <r>
    <n v="2016"/>
    <n v="6"/>
    <x v="17"/>
    <d v="2016-06-30T00:00:00"/>
    <n v="460"/>
    <n v="480"/>
    <n v="487.68"/>
    <n v="420"/>
    <n v="440"/>
    <n v="447.36"/>
  </r>
  <r>
    <n v="2016"/>
    <n v="7"/>
    <x v="17"/>
    <d v="2016-07-01T00:00:00"/>
    <n v="460"/>
    <n v="480"/>
    <n v="487.68"/>
    <n v="420"/>
    <n v="440"/>
    <n v="447.36"/>
  </r>
  <r>
    <n v="2016"/>
    <n v="7"/>
    <x v="18"/>
    <d v="2016-07-04T00:00:00"/>
    <n v="460"/>
    <n v="480"/>
    <n v="487.68"/>
    <n v="425"/>
    <n v="445"/>
    <n v="452.4"/>
  </r>
  <r>
    <n v="2016"/>
    <n v="7"/>
    <x v="18"/>
    <d v="2016-07-05T00:00:00"/>
    <n v="455"/>
    <n v="475"/>
    <n v="482.64"/>
    <n v="420"/>
    <n v="440"/>
    <n v="447.36"/>
  </r>
  <r>
    <n v="2016"/>
    <n v="7"/>
    <x v="18"/>
    <d v="2016-07-08T00:00:00"/>
    <n v="455"/>
    <n v="475"/>
    <n v="482.64"/>
    <n v="420"/>
    <n v="440"/>
    <n v="447.36"/>
  </r>
  <r>
    <n v="2016"/>
    <n v="7"/>
    <x v="19"/>
    <d v="2016-07-11T00:00:00"/>
    <n v="450"/>
    <n v="470"/>
    <n v="477.6"/>
    <n v="420"/>
    <n v="440"/>
    <n v="447.36"/>
  </r>
  <r>
    <n v="2016"/>
    <n v="7"/>
    <x v="19"/>
    <d v="2016-07-12T00:00:00"/>
    <n v="450"/>
    <n v="470"/>
    <n v="477.6"/>
    <n v="420"/>
    <n v="440"/>
    <n v="447.36"/>
  </r>
  <r>
    <n v="2016"/>
    <n v="7"/>
    <x v="19"/>
    <d v="2016-07-13T00:00:00"/>
    <n v="455"/>
    <n v="475"/>
    <n v="482.64"/>
    <n v="425"/>
    <n v="445"/>
    <n v="452.4"/>
  </r>
  <r>
    <n v="2016"/>
    <n v="7"/>
    <x v="19"/>
    <d v="2016-07-14T00:00:00"/>
    <n v="455"/>
    <n v="475"/>
    <n v="482.64"/>
    <n v="420"/>
    <n v="440"/>
    <n v="447.36"/>
  </r>
  <r>
    <n v="2016"/>
    <n v="7"/>
    <x v="19"/>
    <d v="2016-07-15T00:00:00"/>
    <n v="455"/>
    <n v="475"/>
    <n v="482.64"/>
    <n v="420"/>
    <n v="440"/>
    <n v="447.36"/>
  </r>
  <r>
    <n v="2016"/>
    <n v="7"/>
    <x v="20"/>
    <d v="2016-07-18T00:00:00"/>
    <n v="455"/>
    <n v="475"/>
    <n v="482.64"/>
    <n v="420"/>
    <n v="440"/>
    <n v="447.36"/>
  </r>
  <r>
    <n v="2016"/>
    <n v="7"/>
    <x v="20"/>
    <d v="2016-07-19T00:00:00"/>
    <n v="455"/>
    <n v="475"/>
    <n v="482.64"/>
    <n v="420"/>
    <n v="440"/>
    <n v="447.36"/>
  </r>
  <r>
    <n v="2016"/>
    <n v="7"/>
    <x v="20"/>
    <d v="2016-07-20T00:00:00"/>
    <n v="465"/>
    <n v="485"/>
    <n v="492.72"/>
    <n v="425"/>
    <n v="445"/>
    <n v="452.4"/>
  </r>
  <r>
    <n v="2016"/>
    <n v="7"/>
    <x v="20"/>
    <d v="2016-07-21T00:00:00"/>
    <n v="465"/>
    <n v="485"/>
    <n v="492.72"/>
    <n v="425"/>
    <n v="445"/>
    <n v="452.4"/>
  </r>
  <r>
    <n v="2016"/>
    <n v="7"/>
    <x v="20"/>
    <d v="2016-07-22T00:00:00"/>
    <n v="465"/>
    <n v="485"/>
    <n v="492.72"/>
    <n v="425"/>
    <n v="445"/>
    <n v="452.4"/>
  </r>
  <r>
    <n v="2016"/>
    <n v="7"/>
    <x v="21"/>
    <d v="2016-07-25T00:00:00"/>
    <n v="460"/>
    <n v="480"/>
    <n v="487.68"/>
    <n v="425"/>
    <n v="445"/>
    <n v="452.4"/>
  </r>
  <r>
    <n v="2016"/>
    <n v="7"/>
    <x v="21"/>
    <d v="2016-07-26T00:00:00"/>
    <n v="460"/>
    <n v="480"/>
    <n v="487.68"/>
    <n v="425"/>
    <n v="445"/>
    <n v="452.4"/>
  </r>
  <r>
    <n v="2016"/>
    <n v="7"/>
    <x v="21"/>
    <d v="2016-07-27T00:00:00"/>
    <n v="460"/>
    <n v="480"/>
    <n v="487.68"/>
    <n v="425"/>
    <n v="445"/>
    <n v="452.4"/>
  </r>
  <r>
    <n v="2016"/>
    <n v="7"/>
    <x v="21"/>
    <d v="2016-07-28T00:00:00"/>
    <n v="460"/>
    <n v="480"/>
    <n v="487.68"/>
    <n v="425"/>
    <n v="445"/>
    <n v="452.4"/>
  </r>
  <r>
    <n v="2016"/>
    <n v="7"/>
    <x v="21"/>
    <d v="2016-07-29T00:00:00"/>
    <n v="460"/>
    <n v="480"/>
    <n v="487.68"/>
    <n v="425"/>
    <n v="445"/>
    <n v="452.4"/>
  </r>
  <r>
    <n v="2016"/>
    <n v="8"/>
    <x v="22"/>
    <d v="2016-08-01T00:00:00"/>
    <n v="470"/>
    <n v="490"/>
    <n v="497.76"/>
    <n v="435"/>
    <n v="455"/>
    <n v="462.48"/>
  </r>
  <r>
    <n v="2016"/>
    <n v="8"/>
    <x v="22"/>
    <d v="2016-08-02T00:00:00"/>
    <n v="475"/>
    <n v="495"/>
    <n v="502.8"/>
    <n v="440"/>
    <n v="460"/>
    <n v="467.52"/>
  </r>
  <r>
    <n v="2016"/>
    <n v="8"/>
    <x v="22"/>
    <d v="2016-08-03T00:00:00"/>
    <n v="470"/>
    <n v="490"/>
    <n v="497.76"/>
    <n v="440"/>
    <n v="460"/>
    <n v="467.52"/>
  </r>
  <r>
    <n v="2016"/>
    <n v="8"/>
    <x v="22"/>
    <d v="2016-08-04T00:00:00"/>
    <n v="470"/>
    <n v="490"/>
    <n v="497.76"/>
    <n v="440"/>
    <n v="460"/>
    <n v="467.52"/>
  </r>
  <r>
    <n v="2016"/>
    <n v="8"/>
    <x v="22"/>
    <d v="2016-08-05T00:00:00"/>
    <n v="470"/>
    <n v="490"/>
    <n v="497.76"/>
    <n v="445"/>
    <n v="465"/>
    <n v="472.56000000000006"/>
  </r>
  <r>
    <n v="2016"/>
    <n v="8"/>
    <x v="23"/>
    <d v="2016-08-08T00:00:00"/>
    <n v="475"/>
    <n v="495"/>
    <n v="502.8"/>
    <n v="435"/>
    <n v="455"/>
    <n v="462.48"/>
  </r>
  <r>
    <n v="2016"/>
    <n v="8"/>
    <x v="23"/>
    <d v="2016-08-09T00:00:00"/>
    <n v="475"/>
    <n v="495"/>
    <n v="502.8"/>
    <n v="435"/>
    <n v="455"/>
    <n v="462.48"/>
  </r>
  <r>
    <n v="2016"/>
    <n v="8"/>
    <x v="23"/>
    <d v="2016-08-10T00:00:00"/>
    <n v="485"/>
    <n v="505"/>
    <n v="512.88"/>
    <n v="445"/>
    <n v="465"/>
    <n v="472.56000000000006"/>
  </r>
  <r>
    <n v="2016"/>
    <n v="8"/>
    <x v="23"/>
    <d v="2016-08-11T00:00:00"/>
    <n v="490"/>
    <n v="510"/>
    <n v="517.91999999999996"/>
    <n v="450"/>
    <n v="470"/>
    <n v="477.6"/>
  </r>
  <r>
    <n v="2016"/>
    <n v="8"/>
    <x v="23"/>
    <d v="2016-08-12T00:00:00"/>
    <n v="490"/>
    <n v="510"/>
    <n v="517.91999999999996"/>
    <n v="450"/>
    <n v="470"/>
    <n v="477.6"/>
  </r>
  <r>
    <n v="2016"/>
    <n v="8"/>
    <x v="24"/>
    <d v="2016-08-18T00:00:00"/>
    <n v="510"/>
    <n v="530"/>
    <n v="538.08000000000004"/>
    <n v="470"/>
    <n v="490"/>
    <n v="497.76"/>
  </r>
  <r>
    <n v="2016"/>
    <n v="8"/>
    <x v="24"/>
    <d v="2016-08-19T00:00:00"/>
    <n v="510"/>
    <n v="530"/>
    <n v="538.08000000000004"/>
    <n v="470"/>
    <n v="490"/>
    <n v="497.76"/>
  </r>
  <r>
    <n v="2016"/>
    <n v="8"/>
    <x v="25"/>
    <d v="2016-08-22T00:00:00"/>
    <n v="515"/>
    <n v="535"/>
    <n v="543.12"/>
    <n v="460"/>
    <n v="480"/>
    <n v="487.68"/>
  </r>
  <r>
    <n v="2016"/>
    <n v="8"/>
    <x v="25"/>
    <d v="2016-08-23T00:00:00"/>
    <n v="507"/>
    <n v="527"/>
    <n v="535.05600000000004"/>
    <n v="460"/>
    <n v="480"/>
    <n v="487.68"/>
  </r>
  <r>
    <n v="2016"/>
    <n v="8"/>
    <x v="25"/>
    <d v="2016-08-24T00:00:00"/>
    <n v="507"/>
    <n v="527"/>
    <n v="535.05600000000004"/>
    <n v="463"/>
    <n v="483"/>
    <n v="490.70400000000001"/>
  </r>
  <r>
    <n v="2016"/>
    <n v="8"/>
    <x v="25"/>
    <d v="2016-08-25T00:00:00"/>
    <n v="510"/>
    <n v="530"/>
    <n v="538.08000000000004"/>
    <n v="465"/>
    <n v="485"/>
    <n v="492.72"/>
  </r>
  <r>
    <n v="2016"/>
    <n v="8"/>
    <x v="25"/>
    <d v="2016-08-26T00:00:00"/>
    <n v="515"/>
    <n v="535"/>
    <n v="543.12"/>
    <n v="465"/>
    <n v="485"/>
    <n v="492.72"/>
  </r>
  <r>
    <n v="2016"/>
    <n v="8"/>
    <x v="26"/>
    <d v="2016-08-29T00:00:00"/>
    <n v="510"/>
    <n v="530"/>
    <n v="538.08000000000004"/>
    <n v="450"/>
    <n v="470"/>
    <n v="477.6"/>
  </r>
  <r>
    <n v="2016"/>
    <n v="8"/>
    <x v="26"/>
    <d v="2016-08-30T00:00:00"/>
    <n v="505"/>
    <n v="525"/>
    <n v="533.04"/>
    <n v="445"/>
    <n v="465"/>
    <n v="472.56000000000006"/>
  </r>
  <r>
    <n v="2016"/>
    <n v="8"/>
    <x v="26"/>
    <d v="2016-08-31T00:00:00"/>
    <n v="510"/>
    <n v="530"/>
    <n v="538.08000000000004"/>
    <n v="460"/>
    <n v="480"/>
    <n v="487.68"/>
  </r>
  <r>
    <n v="2016"/>
    <n v="9"/>
    <x v="26"/>
    <d v="2016-09-01T00:00:00"/>
    <n v="510"/>
    <n v="530"/>
    <n v="538.08000000000004"/>
    <n v="460"/>
    <n v="480"/>
    <n v="487.68"/>
  </r>
  <r>
    <n v="2016"/>
    <n v="9"/>
    <x v="26"/>
    <d v="2016-09-02T00:00:00"/>
    <n v="520"/>
    <n v="540"/>
    <n v="548.16"/>
    <n v="465"/>
    <n v="485"/>
    <n v="492.72"/>
  </r>
  <r>
    <n v="2016"/>
    <n v="9"/>
    <x v="27"/>
    <d v="2016-09-06T00:00:00"/>
    <n v="515"/>
    <n v="535"/>
    <n v="543.12"/>
    <n v="460"/>
    <n v="480"/>
    <n v="487.68"/>
  </r>
  <r>
    <n v="2016"/>
    <n v="9"/>
    <x v="27"/>
    <d v="2016-09-07T00:00:00"/>
    <n v="515"/>
    <n v="535"/>
    <n v="543.12"/>
    <n v="465"/>
    <n v="485"/>
    <n v="492.72"/>
  </r>
  <r>
    <n v="2016"/>
    <n v="9"/>
    <x v="27"/>
    <d v="2016-09-08T00:00:00"/>
    <n v="510"/>
    <n v="530"/>
    <n v="538.08000000000004"/>
    <n v="465"/>
    <n v="485"/>
    <n v="492.72"/>
  </r>
  <r>
    <n v="2016"/>
    <n v="9"/>
    <x v="27"/>
    <d v="2016-09-09T00:00:00"/>
    <n v="515"/>
    <n v="535"/>
    <n v="543.12"/>
    <n v="470"/>
    <n v="490"/>
    <n v="497.76"/>
  </r>
  <r>
    <n v="2016"/>
    <n v="9"/>
    <x v="28"/>
    <d v="2016-09-13T00:00:00"/>
    <n v="505"/>
    <n v="525"/>
    <n v="533.04"/>
    <n v="460"/>
    <n v="480"/>
    <n v="487.68"/>
  </r>
  <r>
    <n v="2016"/>
    <n v="9"/>
    <x v="28"/>
    <d v="2016-09-14T00:00:00"/>
    <n v="505"/>
    <n v="525"/>
    <n v="533.04"/>
    <n v="455"/>
    <n v="475"/>
    <n v="482.64"/>
  </r>
  <r>
    <n v="2016"/>
    <n v="9"/>
    <x v="28"/>
    <d v="2016-09-15T00:00:00"/>
    <n v="505"/>
    <n v="525"/>
    <n v="533.04"/>
    <n v="455"/>
    <n v="475"/>
    <n v="482.64"/>
  </r>
  <r>
    <n v="2016"/>
    <n v="9"/>
    <x v="28"/>
    <d v="2016-09-16T00:00:00"/>
    <n v="505"/>
    <n v="525"/>
    <n v="533.04"/>
    <n v="455"/>
    <n v="475"/>
    <n v="482.64"/>
  </r>
  <r>
    <n v="2016"/>
    <n v="9"/>
    <x v="29"/>
    <d v="2016-09-19T00:00:00"/>
    <n v="515"/>
    <n v="535"/>
    <n v="543.12"/>
    <n v="465"/>
    <n v="485"/>
    <n v="492.72"/>
  </r>
  <r>
    <n v="2016"/>
    <n v="9"/>
    <x v="29"/>
    <d v="2016-09-20T00:00:00"/>
    <n v="525"/>
    <n v="545"/>
    <n v="553.20000000000005"/>
    <n v="475"/>
    <n v="495"/>
    <n v="502.8"/>
  </r>
  <r>
    <n v="2016"/>
    <n v="9"/>
    <x v="29"/>
    <d v="2016-09-21T00:00:00"/>
    <n v="545"/>
    <n v="565"/>
    <n v="573.36"/>
    <n v="465"/>
    <n v="485"/>
    <n v="492.72"/>
  </r>
  <r>
    <n v="2016"/>
    <n v="9"/>
    <x v="29"/>
    <d v="2016-09-22T00:00:00"/>
    <n v="545"/>
    <n v="565"/>
    <n v="573.36"/>
    <n v="465"/>
    <n v="485"/>
    <n v="492.72"/>
  </r>
  <r>
    <n v="2016"/>
    <n v="9"/>
    <x v="29"/>
    <d v="2016-09-23T00:00:00"/>
    <n v="545"/>
    <n v="565"/>
    <n v="573.36"/>
    <n v="465"/>
    <n v="485"/>
    <n v="492.72"/>
  </r>
  <r>
    <n v="2016"/>
    <n v="9"/>
    <x v="30"/>
    <d v="2016-09-26T00:00:00"/>
    <n v="530"/>
    <n v="550"/>
    <n v="558.24"/>
    <n v="455"/>
    <n v="475"/>
    <n v="482.64"/>
  </r>
  <r>
    <n v="2016"/>
    <n v="9"/>
    <x v="30"/>
    <d v="2016-09-27T00:00:00"/>
    <n v="525"/>
    <n v="545"/>
    <n v="553.20000000000005"/>
    <n v="450"/>
    <n v="470"/>
    <n v="477.6"/>
  </r>
  <r>
    <n v="2016"/>
    <n v="9"/>
    <x v="30"/>
    <d v="2016-09-28T00:00:00"/>
    <n v="525"/>
    <n v="545"/>
    <n v="553.20000000000005"/>
    <n v="450"/>
    <n v="470"/>
    <n v="477.6"/>
  </r>
  <r>
    <n v="2016"/>
    <n v="9"/>
    <x v="30"/>
    <d v="2016-09-29T00:00:00"/>
    <n v="525"/>
    <n v="545"/>
    <n v="553.20000000000005"/>
    <n v="450"/>
    <n v="470"/>
    <n v="477.6"/>
  </r>
  <r>
    <n v="2016"/>
    <n v="9"/>
    <x v="30"/>
    <d v="2016-09-30T00:00:00"/>
    <n v="525"/>
    <n v="545"/>
    <n v="553.20000000000005"/>
    <n v="450"/>
    <n v="470"/>
    <n v="477.6"/>
  </r>
  <r>
    <n v="2016"/>
    <n v="10"/>
    <x v="31"/>
    <d v="2016-10-03T00:00:00"/>
    <n v="525"/>
    <n v="545"/>
    <n v="553.20000000000005"/>
    <n v="450"/>
    <n v="470"/>
    <n v="477.6"/>
  </r>
  <r>
    <n v="2016"/>
    <n v="10"/>
    <x v="31"/>
    <d v="2016-10-04T00:00:00"/>
    <n v="515"/>
    <n v="535"/>
    <n v="543.12"/>
    <n v="450"/>
    <n v="470"/>
    <n v="477.6"/>
  </r>
  <r>
    <n v="2016"/>
    <n v="10"/>
    <x v="31"/>
    <d v="2016-10-05T00:00:00"/>
    <n v="510"/>
    <n v="530"/>
    <n v="538.08000000000004"/>
    <n v="445"/>
    <n v="465"/>
    <n v="472.56000000000006"/>
  </r>
  <r>
    <n v="2016"/>
    <n v="10"/>
    <x v="31"/>
    <d v="2016-10-06T00:00:00"/>
    <n v="505"/>
    <n v="525"/>
    <n v="533.04"/>
    <n v="445"/>
    <n v="465"/>
    <n v="472.56000000000006"/>
  </r>
  <r>
    <n v="2016"/>
    <n v="10"/>
    <x v="31"/>
    <d v="2016-10-07T00:00:00"/>
    <n v="505"/>
    <n v="525"/>
    <n v="533.04"/>
    <n v="445"/>
    <n v="465"/>
    <n v="472.56000000000006"/>
  </r>
  <r>
    <n v="2016"/>
    <n v="10"/>
    <x v="32"/>
    <d v="2016-10-10T00:00:00"/>
    <n v="510"/>
    <n v="530"/>
    <n v="538.08000000000004"/>
    <n v="445"/>
    <n v="465"/>
    <n v="472.56000000000006"/>
  </r>
  <r>
    <n v="2016"/>
    <n v="10"/>
    <x v="32"/>
    <d v="2016-10-12T00:00:00"/>
    <n v="505"/>
    <n v="525"/>
    <n v="533.04"/>
    <n v="435"/>
    <n v="455"/>
    <n v="462.48"/>
  </r>
  <r>
    <n v="2016"/>
    <n v="10"/>
    <x v="32"/>
    <d v="2016-10-13T00:00:00"/>
    <n v="505"/>
    <n v="525"/>
    <n v="533.04"/>
    <n v="435"/>
    <n v="455"/>
    <n v="462.48"/>
  </r>
  <r>
    <n v="2016"/>
    <n v="10"/>
    <x v="32"/>
    <d v="2016-10-14T00:00:00"/>
    <n v="515"/>
    <n v="535"/>
    <n v="543.12"/>
    <n v="445"/>
    <n v="465"/>
    <n v="472.56000000000006"/>
  </r>
  <r>
    <n v="2016"/>
    <n v="10"/>
    <x v="33"/>
    <d v="2016-10-17T00:00:00"/>
    <n v="515"/>
    <n v="535"/>
    <n v="543.12"/>
    <n v="455"/>
    <n v="475"/>
    <n v="482.64"/>
  </r>
  <r>
    <n v="2016"/>
    <n v="10"/>
    <x v="33"/>
    <d v="2016-10-18T00:00:00"/>
    <n v="515"/>
    <n v="535"/>
    <n v="543.12"/>
    <n v="455"/>
    <n v="475"/>
    <n v="482.64"/>
  </r>
  <r>
    <n v="2016"/>
    <n v="10"/>
    <x v="33"/>
    <d v="2016-10-19T00:00:00"/>
    <n v="520"/>
    <n v="540"/>
    <n v="548.16"/>
    <n v="460"/>
    <n v="480"/>
    <n v="487.68"/>
  </r>
  <r>
    <n v="2016"/>
    <n v="10"/>
    <x v="33"/>
    <d v="2016-10-20T00:00:00"/>
    <n v="515"/>
    <n v="535"/>
    <n v="543.12"/>
    <n v="455"/>
    <n v="475"/>
    <n v="482.64"/>
  </r>
  <r>
    <n v="2016"/>
    <n v="10"/>
    <x v="33"/>
    <d v="2016-10-21T00:00:00"/>
    <n v="510"/>
    <n v="530"/>
    <n v="538.08000000000004"/>
    <n v="445"/>
    <n v="465"/>
    <n v="472.56000000000006"/>
  </r>
  <r>
    <n v="2016"/>
    <n v="10"/>
    <x v="34"/>
    <d v="2016-10-24T00:00:00"/>
    <n v="515"/>
    <n v="535"/>
    <n v="543.12"/>
    <n v="450"/>
    <n v="470"/>
    <n v="477.6"/>
  </r>
  <r>
    <n v="2016"/>
    <n v="10"/>
    <x v="34"/>
    <d v="2016-10-25T00:00:00"/>
    <n v="505"/>
    <n v="525"/>
    <n v="533.04"/>
    <n v="445"/>
    <n v="465"/>
    <n v="472.56000000000006"/>
  </r>
  <r>
    <n v="2016"/>
    <n v="10"/>
    <x v="34"/>
    <d v="2016-10-26T00:00:00"/>
    <n v="510"/>
    <n v="530"/>
    <n v="538.08000000000004"/>
    <n v="450"/>
    <n v="470"/>
    <n v="477.6"/>
  </r>
  <r>
    <n v="2016"/>
    <n v="10"/>
    <x v="34"/>
    <d v="2016-10-27T00:00:00"/>
    <n v="510"/>
    <n v="530"/>
    <n v="538.08000000000004"/>
    <n v="450"/>
    <n v="470"/>
    <n v="477.6"/>
  </r>
  <r>
    <n v="2016"/>
    <n v="10"/>
    <x v="34"/>
    <d v="2016-10-28T00:00:00"/>
    <n v="495"/>
    <n v="515"/>
    <n v="522.96"/>
    <n v="450"/>
    <n v="470"/>
    <n v="477.6"/>
  </r>
  <r>
    <n v="2016"/>
    <n v="11"/>
    <x v="35"/>
    <d v="2016-11-02T00:00:00"/>
    <n v="490"/>
    <n v="510"/>
    <n v="517.91999999999996"/>
    <n v="445"/>
    <n v="465"/>
    <n v="472.56000000000006"/>
  </r>
  <r>
    <n v="2016"/>
    <n v="11"/>
    <x v="35"/>
    <d v="2016-11-03T00:00:00"/>
    <n v="490"/>
    <n v="510"/>
    <n v="517.91999999999996"/>
    <n v="445"/>
    <n v="465"/>
    <n v="472.56000000000006"/>
  </r>
  <r>
    <n v="2016"/>
    <n v="11"/>
    <x v="35"/>
    <d v="2016-11-04T00:00:00"/>
    <n v="490"/>
    <n v="510"/>
    <n v="517.91999999999996"/>
    <n v="445"/>
    <n v="465"/>
    <n v="472.56000000000006"/>
  </r>
  <r>
    <n v="2016"/>
    <n v="11"/>
    <x v="36"/>
    <d v="2016-11-07T00:00:00"/>
    <n v="490"/>
    <n v="510"/>
    <n v="517.91999999999996"/>
    <n v="445"/>
    <n v="465"/>
    <n v="472.56000000000006"/>
  </r>
  <r>
    <n v="2016"/>
    <n v="11"/>
    <x v="36"/>
    <d v="2016-11-08T00:00:00"/>
    <n v="500"/>
    <n v="520"/>
    <n v="528"/>
    <n v="450"/>
    <n v="470"/>
    <n v="477.6"/>
  </r>
  <r>
    <n v="2016"/>
    <n v="11"/>
    <x v="36"/>
    <d v="2016-11-09T00:00:00"/>
    <n v="495"/>
    <n v="515"/>
    <n v="522.96"/>
    <n v="445"/>
    <n v="465"/>
    <n v="472.56000000000006"/>
  </r>
  <r>
    <n v="2016"/>
    <n v="11"/>
    <x v="36"/>
    <d v="2016-11-10T00:00:00"/>
    <n v="500"/>
    <n v="520"/>
    <n v="528"/>
    <n v="450"/>
    <n v="470"/>
    <n v="477.6"/>
  </r>
  <r>
    <n v="2016"/>
    <n v="11"/>
    <x v="36"/>
    <d v="2016-11-11T00:00:00"/>
    <n v="505"/>
    <n v="525"/>
    <n v="533.04"/>
    <n v="455"/>
    <n v="475"/>
    <n v="482.64"/>
  </r>
  <r>
    <n v="2016"/>
    <n v="11"/>
    <x v="37"/>
    <d v="2016-11-14T00:00:00"/>
    <n v="495"/>
    <n v="515"/>
    <n v="522.96"/>
    <n v="445"/>
    <n v="465"/>
    <n v="472.56000000000006"/>
  </r>
  <r>
    <n v="2016"/>
    <n v="11"/>
    <x v="37"/>
    <d v="2016-11-15T00:00:00"/>
    <n v="500"/>
    <n v="520"/>
    <n v="528"/>
    <n v="440"/>
    <n v="460"/>
    <n v="467.52"/>
  </r>
  <r>
    <n v="2016"/>
    <n v="11"/>
    <x v="37"/>
    <d v="2016-11-16T00:00:00"/>
    <n v="505"/>
    <n v="525"/>
    <n v="533.04"/>
    <n v="445"/>
    <n v="465"/>
    <n v="472.56000000000006"/>
  </r>
  <r>
    <n v="2016"/>
    <n v="11"/>
    <x v="37"/>
    <d v="2016-11-17T00:00:00"/>
    <n v="505"/>
    <n v="525"/>
    <n v="533.04"/>
    <n v="405"/>
    <n v="425"/>
    <n v="432.24"/>
  </r>
  <r>
    <n v="2016"/>
    <n v="11"/>
    <x v="37"/>
    <d v="2016-11-18T00:00:00"/>
    <n v="500"/>
    <n v="520"/>
    <n v="528"/>
    <n v="450"/>
    <n v="470"/>
    <n v="477.6"/>
  </r>
  <r>
    <n v="2016"/>
    <n v="11"/>
    <x v="38"/>
    <d v="2016-11-21T00:00:00"/>
    <n v="505"/>
    <n v="525"/>
    <n v="533.04"/>
    <n v="455"/>
    <n v="475"/>
    <n v="482.64"/>
  </r>
  <r>
    <n v="2016"/>
    <n v="11"/>
    <x v="38"/>
    <d v="2016-11-22T00:00:00"/>
    <n v="505"/>
    <n v="525"/>
    <n v="533.04"/>
    <n v="455"/>
    <n v="475"/>
    <n v="482.64"/>
  </r>
  <r>
    <n v="2016"/>
    <n v="11"/>
    <x v="38"/>
    <d v="2016-11-23T00:00:00"/>
    <n v="505"/>
    <n v="525"/>
    <n v="533.04"/>
    <n v="450"/>
    <n v="470"/>
    <n v="477.6"/>
  </r>
  <r>
    <n v="2016"/>
    <n v="11"/>
    <x v="38"/>
    <d v="2016-11-24T00:00:00"/>
    <n v="520"/>
    <n v="540"/>
    <n v="548.16"/>
    <n v="460"/>
    <n v="480"/>
    <n v="487.68"/>
  </r>
  <r>
    <n v="2016"/>
    <n v="11"/>
    <x v="38"/>
    <d v="2016-11-25T00:00:00"/>
    <n v="520"/>
    <n v="540"/>
    <n v="548.16"/>
    <n v="460"/>
    <n v="480"/>
    <n v="487.68"/>
  </r>
  <r>
    <n v="2016"/>
    <n v="11"/>
    <x v="39"/>
    <d v="2016-11-28T00:00:00"/>
    <n v="525"/>
    <n v="545"/>
    <n v="553.20000000000005"/>
    <n v="465"/>
    <n v="485"/>
    <n v="492.72"/>
  </r>
  <r>
    <n v="2016"/>
    <n v="11"/>
    <x v="39"/>
    <d v="2016-11-29T00:00:00"/>
    <n v="525"/>
    <n v="545"/>
    <n v="553.20000000000005"/>
    <n v="465"/>
    <n v="485"/>
    <n v="492.72"/>
  </r>
  <r>
    <n v="2016"/>
    <n v="11"/>
    <x v="39"/>
    <d v="2016-11-30T00:00:00"/>
    <n v="525"/>
    <n v="545"/>
    <n v="553.20000000000005"/>
    <n v="465"/>
    <n v="485"/>
    <n v="492.72"/>
  </r>
  <r>
    <n v="2016"/>
    <n v="12"/>
    <x v="39"/>
    <d v="2016-12-01T00:00:00"/>
    <n v="530"/>
    <n v="550"/>
    <n v="558.24"/>
    <n v="470"/>
    <n v="490"/>
    <n v="497.76"/>
  </r>
  <r>
    <n v="2016"/>
    <n v="12"/>
    <x v="39"/>
    <d v="2016-12-02T00:00:00"/>
    <n v="530"/>
    <n v="550"/>
    <n v="558.24"/>
    <n v="470"/>
    <n v="490"/>
    <n v="497.76"/>
  </r>
  <r>
    <n v="2016"/>
    <n v="12"/>
    <x v="40"/>
    <d v="2016-12-05T00:00:00"/>
    <n v="535"/>
    <n v="555"/>
    <n v="563.28"/>
    <n v="475"/>
    <n v="495"/>
    <n v="502.8"/>
  </r>
  <r>
    <n v="2016"/>
    <n v="12"/>
    <x v="40"/>
    <d v="2016-12-06T00:00:00"/>
    <n v="535"/>
    <n v="555"/>
    <n v="563.28"/>
    <n v="475"/>
    <n v="495"/>
    <n v="502.8"/>
  </r>
  <r>
    <n v="2016"/>
    <n v="12"/>
    <x v="40"/>
    <d v="2016-12-07T00:00:00"/>
    <n v="530"/>
    <n v="550"/>
    <n v="558.24"/>
    <n v="470"/>
    <n v="490"/>
    <n v="497.76"/>
  </r>
  <r>
    <n v="2016"/>
    <n v="12"/>
    <x v="40"/>
    <d v="2016-12-08T00:00:00"/>
    <n v="540"/>
    <n v="560"/>
    <n v="568.31999999999994"/>
    <n v="470"/>
    <n v="490"/>
    <n v="497.76"/>
  </r>
  <r>
    <n v="2016"/>
    <n v="12"/>
    <x v="40"/>
    <d v="2016-12-09T00:00:00"/>
    <n v="540"/>
    <n v="560"/>
    <n v="568.31999999999994"/>
    <n v="470"/>
    <n v="490"/>
    <n v="497.76"/>
  </r>
  <r>
    <n v="2016"/>
    <n v="12"/>
    <x v="41"/>
    <d v="2016-12-13T00:00:00"/>
    <n v="540"/>
    <n v="560"/>
    <n v="568.31999999999994"/>
    <n v="470"/>
    <n v="490"/>
    <n v="497.76"/>
  </r>
  <r>
    <n v="2016"/>
    <n v="12"/>
    <x v="41"/>
    <d v="2016-12-14T00:00:00"/>
    <n v="545"/>
    <n v="565"/>
    <n v="573.36"/>
    <n v="475"/>
    <n v="495"/>
    <n v="502.8"/>
  </r>
  <r>
    <n v="2016"/>
    <n v="12"/>
    <x v="41"/>
    <d v="2016-12-15T00:00:00"/>
    <n v="545"/>
    <n v="565"/>
    <n v="573.36"/>
    <n v="475"/>
    <n v="495"/>
    <n v="502.8"/>
  </r>
  <r>
    <n v="2016"/>
    <n v="12"/>
    <x v="41"/>
    <d v="2016-12-16T00:00:00"/>
    <n v="545"/>
    <n v="565"/>
    <n v="573.36"/>
    <n v="475"/>
    <n v="495"/>
    <n v="502.8"/>
  </r>
  <r>
    <n v="2016"/>
    <n v="12"/>
    <x v="42"/>
    <d v="2016-12-19T00:00:00"/>
    <n v="545"/>
    <n v="565"/>
    <n v="573.36"/>
    <n v="475"/>
    <n v="495"/>
    <n v="502.8"/>
  </r>
  <r>
    <n v="2016"/>
    <n v="12"/>
    <x v="42"/>
    <d v="2016-12-20T00:00:00"/>
    <n v="540"/>
    <n v="560"/>
    <n v="568.31999999999994"/>
    <n v="470"/>
    <n v="490"/>
    <n v="497.76"/>
  </r>
  <r>
    <n v="2016"/>
    <n v="12"/>
    <x v="42"/>
    <d v="2016-12-21T00:00:00"/>
    <n v="545"/>
    <n v="565"/>
    <n v="573.36"/>
    <n v="470"/>
    <n v="490"/>
    <n v="497.76"/>
  </r>
  <r>
    <n v="2016"/>
    <n v="12"/>
    <x v="42"/>
    <d v="2016-12-22T00:00:00"/>
    <n v="540"/>
    <n v="560"/>
    <n v="568.31999999999994"/>
    <n v="470"/>
    <n v="490"/>
    <n v="497.76"/>
  </r>
  <r>
    <n v="2016"/>
    <n v="12"/>
    <x v="42"/>
    <d v="2016-12-23T00:00:00"/>
    <n v="540"/>
    <n v="560"/>
    <n v="568.31999999999994"/>
    <n v="470"/>
    <n v="490"/>
    <n v="497.76"/>
  </r>
  <r>
    <n v="2016"/>
    <n v="12"/>
    <x v="43"/>
    <d v="2016-12-27T00:00:00"/>
    <n v="545"/>
    <n v="565"/>
    <n v="573.36"/>
    <n v="465"/>
    <n v="485"/>
    <n v="492.72"/>
  </r>
  <r>
    <n v="2016"/>
    <n v="12"/>
    <x v="43"/>
    <d v="2016-12-28T00:00:00"/>
    <n v="540"/>
    <n v="560"/>
    <n v="568.31999999999994"/>
    <n v="470"/>
    <n v="490"/>
    <n v="497.76"/>
  </r>
  <r>
    <n v="2016"/>
    <n v="12"/>
    <x v="43"/>
    <d v="2016-12-29T00:00:00"/>
    <n v="540"/>
    <n v="560"/>
    <n v="568.31999999999994"/>
    <n v="470"/>
    <n v="490"/>
    <n v="497.76"/>
  </r>
  <r>
    <n v="2016"/>
    <n v="12"/>
    <x v="43"/>
    <d v="2016-12-30T00:00:00"/>
    <n v="540"/>
    <n v="560"/>
    <n v="568.31999999999994"/>
    <n v="470"/>
    <n v="490"/>
    <n v="497.76"/>
  </r>
  <r>
    <n v="2017"/>
    <n v="1"/>
    <x v="44"/>
    <d v="2017-01-03T00:00:00"/>
    <n v="540"/>
    <n v="560"/>
    <n v="568.31999999999994"/>
    <n v="470"/>
    <n v="490"/>
    <n v="497.76"/>
  </r>
  <r>
    <n v="2017"/>
    <n v="1"/>
    <x v="44"/>
    <d v="2017-01-04T00:00:00"/>
    <n v="560"/>
    <n v="580"/>
    <n v="588.48"/>
    <n v="475"/>
    <n v="495"/>
    <n v="502.8"/>
  </r>
  <r>
    <n v="2017"/>
    <n v="1"/>
    <x v="44"/>
    <d v="2017-01-05T00:00:00"/>
    <n v="545"/>
    <n v="565"/>
    <n v="573.36"/>
    <n v="465"/>
    <n v="485"/>
    <n v="492.72"/>
  </r>
  <r>
    <n v="2017"/>
    <n v="1"/>
    <x v="44"/>
    <d v="2017-01-06T00:00:00"/>
    <n v="540"/>
    <n v="560"/>
    <n v="568.31999999999994"/>
    <n v="460"/>
    <n v="480"/>
    <n v="487.68"/>
  </r>
  <r>
    <n v="2017"/>
    <n v="1"/>
    <x v="45"/>
    <d v="2017-01-09T00:00:00"/>
    <n v="545"/>
    <n v="565"/>
    <n v="573.36"/>
    <n v="465"/>
    <n v="485"/>
    <n v="492.72"/>
  </r>
  <r>
    <n v="2017"/>
    <n v="1"/>
    <x v="45"/>
    <d v="2017-01-10T00:00:00"/>
    <n v="545"/>
    <n v="565"/>
    <n v="573.36"/>
    <n v="465"/>
    <n v="485"/>
    <n v="492.72"/>
  </r>
  <r>
    <n v="2017"/>
    <n v="1"/>
    <x v="45"/>
    <d v="2017-01-11T00:00:00"/>
    <n v="550"/>
    <n v="570"/>
    <n v="578.4"/>
    <n v="470"/>
    <n v="490"/>
    <n v="497.76"/>
  </r>
  <r>
    <n v="2017"/>
    <n v="1"/>
    <x v="45"/>
    <d v="2017-01-12T00:00:00"/>
    <n v="545"/>
    <n v="565"/>
    <n v="573.36"/>
    <n v="465"/>
    <n v="485"/>
    <n v="492.72"/>
  </r>
  <r>
    <n v="2017"/>
    <n v="1"/>
    <x v="45"/>
    <d v="2017-01-13T00:00:00"/>
    <n v="545"/>
    <n v="565"/>
    <n v="573.36"/>
    <n v="460"/>
    <n v="480"/>
    <n v="487.68"/>
  </r>
  <r>
    <n v="2017"/>
    <n v="1"/>
    <x v="46"/>
    <d v="2017-01-16T00:00:00"/>
    <n v="550"/>
    <n v="570"/>
    <n v="578.4"/>
    <n v="465"/>
    <n v="485"/>
    <n v="492.72"/>
  </r>
  <r>
    <n v="2017"/>
    <n v="1"/>
    <x v="46"/>
    <d v="2017-01-17T00:00:00"/>
    <n v="555"/>
    <n v="575"/>
    <n v="583.44000000000005"/>
    <n v="470"/>
    <n v="490"/>
    <n v="497.76"/>
  </r>
  <r>
    <n v="2017"/>
    <n v="1"/>
    <x v="46"/>
    <d v="2017-01-18T00:00:00"/>
    <n v="560"/>
    <n v="580"/>
    <n v="588.48"/>
    <n v="465"/>
    <n v="485"/>
    <n v="492.72"/>
  </r>
  <r>
    <n v="2017"/>
    <n v="1"/>
    <x v="46"/>
    <d v="2017-01-19T00:00:00"/>
    <n v="570"/>
    <n v="590"/>
    <n v="598.55999999999995"/>
    <n v="470"/>
    <n v="490"/>
    <n v="497.76"/>
  </r>
  <r>
    <n v="2017"/>
    <n v="1"/>
    <x v="46"/>
    <d v="2017-01-20T00:00:00"/>
    <n v="570"/>
    <n v="590"/>
    <n v="598.55999999999995"/>
    <n v="470"/>
    <n v="490"/>
    <n v="497.76"/>
  </r>
  <r>
    <n v="2017"/>
    <n v="1"/>
    <x v="47"/>
    <d v="2017-01-23T00:00:00"/>
    <n v="570"/>
    <n v="590"/>
    <n v="598.55999999999995"/>
    <n v="470"/>
    <n v="490"/>
    <n v="497.76"/>
  </r>
  <r>
    <n v="2017"/>
    <n v="1"/>
    <x v="47"/>
    <d v="2017-01-24T00:00:00"/>
    <n v="575"/>
    <n v="595"/>
    <n v="603.6"/>
    <n v="480"/>
    <n v="500"/>
    <n v="507.84000000000003"/>
  </r>
  <r>
    <n v="2017"/>
    <n v="1"/>
    <x v="47"/>
    <d v="2017-01-25T00:00:00"/>
    <n v="570"/>
    <n v="590"/>
    <n v="598.55999999999995"/>
    <n v="475"/>
    <n v="495"/>
    <n v="502.8"/>
  </r>
  <r>
    <n v="2017"/>
    <n v="1"/>
    <x v="47"/>
    <d v="2017-01-27T00:00:00"/>
    <n v="565"/>
    <n v="585"/>
    <n v="593.52"/>
    <n v="470"/>
    <n v="490"/>
    <n v="497.76"/>
  </r>
  <r>
    <n v="2017"/>
    <n v="1"/>
    <x v="48"/>
    <d v="2017-01-30T00:00:00"/>
    <n v="565"/>
    <n v="585"/>
    <n v="593.52"/>
    <n v="470"/>
    <n v="490"/>
    <n v="497.76"/>
  </r>
  <r>
    <n v="2017"/>
    <n v="1"/>
    <x v="48"/>
    <d v="2017-01-31T00:00:00"/>
    <n v="565"/>
    <n v="585"/>
    <n v="593.52"/>
    <n v="470"/>
    <n v="490"/>
    <n v="497.76"/>
  </r>
  <r>
    <n v="2017"/>
    <n v="2"/>
    <x v="48"/>
    <d v="2017-02-01T00:00:00"/>
    <n v="565"/>
    <n v="585"/>
    <n v="593.52"/>
    <n v="470"/>
    <n v="490"/>
    <n v="497.76"/>
  </r>
  <r>
    <n v="2017"/>
    <n v="2"/>
    <x v="48"/>
    <d v="2017-02-02T00:00:00"/>
    <n v="570"/>
    <n v="590"/>
    <n v="598.55999999999995"/>
    <n v="475"/>
    <n v="495"/>
    <n v="502.8"/>
  </r>
  <r>
    <n v="2017"/>
    <n v="2"/>
    <x v="48"/>
    <d v="2017-02-03T00:00:00"/>
    <n v="565"/>
    <n v="585"/>
    <n v="593.52"/>
    <n v="470"/>
    <n v="490"/>
    <n v="497.76"/>
  </r>
  <r>
    <n v="2017"/>
    <n v="2"/>
    <x v="49"/>
    <d v="2017-02-06T00:00:00"/>
    <n v="560"/>
    <n v="580"/>
    <n v="588.48"/>
    <n v="470"/>
    <n v="490"/>
    <n v="497.76"/>
  </r>
  <r>
    <n v="2017"/>
    <n v="2"/>
    <x v="49"/>
    <d v="2017-02-07T00:00:00"/>
    <n v="560"/>
    <n v="580"/>
    <n v="588.48"/>
    <n v="470"/>
    <n v="490"/>
    <n v="497.76"/>
  </r>
  <r>
    <n v="2017"/>
    <n v="2"/>
    <x v="49"/>
    <d v="2017-02-08T00:00:00"/>
    <n v="545"/>
    <n v="565"/>
    <n v="573.36"/>
    <n v="475"/>
    <n v="495"/>
    <n v="502.8"/>
  </r>
  <r>
    <n v="2017"/>
    <n v="2"/>
    <x v="49"/>
    <d v="2017-02-09T00:00:00"/>
    <n v="550"/>
    <n v="570"/>
    <n v="578.4"/>
    <n v="485"/>
    <n v="505"/>
    <n v="512.88"/>
  </r>
  <r>
    <n v="2017"/>
    <n v="2"/>
    <x v="49"/>
    <d v="2017-02-10T00:00:00"/>
    <n v="545"/>
    <n v="565"/>
    <n v="573.36"/>
    <n v="475"/>
    <n v="495"/>
    <n v="502.8"/>
  </r>
  <r>
    <n v="2017"/>
    <n v="2"/>
    <x v="50"/>
    <d v="2017-02-13T00:00:00"/>
    <n v="545"/>
    <n v="565"/>
    <n v="573.36"/>
    <n v="472"/>
    <n v="492"/>
    <n v="499.77600000000001"/>
  </r>
  <r>
    <n v="2017"/>
    <n v="2"/>
    <x v="50"/>
    <d v="2017-02-14T00:00:00"/>
    <n v="545"/>
    <n v="565"/>
    <n v="573.36"/>
    <n v="472"/>
    <n v="492"/>
    <n v="499.77600000000001"/>
  </r>
  <r>
    <n v="2017"/>
    <n v="2"/>
    <x v="50"/>
    <d v="2017-02-15T00:00:00"/>
    <n v="545"/>
    <n v="565"/>
    <n v="573.36"/>
    <n v="475"/>
    <n v="495"/>
    <n v="502.8"/>
  </r>
  <r>
    <n v="2017"/>
    <n v="2"/>
    <x v="50"/>
    <d v="2017-02-16T00:00:00"/>
    <n v="545"/>
    <n v="565"/>
    <n v="573.36"/>
    <n v="471"/>
    <n v="491"/>
    <n v="498.76799999999997"/>
  </r>
  <r>
    <n v="2017"/>
    <n v="2"/>
    <x v="50"/>
    <d v="2017-02-17T00:00:00"/>
    <n v="545"/>
    <n v="565"/>
    <n v="573.36"/>
    <n v="470"/>
    <n v="490"/>
    <n v="497.76"/>
  </r>
  <r>
    <n v="2017"/>
    <n v="2"/>
    <x v="51"/>
    <d v="2017-02-20T00:00:00"/>
    <n v="545"/>
    <n v="565"/>
    <n v="573.36"/>
    <n v="472"/>
    <n v="492"/>
    <n v="499.77600000000001"/>
  </r>
  <r>
    <n v="2017"/>
    <n v="2"/>
    <x v="51"/>
    <d v="2017-02-21T00:00:00"/>
    <n v="545"/>
    <n v="565"/>
    <n v="573.36"/>
    <n v="465"/>
    <n v="485"/>
    <n v="492.72"/>
  </r>
  <r>
    <n v="2017"/>
    <n v="2"/>
    <x v="51"/>
    <d v="2017-02-22T00:00:00"/>
    <n v="540"/>
    <n v="560"/>
    <n v="568.31999999999994"/>
    <n v="463"/>
    <n v="483"/>
    <n v="490.70400000000001"/>
  </r>
  <r>
    <n v="2017"/>
    <n v="2"/>
    <x v="51"/>
    <d v="2017-02-23T00:00:00"/>
    <n v="535"/>
    <n v="555"/>
    <n v="563.28"/>
    <n v="461"/>
    <n v="481"/>
    <n v="488.68799999999999"/>
  </r>
  <r>
    <n v="2017"/>
    <n v="2"/>
    <x v="51"/>
    <d v="2017-02-24T00:00:00"/>
    <n v="540"/>
    <n v="560"/>
    <n v="568.31999999999994"/>
    <n v="457"/>
    <n v="477"/>
    <n v="484.65600000000001"/>
  </r>
  <r>
    <n v="2017"/>
    <n v="2"/>
    <x v="52"/>
    <d v="2017-02-27T00:00:00"/>
    <n v="535"/>
    <n v="555"/>
    <n v="563.28"/>
    <n v="455"/>
    <n v="475"/>
    <n v="482.64"/>
  </r>
  <r>
    <n v="2017"/>
    <n v="2"/>
    <x v="52"/>
    <d v="2017-02-28T00:00:00"/>
    <n v="530"/>
    <n v="550"/>
    <n v="558.24"/>
    <n v="457"/>
    <n v="477"/>
    <n v="484.65600000000001"/>
  </r>
  <r>
    <n v="2017"/>
    <n v="3"/>
    <x v="52"/>
    <d v="2017-03-01T00:00:00"/>
    <n v="520"/>
    <n v="540"/>
    <n v="548.16"/>
    <n v="455"/>
    <n v="475"/>
    <n v="482.64"/>
  </r>
  <r>
    <n v="2017"/>
    <n v="3"/>
    <x v="52"/>
    <d v="2017-03-02T00:00:00"/>
    <n v="525"/>
    <n v="545"/>
    <n v="553.20000000000005"/>
    <n v="460"/>
    <n v="480"/>
    <n v="487.68"/>
  </r>
  <r>
    <n v="2017"/>
    <n v="3"/>
    <x v="52"/>
    <d v="2017-03-03T00:00:00"/>
    <n v="525"/>
    <n v="545"/>
    <n v="553.20000000000005"/>
    <n v="460"/>
    <n v="480"/>
    <n v="487.6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85">
  <r>
    <d v="2016-02-29T00:00:00"/>
    <x v="0"/>
    <n v="70500"/>
    <n v="77782.77"/>
  </r>
  <r>
    <d v="2016-03-01T00:00:00"/>
    <x v="0"/>
    <n v="70500"/>
    <n v="77782.77"/>
  </r>
  <r>
    <d v="2016-03-02T00:00:00"/>
    <x v="0"/>
    <n v="70000"/>
    <n v="77265.119999999995"/>
  </r>
  <r>
    <d v="2016-03-03T00:00:00"/>
    <x v="0"/>
    <n v="71500"/>
    <n v="78818.070000000007"/>
  </r>
  <r>
    <d v="2016-03-04T00:00:00"/>
    <x v="0"/>
    <n v="71000"/>
    <n v="78300.42"/>
  </r>
  <r>
    <d v="2016-03-05T00:00:00"/>
    <x v="0"/>
    <n v="71000"/>
    <n v="78300.42"/>
  </r>
  <r>
    <d v="2016-03-08T00:00:00"/>
    <x v="1"/>
    <n v="71500"/>
    <n v="78818.070000000007"/>
  </r>
  <r>
    <d v="2016-03-09T00:00:00"/>
    <x v="1"/>
    <n v="71500"/>
    <n v="78818.070000000007"/>
  </r>
  <r>
    <d v="2016-03-10T00:00:00"/>
    <x v="1"/>
    <n v="71500"/>
    <n v="78818.070000000007"/>
  </r>
  <r>
    <d v="2016-03-11T00:00:00"/>
    <x v="1"/>
    <n v="73000"/>
    <n v="80371.02"/>
  </r>
  <r>
    <d v="2016-03-12T00:00:00"/>
    <x v="1"/>
    <n v="73000"/>
    <n v="80371.02"/>
  </r>
  <r>
    <d v="2016-03-14T00:00:00"/>
    <x v="2"/>
    <n v="73000"/>
    <n v="80371.02"/>
  </r>
  <r>
    <d v="2016-03-15T00:00:00"/>
    <x v="2"/>
    <n v="73000"/>
    <n v="80371.02"/>
  </r>
  <r>
    <d v="2016-03-16T00:00:00"/>
    <x v="2"/>
    <n v="73000"/>
    <n v="80371.02"/>
  </r>
  <r>
    <d v="2016-03-17T00:00:00"/>
    <x v="2"/>
    <n v="73000"/>
    <n v="80371.02"/>
  </r>
  <r>
    <d v="2016-03-18T00:00:00"/>
    <x v="2"/>
    <n v="72500"/>
    <n v="79853.37"/>
  </r>
  <r>
    <d v="2016-03-19T00:00:00"/>
    <x v="2"/>
    <n v="72500"/>
    <n v="79853.37"/>
  </r>
  <r>
    <d v="2016-03-21T00:00:00"/>
    <x v="3"/>
    <n v="73000"/>
    <n v="80371.02"/>
  </r>
  <r>
    <d v="2016-04-01T00:00:00"/>
    <x v="4"/>
    <n v="76500"/>
    <n v="83994.57"/>
  </r>
  <r>
    <d v="2016-04-02T00:00:00"/>
    <x v="4"/>
    <n v="76500"/>
    <n v="83994.57"/>
  </r>
  <r>
    <d v="2016-04-04T00:00:00"/>
    <x v="5"/>
    <n v="77500"/>
    <n v="85029.87"/>
  </r>
  <r>
    <d v="2016-04-05T00:00:00"/>
    <x v="5"/>
    <n v="80000"/>
    <n v="87618.12"/>
  </r>
  <r>
    <d v="2016-04-06T00:00:00"/>
    <x v="5"/>
    <n v="82000"/>
    <n v="89688.72"/>
  </r>
  <r>
    <d v="2016-04-07T00:00:00"/>
    <x v="5"/>
    <n v="82000"/>
    <n v="89688.72"/>
  </r>
  <r>
    <d v="2016-04-08T00:00:00"/>
    <x v="5"/>
    <n v="83000"/>
    <n v="90724.02"/>
  </r>
  <r>
    <d v="2016-04-09T00:00:00"/>
    <x v="5"/>
    <n v="82000"/>
    <n v="89688.72"/>
  </r>
  <r>
    <d v="2016-04-11T00:00:00"/>
    <x v="6"/>
    <n v="80000"/>
    <n v="87618.12"/>
  </r>
  <r>
    <d v="2016-04-12T00:00:00"/>
    <x v="6"/>
    <n v="79000"/>
    <n v="86582.82"/>
  </r>
  <r>
    <d v="2016-04-13T00:00:00"/>
    <x v="6"/>
    <n v="80000"/>
    <n v="87618.12"/>
  </r>
  <r>
    <d v="2016-04-14T00:00:00"/>
    <x v="6"/>
    <n v="82100"/>
    <n v="89792.25"/>
  </r>
  <r>
    <d v="2016-04-15T00:00:00"/>
    <x v="6"/>
    <n v="82000"/>
    <n v="89688.72"/>
  </r>
  <r>
    <d v="2016-04-16T00:00:00"/>
    <x v="6"/>
    <n v="83000"/>
    <n v="90724.02"/>
  </r>
  <r>
    <d v="2016-04-18T00:00:00"/>
    <x v="7"/>
    <n v="83500"/>
    <n v="91241.67"/>
  </r>
  <r>
    <d v="2016-04-19T00:00:00"/>
    <x v="7"/>
    <n v="83500"/>
    <n v="91241.67"/>
  </r>
  <r>
    <d v="2016-04-20T00:00:00"/>
    <x v="7"/>
    <n v="83500"/>
    <n v="91241.67"/>
  </r>
  <r>
    <d v="2016-04-21T00:00:00"/>
    <x v="7"/>
    <n v="83500"/>
    <n v="91241.67"/>
  </r>
  <r>
    <d v="2016-04-23T00:00:00"/>
    <x v="7"/>
    <n v="84000"/>
    <n v="91759.32"/>
  </r>
  <r>
    <d v="2016-04-25T00:00:00"/>
    <x v="8"/>
    <n v="82500"/>
    <n v="90206.37"/>
  </r>
  <r>
    <d v="2016-04-26T00:00:00"/>
    <x v="8"/>
    <n v="82500"/>
    <n v="90206.37"/>
  </r>
  <r>
    <d v="2016-04-27T00:00:00"/>
    <x v="8"/>
    <n v="82500"/>
    <n v="90206.37"/>
  </r>
  <r>
    <d v="2016-04-28T00:00:00"/>
    <x v="8"/>
    <n v="82000"/>
    <n v="89688.72"/>
  </r>
  <r>
    <d v="2016-04-29T00:00:00"/>
    <x v="8"/>
    <n v="82500"/>
    <n v="90206.37"/>
  </r>
  <r>
    <d v="2016-04-30T00:00:00"/>
    <x v="8"/>
    <n v="82500"/>
    <n v="90206.37"/>
  </r>
  <r>
    <d v="2016-05-02T00:00:00"/>
    <x v="9"/>
    <n v="81500"/>
    <n v="89171.07"/>
  </r>
  <r>
    <d v="2016-05-03T00:00:00"/>
    <x v="9"/>
    <n v="81500"/>
    <n v="89171.07"/>
  </r>
  <r>
    <d v="2016-05-04T00:00:00"/>
    <x v="9"/>
    <n v="81000"/>
    <n v="88653.42"/>
  </r>
  <r>
    <d v="2016-05-05T00:00:00"/>
    <x v="9"/>
    <n v="81000"/>
    <n v="88653.42"/>
  </r>
  <r>
    <d v="2016-05-06T00:00:00"/>
    <x v="9"/>
    <n v="81000"/>
    <n v="88653.42"/>
  </r>
  <r>
    <d v="2016-05-07T00:00:00"/>
    <x v="9"/>
    <n v="81000"/>
    <n v="88653.42"/>
  </r>
  <r>
    <d v="2016-05-09T00:00:00"/>
    <x v="10"/>
    <n v="81500"/>
    <n v="89171.07"/>
  </r>
  <r>
    <d v="2016-05-10T00:00:00"/>
    <x v="10"/>
    <n v="80000"/>
    <n v="87618.12"/>
  </r>
  <r>
    <d v="2016-05-11T00:00:00"/>
    <x v="10"/>
    <n v="81000"/>
    <n v="88653.42"/>
  </r>
  <r>
    <d v="2016-05-12T00:00:00"/>
    <x v="10"/>
    <n v="81000"/>
    <n v="88653.42"/>
  </r>
  <r>
    <d v="2016-05-13T00:00:00"/>
    <x v="10"/>
    <n v="80500"/>
    <n v="88135.77"/>
  </r>
  <r>
    <d v="2016-05-14T00:00:00"/>
    <x v="10"/>
    <n v="81000"/>
    <n v="88653.42"/>
  </r>
  <r>
    <d v="2016-05-16T00:00:00"/>
    <x v="11"/>
    <n v="80000"/>
    <n v="87618.12"/>
  </r>
  <r>
    <d v="2016-05-17T00:00:00"/>
    <x v="11"/>
    <n v="79000"/>
    <n v="86582.82"/>
  </r>
  <r>
    <d v="2016-05-18T00:00:00"/>
    <x v="11"/>
    <n v="79000"/>
    <n v="86582.82"/>
  </r>
  <r>
    <d v="2016-05-19T00:00:00"/>
    <x v="11"/>
    <n v="78500"/>
    <n v="86065.17"/>
  </r>
  <r>
    <d v="2016-05-20T00:00:00"/>
    <x v="11"/>
    <n v="79000"/>
    <n v="86582.82"/>
  </r>
  <r>
    <d v="2016-05-21T00:00:00"/>
    <x v="11"/>
    <n v="79000"/>
    <n v="86582.82"/>
  </r>
  <r>
    <d v="2016-05-23T00:00:00"/>
    <x v="12"/>
    <n v="79000"/>
    <n v="86582.82"/>
  </r>
  <r>
    <d v="2016-05-24T00:00:00"/>
    <x v="12"/>
    <n v="79000"/>
    <n v="86582.82"/>
  </r>
  <r>
    <d v="2016-05-25T00:00:00"/>
    <x v="12"/>
    <n v="79000"/>
    <n v="86582.82"/>
  </r>
  <r>
    <d v="2016-05-26T00:00:00"/>
    <x v="12"/>
    <n v="79000"/>
    <n v="86582.82"/>
  </r>
  <r>
    <d v="2016-05-27T00:00:00"/>
    <x v="12"/>
    <n v="80000"/>
    <n v="87618.12"/>
  </r>
  <r>
    <d v="2016-05-28T00:00:00"/>
    <x v="12"/>
    <n v="80500"/>
    <n v="88135.77"/>
  </r>
  <r>
    <d v="2016-05-30T00:00:00"/>
    <x v="13"/>
    <n v="80500"/>
    <n v="88135.77"/>
  </r>
  <r>
    <d v="2016-05-31T00:00:00"/>
    <x v="13"/>
    <n v="80500"/>
    <n v="88135.77"/>
  </r>
  <r>
    <d v="2016-06-01T00:00:00"/>
    <x v="13"/>
    <n v="80500"/>
    <n v="88135.77"/>
  </r>
  <r>
    <d v="2016-06-02T00:00:00"/>
    <x v="13"/>
    <n v="80500"/>
    <n v="88135.77"/>
  </r>
  <r>
    <d v="2016-06-03T00:00:00"/>
    <x v="13"/>
    <n v="81500"/>
    <n v="89171.07"/>
  </r>
  <r>
    <d v="2016-06-04T00:00:00"/>
    <x v="13"/>
    <n v="81000"/>
    <n v="88653.42"/>
  </r>
  <r>
    <d v="2016-06-06T00:00:00"/>
    <x v="14"/>
    <n v="81500"/>
    <n v="89171.07"/>
  </r>
  <r>
    <d v="2016-06-07T00:00:00"/>
    <x v="14"/>
    <n v="81500"/>
    <n v="89171.07"/>
  </r>
  <r>
    <d v="2016-06-08T00:00:00"/>
    <x v="14"/>
    <n v="82500"/>
    <n v="90206.37"/>
  </r>
  <r>
    <d v="2016-06-09T00:00:00"/>
    <x v="14"/>
    <n v="82500"/>
    <n v="90206.37"/>
  </r>
  <r>
    <d v="2016-06-10T00:00:00"/>
    <x v="14"/>
    <n v="82500"/>
    <n v="90206.37"/>
  </r>
  <r>
    <d v="2016-06-11T00:00:00"/>
    <x v="14"/>
    <n v="83000"/>
    <n v="90724.02"/>
  </r>
  <r>
    <d v="2016-06-13T00:00:00"/>
    <x v="15"/>
    <n v="84000"/>
    <n v="91759.32"/>
  </r>
  <r>
    <d v="2016-06-14T00:00:00"/>
    <x v="15"/>
    <n v="84000"/>
    <n v="91759.32"/>
  </r>
  <r>
    <d v="2016-06-15T00:00:00"/>
    <x v="15"/>
    <n v="83500"/>
    <n v="91241.67"/>
  </r>
  <r>
    <d v="2016-06-16T00:00:00"/>
    <x v="15"/>
    <n v="83500"/>
    <n v="91241.67"/>
  </r>
  <r>
    <d v="2016-06-17T00:00:00"/>
    <x v="15"/>
    <n v="83000"/>
    <n v="90724.02"/>
  </r>
  <r>
    <d v="2016-06-18T00:00:00"/>
    <x v="15"/>
    <n v="83000"/>
    <n v="90724.02"/>
  </r>
  <r>
    <d v="2016-06-20T00:00:00"/>
    <x v="16"/>
    <n v="83500"/>
    <n v="91241.67"/>
  </r>
  <r>
    <d v="2016-06-21T00:00:00"/>
    <x v="16"/>
    <n v="84000"/>
    <n v="91759.32"/>
  </r>
  <r>
    <d v="2016-06-22T00:00:00"/>
    <x v="16"/>
    <n v="83500"/>
    <n v="91241.67"/>
  </r>
  <r>
    <d v="2016-06-23T00:00:00"/>
    <x v="16"/>
    <n v="83500"/>
    <n v="91241.67"/>
  </r>
  <r>
    <d v="2016-06-24T00:00:00"/>
    <x v="16"/>
    <n v="83500"/>
    <n v="91241.67"/>
  </r>
  <r>
    <d v="2016-06-25T00:00:00"/>
    <x v="16"/>
    <n v="83200"/>
    <n v="90931.08"/>
  </r>
  <r>
    <d v="2016-06-27T00:00:00"/>
    <x v="17"/>
    <n v="83000"/>
    <n v="90724.02"/>
  </r>
  <r>
    <d v="2016-06-28T00:00:00"/>
    <x v="17"/>
    <n v="83000"/>
    <n v="90724.02"/>
  </r>
  <r>
    <d v="2016-06-29T00:00:00"/>
    <x v="17"/>
    <n v="83000"/>
    <n v="90724.02"/>
  </r>
  <r>
    <d v="2016-06-30T00:00:00"/>
    <x v="17"/>
    <n v="83000"/>
    <n v="90724.02"/>
  </r>
  <r>
    <d v="2016-07-01T00:00:00"/>
    <x v="17"/>
    <n v="83000"/>
    <n v="90724.02"/>
  </r>
  <r>
    <d v="2016-07-02T00:00:00"/>
    <x v="17"/>
    <n v="83000"/>
    <n v="90724.02"/>
  </r>
  <r>
    <d v="2016-07-04T00:00:00"/>
    <x v="18"/>
    <n v="83500"/>
    <n v="91241.67"/>
  </r>
  <r>
    <d v="2016-07-05T00:00:00"/>
    <x v="18"/>
    <n v="83500"/>
    <n v="91241.67"/>
  </r>
  <r>
    <d v="2016-07-07T00:00:00"/>
    <x v="18"/>
    <n v="83500"/>
    <n v="91241.67"/>
  </r>
  <r>
    <d v="2016-07-08T00:00:00"/>
    <x v="18"/>
    <n v="83000"/>
    <n v="90724.02"/>
  </r>
  <r>
    <d v="2016-07-09T00:00:00"/>
    <x v="18"/>
    <n v="83000"/>
    <n v="90724.02"/>
  </r>
  <r>
    <d v="2016-07-11T00:00:00"/>
    <x v="19"/>
    <n v="83000"/>
    <n v="90724.02"/>
  </r>
  <r>
    <d v="2016-07-12T00:00:00"/>
    <x v="19"/>
    <n v="83000"/>
    <n v="90724.02"/>
  </r>
  <r>
    <d v="2016-07-13T00:00:00"/>
    <x v="19"/>
    <n v="83500"/>
    <n v="91241.67"/>
  </r>
  <r>
    <d v="2016-07-14T00:00:00"/>
    <x v="19"/>
    <n v="84000"/>
    <n v="91759.32"/>
  </r>
  <r>
    <d v="2016-07-15T00:00:00"/>
    <x v="19"/>
    <n v="85000"/>
    <n v="92794.62"/>
  </r>
  <r>
    <d v="2016-07-16T00:00:00"/>
    <x v="19"/>
    <n v="85500"/>
    <n v="93312.27"/>
  </r>
  <r>
    <d v="2016-07-18T00:00:00"/>
    <x v="20"/>
    <n v="86000"/>
    <n v="93829.92"/>
  </r>
  <r>
    <d v="2016-07-19T00:00:00"/>
    <x v="20"/>
    <n v="86500"/>
    <n v="94347.57"/>
  </r>
  <r>
    <d v="2016-07-20T00:00:00"/>
    <x v="20"/>
    <n v="86500"/>
    <n v="94347.57"/>
  </r>
  <r>
    <d v="2016-07-21T00:00:00"/>
    <x v="20"/>
    <n v="87000"/>
    <n v="94865.22"/>
  </r>
  <r>
    <d v="2016-07-22T00:00:00"/>
    <x v="20"/>
    <n v="87000"/>
    <n v="94865.22"/>
  </r>
  <r>
    <d v="2016-07-23T00:00:00"/>
    <x v="20"/>
    <n v="88000"/>
    <n v="95900.52"/>
  </r>
  <r>
    <d v="2016-07-25T00:00:00"/>
    <x v="21"/>
    <n v="89000"/>
    <n v="96935.82"/>
  </r>
  <r>
    <d v="2016-07-26T00:00:00"/>
    <x v="21"/>
    <n v="88500"/>
    <n v="96418.17"/>
  </r>
  <r>
    <d v="2016-07-27T00:00:00"/>
    <x v="21"/>
    <n v="87500"/>
    <n v="95382.87"/>
  </r>
  <r>
    <d v="2016-07-28T00:00:00"/>
    <x v="21"/>
    <n v="87000"/>
    <n v="94865.22"/>
  </r>
  <r>
    <d v="2016-07-29T00:00:00"/>
    <x v="21"/>
    <n v="87000"/>
    <n v="94865.22"/>
  </r>
  <r>
    <d v="2016-07-30T00:00:00"/>
    <x v="21"/>
    <n v="87000"/>
    <n v="94865.22"/>
  </r>
  <r>
    <d v="2016-08-01T00:00:00"/>
    <x v="22"/>
    <n v="87500"/>
    <n v="95382.87"/>
  </r>
  <r>
    <d v="2016-08-02T00:00:00"/>
    <x v="22"/>
    <n v="87500"/>
    <n v="95382.87"/>
  </r>
  <r>
    <d v="2016-08-03T00:00:00"/>
    <x v="22"/>
    <n v="87500"/>
    <n v="95382.87"/>
  </r>
  <r>
    <d v="2016-08-04T00:00:00"/>
    <x v="22"/>
    <n v="87500"/>
    <n v="95382.87"/>
  </r>
  <r>
    <d v="2016-08-05T00:00:00"/>
    <x v="22"/>
    <n v="87000"/>
    <n v="94865.22"/>
  </r>
  <r>
    <d v="2016-08-06T00:00:00"/>
    <x v="22"/>
    <n v="87000"/>
    <n v="94865.22"/>
  </r>
  <r>
    <d v="2016-08-08T00:00:00"/>
    <x v="23"/>
    <n v="86500"/>
    <n v="94347.57"/>
  </r>
  <r>
    <d v="2016-08-09T00:00:00"/>
    <x v="23"/>
    <n v="86500"/>
    <n v="94347.57"/>
  </r>
  <r>
    <d v="2016-08-10T00:00:00"/>
    <x v="23"/>
    <n v="86500"/>
    <n v="94347.57"/>
  </r>
  <r>
    <d v="2016-08-11T00:00:00"/>
    <x v="23"/>
    <n v="87000"/>
    <n v="94865.22"/>
  </r>
  <r>
    <d v="2016-08-12T00:00:00"/>
    <x v="23"/>
    <n v="87000"/>
    <n v="94865.22"/>
  </r>
  <r>
    <d v="2016-08-13T00:00:00"/>
    <x v="23"/>
    <n v="87000"/>
    <n v="94865.22"/>
  </r>
  <r>
    <d v="2016-08-16T00:00:00"/>
    <x v="24"/>
    <n v="86500"/>
    <n v="94347.57"/>
  </r>
  <r>
    <d v="2016-08-19T00:00:00"/>
    <x v="24"/>
    <n v="86000"/>
    <n v="93829.92"/>
  </r>
  <r>
    <d v="2016-08-20T00:00:00"/>
    <x v="24"/>
    <n v="86000"/>
    <n v="93829.92"/>
  </r>
  <r>
    <d v="2016-08-22T00:00:00"/>
    <x v="25"/>
    <n v="86000"/>
    <n v="93829.92"/>
  </r>
  <r>
    <d v="2016-08-23T00:00:00"/>
    <x v="25"/>
    <n v="86000"/>
    <n v="93829.92"/>
  </r>
  <r>
    <d v="2016-08-29T00:00:00"/>
    <x v="26"/>
    <n v="85500"/>
    <n v="93312.27"/>
  </r>
  <r>
    <d v="2016-08-30T00:00:00"/>
    <x v="26"/>
    <n v="85000"/>
    <n v="92794.62"/>
  </r>
  <r>
    <d v="2016-08-31T00:00:00"/>
    <x v="26"/>
    <n v="85000"/>
    <n v="92794.62"/>
  </r>
  <r>
    <d v="2016-09-01T00:00:00"/>
    <x v="26"/>
    <n v="85500"/>
    <n v="93312.27"/>
  </r>
  <r>
    <d v="2016-09-02T00:00:00"/>
    <x v="26"/>
    <n v="86500"/>
    <n v="94347.57"/>
  </r>
  <r>
    <d v="2016-09-03T00:00:00"/>
    <x v="26"/>
    <n v="86500"/>
    <n v="94347.57"/>
  </r>
  <r>
    <d v="2016-09-06T00:00:00"/>
    <x v="27"/>
    <n v="86000"/>
    <n v="93829.92"/>
  </r>
  <r>
    <d v="2016-09-07T00:00:00"/>
    <x v="27"/>
    <n v="85000"/>
    <n v="92794.62"/>
  </r>
  <r>
    <d v="2016-09-08T00:00:00"/>
    <x v="27"/>
    <n v="85000"/>
    <n v="92794.62"/>
  </r>
  <r>
    <d v="2016-09-09T00:00:00"/>
    <x v="27"/>
    <n v="84500"/>
    <n v="92276.97"/>
  </r>
  <r>
    <d v="2016-09-10T00:00:00"/>
    <x v="27"/>
    <n v="84500"/>
    <n v="92276.97"/>
  </r>
  <r>
    <d v="2016-09-12T00:00:00"/>
    <x v="28"/>
    <n v="84000"/>
    <n v="91759.32"/>
  </r>
  <r>
    <d v="2016-09-14T00:00:00"/>
    <x v="28"/>
    <n v="84000"/>
    <n v="91759.32"/>
  </r>
  <r>
    <d v="2016-09-15T00:00:00"/>
    <x v="28"/>
    <n v="84500"/>
    <n v="92276.97"/>
  </r>
  <r>
    <d v="2016-09-17T00:00:00"/>
    <x v="28"/>
    <n v="84500"/>
    <n v="92276.97"/>
  </r>
  <r>
    <d v="2016-09-19T00:00:00"/>
    <x v="29"/>
    <n v="85000"/>
    <n v="92794.62"/>
  </r>
  <r>
    <d v="2016-09-20T00:00:00"/>
    <x v="29"/>
    <n v="85000"/>
    <n v="92794.62"/>
  </r>
  <r>
    <d v="2016-09-21T00:00:00"/>
    <x v="29"/>
    <n v="84500"/>
    <n v="92276.97"/>
  </r>
  <r>
    <d v="2016-09-22T00:00:00"/>
    <x v="29"/>
    <n v="84500"/>
    <n v="92276.97"/>
  </r>
  <r>
    <d v="2016-09-23T00:00:00"/>
    <x v="29"/>
    <n v="84500"/>
    <n v="92276.97"/>
  </r>
  <r>
    <d v="2016-09-24T00:00:00"/>
    <x v="29"/>
    <n v="84500"/>
    <n v="92276.97"/>
  </r>
  <r>
    <d v="2016-09-26T00:00:00"/>
    <x v="30"/>
    <n v="84000"/>
    <n v="91759.32"/>
  </r>
  <r>
    <d v="2016-09-27T00:00:00"/>
    <x v="30"/>
    <n v="83000"/>
    <n v="90724.02"/>
  </r>
  <r>
    <d v="2016-09-28T00:00:00"/>
    <x v="30"/>
    <n v="82500"/>
    <n v="90206.37"/>
  </r>
  <r>
    <d v="2016-09-29T00:00:00"/>
    <x v="30"/>
    <n v="82000"/>
    <n v="89688.72"/>
  </r>
  <r>
    <d v="2016-09-30T00:00:00"/>
    <x v="30"/>
    <n v="82000"/>
    <n v="89688.72"/>
  </r>
  <r>
    <d v="2016-10-01T00:00:00"/>
    <x v="30"/>
    <n v="82100"/>
    <n v="89792.25"/>
  </r>
  <r>
    <d v="2016-10-03T00:00:00"/>
    <x v="31"/>
    <n v="82500"/>
    <n v="90206.37"/>
  </r>
  <r>
    <d v="2016-10-04T00:00:00"/>
    <x v="31"/>
    <n v="82000"/>
    <n v="89688.72"/>
  </r>
  <r>
    <d v="2016-10-05T00:00:00"/>
    <x v="31"/>
    <n v="82000"/>
    <n v="89688.72"/>
  </r>
  <r>
    <d v="2016-10-06T00:00:00"/>
    <x v="31"/>
    <n v="82100"/>
    <n v="89792.25"/>
  </r>
  <r>
    <d v="2016-10-07T00:00:00"/>
    <x v="31"/>
    <n v="83100"/>
    <n v="90827.55"/>
  </r>
  <r>
    <d v="2016-10-08T00:00:00"/>
    <x v="31"/>
    <n v="83100"/>
    <n v="90827.55"/>
  </r>
  <r>
    <d v="2016-10-10T00:00:00"/>
    <x v="32"/>
    <n v="82800"/>
    <n v="90516.96"/>
  </r>
  <r>
    <d v="2016-10-13T00:00:00"/>
    <x v="32"/>
    <n v="82100"/>
    <n v="89792.25"/>
  </r>
  <r>
    <d v="2016-10-14T00:00:00"/>
    <x v="32"/>
    <n v="82300"/>
    <n v="89999.31"/>
  </r>
  <r>
    <d v="2016-10-15T00:00:00"/>
    <x v="32"/>
    <n v="82500"/>
    <n v="90206.37"/>
  </r>
  <r>
    <d v="2016-10-17T00:00:00"/>
    <x v="33"/>
    <n v="82000"/>
    <n v="89688.72"/>
  </r>
  <r>
    <d v="2016-10-18T00:00:00"/>
    <x v="33"/>
    <n v="81500"/>
    <n v="89171.07"/>
  </r>
  <r>
    <d v="2016-10-19T00:00:00"/>
    <x v="33"/>
    <n v="81500"/>
    <n v="89171.07"/>
  </r>
  <r>
    <d v="2016-10-20T00:00:00"/>
    <x v="33"/>
    <n v="82000"/>
    <n v="89688.72"/>
  </r>
  <r>
    <d v="2016-10-21T00:00:00"/>
    <x v="33"/>
    <n v="81500"/>
    <n v="89171.07"/>
  </r>
  <r>
    <d v="2016-10-22T00:00:00"/>
    <x v="33"/>
    <n v="81500"/>
    <n v="89171.07"/>
  </r>
  <r>
    <d v="2016-10-24T00:00:00"/>
    <x v="34"/>
    <n v="81500"/>
    <n v="89171.07"/>
  </r>
  <r>
    <d v="2016-10-25T00:00:00"/>
    <x v="34"/>
    <n v="81000"/>
    <n v="88653.42"/>
  </r>
  <r>
    <d v="2016-10-26T00:00:00"/>
    <x v="34"/>
    <n v="81000"/>
    <n v="88653.42"/>
  </r>
  <r>
    <d v="2016-10-27T00:00:00"/>
    <x v="34"/>
    <n v="80000"/>
    <n v="87618.12"/>
  </r>
  <r>
    <d v="2016-10-30T00:00:00"/>
    <x v="35"/>
    <n v="79600"/>
    <n v="87204"/>
  </r>
  <r>
    <d v="2016-11-01T00:00:00"/>
    <x v="35"/>
    <n v="89131"/>
    <n v="97071.444300000003"/>
  </r>
  <r>
    <d v="2016-11-02T00:00:00"/>
    <x v="35"/>
    <n v="88991"/>
    <n v="96926.502300000007"/>
  </r>
  <r>
    <d v="2016-11-03T00:00:00"/>
    <x v="35"/>
    <n v="89731"/>
    <n v="97692.624299999996"/>
  </r>
  <r>
    <d v="2016-11-04T00:00:00"/>
    <x v="35"/>
    <n v="92051"/>
    <n v="100094.5203"/>
  </r>
  <r>
    <d v="2016-11-07T00:00:00"/>
    <x v="36"/>
    <n v="93451"/>
    <n v="101543.9403"/>
  </r>
  <r>
    <d v="2016-11-08T00:00:00"/>
    <x v="36"/>
    <n v="93531"/>
    <n v="101626.7643"/>
  </r>
  <r>
    <d v="2016-11-09T00:00:00"/>
    <x v="36"/>
    <n v="91991"/>
    <n v="100032.4023"/>
  </r>
  <r>
    <d v="2016-11-10T00:00:00"/>
    <x v="36"/>
    <n v="91811"/>
    <n v="99846.048299999995"/>
  </r>
  <r>
    <d v="2016-11-11T00:00:00"/>
    <x v="36"/>
    <n v="90291"/>
    <n v="98272.392300000007"/>
  </r>
  <r>
    <d v="2016-11-14T00:00:00"/>
    <x v="37"/>
    <n v="90291"/>
    <n v="98272.392300000007"/>
  </r>
  <r>
    <d v="2016-11-15T00:00:00"/>
    <x v="37"/>
    <n v="89431"/>
    <n v="97382.034299999999"/>
  </r>
  <r>
    <d v="2016-11-16T00:00:00"/>
    <x v="37"/>
    <n v="90291"/>
    <n v="98272.392300000007"/>
  </r>
  <r>
    <d v="2016-11-17T00:00:00"/>
    <x v="37"/>
    <n v="90531"/>
    <n v="98520.864300000001"/>
  </r>
  <r>
    <d v="2016-11-18T00:00:00"/>
    <x v="37"/>
    <n v="91711"/>
    <n v="99742.518299999996"/>
  </r>
  <r>
    <d v="2016-11-21T00:00:00"/>
    <x v="38"/>
    <n v="81500"/>
    <n v="89171.07"/>
  </r>
  <r>
    <d v="2016-11-22T00:00:00"/>
    <x v="38"/>
    <n v="81500"/>
    <n v="89171.07"/>
  </r>
  <r>
    <d v="2016-11-23T00:00:00"/>
    <x v="38"/>
    <n v="80800"/>
    <n v="88446.36"/>
  </r>
  <r>
    <d v="2016-11-24T00:00:00"/>
    <x v="38"/>
    <n v="81000"/>
    <n v="88653.42"/>
  </r>
  <r>
    <d v="2016-11-25T00:00:00"/>
    <x v="38"/>
    <n v="81000"/>
    <n v="88653.42"/>
  </r>
  <r>
    <d v="2016-11-26T00:00:00"/>
    <x v="38"/>
    <n v="81000"/>
    <n v="88653.42"/>
  </r>
  <r>
    <d v="2016-11-28T00:00:00"/>
    <x v="39"/>
    <n v="81500"/>
    <n v="89171.07"/>
  </r>
  <r>
    <d v="2016-11-29T00:00:00"/>
    <x v="39"/>
    <n v="81000"/>
    <n v="88653.42"/>
  </r>
  <r>
    <d v="2016-11-30T00:00:00"/>
    <x v="39"/>
    <n v="81500"/>
    <n v="89171.07"/>
  </r>
  <r>
    <d v="2016-12-01T00:00:00"/>
    <x v="39"/>
    <n v="81500"/>
    <n v="89171.07"/>
  </r>
  <r>
    <d v="2016-12-02T00:00:00"/>
    <x v="39"/>
    <n v="82000"/>
    <n v="89688.72"/>
  </r>
  <r>
    <d v="2016-12-03T00:00:00"/>
    <x v="39"/>
    <n v="82000"/>
    <n v="89688.72"/>
  </r>
  <r>
    <d v="2016-12-05T00:00:00"/>
    <x v="40"/>
    <n v="82000"/>
    <n v="89688.72"/>
  </r>
  <r>
    <d v="2016-12-06T00:00:00"/>
    <x v="40"/>
    <n v="82000"/>
    <n v="89688.72"/>
  </r>
  <r>
    <d v="2016-12-07T00:00:00"/>
    <x v="40"/>
    <n v="81500"/>
    <n v="89171.07"/>
  </r>
  <r>
    <d v="2016-12-08T00:00:00"/>
    <x v="40"/>
    <n v="81000"/>
    <n v="88653.42"/>
  </r>
  <r>
    <d v="2016-12-09T00:00:00"/>
    <x v="40"/>
    <n v="80000"/>
    <n v="87618.12"/>
  </r>
  <r>
    <d v="2016-12-10T00:00:00"/>
    <x v="40"/>
    <n v="80000"/>
    <n v="87618.12"/>
  </r>
  <r>
    <d v="2016-12-12T00:00:00"/>
    <x v="41"/>
    <n v="79500"/>
    <n v="87100.47"/>
  </r>
  <r>
    <d v="2016-12-13T00:00:00"/>
    <x v="41"/>
    <n v="79000"/>
    <n v="86582.82"/>
  </r>
  <r>
    <d v="2016-12-14T00:00:00"/>
    <x v="41"/>
    <n v="79000"/>
    <n v="86582.82"/>
  </r>
  <r>
    <d v="2016-12-15T00:00:00"/>
    <x v="41"/>
    <n v="79000"/>
    <n v="86582.82"/>
  </r>
  <r>
    <d v="2016-12-16T00:00:00"/>
    <x v="41"/>
    <n v="78500"/>
    <n v="86065.17"/>
  </r>
  <r>
    <d v="2016-12-17T00:00:00"/>
    <x v="41"/>
    <n v="77100"/>
    <n v="84615.75"/>
  </r>
  <r>
    <d v="2016-12-19T00:00:00"/>
    <x v="42"/>
    <n v="77000"/>
    <n v="84512.22"/>
  </r>
  <r>
    <d v="2016-12-20T00:00:00"/>
    <x v="42"/>
    <n v="76500"/>
    <n v="83994.57"/>
  </r>
  <r>
    <d v="2016-12-21T00:00:00"/>
    <x v="42"/>
    <n v="76000"/>
    <n v="83476.92"/>
  </r>
  <r>
    <d v="2016-12-22T00:00:00"/>
    <x v="42"/>
    <n v="75500"/>
    <n v="82959.27"/>
  </r>
  <r>
    <d v="2016-12-23T00:00:00"/>
    <x v="42"/>
    <n v="75000"/>
    <n v="82441.62"/>
  </r>
  <r>
    <d v="2016-12-24T00:00:00"/>
    <x v="42"/>
    <n v="75000"/>
    <n v="82441.62"/>
  </r>
  <r>
    <d v="2016-12-26T00:00:00"/>
    <x v="43"/>
    <n v="75500"/>
    <n v="82959.27"/>
  </r>
  <r>
    <d v="2016-12-27T00:00:00"/>
    <x v="43"/>
    <n v="76000"/>
    <n v="83476.92"/>
  </r>
  <r>
    <d v="2016-12-28T00:00:00"/>
    <x v="43"/>
    <n v="76000"/>
    <n v="83476.92"/>
  </r>
  <r>
    <d v="2016-12-29T00:00:00"/>
    <x v="43"/>
    <n v="76000"/>
    <n v="83476.92"/>
  </r>
  <r>
    <d v="2016-12-30T00:00:00"/>
    <x v="43"/>
    <n v="76500"/>
    <n v="83994.57"/>
  </r>
  <r>
    <d v="2016-12-31T00:00:00"/>
    <x v="43"/>
    <n v="77000"/>
    <n v="84512.22"/>
  </r>
  <r>
    <d v="2017-01-02T00:00:00"/>
    <x v="44"/>
    <n v="77500"/>
    <n v="85029.87"/>
  </r>
  <r>
    <d v="2017-01-03T00:00:00"/>
    <x v="44"/>
    <n v="77500"/>
    <n v="85029.87"/>
  </r>
  <r>
    <d v="2017-01-04T00:00:00"/>
    <x v="44"/>
    <n v="77000"/>
    <n v="84512.22"/>
  </r>
  <r>
    <d v="2017-01-05T00:00:00"/>
    <x v="44"/>
    <n v="77000"/>
    <n v="84512.22"/>
  </r>
  <r>
    <d v="2017-01-06T00:00:00"/>
    <x v="44"/>
    <n v="77000"/>
    <n v="84512.22"/>
  </r>
  <r>
    <d v="2017-01-07T00:00:00"/>
    <x v="44"/>
    <n v="77000"/>
    <n v="84512.22"/>
  </r>
  <r>
    <d v="2017-01-09T00:00:00"/>
    <x v="45"/>
    <n v="76500"/>
    <n v="83994.57"/>
  </r>
  <r>
    <d v="2017-01-10T00:00:00"/>
    <x v="45"/>
    <n v="76200"/>
    <n v="83683.98"/>
  </r>
  <r>
    <d v="2017-01-11T00:00:00"/>
    <x v="45"/>
    <n v="75500"/>
    <n v="82959.27"/>
  </r>
  <r>
    <d v="2017-01-12T00:00:00"/>
    <x v="45"/>
    <n v="75000"/>
    <n v="82441.62"/>
  </r>
  <r>
    <d v="2017-01-13T00:00:00"/>
    <x v="45"/>
    <n v="75000"/>
    <n v="82441.62"/>
  </r>
  <r>
    <d v="2017-01-16T00:00:00"/>
    <x v="46"/>
    <n v="75000"/>
    <n v="82441.62"/>
  </r>
  <r>
    <d v="2017-01-17T00:00:00"/>
    <x v="46"/>
    <n v="76000"/>
    <n v="83476.92"/>
  </r>
  <r>
    <d v="2017-01-18T00:00:00"/>
    <x v="46"/>
    <n v="76500"/>
    <n v="83994.57"/>
  </r>
  <r>
    <d v="2017-01-19T00:00:00"/>
    <x v="46"/>
    <n v="76500"/>
    <n v="83994.57"/>
  </r>
  <r>
    <d v="2017-01-20T00:00:00"/>
    <x v="46"/>
    <n v="76000"/>
    <n v="83476.92"/>
  </r>
  <r>
    <d v="2017-01-21T00:00:00"/>
    <x v="46"/>
    <n v="76000"/>
    <n v="83476.92"/>
  </r>
  <r>
    <d v="2017-01-23T00:00:00"/>
    <x v="47"/>
    <n v="76000"/>
    <n v="83476.92"/>
  </r>
  <r>
    <d v="2017-01-24T00:00:00"/>
    <x v="47"/>
    <n v="76000"/>
    <n v="83476.92"/>
  </r>
  <r>
    <d v="2017-01-25T00:00:00"/>
    <x v="47"/>
    <n v="76000"/>
    <n v="83476.92"/>
  </r>
  <r>
    <d v="2017-01-27T00:00:00"/>
    <x v="47"/>
    <n v="75200"/>
    <n v="82648.680000000008"/>
  </r>
  <r>
    <d v="2017-01-28T00:00:00"/>
    <x v="47"/>
    <n v="74800"/>
    <n v="82234.559999999998"/>
  </r>
  <r>
    <d v="2017-01-30T00:00:00"/>
    <x v="48"/>
    <n v="74500"/>
    <n v="81923.97"/>
  </r>
  <r>
    <d v="2017-01-31T00:00:00"/>
    <x v="48"/>
    <n v="74000"/>
    <n v="81406.320000000007"/>
  </r>
  <r>
    <d v="2017-02-01T00:00:00"/>
    <x v="48"/>
    <n v="73500"/>
    <n v="80888.67"/>
  </r>
  <r>
    <d v="2017-02-02T00:00:00"/>
    <x v="48"/>
    <n v="73000"/>
    <n v="80371.02"/>
  </r>
  <r>
    <d v="2017-02-03T00:00:00"/>
    <x v="48"/>
    <n v="73000"/>
    <n v="80371.02"/>
  </r>
  <r>
    <d v="2017-02-04T00:00:00"/>
    <x v="48"/>
    <n v="73000"/>
    <n v="80371.02"/>
  </r>
  <r>
    <d v="2017-02-06T00:00:00"/>
    <x v="49"/>
    <n v="73000"/>
    <n v="80371.02"/>
  </r>
  <r>
    <d v="2017-02-07T00:00:00"/>
    <x v="49"/>
    <n v="72500"/>
    <n v="79853.37"/>
  </r>
  <r>
    <d v="2017-02-08T00:00:00"/>
    <x v="49"/>
    <n v="72000"/>
    <n v="79335.72"/>
  </r>
  <r>
    <d v="2017-02-09T00:00:00"/>
    <x v="49"/>
    <n v="72500"/>
    <n v="79853.37"/>
  </r>
  <r>
    <d v="2017-02-10T00:00:00"/>
    <x v="49"/>
    <n v="72500"/>
    <n v="79853.37"/>
  </r>
  <r>
    <d v="2017-02-11T00:00:00"/>
    <x v="49"/>
    <n v="71800"/>
    <n v="79128.66"/>
  </r>
  <r>
    <d v="2017-02-13T00:00:00"/>
    <x v="50"/>
    <n v="71000"/>
    <n v="78300.42"/>
  </r>
  <r>
    <d v="2017-02-14T00:00:00"/>
    <x v="50"/>
    <n v="70000"/>
    <n v="77265.119999999995"/>
  </r>
  <r>
    <d v="2017-02-15T00:00:00"/>
    <x v="50"/>
    <n v="69000"/>
    <n v="76229.820000000007"/>
  </r>
  <r>
    <d v="2017-02-16T00:00:00"/>
    <x v="50"/>
    <n v="69000"/>
    <n v="76229.820000000007"/>
  </r>
  <r>
    <d v="2017-02-17T00:00:00"/>
    <x v="50"/>
    <n v="69500"/>
    <n v="76747.47"/>
  </r>
  <r>
    <d v="2017-02-18T00:00:00"/>
    <x v="50"/>
    <n v="69000"/>
    <n v="76229.820000000007"/>
  </r>
  <r>
    <d v="2017-02-20T00:00:00"/>
    <x v="51"/>
    <n v="68300"/>
    <n v="75505.11"/>
  </r>
  <r>
    <d v="2017-02-21T00:00:00"/>
    <x v="51"/>
    <n v="68500"/>
    <n v="75712.17"/>
  </r>
  <r>
    <d v="2017-02-22T00:00:00"/>
    <x v="51"/>
    <n v="68500"/>
    <n v="75712.17"/>
  </r>
  <r>
    <d v="2017-02-23T00:00:00"/>
    <x v="51"/>
    <n v="68500"/>
    <n v="75712.17"/>
  </r>
  <r>
    <d v="2017-02-25T00:00:00"/>
    <x v="51"/>
    <n v="68500"/>
    <n v="75712.17"/>
  </r>
  <r>
    <d v="2017-02-27T00:00:00"/>
    <x v="52"/>
    <n v="68000"/>
    <n v="75194.52"/>
  </r>
  <r>
    <d v="2017-02-28T00:00:00"/>
    <x v="52"/>
    <n v="68500"/>
    <n v="75712.17"/>
  </r>
  <r>
    <d v="2017-03-02T00:00:00"/>
    <x v="52"/>
    <n v="70500"/>
    <n v="77782.77"/>
  </r>
  <r>
    <d v="2017-03-03T00:00:00"/>
    <x v="52"/>
    <n v="70500"/>
    <n v="77782.77"/>
  </r>
  <r>
    <d v="2017-03-04T00:00:00"/>
    <x v="52"/>
    <n v="69500"/>
    <n v="76747.4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66">
  <r>
    <d v="2016-03-01T00:00:00"/>
    <x v="0"/>
    <n v="1125"/>
    <n v="1110"/>
    <n v="1100"/>
    <n v="73.333333333333329"/>
    <n v="2.1999999999999997"/>
    <n v="0.36666666666666664"/>
    <n v="0.27866666666666667"/>
    <n v="3.2"/>
    <n v="1"/>
    <n v="0.90410958904109573"/>
    <n v="7.9494429223744296"/>
    <n v="81.282776255707759"/>
    <n v="81282.776255707766"/>
  </r>
  <r>
    <d v="2016-03-02T00:00:00"/>
    <x v="0"/>
    <n v="1135.05"/>
    <n v="1120.05"/>
    <n v="1110.05"/>
    <n v="74.00333333333333"/>
    <n v="2.2201"/>
    <n v="0.37001666666666666"/>
    <n v="0.28121266666666667"/>
    <n v="3.2"/>
    <n v="1"/>
    <n v="0.91236986301369849"/>
    <n v="7.9836991963470325"/>
    <n v="81.987032529680363"/>
    <n v="81987.032529680364"/>
  </r>
  <r>
    <d v="2016-03-03T00:00:00"/>
    <x v="0"/>
    <n v="1144.95"/>
    <n v="1129.95"/>
    <n v="1119.95"/>
    <n v="74.663333333333341"/>
    <n v="2.2399"/>
    <n v="0.37331666666666674"/>
    <n v="0.28372066666666668"/>
    <n v="3.2"/>
    <n v="1"/>
    <n v="0.92050684931506854"/>
    <n v="8.0174441826484006"/>
    <n v="82.680777515981745"/>
    <n v="82680.777515981739"/>
  </r>
  <r>
    <d v="2016-03-04T00:00:00"/>
    <x v="0"/>
    <n v="1125"/>
    <n v="1110"/>
    <n v="1100"/>
    <n v="73.333333333333329"/>
    <n v="2.1999999999999997"/>
    <n v="0.36666666666666664"/>
    <n v="0.27866666666666667"/>
    <n v="3.2"/>
    <n v="1"/>
    <n v="0.90410958904109573"/>
    <n v="7.9494429223744296"/>
    <n v="81.282776255707759"/>
    <n v="81282.776255707766"/>
  </r>
  <r>
    <d v="2016-03-05T00:00:00"/>
    <x v="0"/>
    <n v="1075.05"/>
    <n v="1060.05"/>
    <n v="1050.05"/>
    <n v="70.00333333333333"/>
    <n v="2.1000999999999999"/>
    <n v="0.35001666666666664"/>
    <n v="0.26601266666666668"/>
    <n v="3.2"/>
    <n v="1"/>
    <n v="0.8630547945205479"/>
    <n v="7.7791841278538811"/>
    <n v="77.782517461187211"/>
    <n v="77782.517461187206"/>
  </r>
  <r>
    <d v="2016-03-06T00:00:00"/>
    <x v="1"/>
    <n v="1075.05"/>
    <n v="1060.05"/>
    <n v="1050.05"/>
    <n v="70.00333333333333"/>
    <n v="2.1000999999999999"/>
    <n v="0.35001666666666664"/>
    <n v="0.26601266666666668"/>
    <n v="3.2"/>
    <n v="1"/>
    <n v="0.8630547945205479"/>
    <n v="7.7791841278538811"/>
    <n v="77.782517461187211"/>
    <n v="77782.517461187206"/>
  </r>
  <r>
    <d v="2016-03-07T00:00:00"/>
    <x v="1"/>
    <n v="1075.05"/>
    <n v="1060.05"/>
    <n v="1050.05"/>
    <n v="70.00333333333333"/>
    <n v="2.1000999999999999"/>
    <n v="0.35001666666666664"/>
    <n v="0.26601266666666668"/>
    <n v="3.2"/>
    <n v="1"/>
    <n v="0.8630547945205479"/>
    <n v="7.7791841278538811"/>
    <n v="77.782517461187211"/>
    <n v="77782.517461187206"/>
  </r>
  <r>
    <d v="2016-03-08T00:00:00"/>
    <x v="1"/>
    <n v="1075.05"/>
    <n v="1060.05"/>
    <n v="1050.05"/>
    <n v="70.00333333333333"/>
    <n v="2.1000999999999999"/>
    <n v="0.35001666666666664"/>
    <n v="0.26601266666666668"/>
    <n v="3.2"/>
    <n v="1"/>
    <n v="0.8630547945205479"/>
    <n v="7.7791841278538811"/>
    <n v="77.782517461187211"/>
    <n v="77782.517461187206"/>
  </r>
  <r>
    <d v="2016-03-09T00:00:00"/>
    <x v="1"/>
    <n v="1065"/>
    <n v="1050"/>
    <n v="1040"/>
    <n v="69.333333333333329"/>
    <n v="2.0799999999999996"/>
    <n v="0.34666666666666662"/>
    <n v="0.26346666666666663"/>
    <n v="3.2"/>
    <n v="1"/>
    <n v="0.85479452054794502"/>
    <n v="7.7449278538812782"/>
    <n v="77.078261187214608"/>
    <n v="77078.261187214608"/>
  </r>
  <r>
    <d v="2016-03-10T00:00:00"/>
    <x v="1"/>
    <n v="1065"/>
    <n v="1050"/>
    <n v="1040"/>
    <n v="69.333333333333329"/>
    <n v="2.0799999999999996"/>
    <n v="0.34666666666666662"/>
    <n v="0.26346666666666663"/>
    <n v="3.2"/>
    <n v="1"/>
    <n v="0.85479452054794502"/>
    <n v="7.7449278538812782"/>
    <n v="77.078261187214608"/>
    <n v="77078.261187214608"/>
  </r>
  <r>
    <d v="2016-03-11T00:00:00"/>
    <x v="1"/>
    <n v="1054.95"/>
    <n v="1039.95"/>
    <n v="1029.95"/>
    <n v="68.663333333333341"/>
    <n v="2.0599000000000003"/>
    <n v="0.34331666666666671"/>
    <n v="0.26092066666666669"/>
    <n v="3.2"/>
    <n v="1"/>
    <n v="0.84653424657534249"/>
    <n v="7.7106715799086762"/>
    <n v="76.374004913242018"/>
    <n v="76374.004913242024"/>
  </r>
  <r>
    <d v="2016-03-12T00:00:00"/>
    <x v="1"/>
    <n v="1045.05"/>
    <n v="1030.05"/>
    <n v="1020.05"/>
    <n v="68.00333333333333"/>
    <n v="2.0400999999999998"/>
    <n v="0.34001666666666663"/>
    <n v="0.25841266666666668"/>
    <n v="3.2"/>
    <n v="1"/>
    <n v="0.83839726027397254"/>
    <n v="7.6769265936073063"/>
    <n v="75.680259926940636"/>
    <n v="75680.259926940635"/>
  </r>
  <r>
    <d v="2016-03-13T00:00:00"/>
    <x v="2"/>
    <n v="1045.05"/>
    <n v="1030.05"/>
    <n v="1020.05"/>
    <n v="68.00333333333333"/>
    <n v="2.0400999999999998"/>
    <n v="0.34001666666666663"/>
    <n v="0.25841266666666668"/>
    <n v="3.2"/>
    <n v="1"/>
    <n v="0.83839726027397254"/>
    <n v="7.6769265936073063"/>
    <n v="75.680259926940636"/>
    <n v="75680.259926940635"/>
  </r>
  <r>
    <d v="2016-03-14T00:00:00"/>
    <x v="2"/>
    <n v="1045.05"/>
    <n v="1030.05"/>
    <n v="1020.05"/>
    <n v="68.00333333333333"/>
    <n v="2.0400999999999998"/>
    <n v="0.34001666666666663"/>
    <n v="0.25841266666666668"/>
    <n v="3.2"/>
    <n v="1"/>
    <n v="0.83839726027397254"/>
    <n v="7.6769265936073063"/>
    <n v="75.680259926940636"/>
    <n v="75680.259926940635"/>
  </r>
  <r>
    <d v="2016-03-15T00:00:00"/>
    <x v="2"/>
    <n v="1035"/>
    <n v="1020"/>
    <n v="1010"/>
    <n v="67.333333333333329"/>
    <n v="2.0199999999999996"/>
    <n v="0.33666666666666667"/>
    <n v="0.25586666666666663"/>
    <n v="3.2"/>
    <n v="1"/>
    <n v="0.83013698630136989"/>
    <n v="7.6426703196347026"/>
    <n v="74.976003652968032"/>
    <n v="74976.003652968036"/>
  </r>
  <r>
    <d v="2016-03-16T00:00:00"/>
    <x v="2"/>
    <n v="1035"/>
    <n v="1020"/>
    <n v="1010"/>
    <n v="67.333333333333329"/>
    <n v="2.0199999999999996"/>
    <n v="0.33666666666666667"/>
    <n v="0.25586666666666663"/>
    <n v="3.2"/>
    <n v="1"/>
    <n v="0.83013698630136989"/>
    <n v="7.6426703196347026"/>
    <n v="74.976003652968032"/>
    <n v="74976.003652968036"/>
  </r>
  <r>
    <d v="2016-03-17T00:00:00"/>
    <x v="2"/>
    <n v="1054.95"/>
    <n v="1039.95"/>
    <n v="1029.95"/>
    <n v="68.663333333333341"/>
    <n v="2.0599000000000003"/>
    <n v="0.34331666666666671"/>
    <n v="0.26092066666666669"/>
    <n v="3.2"/>
    <n v="1"/>
    <n v="0.84653424657534249"/>
    <n v="7.7106715799086762"/>
    <n v="76.374004913242018"/>
    <n v="76374.004913242024"/>
  </r>
  <r>
    <d v="2016-03-18T00:00:00"/>
    <x v="2"/>
    <n v="1065"/>
    <n v="1050"/>
    <n v="1040"/>
    <n v="69.333333333333329"/>
    <n v="2.0799999999999996"/>
    <n v="0.34666666666666662"/>
    <n v="0.26346666666666663"/>
    <n v="3.2"/>
    <n v="1"/>
    <n v="0.85479452054794502"/>
    <n v="7.7449278538812782"/>
    <n v="77.078261187214608"/>
    <n v="77078.261187214608"/>
  </r>
  <r>
    <d v="2016-03-19T00:00:00"/>
    <x v="2"/>
    <n v="1065"/>
    <n v="1050"/>
    <n v="1040"/>
    <n v="69.333333333333329"/>
    <n v="2.0799999999999996"/>
    <n v="0.34666666666666662"/>
    <n v="0.26346666666666663"/>
    <n v="3.2"/>
    <n v="1"/>
    <n v="0.85479452054794502"/>
    <n v="7.7449278538812782"/>
    <n v="77.078261187214608"/>
    <n v="77078.261187214608"/>
  </r>
  <r>
    <d v="2016-03-20T00:00:00"/>
    <x v="3"/>
    <n v="1065"/>
    <n v="1050"/>
    <n v="1040"/>
    <n v="69.333333333333329"/>
    <n v="2.0799999999999996"/>
    <n v="0.34666666666666662"/>
    <n v="0.26346666666666663"/>
    <n v="3.2"/>
    <n v="1"/>
    <n v="0.85479452054794502"/>
    <n v="7.7449278538812782"/>
    <n v="77.078261187214608"/>
    <n v="77078.261187214608"/>
  </r>
  <r>
    <d v="2016-03-21T00:00:00"/>
    <x v="3"/>
    <n v="1054.95"/>
    <n v="1039.95"/>
    <n v="1029.95"/>
    <n v="68.663333333333341"/>
    <n v="2.0599000000000003"/>
    <n v="0.34331666666666671"/>
    <n v="0.26092066666666669"/>
    <n v="3.2"/>
    <n v="1"/>
    <n v="0.84653424657534249"/>
    <n v="7.7106715799086762"/>
    <n v="76.374004913242018"/>
    <n v="76374.004913242024"/>
  </r>
  <r>
    <d v="2016-03-22T00:00:00"/>
    <x v="3"/>
    <n v="1054.95"/>
    <n v="1039.95"/>
    <n v="1029.95"/>
    <n v="68.663333333333341"/>
    <n v="2.0599000000000003"/>
    <n v="0.34331666666666671"/>
    <n v="0.26092066666666669"/>
    <n v="3.2"/>
    <n v="1"/>
    <n v="0.84653424657534249"/>
    <n v="7.7106715799086762"/>
    <n v="76.374004913242018"/>
    <n v="76374.004913242024"/>
  </r>
  <r>
    <d v="2016-03-23T00:00:00"/>
    <x v="3"/>
    <n v="1054.95"/>
    <n v="1039.95"/>
    <n v="1029.95"/>
    <n v="68.663333333333341"/>
    <n v="2.0599000000000003"/>
    <n v="0.34331666666666671"/>
    <n v="0.26092066666666669"/>
    <n v="3.2"/>
    <n v="1"/>
    <n v="0.84653424657534249"/>
    <n v="7.7106715799086762"/>
    <n v="76.374004913242018"/>
    <n v="76374.004913242024"/>
  </r>
  <r>
    <d v="2016-03-24T00:00:00"/>
    <x v="3"/>
    <n v="1054.95"/>
    <n v="1039.95"/>
    <n v="1029.95"/>
    <n v="68.663333333333341"/>
    <n v="2.0599000000000003"/>
    <n v="0.34331666666666671"/>
    <n v="0.26092066666666669"/>
    <n v="3.2"/>
    <n v="1"/>
    <n v="0.84653424657534249"/>
    <n v="7.7106715799086762"/>
    <n v="76.374004913242018"/>
    <n v="76374.004913242024"/>
  </r>
  <r>
    <d v="2016-03-25T00:00:00"/>
    <x v="3"/>
    <n v="1080"/>
    <n v="1065"/>
    <n v="1055"/>
    <n v="70.333333333333329"/>
    <n v="2.11"/>
    <n v="0.35166666666666663"/>
    <n v="0.26726666666666665"/>
    <n v="3.2"/>
    <n v="1"/>
    <n v="0.86712328767123281"/>
    <n v="7.7960566210045661"/>
    <n v="78.129389954337896"/>
    <n v="78129.389954337894"/>
  </r>
  <r>
    <d v="2016-03-26T00:00:00"/>
    <x v="3"/>
    <n v="1069.95"/>
    <n v="1054.95"/>
    <n v="1044.95"/>
    <n v="69.663333333333341"/>
    <n v="2.0899000000000001"/>
    <n v="0.34831666666666672"/>
    <n v="0.26472066666666672"/>
    <n v="3.2"/>
    <n v="1"/>
    <n v="0.85886301369863016"/>
    <n v="7.7618003470319641"/>
    <n v="77.425133680365306"/>
    <n v="77425.13368036531"/>
  </r>
  <r>
    <d v="2016-03-27T00:00:00"/>
    <x v="4"/>
    <n v="1069.95"/>
    <n v="1054.95"/>
    <n v="1044.95"/>
    <n v="69.663333333333341"/>
    <n v="2.0899000000000001"/>
    <n v="0.34831666666666672"/>
    <n v="0.26472066666666672"/>
    <n v="3.2"/>
    <n v="1"/>
    <n v="0.85886301369863016"/>
    <n v="7.7618003470319641"/>
    <n v="77.425133680365306"/>
    <n v="77425.13368036531"/>
  </r>
  <r>
    <d v="2016-03-28T00:00:00"/>
    <x v="4"/>
    <n v="1099.95"/>
    <n v="1084.95"/>
    <n v="1074.95"/>
    <n v="71.663333333333341"/>
    <n v="2.1499000000000001"/>
    <n v="0.35831666666666673"/>
    <n v="0.27232066666666671"/>
    <n v="3.2"/>
    <n v="1"/>
    <n v="0.88352054794520551"/>
    <n v="7.8640578812785398"/>
    <n v="79.527391214611882"/>
    <n v="79527.391214611882"/>
  </r>
  <r>
    <d v="2016-03-29T00:00:00"/>
    <x v="4"/>
    <n v="1110"/>
    <n v="1095"/>
    <n v="1085"/>
    <n v="72.333333333333329"/>
    <n v="2.17"/>
    <n v="0.36166666666666664"/>
    <n v="0.27486666666666665"/>
    <n v="3.2"/>
    <n v="1"/>
    <n v="0.89178082191780816"/>
    <n v="7.8983141552511418"/>
    <n v="80.231647488584471"/>
    <n v="80231.647488584465"/>
  </r>
  <r>
    <d v="2016-03-30T00:00:00"/>
    <x v="4"/>
    <n v="1110"/>
    <n v="1095"/>
    <n v="1085"/>
    <n v="72.333333333333329"/>
    <n v="2.17"/>
    <n v="0.36166666666666664"/>
    <n v="0.27486666666666665"/>
    <n v="3.2"/>
    <n v="1"/>
    <n v="0.89178082191780816"/>
    <n v="7.8983141552511418"/>
    <n v="80.231647488584471"/>
    <n v="80231.647488584465"/>
  </r>
  <r>
    <d v="2016-03-31T00:00:00"/>
    <x v="4"/>
    <n v="1099.95"/>
    <n v="1084.95"/>
    <n v="1074.95"/>
    <n v="71.663333333333341"/>
    <n v="2.1499000000000001"/>
    <n v="0.35831666666666673"/>
    <n v="0.27232066666666671"/>
    <n v="3.2"/>
    <n v="1"/>
    <n v="0.88352054794520551"/>
    <n v="7.8640578812785398"/>
    <n v="79.527391214611882"/>
    <n v="79527.391214611882"/>
  </r>
  <r>
    <d v="2016-04-01T00:00:00"/>
    <x v="4"/>
    <n v="1120.05"/>
    <n v="1105.05"/>
    <n v="1095.05"/>
    <n v="73.00333333333333"/>
    <n v="2.1900999999999997"/>
    <n v="0.36501666666666666"/>
    <n v="0.27741266666666664"/>
    <n v="3.2"/>
    <n v="1"/>
    <n v="0.90004109589041092"/>
    <n v="7.9325704292237438"/>
    <n v="80.935903762557075"/>
    <n v="80935.903762557078"/>
  </r>
  <r>
    <d v="2016-04-02T00:00:00"/>
    <x v="4"/>
    <n v="1120.05"/>
    <n v="1105.05"/>
    <n v="1095.05"/>
    <n v="73.00333333333333"/>
    <n v="2.1900999999999997"/>
    <n v="0.36501666666666666"/>
    <n v="0.27741266666666664"/>
    <n v="3.2"/>
    <n v="1"/>
    <n v="0.90004109589041092"/>
    <n v="7.9325704292237438"/>
    <n v="80.935903762557075"/>
    <n v="80935.903762557078"/>
  </r>
  <r>
    <d v="2016-04-03T00:00:00"/>
    <x v="5"/>
    <n v="1120.05"/>
    <n v="1105.05"/>
    <n v="1095.05"/>
    <n v="73.00333333333333"/>
    <n v="2.1900999999999997"/>
    <n v="0.36501666666666666"/>
    <n v="0.27741266666666664"/>
    <n v="3.2"/>
    <n v="1"/>
    <n v="0.90004109589041092"/>
    <n v="7.9325704292237438"/>
    <n v="80.935903762557075"/>
    <n v="80935.903762557078"/>
  </r>
  <r>
    <d v="2016-04-04T00:00:00"/>
    <x v="5"/>
    <n v="1129.95"/>
    <n v="1114.95"/>
    <n v="1104.95"/>
    <n v="73.663333333333341"/>
    <n v="2.2099000000000002"/>
    <n v="0.36831666666666674"/>
    <n v="0.27992066666666671"/>
    <n v="3.2"/>
    <n v="1"/>
    <n v="0.90817808219178076"/>
    <n v="7.9663154155251146"/>
    <n v="81.629648748858457"/>
    <n v="81629.648748858453"/>
  </r>
  <r>
    <d v="2016-04-05T00:00:00"/>
    <x v="5"/>
    <n v="1150.05"/>
    <n v="1135.05"/>
    <n v="1125.05"/>
    <n v="75.00333333333333"/>
    <n v="2.2500999999999998"/>
    <n v="0.37501666666666666"/>
    <n v="0.28501266666666664"/>
    <n v="3.2"/>
    <n v="1"/>
    <n v="0.92469863013698617"/>
    <n v="8.0348279634703186"/>
    <n v="83.038161296803651"/>
    <n v="83038.16129680365"/>
  </r>
  <r>
    <d v="2016-04-06T00:00:00"/>
    <x v="5"/>
    <n v="1170"/>
    <n v="1155"/>
    <n v="1145"/>
    <n v="76.333333333333329"/>
    <n v="2.2899999999999996"/>
    <n v="0.38166666666666665"/>
    <n v="0.29006666666666664"/>
    <n v="3.2"/>
    <n v="1"/>
    <n v="0.94109589041095887"/>
    <n v="8.1028292237442923"/>
    <n v="84.436162557077623"/>
    <n v="84436.162557077623"/>
  </r>
  <r>
    <d v="2016-04-07T00:00:00"/>
    <x v="5"/>
    <n v="1159.95"/>
    <n v="1144.95"/>
    <n v="1134.95"/>
    <n v="75.663333333333341"/>
    <n v="2.2699000000000003"/>
    <n v="0.37831666666666669"/>
    <n v="0.2875206666666667"/>
    <n v="3.2"/>
    <n v="1"/>
    <n v="0.93283561643835622"/>
    <n v="8.0685729497716885"/>
    <n v="83.731906283105033"/>
    <n v="83731.90628310504"/>
  </r>
  <r>
    <d v="2016-04-08T00:00:00"/>
    <x v="5"/>
    <n v="1180.05"/>
    <n v="1165.05"/>
    <n v="1155.05"/>
    <n v="77.00333333333333"/>
    <n v="2.3100999999999998"/>
    <n v="0.38501666666666667"/>
    <n v="0.29261266666666663"/>
    <n v="3.2"/>
    <n v="1"/>
    <n v="0.94935616438356152"/>
    <n v="8.1370854977168943"/>
    <n v="85.140418831050226"/>
    <n v="85140.418831050221"/>
  </r>
  <r>
    <d v="2016-04-09T00:00:00"/>
    <x v="5"/>
    <n v="1180.05"/>
    <n v="1165.05"/>
    <n v="1155.05"/>
    <n v="77.00333333333333"/>
    <n v="2.3100999999999998"/>
    <n v="0.38501666666666667"/>
    <n v="0.29261266666666663"/>
    <n v="3.2"/>
    <n v="1"/>
    <n v="0.94935616438356152"/>
    <n v="8.1370854977168943"/>
    <n v="85.140418831050226"/>
    <n v="85140.418831050221"/>
  </r>
  <r>
    <d v="2016-04-10T00:00:00"/>
    <x v="6"/>
    <n v="1180.05"/>
    <n v="1165.05"/>
    <n v="1155.05"/>
    <n v="77.00333333333333"/>
    <n v="2.3100999999999998"/>
    <n v="0.38501666666666667"/>
    <n v="0.29261266666666663"/>
    <n v="3.2"/>
    <n v="1"/>
    <n v="0.94935616438356152"/>
    <n v="8.1370854977168943"/>
    <n v="85.140418831050226"/>
    <n v="85140.418831050221"/>
  </r>
  <r>
    <d v="2016-04-11T00:00:00"/>
    <x v="6"/>
    <n v="1174.95"/>
    <n v="1159.95"/>
    <n v="1149.95"/>
    <n v="76.663333333333341"/>
    <n v="2.2999000000000001"/>
    <n v="0.38331666666666669"/>
    <n v="0.29132066666666673"/>
    <n v="3.2"/>
    <n v="1"/>
    <n v="0.94516438356164401"/>
    <n v="8.1197017168949781"/>
    <n v="84.783035050228321"/>
    <n v="84783.035050228325"/>
  </r>
  <r>
    <d v="2016-04-12T00:00:00"/>
    <x v="6"/>
    <n v="1159.95"/>
    <n v="1144.95"/>
    <n v="1134.95"/>
    <n v="75.663333333333341"/>
    <n v="2.2699000000000003"/>
    <n v="0.37831666666666669"/>
    <n v="0.2875206666666667"/>
    <n v="3.2"/>
    <n v="1"/>
    <n v="0.93283561643835622"/>
    <n v="8.0685729497716885"/>
    <n v="83.731906283105033"/>
    <n v="83731.90628310504"/>
  </r>
  <r>
    <d v="2016-04-13T00:00:00"/>
    <x v="6"/>
    <n v="1150.05"/>
    <n v="1135.05"/>
    <n v="1125.05"/>
    <n v="75.00333333333333"/>
    <n v="2.2500999999999998"/>
    <n v="0.37501666666666666"/>
    <n v="0.28501266666666664"/>
    <n v="3.2"/>
    <n v="1"/>
    <n v="0.92469863013698617"/>
    <n v="8.0348279634703186"/>
    <n v="83.038161296803651"/>
    <n v="83038.16129680365"/>
  </r>
  <r>
    <d v="2016-04-14T00:00:00"/>
    <x v="6"/>
    <n v="1150.05"/>
    <n v="1135.05"/>
    <n v="1125.05"/>
    <n v="75.00333333333333"/>
    <n v="2.2500999999999998"/>
    <n v="0.37501666666666666"/>
    <n v="0.28501266666666664"/>
    <n v="3.2"/>
    <n v="1"/>
    <n v="0.92469863013698617"/>
    <n v="8.0348279634703186"/>
    <n v="83.038161296803651"/>
    <n v="83038.16129680365"/>
  </r>
  <r>
    <d v="2016-04-15T00:00:00"/>
    <x v="6"/>
    <n v="1165.05"/>
    <n v="1150.05"/>
    <n v="1140.05"/>
    <n v="76.00333333333333"/>
    <n v="2.2801"/>
    <n v="0.38001666666666667"/>
    <n v="0.28881266666666666"/>
    <n v="3.2"/>
    <n v="1"/>
    <n v="0.93702739726027395"/>
    <n v="8.0859567305936064"/>
    <n v="84.089290063926939"/>
    <n v="84089.290063926936"/>
  </r>
  <r>
    <d v="2016-04-16T00:00:00"/>
    <x v="6"/>
    <n v="1180.05"/>
    <n v="1165.05"/>
    <n v="1155.05"/>
    <n v="77.00333333333333"/>
    <n v="2.3100999999999998"/>
    <n v="0.38501666666666667"/>
    <n v="0.29261266666666663"/>
    <n v="3.2"/>
    <n v="1"/>
    <n v="0.94935616438356152"/>
    <n v="8.1370854977168943"/>
    <n v="85.140418831050226"/>
    <n v="85140.418831050221"/>
  </r>
  <r>
    <d v="2016-04-17T00:00:00"/>
    <x v="7"/>
    <n v="1180.05"/>
    <n v="1165.05"/>
    <n v="1155.05"/>
    <n v="77.00333333333333"/>
    <n v="2.3100999999999998"/>
    <n v="0.38501666666666667"/>
    <n v="0.29261266666666663"/>
    <n v="3.2"/>
    <n v="1"/>
    <n v="0.94935616438356152"/>
    <n v="8.1370854977168943"/>
    <n v="85.140418831050226"/>
    <n v="85140.418831050221"/>
  </r>
  <r>
    <d v="2016-04-18T00:00:00"/>
    <x v="7"/>
    <n v="1200"/>
    <n v="1185"/>
    <n v="1175"/>
    <n v="78.333333333333329"/>
    <n v="2.3499999999999996"/>
    <n v="0.39166666666666666"/>
    <n v="0.29766666666666663"/>
    <n v="3.2"/>
    <n v="1"/>
    <n v="0.965753424657534"/>
    <n v="8.2050867579908662"/>
    <n v="86.538420091324198"/>
    <n v="86538.420091324195"/>
  </r>
  <r>
    <d v="2016-04-19T00:00:00"/>
    <x v="7"/>
    <n v="1219.95"/>
    <n v="1204.95"/>
    <n v="1194.95"/>
    <n v="79.663333333333341"/>
    <n v="2.3899000000000004"/>
    <n v="0.39831666666666671"/>
    <n v="0.30272066666666669"/>
    <n v="3.2"/>
    <n v="1"/>
    <n v="0.98215068493150692"/>
    <n v="8.2730880182648399"/>
    <n v="87.936421351598185"/>
    <n v="87936.421351598183"/>
  </r>
  <r>
    <d v="2016-04-20T00:00:00"/>
    <x v="7"/>
    <n v="1219.95"/>
    <n v="1204.95"/>
    <n v="1194.95"/>
    <n v="79.663333333333341"/>
    <n v="2.3899000000000004"/>
    <n v="0.39831666666666671"/>
    <n v="0.30272066666666669"/>
    <n v="3.2"/>
    <n v="1"/>
    <n v="0.98215068493150692"/>
    <n v="8.2730880182648399"/>
    <n v="87.936421351598185"/>
    <n v="87936.421351598183"/>
  </r>
  <r>
    <d v="2016-04-21T00:00:00"/>
    <x v="7"/>
    <n v="1260"/>
    <n v="1245"/>
    <n v="1235"/>
    <n v="82.333333333333329"/>
    <n v="2.4699999999999998"/>
    <n v="0.41166666666666663"/>
    <n v="0.31286666666666668"/>
    <n v="3.2"/>
    <n v="1"/>
    <n v="1.0150684931506848"/>
    <n v="8.4096018264840176"/>
    <n v="90.74293515981735"/>
    <n v="90742.935159817353"/>
  </r>
  <r>
    <d v="2016-04-22T00:00:00"/>
    <x v="7"/>
    <n v="1270.05"/>
    <n v="1255.05"/>
    <n v="1245.05"/>
    <n v="83.00333333333333"/>
    <n v="2.4901"/>
    <n v="0.41501666666666664"/>
    <n v="0.31541266666666667"/>
    <n v="3.2"/>
    <n v="1"/>
    <n v="1.0233287671232878"/>
    <n v="8.4438581004566213"/>
    <n v="91.447191433789953"/>
    <n v="91447.191433789951"/>
  </r>
  <r>
    <d v="2016-04-23T00:00:00"/>
    <x v="7"/>
    <n v="1279.95"/>
    <n v="1264.95"/>
    <n v="1254.95"/>
    <n v="83.663333333333341"/>
    <n v="2.5099"/>
    <n v="0.41831666666666673"/>
    <n v="0.31792066666666674"/>
    <n v="3.2"/>
    <n v="1"/>
    <n v="1.0314657534246576"/>
    <n v="8.4776030867579912"/>
    <n v="92.140936420091336"/>
    <n v="92140.936420091341"/>
  </r>
  <r>
    <d v="2016-04-24T00:00:00"/>
    <x v="8"/>
    <n v="1279.95"/>
    <n v="1264.95"/>
    <n v="1254.95"/>
    <n v="83.663333333333341"/>
    <n v="2.5099"/>
    <n v="0.41831666666666673"/>
    <n v="0.31792066666666674"/>
    <n v="3.2"/>
    <n v="1"/>
    <n v="1.0314657534246576"/>
    <n v="8.4776030867579912"/>
    <n v="92.140936420091336"/>
    <n v="92140.936420091341"/>
  </r>
  <r>
    <d v="2016-04-25T00:00:00"/>
    <x v="8"/>
    <n v="1260"/>
    <n v="1245"/>
    <n v="1235"/>
    <n v="82.333333333333329"/>
    <n v="2.4699999999999998"/>
    <n v="0.41166666666666663"/>
    <n v="0.31286666666666668"/>
    <n v="3.2"/>
    <n v="1"/>
    <n v="1.0150684931506848"/>
    <n v="8.4096018264840176"/>
    <n v="90.74293515981735"/>
    <n v="90742.935159817353"/>
  </r>
  <r>
    <d v="2016-04-26T00:00:00"/>
    <x v="8"/>
    <n v="1210.05"/>
    <n v="1195.05"/>
    <n v="1185.05"/>
    <n v="79.00333333333333"/>
    <n v="2.3700999999999999"/>
    <n v="0.39501666666666668"/>
    <n v="0.30021266666666668"/>
    <n v="3.2"/>
    <n v="1"/>
    <n v="0.97401369863013687"/>
    <n v="8.23934303196347"/>
    <n v="87.242676365296802"/>
    <n v="87242.676365296807"/>
  </r>
  <r>
    <d v="2016-04-27T00:00:00"/>
    <x v="8"/>
    <n v="1219.95"/>
    <n v="1204.95"/>
    <n v="1194.95"/>
    <n v="79.663333333333341"/>
    <n v="2.3899000000000004"/>
    <n v="0.39831666666666671"/>
    <n v="0.30272066666666669"/>
    <n v="3.2"/>
    <n v="1"/>
    <n v="0.98215068493150692"/>
    <n v="8.2730880182648399"/>
    <n v="87.936421351598185"/>
    <n v="87936.421351598183"/>
  </r>
  <r>
    <d v="2016-04-28T00:00:00"/>
    <x v="8"/>
    <n v="1240.05"/>
    <n v="1225.05"/>
    <n v="1215.05"/>
    <n v="81.00333333333333"/>
    <n v="2.4300999999999999"/>
    <n v="0.40501666666666664"/>
    <n v="0.30781266666666668"/>
    <n v="3.2"/>
    <n v="1"/>
    <n v="0.99867123287671233"/>
    <n v="8.3416005662100456"/>
    <n v="89.344933899543378"/>
    <n v="89344.933899543379"/>
  </r>
  <r>
    <d v="2016-04-29T00:00:00"/>
    <x v="8"/>
    <n v="1210.05"/>
    <n v="1195.05"/>
    <n v="1185.05"/>
    <n v="79.00333333333333"/>
    <n v="2.3700999999999999"/>
    <n v="0.39501666666666668"/>
    <n v="0.30021266666666668"/>
    <n v="3.2"/>
    <n v="1"/>
    <n v="0.97401369863013687"/>
    <n v="8.23934303196347"/>
    <n v="87.242676365296802"/>
    <n v="87242.676365296807"/>
  </r>
  <r>
    <d v="2016-04-30T00:00:00"/>
    <x v="8"/>
    <n v="1170"/>
    <n v="1155"/>
    <n v="1145"/>
    <n v="76.333333333333329"/>
    <n v="2.2899999999999996"/>
    <n v="0.38166666666666665"/>
    <n v="0.29006666666666664"/>
    <n v="3.2"/>
    <n v="1"/>
    <n v="0.94109589041095887"/>
    <n v="8.1028292237442923"/>
    <n v="84.436162557077623"/>
    <n v="84436.162557077623"/>
  </r>
  <r>
    <d v="2016-05-01T00:00:00"/>
    <x v="9"/>
    <n v="1170"/>
    <n v="1155"/>
    <n v="1145"/>
    <n v="76.333333333333329"/>
    <n v="2.2899999999999996"/>
    <n v="0.38166666666666665"/>
    <n v="0.29006666666666664"/>
    <n v="3.2"/>
    <n v="1"/>
    <n v="0.94109589041095887"/>
    <n v="8.1028292237442923"/>
    <n v="84.436162557077623"/>
    <n v="84436.162557077623"/>
  </r>
  <r>
    <d v="2016-05-02T00:00:00"/>
    <x v="9"/>
    <n v="1140"/>
    <n v="1125"/>
    <n v="1115"/>
    <n v="74.333333333333329"/>
    <n v="2.23"/>
    <n v="0.37166666666666665"/>
    <n v="0.28246666666666664"/>
    <n v="3.2"/>
    <n v="1"/>
    <n v="0.91643835616438352"/>
    <n v="8.0005716894977166"/>
    <n v="82.333905022831047"/>
    <n v="82333.905022831052"/>
  </r>
  <r>
    <d v="2016-05-03T00:00:00"/>
    <x v="9"/>
    <n v="1159.95"/>
    <n v="1144.95"/>
    <n v="1134.95"/>
    <n v="75.663333333333341"/>
    <n v="2.2699000000000003"/>
    <n v="0.37831666666666669"/>
    <n v="0.2875206666666667"/>
    <n v="3.2"/>
    <n v="1"/>
    <n v="0.93283561643835622"/>
    <n v="8.0685729497716885"/>
    <n v="83.731906283105033"/>
    <n v="83731.90628310504"/>
  </r>
  <r>
    <d v="2016-05-04T00:00:00"/>
    <x v="9"/>
    <n v="1170"/>
    <n v="1155"/>
    <n v="1145"/>
    <n v="76.333333333333329"/>
    <n v="2.2899999999999996"/>
    <n v="0.38166666666666665"/>
    <n v="0.29006666666666664"/>
    <n v="3.2"/>
    <n v="1"/>
    <n v="0.94109589041095887"/>
    <n v="8.1028292237442923"/>
    <n v="84.436162557077623"/>
    <n v="84436.162557077623"/>
  </r>
  <r>
    <d v="2016-05-05T00:00:00"/>
    <x v="9"/>
    <n v="1150.05"/>
    <n v="1135.05"/>
    <n v="1125.05"/>
    <n v="75.00333333333333"/>
    <n v="2.2500999999999998"/>
    <n v="0.37501666666666666"/>
    <n v="0.28501266666666664"/>
    <n v="3.2"/>
    <n v="1"/>
    <n v="0.92469863013698617"/>
    <n v="8.0348279634703186"/>
    <n v="83.038161296803651"/>
    <n v="83038.16129680365"/>
  </r>
  <r>
    <d v="2016-05-06T00:00:00"/>
    <x v="9"/>
    <n v="1159.95"/>
    <n v="1144.95"/>
    <n v="1134.95"/>
    <n v="75.663333333333341"/>
    <n v="2.2699000000000003"/>
    <n v="0.37831666666666669"/>
    <n v="0.2875206666666667"/>
    <n v="3.2"/>
    <n v="1"/>
    <n v="0.93283561643835622"/>
    <n v="8.0685729497716885"/>
    <n v="83.731906283105033"/>
    <n v="83731.90628310504"/>
  </r>
  <r>
    <d v="2016-05-07T00:00:00"/>
    <x v="9"/>
    <n v="1140"/>
    <n v="1125"/>
    <n v="1115"/>
    <n v="74.333333333333329"/>
    <n v="2.23"/>
    <n v="0.37166666666666665"/>
    <n v="0.28246666666666664"/>
    <n v="3.2"/>
    <n v="1"/>
    <n v="0.91643835616438352"/>
    <n v="8.0005716894977166"/>
    <n v="82.333905022831047"/>
    <n v="82333.905022831052"/>
  </r>
  <r>
    <d v="2016-05-08T00:00:00"/>
    <x v="10"/>
    <n v="1140"/>
    <n v="1125"/>
    <n v="1115"/>
    <n v="74.333333333333329"/>
    <n v="2.23"/>
    <n v="0.37166666666666665"/>
    <n v="0.28246666666666664"/>
    <n v="3.2"/>
    <n v="1"/>
    <n v="0.91643835616438352"/>
    <n v="8.0005716894977166"/>
    <n v="82.333905022831047"/>
    <n v="82333.905022831052"/>
  </r>
  <r>
    <d v="2016-05-09T00:00:00"/>
    <x v="10"/>
    <n v="1150.05"/>
    <n v="1135.05"/>
    <n v="1125.05"/>
    <n v="75.00333333333333"/>
    <n v="2.2500999999999998"/>
    <n v="0.37501666666666666"/>
    <n v="0.28501266666666664"/>
    <n v="3.2"/>
    <n v="1"/>
    <n v="0.92469863013698617"/>
    <n v="8.0348279634703186"/>
    <n v="83.038161296803651"/>
    <n v="83038.16129680365"/>
  </r>
  <r>
    <d v="2016-05-10T00:00:00"/>
    <x v="10"/>
    <n v="1144.95"/>
    <n v="1129.95"/>
    <n v="1119.95"/>
    <n v="74.663333333333341"/>
    <n v="2.2399"/>
    <n v="0.37331666666666674"/>
    <n v="0.28372066666666668"/>
    <n v="3.2"/>
    <n v="1"/>
    <n v="0.92050684931506854"/>
    <n v="8.0174441826484006"/>
    <n v="82.680777515981745"/>
    <n v="82680.777515981739"/>
  </r>
  <r>
    <d v="2016-05-11T00:00:00"/>
    <x v="10"/>
    <n v="1140"/>
    <n v="1125"/>
    <n v="1115"/>
    <n v="74.333333333333329"/>
    <n v="2.23"/>
    <n v="0.37166666666666665"/>
    <n v="0.28246666666666664"/>
    <n v="3.2"/>
    <n v="1"/>
    <n v="0.91643835616438352"/>
    <n v="8.0005716894977166"/>
    <n v="82.333905022831047"/>
    <n v="82333.905022831052"/>
  </r>
  <r>
    <d v="2016-05-12T00:00:00"/>
    <x v="10"/>
    <n v="1120.05"/>
    <n v="1105.05"/>
    <n v="1095.05"/>
    <n v="73.00333333333333"/>
    <n v="2.1900999999999997"/>
    <n v="0.36501666666666666"/>
    <n v="0.27741266666666664"/>
    <n v="3.2"/>
    <n v="1"/>
    <n v="0.90004109589041092"/>
    <n v="7.9325704292237438"/>
    <n v="80.935903762557075"/>
    <n v="80935.903762557078"/>
  </r>
  <r>
    <d v="2016-05-13T00:00:00"/>
    <x v="10"/>
    <n v="1110"/>
    <n v="1095"/>
    <n v="1085"/>
    <n v="72.333333333333329"/>
    <n v="2.17"/>
    <n v="0.36166666666666664"/>
    <n v="0.27486666666666665"/>
    <n v="3.2"/>
    <n v="1"/>
    <n v="0.89178082191780816"/>
    <n v="7.8983141552511418"/>
    <n v="80.231647488584471"/>
    <n v="80231.647488584465"/>
  </r>
  <r>
    <d v="2016-05-14T00:00:00"/>
    <x v="10"/>
    <n v="1120.05"/>
    <n v="1105.05"/>
    <n v="1095.05"/>
    <n v="73.00333333333333"/>
    <n v="2.1900999999999997"/>
    <n v="0.36501666666666666"/>
    <n v="0.27741266666666664"/>
    <n v="3.2"/>
    <n v="1"/>
    <n v="0.90004109589041092"/>
    <n v="7.9325704292237438"/>
    <n v="80.935903762557075"/>
    <n v="80935.903762557078"/>
  </r>
  <r>
    <d v="2016-05-15T00:00:00"/>
    <x v="11"/>
    <n v="1120.05"/>
    <n v="1105.05"/>
    <n v="1095.05"/>
    <n v="73.00333333333333"/>
    <n v="2.1900999999999997"/>
    <n v="0.36501666666666666"/>
    <n v="0.27741266666666664"/>
    <n v="3.2"/>
    <n v="1"/>
    <n v="0.90004109589041092"/>
    <n v="7.9325704292237438"/>
    <n v="80.935903762557075"/>
    <n v="80935.903762557078"/>
  </r>
  <r>
    <d v="2016-05-16T00:00:00"/>
    <x v="11"/>
    <n v="1120.05"/>
    <n v="1105.05"/>
    <n v="1095.05"/>
    <n v="73.00333333333333"/>
    <n v="2.1900999999999997"/>
    <n v="0.36501666666666666"/>
    <n v="0.27741266666666664"/>
    <n v="3.2"/>
    <n v="1"/>
    <n v="0.90004109589041092"/>
    <n v="7.9325704292237438"/>
    <n v="80.935903762557075"/>
    <n v="80935.903762557078"/>
  </r>
  <r>
    <d v="2016-05-17T00:00:00"/>
    <x v="11"/>
    <n v="1140"/>
    <n v="1125"/>
    <n v="1115"/>
    <n v="74.333333333333329"/>
    <n v="2.23"/>
    <n v="0.37166666666666665"/>
    <n v="0.28246666666666664"/>
    <n v="3.2"/>
    <n v="1"/>
    <n v="0.91643835616438352"/>
    <n v="8.0005716894977166"/>
    <n v="82.333905022831047"/>
    <n v="82333.905022831052"/>
  </r>
  <r>
    <d v="2016-05-18T00:00:00"/>
    <x v="11"/>
    <n v="1140"/>
    <n v="1125"/>
    <n v="1115"/>
    <n v="74.333333333333329"/>
    <n v="2.23"/>
    <n v="0.37166666666666665"/>
    <n v="0.28246666666666664"/>
    <n v="3.2"/>
    <n v="1"/>
    <n v="0.91643835616438352"/>
    <n v="8.0005716894977166"/>
    <n v="82.333905022831047"/>
    <n v="82333.905022831052"/>
  </r>
  <r>
    <d v="2016-05-19T00:00:00"/>
    <x v="11"/>
    <n v="1129.95"/>
    <n v="1114.95"/>
    <n v="1104.95"/>
    <n v="73.663333333333341"/>
    <n v="2.2099000000000002"/>
    <n v="0.36831666666666674"/>
    <n v="0.27992066666666671"/>
    <n v="3.2"/>
    <n v="1"/>
    <n v="0.90817808219178076"/>
    <n v="7.9663154155251146"/>
    <n v="81.629648748858457"/>
    <n v="81629.648748858453"/>
  </r>
  <r>
    <d v="2016-05-20T00:00:00"/>
    <x v="11"/>
    <n v="1120.05"/>
    <n v="1105.05"/>
    <n v="1095.05"/>
    <n v="73.00333333333333"/>
    <n v="2.1900999999999997"/>
    <n v="0.36501666666666666"/>
    <n v="0.27741266666666664"/>
    <n v="3.2"/>
    <n v="1"/>
    <n v="0.90004109589041092"/>
    <n v="7.9325704292237438"/>
    <n v="80.935903762557075"/>
    <n v="80935.903762557078"/>
  </r>
  <r>
    <d v="2016-05-21T00:00:00"/>
    <x v="11"/>
    <n v="1080"/>
    <n v="1065"/>
    <n v="1055"/>
    <n v="70.333333333333329"/>
    <n v="2.11"/>
    <n v="0.35166666666666663"/>
    <n v="0.26726666666666665"/>
    <n v="3.2"/>
    <n v="1"/>
    <n v="0.86712328767123281"/>
    <n v="7.7960566210045661"/>
    <n v="78.129389954337896"/>
    <n v="78129.389954337894"/>
  </r>
  <r>
    <d v="2016-05-22T00:00:00"/>
    <x v="12"/>
    <n v="1080"/>
    <n v="1065"/>
    <n v="1055"/>
    <n v="70.333333333333329"/>
    <n v="2.11"/>
    <n v="0.35166666666666663"/>
    <n v="0.26726666666666665"/>
    <n v="3.2"/>
    <n v="1"/>
    <n v="0.86712328767123281"/>
    <n v="7.7960566210045661"/>
    <n v="78.129389954337896"/>
    <n v="78129.389954337894"/>
  </r>
  <r>
    <d v="2016-05-23T00:00:00"/>
    <x v="12"/>
    <n v="1090.05"/>
    <n v="1075.05"/>
    <n v="1065.05"/>
    <n v="71.00333333333333"/>
    <n v="2.1300999999999997"/>
    <n v="0.35501666666666665"/>
    <n v="0.2698126666666667"/>
    <n v="3.2"/>
    <n v="1"/>
    <n v="0.87538356164383557"/>
    <n v="7.830312894977169"/>
    <n v="78.833646228310499"/>
    <n v="78833.646228310507"/>
  </r>
  <r>
    <d v="2016-05-24T00:00:00"/>
    <x v="12"/>
    <n v="1069.95"/>
    <n v="1054.95"/>
    <n v="1044.95"/>
    <n v="69.663333333333341"/>
    <n v="2.0899000000000001"/>
    <n v="0.34831666666666672"/>
    <n v="0.26472066666666672"/>
    <n v="3.2"/>
    <n v="1"/>
    <n v="0.85886301369863016"/>
    <n v="7.7618003470319641"/>
    <n v="77.425133680365306"/>
    <n v="77425.13368036531"/>
  </r>
  <r>
    <d v="2016-05-25T00:00:00"/>
    <x v="12"/>
    <n v="1090.05"/>
    <n v="1075.05"/>
    <n v="1065.05"/>
    <n v="71.00333333333333"/>
    <n v="2.1300999999999997"/>
    <n v="0.35501666666666665"/>
    <n v="0.2698126666666667"/>
    <n v="3.2"/>
    <n v="1"/>
    <n v="0.87538356164383557"/>
    <n v="7.830312894977169"/>
    <n v="78.833646228310499"/>
    <n v="78833.646228310507"/>
  </r>
  <r>
    <d v="2016-05-26T00:00:00"/>
    <x v="12"/>
    <n v="1090.05"/>
    <n v="1075.05"/>
    <n v="1065.05"/>
    <n v="71.00333333333333"/>
    <n v="2.1300999999999997"/>
    <n v="0.35501666666666665"/>
    <n v="0.2698126666666667"/>
    <n v="3.2"/>
    <n v="1"/>
    <n v="0.87538356164383557"/>
    <n v="7.830312894977169"/>
    <n v="78.833646228310499"/>
    <n v="78833.646228310507"/>
  </r>
  <r>
    <d v="2016-05-27T00:00:00"/>
    <x v="12"/>
    <n v="1090.05"/>
    <n v="1075.05"/>
    <n v="1065.05"/>
    <n v="71.00333333333333"/>
    <n v="2.1300999999999997"/>
    <n v="0.35501666666666665"/>
    <n v="0.2698126666666667"/>
    <n v="3.2"/>
    <n v="1"/>
    <n v="0.87538356164383557"/>
    <n v="7.830312894977169"/>
    <n v="78.833646228310499"/>
    <n v="78833.646228310507"/>
  </r>
  <r>
    <d v="2016-05-28T00:00:00"/>
    <x v="12"/>
    <n v="1090.05"/>
    <n v="1075.05"/>
    <n v="1065.05"/>
    <n v="71.00333333333333"/>
    <n v="2.1300999999999997"/>
    <n v="0.35501666666666665"/>
    <n v="0.2698126666666667"/>
    <n v="3.2"/>
    <n v="1"/>
    <n v="0.87538356164383557"/>
    <n v="7.830312894977169"/>
    <n v="78.833646228310499"/>
    <n v="78833.646228310507"/>
  </r>
  <r>
    <d v="2016-05-29T00:00:00"/>
    <x v="13"/>
    <n v="1090.05"/>
    <n v="1075.05"/>
    <n v="1065.05"/>
    <n v="71.00333333333333"/>
    <n v="2.1300999999999997"/>
    <n v="0.35501666666666665"/>
    <n v="0.2698126666666667"/>
    <n v="3.2"/>
    <n v="1"/>
    <n v="0.87538356164383557"/>
    <n v="7.830312894977169"/>
    <n v="78.833646228310499"/>
    <n v="78833.646228310507"/>
  </r>
  <r>
    <d v="2016-05-30T00:00:00"/>
    <x v="13"/>
    <n v="1099.95"/>
    <n v="1084.95"/>
    <n v="1074.95"/>
    <n v="71.663333333333341"/>
    <n v="2.1499000000000001"/>
    <n v="0.35831666666666673"/>
    <n v="0.27232066666666671"/>
    <n v="3.2"/>
    <n v="1"/>
    <n v="0.88352054794520551"/>
    <n v="7.8640578812785398"/>
    <n v="79.527391214611882"/>
    <n v="79527.391214611882"/>
  </r>
  <r>
    <d v="2016-05-31T00:00:00"/>
    <x v="13"/>
    <n v="1110"/>
    <n v="1095"/>
    <n v="1085"/>
    <n v="72.333333333333329"/>
    <n v="2.17"/>
    <n v="0.36166666666666664"/>
    <n v="0.27486666666666665"/>
    <n v="3.2"/>
    <n v="1"/>
    <n v="0.89178082191780816"/>
    <n v="7.8983141552511418"/>
    <n v="80.231647488584471"/>
    <n v="80231.647488584465"/>
  </r>
  <r>
    <d v="2016-06-01T00:00:00"/>
    <x v="13"/>
    <n v="1120.05"/>
    <n v="1105.05"/>
    <n v="1095.05"/>
    <n v="73.00333333333333"/>
    <n v="2.1900999999999997"/>
    <n v="0.36501666666666666"/>
    <n v="0.27741266666666664"/>
    <n v="3.2"/>
    <n v="1"/>
    <n v="0.90004109589041092"/>
    <n v="7.9325704292237438"/>
    <n v="80.935903762557075"/>
    <n v="80935.903762557078"/>
  </r>
  <r>
    <d v="2016-06-02T00:00:00"/>
    <x v="13"/>
    <n v="1110"/>
    <n v="1095"/>
    <n v="1085"/>
    <n v="72.333333333333329"/>
    <n v="2.17"/>
    <n v="0.36166666666666664"/>
    <n v="0.27486666666666665"/>
    <n v="3.2"/>
    <n v="1"/>
    <n v="0.89178082191780816"/>
    <n v="7.8983141552511418"/>
    <n v="80.231647488584471"/>
    <n v="80231.647488584465"/>
  </r>
  <r>
    <d v="2016-06-03T00:00:00"/>
    <x v="13"/>
    <n v="1120.05"/>
    <n v="1105.05"/>
    <n v="1095.05"/>
    <n v="73.00333333333333"/>
    <n v="2.1900999999999997"/>
    <n v="0.36501666666666666"/>
    <n v="0.27741266666666664"/>
    <n v="3.2"/>
    <n v="1"/>
    <n v="0.90004109589041092"/>
    <n v="7.9325704292237438"/>
    <n v="80.935903762557075"/>
    <n v="80935.903762557078"/>
  </r>
  <r>
    <d v="2016-06-04T00:00:00"/>
    <x v="13"/>
    <n v="1120.05"/>
    <n v="1105.05"/>
    <n v="1095.05"/>
    <n v="73.00333333333333"/>
    <n v="2.1900999999999997"/>
    <n v="0.36501666666666666"/>
    <n v="0.27741266666666664"/>
    <n v="3.2"/>
    <n v="1"/>
    <n v="0.90004109589041092"/>
    <n v="7.9325704292237438"/>
    <n v="80.935903762557075"/>
    <n v="80935.903762557078"/>
  </r>
  <r>
    <d v="2016-06-05T00:00:00"/>
    <x v="14"/>
    <n v="1120.05"/>
    <n v="1105.05"/>
    <n v="1095.05"/>
    <n v="73.00333333333333"/>
    <n v="2.1900999999999997"/>
    <n v="0.36501666666666666"/>
    <n v="0.27741266666666664"/>
    <n v="3.2"/>
    <n v="1"/>
    <n v="0.90004109589041092"/>
    <n v="7.9325704292237438"/>
    <n v="80.935903762557075"/>
    <n v="80935.903762557078"/>
  </r>
  <r>
    <d v="2016-06-06T00:00:00"/>
    <x v="14"/>
    <n v="1114.95"/>
    <n v="1099.95"/>
    <n v="1089.95"/>
    <n v="72.663333333333341"/>
    <n v="2.1798999999999999"/>
    <n v="0.36331666666666673"/>
    <n v="0.27612066666666668"/>
    <n v="3.2"/>
    <n v="1"/>
    <n v="0.89584931506849319"/>
    <n v="7.9151866484018267"/>
    <n v="80.57851998173517"/>
    <n v="80578.519981735168"/>
  </r>
  <r>
    <d v="2016-06-07T00:00:00"/>
    <x v="14"/>
    <n v="1110"/>
    <n v="1095"/>
    <n v="1085"/>
    <n v="72.333333333333329"/>
    <n v="2.17"/>
    <n v="0.36166666666666664"/>
    <n v="0.27486666666666665"/>
    <n v="3.2"/>
    <n v="1"/>
    <n v="0.89178082191780816"/>
    <n v="7.8983141552511418"/>
    <n v="80.231647488584471"/>
    <n v="80231.647488584465"/>
  </r>
  <r>
    <d v="2016-06-08T00:00:00"/>
    <x v="14"/>
    <n v="1114.95"/>
    <n v="1099.95"/>
    <n v="1089.95"/>
    <n v="72.663333333333341"/>
    <n v="2.1798999999999999"/>
    <n v="0.36331666666666673"/>
    <n v="0.27612066666666668"/>
    <n v="3.2"/>
    <n v="1"/>
    <n v="0.89584931506849319"/>
    <n v="7.9151866484018267"/>
    <n v="80.57851998173517"/>
    <n v="80578.519981735168"/>
  </r>
  <r>
    <d v="2016-06-09T00:00:00"/>
    <x v="14"/>
    <n v="1125"/>
    <n v="1110"/>
    <n v="1100"/>
    <n v="73.333333333333329"/>
    <n v="2.1999999999999997"/>
    <n v="0.36666666666666664"/>
    <n v="0.27866666666666667"/>
    <n v="3.2"/>
    <n v="1"/>
    <n v="0.90410958904109573"/>
    <n v="7.9494429223744296"/>
    <n v="81.282776255707759"/>
    <n v="81282.776255707766"/>
  </r>
  <r>
    <d v="2016-06-10T00:00:00"/>
    <x v="14"/>
    <n v="1125"/>
    <n v="1110"/>
    <n v="1100"/>
    <n v="73.333333333333329"/>
    <n v="2.1999999999999997"/>
    <n v="0.36666666666666664"/>
    <n v="0.27866666666666667"/>
    <n v="3.2"/>
    <n v="1"/>
    <n v="0.90410958904109573"/>
    <n v="7.9494429223744296"/>
    <n v="81.282776255707759"/>
    <n v="81282.776255707766"/>
  </r>
  <r>
    <d v="2016-06-11T00:00:00"/>
    <x v="14"/>
    <n v="1135.05"/>
    <n v="1120.05"/>
    <n v="1110.05"/>
    <n v="74.00333333333333"/>
    <n v="2.2201"/>
    <n v="0.37001666666666666"/>
    <n v="0.28121266666666667"/>
    <n v="3.2"/>
    <n v="1"/>
    <n v="0.91236986301369849"/>
    <n v="7.9836991963470325"/>
    <n v="81.987032529680363"/>
    <n v="81987.032529680364"/>
  </r>
  <r>
    <d v="2016-06-12T00:00:00"/>
    <x v="15"/>
    <n v="1135.05"/>
    <n v="1120.05"/>
    <n v="1110.05"/>
    <n v="74.00333333333333"/>
    <n v="2.2201"/>
    <n v="0.37001666666666666"/>
    <n v="0.28121266666666667"/>
    <n v="3.2"/>
    <n v="1"/>
    <n v="0.91236986301369849"/>
    <n v="7.9836991963470325"/>
    <n v="81.987032529680363"/>
    <n v="81987.032529680364"/>
  </r>
  <r>
    <d v="2016-06-13T00:00:00"/>
    <x v="15"/>
    <n v="1135.05"/>
    <n v="1120.05"/>
    <n v="1110.05"/>
    <n v="74.00333333333333"/>
    <n v="2.2201"/>
    <n v="0.37001666666666666"/>
    <n v="0.28121266666666667"/>
    <n v="3.2"/>
    <n v="1"/>
    <n v="0.91236986301369849"/>
    <n v="7.9836991963470325"/>
    <n v="81.987032529680363"/>
    <n v="81987.032529680364"/>
  </r>
  <r>
    <d v="2016-06-14T00:00:00"/>
    <x v="15"/>
    <n v="1150.05"/>
    <n v="1135.05"/>
    <n v="1125.05"/>
    <n v="75.00333333333333"/>
    <n v="2.2500999999999998"/>
    <n v="0.37501666666666666"/>
    <n v="0.28501266666666664"/>
    <n v="3.2"/>
    <n v="1"/>
    <n v="0.92469863013698617"/>
    <n v="8.0348279634703186"/>
    <n v="83.038161296803651"/>
    <n v="83038.16129680365"/>
  </r>
  <r>
    <d v="2016-06-15T00:00:00"/>
    <x v="15"/>
    <n v="1140"/>
    <n v="1125"/>
    <n v="1115"/>
    <n v="74.333333333333329"/>
    <n v="2.23"/>
    <n v="0.37166666666666665"/>
    <n v="0.28246666666666664"/>
    <n v="3.2"/>
    <n v="1"/>
    <n v="0.91643835616438352"/>
    <n v="8.0005716894977166"/>
    <n v="82.333905022831047"/>
    <n v="82333.905022831052"/>
  </r>
  <r>
    <d v="2016-06-16T00:00:00"/>
    <x v="15"/>
    <n v="1129.95"/>
    <n v="1114.95"/>
    <n v="1104.95"/>
    <n v="73.663333333333341"/>
    <n v="2.2099000000000002"/>
    <n v="0.36831666666666674"/>
    <n v="0.27992066666666671"/>
    <n v="3.2"/>
    <n v="1"/>
    <n v="0.90817808219178076"/>
    <n v="7.9663154155251146"/>
    <n v="81.629648748858457"/>
    <n v="81629.648748858453"/>
  </r>
  <r>
    <d v="2016-06-17T00:00:00"/>
    <x v="15"/>
    <n v="1125"/>
    <n v="1110"/>
    <n v="1100"/>
    <n v="73.333333333333329"/>
    <n v="2.1999999999999997"/>
    <n v="0.36666666666666664"/>
    <n v="0.27866666666666667"/>
    <n v="3.2"/>
    <n v="1"/>
    <n v="0.90410958904109573"/>
    <n v="7.9494429223744296"/>
    <n v="81.282776255707759"/>
    <n v="81282.776255707766"/>
  </r>
  <r>
    <d v="2016-06-18T00:00:00"/>
    <x v="15"/>
    <n v="1120.05"/>
    <n v="1105.05"/>
    <n v="1095.05"/>
    <n v="73.00333333333333"/>
    <n v="2.1900999999999997"/>
    <n v="0.36501666666666666"/>
    <n v="0.27741266666666664"/>
    <n v="3.2"/>
    <n v="1"/>
    <n v="0.90004109589041092"/>
    <n v="7.9325704292237438"/>
    <n v="80.935903762557075"/>
    <n v="80935.903762557078"/>
  </r>
  <r>
    <d v="2016-06-19T00:00:00"/>
    <x v="16"/>
    <n v="1120.05"/>
    <n v="1105.05"/>
    <n v="1095.05"/>
    <n v="73.00333333333333"/>
    <n v="2.1900999999999997"/>
    <n v="0.36501666666666666"/>
    <n v="0.27741266666666664"/>
    <n v="3.2"/>
    <n v="1"/>
    <n v="0.90004109589041092"/>
    <n v="7.9325704292237438"/>
    <n v="80.935903762557075"/>
    <n v="80935.903762557078"/>
  </r>
  <r>
    <d v="2016-06-20T00:00:00"/>
    <x v="16"/>
    <n v="1114.95"/>
    <n v="1099.95"/>
    <n v="1089.95"/>
    <n v="72.663333333333341"/>
    <n v="2.1798999999999999"/>
    <n v="0.36331666666666673"/>
    <n v="0.27612066666666668"/>
    <n v="3.2"/>
    <n v="1"/>
    <n v="0.89584931506849319"/>
    <n v="7.9151866484018267"/>
    <n v="80.57851998173517"/>
    <n v="80578.519981735168"/>
  </r>
  <r>
    <d v="2016-06-21T00:00:00"/>
    <x v="16"/>
    <n v="1090.05"/>
    <n v="1075.05"/>
    <n v="1065.05"/>
    <n v="71.00333333333333"/>
    <n v="2.1300999999999997"/>
    <n v="0.35501666666666665"/>
    <n v="0.2698126666666667"/>
    <n v="3.2"/>
    <n v="1"/>
    <n v="0.87538356164383557"/>
    <n v="7.830312894977169"/>
    <n v="78.833646228310499"/>
    <n v="78833.646228310507"/>
  </r>
  <r>
    <d v="2016-06-22T00:00:00"/>
    <x v="16"/>
    <n v="1090.05"/>
    <n v="1075.05"/>
    <n v="1065.05"/>
    <n v="71.00333333333333"/>
    <n v="2.1300999999999997"/>
    <n v="0.35501666666666665"/>
    <n v="0.2698126666666667"/>
    <n v="3.2"/>
    <n v="1"/>
    <n v="0.87538356164383557"/>
    <n v="7.830312894977169"/>
    <n v="78.833646228310499"/>
    <n v="78833.646228310507"/>
  </r>
  <r>
    <d v="2016-06-23T00:00:00"/>
    <x v="16"/>
    <n v="1105.05"/>
    <n v="1090.05"/>
    <n v="1080.05"/>
    <n v="72.00333333333333"/>
    <n v="2.1600999999999999"/>
    <n v="0.36001666666666665"/>
    <n v="0.27361266666666667"/>
    <n v="3.2"/>
    <n v="1"/>
    <n v="0.88771232876712325"/>
    <n v="7.8814416621004568"/>
    <n v="79.884774995433787"/>
    <n v="79884.774995433792"/>
  </r>
  <r>
    <d v="2016-06-24T00:00:00"/>
    <x v="16"/>
    <n v="1105.05"/>
    <n v="1090.05"/>
    <n v="1080.05"/>
    <n v="72.00333333333333"/>
    <n v="2.1600999999999999"/>
    <n v="0.36001666666666665"/>
    <n v="0.27361266666666667"/>
    <n v="3.2"/>
    <n v="1"/>
    <n v="0.88771232876712325"/>
    <n v="7.8814416621004568"/>
    <n v="79.884774995433787"/>
    <n v="79884.774995433792"/>
  </r>
  <r>
    <d v="2016-06-25T00:00:00"/>
    <x v="16"/>
    <n v="1090.05"/>
    <n v="1075.05"/>
    <n v="1065.05"/>
    <n v="71.00333333333333"/>
    <n v="2.1300999999999997"/>
    <n v="0.35501666666666665"/>
    <n v="0.2698126666666667"/>
    <n v="3.2"/>
    <n v="1"/>
    <n v="0.87538356164383557"/>
    <n v="7.830312894977169"/>
    <n v="78.833646228310499"/>
    <n v="78833.646228310507"/>
  </r>
  <r>
    <d v="2016-06-26T00:00:00"/>
    <x v="17"/>
    <n v="1090.05"/>
    <n v="1075.05"/>
    <n v="1065.05"/>
    <n v="71.00333333333333"/>
    <n v="2.1300999999999997"/>
    <n v="0.35501666666666665"/>
    <n v="0.2698126666666667"/>
    <n v="3.2"/>
    <n v="1"/>
    <n v="0.87538356164383557"/>
    <n v="7.830312894977169"/>
    <n v="78.833646228310499"/>
    <n v="78833.646228310507"/>
  </r>
  <r>
    <d v="2016-06-27T00:00:00"/>
    <x v="17"/>
    <n v="1090.05"/>
    <n v="1075.05"/>
    <n v="1065.05"/>
    <n v="71.00333333333333"/>
    <n v="2.1300999999999997"/>
    <n v="0.35501666666666665"/>
    <n v="0.2698126666666667"/>
    <n v="3.2"/>
    <n v="1"/>
    <n v="0.87538356164383557"/>
    <n v="7.830312894977169"/>
    <n v="78.833646228310499"/>
    <n v="78833.646228310507"/>
  </r>
  <r>
    <d v="2016-06-28T00:00:00"/>
    <x v="17"/>
    <n v="1084.95"/>
    <n v="1069.95"/>
    <n v="1059.95"/>
    <n v="70.663333333333341"/>
    <n v="2.1199000000000003"/>
    <n v="0.35331666666666672"/>
    <n v="0.26852066666666674"/>
    <n v="3.2"/>
    <n v="1"/>
    <n v="0.87119178082191795"/>
    <n v="7.8129291141552519"/>
    <n v="78.476262447488594"/>
    <n v="78476.262447488596"/>
  </r>
  <r>
    <d v="2016-06-29T00:00:00"/>
    <x v="17"/>
    <n v="1065"/>
    <n v="1050"/>
    <n v="1040"/>
    <n v="69.333333333333329"/>
    <n v="2.0799999999999996"/>
    <n v="0.34666666666666662"/>
    <n v="0.26346666666666663"/>
    <n v="3.2"/>
    <n v="1"/>
    <n v="0.85479452054794502"/>
    <n v="7.7449278538812782"/>
    <n v="77.078261187214608"/>
    <n v="77078.261187214608"/>
  </r>
  <r>
    <d v="2016-06-30T00:00:00"/>
    <x v="17"/>
    <n v="1065"/>
    <n v="1050"/>
    <n v="1040"/>
    <n v="69.333333333333329"/>
    <n v="2.0799999999999996"/>
    <n v="0.34666666666666662"/>
    <n v="0.26346666666666663"/>
    <n v="3.2"/>
    <n v="1"/>
    <n v="0.85479452054794502"/>
    <n v="7.7449278538812782"/>
    <n v="77.078261187214608"/>
    <n v="77078.261187214608"/>
  </r>
  <r>
    <d v="2016-07-01T00:00:00"/>
    <x v="17"/>
    <n v="1065"/>
    <n v="1050"/>
    <n v="1040"/>
    <n v="69.333333333333329"/>
    <n v="2.0799999999999996"/>
    <n v="0.34666666666666662"/>
    <n v="0.26346666666666663"/>
    <n v="3.2"/>
    <n v="1"/>
    <n v="0.85479452054794502"/>
    <n v="7.7449278538812782"/>
    <n v="77.078261187214608"/>
    <n v="77078.261187214608"/>
  </r>
  <r>
    <d v="2016-07-02T00:00:00"/>
    <x v="17"/>
    <n v="1054.95"/>
    <n v="1039.95"/>
    <n v="1029.95"/>
    <n v="68.663333333333341"/>
    <n v="2.0599000000000003"/>
    <n v="0.34331666666666671"/>
    <n v="0.26092066666666669"/>
    <n v="3.2"/>
    <n v="1"/>
    <n v="0.84653424657534249"/>
    <n v="7.7106715799086762"/>
    <n v="76.374004913242018"/>
    <n v="76374.004913242024"/>
  </r>
  <r>
    <d v="2016-07-03T00:00:00"/>
    <x v="18"/>
    <n v="1054.95"/>
    <n v="1039.95"/>
    <n v="1029.95"/>
    <n v="68.663333333333341"/>
    <n v="2.0599000000000003"/>
    <n v="0.34331666666666671"/>
    <n v="0.26092066666666669"/>
    <n v="3.2"/>
    <n v="1"/>
    <n v="0.84653424657534249"/>
    <n v="7.7106715799086762"/>
    <n v="76.374004913242018"/>
    <n v="76374.004913242024"/>
  </r>
  <r>
    <d v="2016-07-04T00:00:00"/>
    <x v="18"/>
    <n v="1039.95"/>
    <n v="1024.95"/>
    <n v="1014.95"/>
    <n v="67.663333333333341"/>
    <n v="2.0299"/>
    <n v="0.33831666666666671"/>
    <n v="0.25712066666666672"/>
    <n v="3.2"/>
    <n v="1"/>
    <n v="0.83420547945205492"/>
    <n v="7.6595428127853884"/>
    <n v="75.32287614611873"/>
    <n v="75322.876146118724"/>
  </r>
  <r>
    <d v="2016-07-05T00:00:00"/>
    <x v="18"/>
    <n v="1045.05"/>
    <n v="1030.05"/>
    <n v="1020.05"/>
    <n v="68.00333333333333"/>
    <n v="2.0400999999999998"/>
    <n v="0.34001666666666663"/>
    <n v="0.25841266666666668"/>
    <n v="3.2"/>
    <n v="1"/>
    <n v="0.83839726027397254"/>
    <n v="7.6769265936073063"/>
    <n v="75.680259926940636"/>
    <n v="75680.259926940635"/>
  </r>
  <r>
    <d v="2016-07-06T00:00:00"/>
    <x v="18"/>
    <n v="1045.05"/>
    <n v="1030.05"/>
    <n v="1020.05"/>
    <n v="68.00333333333333"/>
    <n v="2.0400999999999998"/>
    <n v="0.34001666666666663"/>
    <n v="0.25841266666666668"/>
    <n v="3.2"/>
    <n v="1"/>
    <n v="0.83839726027397254"/>
    <n v="7.6769265936073063"/>
    <n v="75.680259926940636"/>
    <n v="75680.259926940635"/>
  </r>
  <r>
    <d v="2016-07-07T00:00:00"/>
    <x v="18"/>
    <n v="1045.05"/>
    <n v="1030.05"/>
    <n v="1020.05"/>
    <n v="68.00333333333333"/>
    <n v="2.0400999999999998"/>
    <n v="0.34001666666666663"/>
    <n v="0.25841266666666668"/>
    <n v="3.2"/>
    <n v="1"/>
    <n v="0.83839726027397254"/>
    <n v="7.6769265936073063"/>
    <n v="75.680259926940636"/>
    <n v="75680.259926940635"/>
  </r>
  <r>
    <d v="2016-07-08T00:00:00"/>
    <x v="18"/>
    <n v="1060.05"/>
    <n v="1045.05"/>
    <n v="1035.05"/>
    <n v="69.00333333333333"/>
    <n v="2.0701000000000001"/>
    <n v="0.34501666666666664"/>
    <n v="0.26221266666666665"/>
    <n v="3.2"/>
    <n v="1"/>
    <n v="0.85072602739726011"/>
    <n v="7.7280553607305942"/>
    <n v="76.731388694063924"/>
    <n v="76731.38869406392"/>
  </r>
  <r>
    <d v="2016-07-09T00:00:00"/>
    <x v="18"/>
    <n v="1075.05"/>
    <n v="1060.05"/>
    <n v="1050.05"/>
    <n v="70.00333333333333"/>
    <n v="2.1000999999999999"/>
    <n v="0.35001666666666664"/>
    <n v="0.26601266666666668"/>
    <n v="3.2"/>
    <n v="1"/>
    <n v="0.8630547945205479"/>
    <n v="7.7791841278538811"/>
    <n v="77.782517461187211"/>
    <n v="77782.517461187206"/>
  </r>
  <r>
    <d v="2016-07-10T00:00:00"/>
    <x v="19"/>
    <n v="1075.05"/>
    <n v="1060.05"/>
    <n v="1050.05"/>
    <n v="70.00333333333333"/>
    <n v="2.1000999999999999"/>
    <n v="0.35001666666666664"/>
    <n v="0.26601266666666668"/>
    <n v="3.2"/>
    <n v="1"/>
    <n v="0.8630547945205479"/>
    <n v="7.7791841278538811"/>
    <n v="77.782517461187211"/>
    <n v="77782.517461187206"/>
  </r>
  <r>
    <d v="2016-07-11T00:00:00"/>
    <x v="19"/>
    <n v="1065"/>
    <n v="1050"/>
    <n v="1040"/>
    <n v="69.333333333333329"/>
    <n v="2.0799999999999996"/>
    <n v="0.34666666666666662"/>
    <n v="0.26346666666666663"/>
    <n v="3.2"/>
    <n v="1"/>
    <n v="0.85479452054794502"/>
    <n v="7.7449278538812782"/>
    <n v="77.078261187214608"/>
    <n v="77078.261187214608"/>
  </r>
  <r>
    <d v="2016-07-12T00:00:00"/>
    <x v="19"/>
    <n v="1060.05"/>
    <n v="1045.05"/>
    <n v="1035.05"/>
    <n v="69.00333333333333"/>
    <n v="2.0701000000000001"/>
    <n v="0.34501666666666664"/>
    <n v="0.26221266666666665"/>
    <n v="3.2"/>
    <n v="1"/>
    <n v="0.85072602739726011"/>
    <n v="7.7280553607305942"/>
    <n v="76.731388694063924"/>
    <n v="76731.38869406392"/>
  </r>
  <r>
    <d v="2016-07-13T00:00:00"/>
    <x v="19"/>
    <n v="1060.05"/>
    <n v="1045.05"/>
    <n v="1035.05"/>
    <n v="69.00333333333333"/>
    <n v="2.0701000000000001"/>
    <n v="0.34501666666666664"/>
    <n v="0.26221266666666665"/>
    <n v="3.2"/>
    <n v="1"/>
    <n v="0.85072602739726011"/>
    <n v="7.7280553607305942"/>
    <n v="76.731388694063924"/>
    <n v="76731.38869406392"/>
  </r>
  <r>
    <d v="2016-07-14T00:00:00"/>
    <x v="19"/>
    <n v="1065"/>
    <n v="1050"/>
    <n v="1040"/>
    <n v="69.333333333333329"/>
    <n v="2.0799999999999996"/>
    <n v="0.34666666666666662"/>
    <n v="0.26346666666666663"/>
    <n v="3.2"/>
    <n v="1"/>
    <n v="0.85479452054794502"/>
    <n v="7.7449278538812782"/>
    <n v="77.078261187214608"/>
    <n v="77078.261187214608"/>
  </r>
  <r>
    <d v="2016-07-15T00:00:00"/>
    <x v="19"/>
    <n v="1075.05"/>
    <n v="1060.05"/>
    <n v="1050.05"/>
    <n v="70.00333333333333"/>
    <n v="2.1000999999999999"/>
    <n v="0.35001666666666664"/>
    <n v="0.26601266666666668"/>
    <n v="3.2"/>
    <n v="1"/>
    <n v="0.8630547945205479"/>
    <n v="7.7791841278538811"/>
    <n v="77.782517461187211"/>
    <n v="77782.517461187206"/>
  </r>
  <r>
    <d v="2016-07-16T00:00:00"/>
    <x v="19"/>
    <n v="1065"/>
    <n v="1050"/>
    <n v="1040"/>
    <n v="69.333333333333329"/>
    <n v="2.0799999999999996"/>
    <n v="0.34666666666666662"/>
    <n v="0.26346666666666663"/>
    <n v="3.2"/>
    <n v="1"/>
    <n v="0.85479452054794502"/>
    <n v="7.7449278538812782"/>
    <n v="77.078261187214608"/>
    <n v="77078.261187214608"/>
  </r>
  <r>
    <d v="2016-07-17T00:00:00"/>
    <x v="20"/>
    <n v="1065"/>
    <n v="1050"/>
    <n v="1040"/>
    <n v="69.333333333333329"/>
    <n v="2.0799999999999996"/>
    <n v="0.34666666666666662"/>
    <n v="0.26346666666666663"/>
    <n v="3.2"/>
    <n v="1"/>
    <n v="0.85479452054794502"/>
    <n v="7.7449278538812782"/>
    <n v="77.078261187214608"/>
    <n v="77078.261187214608"/>
  </r>
  <r>
    <d v="2016-07-18T00:00:00"/>
    <x v="20"/>
    <n v="1060.05"/>
    <n v="1045.05"/>
    <n v="1035.05"/>
    <n v="69.00333333333333"/>
    <n v="2.0701000000000001"/>
    <n v="0.34501666666666664"/>
    <n v="0.26221266666666665"/>
    <n v="3.2"/>
    <n v="1"/>
    <n v="0.85072602739726011"/>
    <n v="7.7280553607305942"/>
    <n v="76.731388694063924"/>
    <n v="76731.38869406392"/>
  </r>
  <r>
    <d v="2016-07-19T00:00:00"/>
    <x v="20"/>
    <n v="1065"/>
    <n v="1050"/>
    <n v="1040"/>
    <n v="69.333333333333329"/>
    <n v="2.0799999999999996"/>
    <n v="0.34666666666666662"/>
    <n v="0.26346666666666663"/>
    <n v="3.2"/>
    <n v="1"/>
    <n v="0.85479452054794502"/>
    <n v="7.7449278538812782"/>
    <n v="77.078261187214608"/>
    <n v="77078.261187214608"/>
  </r>
  <r>
    <d v="2016-07-20T00:00:00"/>
    <x v="20"/>
    <n v="1065"/>
    <n v="1050"/>
    <n v="1040"/>
    <n v="69.333333333333329"/>
    <n v="2.0799999999999996"/>
    <n v="0.34666666666666662"/>
    <n v="0.26346666666666663"/>
    <n v="3.2"/>
    <n v="1"/>
    <n v="0.85479452054794502"/>
    <n v="7.7449278538812782"/>
    <n v="77.078261187214608"/>
    <n v="77078.261187214608"/>
  </r>
  <r>
    <d v="2016-07-21T00:00:00"/>
    <x v="20"/>
    <n v="1084.95"/>
    <n v="1069.95"/>
    <n v="1059.95"/>
    <n v="70.663333333333341"/>
    <n v="2.1199000000000003"/>
    <n v="0.35331666666666672"/>
    <n v="0.26852066666666674"/>
    <n v="3.2"/>
    <n v="1"/>
    <n v="0.87119178082191795"/>
    <n v="7.8129291141552519"/>
    <n v="78.476262447488594"/>
    <n v="78476.262447488596"/>
  </r>
  <r>
    <d v="2016-07-22T00:00:00"/>
    <x v="20"/>
    <n v="1084.95"/>
    <n v="1069.95"/>
    <n v="1059.95"/>
    <n v="70.663333333333341"/>
    <n v="2.1199000000000003"/>
    <n v="0.35331666666666672"/>
    <n v="0.26852066666666674"/>
    <n v="3.2"/>
    <n v="1"/>
    <n v="0.87119178082191795"/>
    <n v="7.8129291141552519"/>
    <n v="78.476262447488594"/>
    <n v="78476.262447488596"/>
  </r>
  <r>
    <d v="2016-07-23T00:00:00"/>
    <x v="20"/>
    <n v="1105.05"/>
    <n v="1090.05"/>
    <n v="1080.05"/>
    <n v="72.00333333333333"/>
    <n v="2.1600999999999999"/>
    <n v="0.36001666666666665"/>
    <n v="0.27361266666666667"/>
    <n v="3.2"/>
    <n v="1"/>
    <n v="0.88771232876712325"/>
    <n v="7.8814416621004568"/>
    <n v="79.884774995433787"/>
    <n v="79884.774995433792"/>
  </r>
  <r>
    <d v="2016-07-24T00:00:00"/>
    <x v="21"/>
    <n v="1105.05"/>
    <n v="1090.05"/>
    <n v="1080.05"/>
    <n v="72.00333333333333"/>
    <n v="2.1600999999999999"/>
    <n v="0.36001666666666665"/>
    <n v="0.27361266666666667"/>
    <n v="3.2"/>
    <n v="1"/>
    <n v="0.88771232876712325"/>
    <n v="7.8814416621004568"/>
    <n v="79.884774995433787"/>
    <n v="79884.774995433792"/>
  </r>
  <r>
    <d v="2016-07-25T00:00:00"/>
    <x v="21"/>
    <n v="1105.05"/>
    <n v="1090.05"/>
    <n v="1080.05"/>
    <n v="72.00333333333333"/>
    <n v="2.1600999999999999"/>
    <n v="0.36001666666666665"/>
    <n v="0.27361266666666667"/>
    <n v="3.2"/>
    <n v="1"/>
    <n v="0.88771232876712325"/>
    <n v="7.8814416621004568"/>
    <n v="79.884774995433787"/>
    <n v="79884.774995433792"/>
  </r>
  <r>
    <d v="2016-07-26T00:00:00"/>
    <x v="21"/>
    <n v="1099.95"/>
    <n v="1084.95"/>
    <n v="1074.95"/>
    <n v="71.663333333333341"/>
    <n v="2.1499000000000001"/>
    <n v="0.35831666666666673"/>
    <n v="0.27232066666666671"/>
    <n v="3.2"/>
    <n v="1"/>
    <n v="0.88352054794520551"/>
    <n v="7.8640578812785398"/>
    <n v="79.527391214611882"/>
    <n v="79527.391214611882"/>
  </r>
  <r>
    <d v="2016-07-27T00:00:00"/>
    <x v="21"/>
    <n v="1114.95"/>
    <n v="1099.95"/>
    <n v="1089.95"/>
    <n v="72.663333333333341"/>
    <n v="2.1798999999999999"/>
    <n v="0.36331666666666673"/>
    <n v="0.27612066666666668"/>
    <n v="3.2"/>
    <n v="1"/>
    <n v="0.89584931506849319"/>
    <n v="7.9151866484018267"/>
    <n v="80.57851998173517"/>
    <n v="80578.519981735168"/>
  </r>
  <r>
    <d v="2016-07-28T00:00:00"/>
    <x v="21"/>
    <n v="1120.05"/>
    <n v="1105.05"/>
    <n v="1095.05"/>
    <n v="73.00333333333333"/>
    <n v="2.1900999999999997"/>
    <n v="0.36501666666666666"/>
    <n v="0.27741266666666664"/>
    <n v="3.2"/>
    <n v="1"/>
    <n v="0.90004109589041092"/>
    <n v="7.9325704292237438"/>
    <n v="80.935903762557075"/>
    <n v="80935.903762557078"/>
  </r>
  <r>
    <d v="2016-07-29T00:00:00"/>
    <x v="21"/>
    <n v="1135.05"/>
    <n v="1120.05"/>
    <n v="1110.05"/>
    <n v="74.00333333333333"/>
    <n v="2.2201"/>
    <n v="0.37001666666666666"/>
    <n v="0.28121266666666667"/>
    <n v="3.2"/>
    <n v="1"/>
    <n v="0.91236986301369849"/>
    <n v="7.9836991963470325"/>
    <n v="81.987032529680363"/>
    <n v="81987.032529680364"/>
  </r>
  <r>
    <d v="2016-07-30T00:00:00"/>
    <x v="21"/>
    <n v="1155"/>
    <n v="1140"/>
    <n v="1130"/>
    <n v="75.333333333333329"/>
    <n v="2.2599999999999998"/>
    <n v="0.37666666666666665"/>
    <n v="0.28626666666666667"/>
    <n v="3.2"/>
    <n v="1"/>
    <n v="0.92876712328767119"/>
    <n v="8.0517004566210044"/>
    <n v="83.385033789954335"/>
    <n v="83385.033789954337"/>
  </r>
  <r>
    <d v="2016-07-31T00:00:00"/>
    <x v="22"/>
    <n v="1155"/>
    <n v="1140"/>
    <n v="1130"/>
    <n v="75.333333333333329"/>
    <n v="2.2599999999999998"/>
    <n v="0.37666666666666665"/>
    <n v="0.28626666666666667"/>
    <n v="3.2"/>
    <n v="1"/>
    <n v="0.92876712328767119"/>
    <n v="8.0517004566210044"/>
    <n v="83.385033789954335"/>
    <n v="83385.033789954337"/>
  </r>
  <r>
    <d v="2016-08-01T00:00:00"/>
    <x v="22"/>
    <n v="1180.05"/>
    <n v="1165.05"/>
    <n v="1155.05"/>
    <n v="77.00333333333333"/>
    <n v="2.3100999999999998"/>
    <n v="0.38501666666666667"/>
    <n v="0.29261266666666663"/>
    <n v="3.2"/>
    <n v="1"/>
    <n v="0.94935616438356152"/>
    <n v="8.1370854977168943"/>
    <n v="85.140418831050226"/>
    <n v="85140.418831050221"/>
  </r>
  <r>
    <d v="2016-08-02T00:00:00"/>
    <x v="22"/>
    <n v="1180.05"/>
    <n v="1165.05"/>
    <n v="1155.05"/>
    <n v="77.00333333333333"/>
    <n v="2.3100999999999998"/>
    <n v="0.38501666666666667"/>
    <n v="0.29261266666666663"/>
    <n v="3.2"/>
    <n v="1"/>
    <n v="0.94935616438356152"/>
    <n v="8.1370854977168943"/>
    <n v="85.140418831050226"/>
    <n v="85140.418831050221"/>
  </r>
  <r>
    <d v="2016-08-03T00:00:00"/>
    <x v="22"/>
    <n v="1165.05"/>
    <n v="1150.05"/>
    <n v="1140.05"/>
    <n v="76.00333333333333"/>
    <n v="2.2801"/>
    <n v="0.38001666666666667"/>
    <n v="0.28881266666666666"/>
    <n v="3.2"/>
    <n v="1"/>
    <n v="0.93702739726027395"/>
    <n v="8.0859567305936064"/>
    <n v="84.089290063926939"/>
    <n v="84089.290063926936"/>
  </r>
  <r>
    <d v="2016-08-04T00:00:00"/>
    <x v="22"/>
    <n v="1150.05"/>
    <n v="1135.05"/>
    <n v="1125.05"/>
    <n v="75.00333333333333"/>
    <n v="2.2500999999999998"/>
    <n v="0.37501666666666666"/>
    <n v="0.28501266666666664"/>
    <n v="3.2"/>
    <n v="1"/>
    <n v="0.92469863013698617"/>
    <n v="8.0348279634703186"/>
    <n v="83.038161296803651"/>
    <n v="83038.16129680365"/>
  </r>
  <r>
    <d v="2016-08-05T00:00:00"/>
    <x v="22"/>
    <n v="1174.95"/>
    <n v="1159.95"/>
    <n v="1149.95"/>
    <n v="76.663333333333341"/>
    <n v="2.2999000000000001"/>
    <n v="0.38331666666666669"/>
    <n v="0.29132066666666673"/>
    <n v="3.2"/>
    <n v="1"/>
    <n v="0.94516438356164401"/>
    <n v="8.1197017168949781"/>
    <n v="84.783035050228321"/>
    <n v="84783.035050228325"/>
  </r>
  <r>
    <d v="2016-08-06T00:00:00"/>
    <x v="22"/>
    <n v="1185"/>
    <n v="1170"/>
    <n v="1160"/>
    <n v="77.333333333333329"/>
    <n v="2.3199999999999998"/>
    <n v="0.38666666666666666"/>
    <n v="0.29386666666666666"/>
    <n v="3.2"/>
    <n v="1"/>
    <n v="0.95342465753424654"/>
    <n v="8.1539579908675801"/>
    <n v="85.48729132420091"/>
    <n v="85487.291324200909"/>
  </r>
  <r>
    <d v="2016-08-07T00:00:00"/>
    <x v="23"/>
    <n v="1185"/>
    <n v="1170"/>
    <n v="1160"/>
    <n v="77.333333333333329"/>
    <n v="2.3199999999999998"/>
    <n v="0.38666666666666666"/>
    <n v="0.29386666666666666"/>
    <n v="3.2"/>
    <n v="1"/>
    <n v="0.95342465753424654"/>
    <n v="8.1539579908675801"/>
    <n v="85.48729132420091"/>
    <n v="85487.291324200909"/>
  </r>
  <r>
    <d v="2016-08-08T00:00:00"/>
    <x v="23"/>
    <n v="1200"/>
    <n v="1185"/>
    <n v="1175"/>
    <n v="78.333333333333329"/>
    <n v="2.3499999999999996"/>
    <n v="0.39166666666666666"/>
    <n v="0.29766666666666663"/>
    <n v="3.2"/>
    <n v="1"/>
    <n v="0.965753424657534"/>
    <n v="8.2050867579908662"/>
    <n v="86.538420091324198"/>
    <n v="86538.420091324195"/>
  </r>
  <r>
    <d v="2016-08-09T00:00:00"/>
    <x v="23"/>
    <n v="1189.95"/>
    <n v="1174.95"/>
    <n v="1164.95"/>
    <n v="77.663333333333341"/>
    <n v="2.3299000000000003"/>
    <n v="0.3883166666666667"/>
    <n v="0.2951206666666667"/>
    <n v="3.2"/>
    <n v="1"/>
    <n v="0.95749315068493168"/>
    <n v="8.1708304840182659"/>
    <n v="85.834163817351609"/>
    <n v="85834.163817351611"/>
  </r>
  <r>
    <d v="2016-08-10T00:00:00"/>
    <x v="23"/>
    <n v="1195.05"/>
    <n v="1180.05"/>
    <n v="1170.05"/>
    <n v="78.00333333333333"/>
    <n v="2.3400999999999996"/>
    <n v="0.39001666666666668"/>
    <n v="0.29641266666666666"/>
    <n v="3.2"/>
    <n v="1"/>
    <n v="0.96168493150684942"/>
    <n v="8.1882142648401839"/>
    <n v="86.191547598173514"/>
    <n v="86191.547598173507"/>
  </r>
  <r>
    <d v="2016-08-11T00:00:00"/>
    <x v="23"/>
    <n v="1195.05"/>
    <n v="1180.05"/>
    <n v="1170.05"/>
    <n v="78.00333333333333"/>
    <n v="2.3400999999999996"/>
    <n v="0.39001666666666668"/>
    <n v="0.29641266666666666"/>
    <n v="3.2"/>
    <n v="1"/>
    <n v="0.96168493150684942"/>
    <n v="8.1882142648401839"/>
    <n v="86.191547598173514"/>
    <n v="86191.547598173507"/>
  </r>
  <r>
    <d v="2016-08-12T00:00:00"/>
    <x v="23"/>
    <n v="1234.95"/>
    <n v="1219.95"/>
    <n v="1209.95"/>
    <n v="80.663333333333341"/>
    <n v="2.4199000000000002"/>
    <n v="0.40331666666666671"/>
    <n v="0.30652066666666672"/>
    <n v="3.2"/>
    <n v="1"/>
    <n v="0.9944794520547946"/>
    <n v="8.3242167853881277"/>
    <n v="88.987550118721472"/>
    <n v="88987.550118721469"/>
  </r>
  <r>
    <d v="2016-08-13T00:00:00"/>
    <x v="23"/>
    <n v="1275"/>
    <n v="1260"/>
    <n v="1250"/>
    <n v="83.333333333333329"/>
    <n v="2.4999999999999996"/>
    <n v="0.41666666666666663"/>
    <n v="0.31666666666666665"/>
    <n v="3.2"/>
    <n v="1"/>
    <n v="1.0273972602739725"/>
    <n v="8.4607305936073054"/>
    <n v="91.794063926940638"/>
    <n v="91794.063926940638"/>
  </r>
  <r>
    <d v="2016-08-14T00:00:00"/>
    <x v="24"/>
    <n v="1275"/>
    <n v="1260"/>
    <n v="1250"/>
    <n v="83.333333333333329"/>
    <n v="2.4999999999999996"/>
    <n v="0.41666666666666663"/>
    <n v="0.31666666666666665"/>
    <n v="3.2"/>
    <n v="1"/>
    <n v="1.0273972602739725"/>
    <n v="8.4607305936073054"/>
    <n v="91.794063926940638"/>
    <n v="91794.063926940638"/>
  </r>
  <r>
    <d v="2016-08-15T00:00:00"/>
    <x v="24"/>
    <n v="1275"/>
    <n v="1260"/>
    <n v="1250"/>
    <n v="83.333333333333329"/>
    <n v="2.4999999999999996"/>
    <n v="0.41666666666666663"/>
    <n v="0.31666666666666665"/>
    <n v="3.2"/>
    <n v="1"/>
    <n v="1.0273972602739725"/>
    <n v="8.4607305936073054"/>
    <n v="91.794063926940638"/>
    <n v="91794.063926940638"/>
  </r>
  <r>
    <d v="2016-08-16T00:00:00"/>
    <x v="24"/>
    <n v="1335"/>
    <n v="1320"/>
    <n v="1310"/>
    <n v="87.333333333333329"/>
    <n v="2.6199999999999997"/>
    <n v="0.43666666666666665"/>
    <n v="0.33186666666666664"/>
    <n v="3.2"/>
    <n v="1"/>
    <n v="1.0767123287671232"/>
    <n v="8.665245662100455"/>
    <n v="95.998578995433789"/>
    <n v="95998.578995433796"/>
  </r>
  <r>
    <d v="2016-08-17T00:00:00"/>
    <x v="24"/>
    <n v="1324.95"/>
    <n v="1309.95"/>
    <n v="1299.95"/>
    <n v="86.663333333333341"/>
    <n v="2.5999000000000003"/>
    <n v="0.43331666666666674"/>
    <n v="0.32932066666666671"/>
    <n v="3.2"/>
    <n v="1"/>
    <n v="1.0684520547945207"/>
    <n v="8.6309893881278548"/>
    <n v="95.294322721461199"/>
    <n v="95294.322721461198"/>
  </r>
  <r>
    <d v="2016-08-18T00:00:00"/>
    <x v="24"/>
    <n v="1384.95"/>
    <n v="1369.95"/>
    <n v="1359.95"/>
    <n v="90.663333333333341"/>
    <n v="2.7199"/>
    <n v="0.4533166666666667"/>
    <n v="0.3445206666666667"/>
    <n v="3.2"/>
    <n v="1"/>
    <n v="1.1177671232876714"/>
    <n v="8.8355044566210061"/>
    <n v="99.498837789954351"/>
    <n v="99498.837789954356"/>
  </r>
  <r>
    <d v="2016-08-19T00:00:00"/>
    <x v="24"/>
    <n v="1384.95"/>
    <n v="1369.95"/>
    <n v="1359.95"/>
    <n v="90.663333333333341"/>
    <n v="2.7199"/>
    <n v="0.4533166666666667"/>
    <n v="0.3445206666666667"/>
    <n v="3.2"/>
    <n v="1"/>
    <n v="1.1177671232876714"/>
    <n v="8.8355044566210061"/>
    <n v="99.498837789954351"/>
    <n v="99498.837789954356"/>
  </r>
  <r>
    <d v="2016-08-20T00:00:00"/>
    <x v="24"/>
    <n v="1414.95"/>
    <n v="1399.95"/>
    <n v="1389.95"/>
    <n v="92.663333333333341"/>
    <n v="2.7799"/>
    <n v="0.46331666666666671"/>
    <n v="0.35212066666666669"/>
    <n v="3.2"/>
    <n v="1"/>
    <n v="1.1424246575342467"/>
    <n v="8.9377619908675801"/>
    <n v="101.60109532420093"/>
    <n v="101601.09532420093"/>
  </r>
  <r>
    <d v="2016-08-21T00:00:00"/>
    <x v="25"/>
    <n v="1414.95"/>
    <n v="1399.95"/>
    <n v="1389.95"/>
    <n v="92.663333333333341"/>
    <n v="2.7799"/>
    <n v="0.46331666666666671"/>
    <n v="0.35212066666666669"/>
    <n v="3.2"/>
    <n v="1"/>
    <n v="1.1424246575342467"/>
    <n v="8.9377619908675801"/>
    <n v="101.60109532420093"/>
    <n v="101601.09532420093"/>
  </r>
  <r>
    <d v="2016-08-22T00:00:00"/>
    <x v="25"/>
    <n v="1384.95"/>
    <n v="1369.95"/>
    <n v="1359.95"/>
    <n v="90.663333333333341"/>
    <n v="2.7199"/>
    <n v="0.4533166666666667"/>
    <n v="0.3445206666666667"/>
    <n v="3.2"/>
    <n v="1"/>
    <n v="1.1177671232876714"/>
    <n v="8.8355044566210061"/>
    <n v="99.498837789954351"/>
    <n v="99498.837789954356"/>
  </r>
  <r>
    <d v="2016-08-23T00:00:00"/>
    <x v="25"/>
    <n v="1335"/>
    <n v="1320"/>
    <n v="1310"/>
    <n v="87.333333333333329"/>
    <n v="2.6199999999999997"/>
    <n v="0.43666666666666665"/>
    <n v="0.33186666666666664"/>
    <n v="3.2"/>
    <n v="1"/>
    <n v="1.0767123287671232"/>
    <n v="8.665245662100455"/>
    <n v="95.998578995433789"/>
    <n v="95998.578995433796"/>
  </r>
  <r>
    <d v="2016-08-24T00:00:00"/>
    <x v="25"/>
    <n v="1345.05"/>
    <n v="1330.05"/>
    <n v="1320.05"/>
    <n v="88.00333333333333"/>
    <n v="2.6400999999999999"/>
    <n v="0.44001666666666667"/>
    <n v="0.33441266666666669"/>
    <n v="3.2"/>
    <n v="1"/>
    <n v="1.084972602739726"/>
    <n v="8.6995019360730588"/>
    <n v="96.702835269406393"/>
    <n v="96702.835269406394"/>
  </r>
  <r>
    <d v="2016-08-25T00:00:00"/>
    <x v="25"/>
    <n v="1320"/>
    <n v="1305"/>
    <n v="1295"/>
    <n v="86.333333333333329"/>
    <n v="2.59"/>
    <n v="0.43166666666666664"/>
    <n v="0.32806666666666667"/>
    <n v="3.2"/>
    <n v="1"/>
    <n v="1.0643835616438355"/>
    <n v="8.6141168949771689"/>
    <n v="94.947450228310501"/>
    <n v="94947.450228310496"/>
  </r>
  <r>
    <d v="2016-08-26T00:00:00"/>
    <x v="25"/>
    <n v="1290"/>
    <n v="1275"/>
    <n v="1265"/>
    <n v="84.333333333333329"/>
    <n v="2.5299999999999998"/>
    <n v="0.42166666666666663"/>
    <n v="0.32046666666666668"/>
    <n v="3.2"/>
    <n v="1"/>
    <n v="1.0397260273972602"/>
    <n v="8.5118593607305932"/>
    <n v="92.845192694063925"/>
    <n v="92845.192694063924"/>
  </r>
  <r>
    <d v="2016-08-27T00:00:00"/>
    <x v="25"/>
    <n v="1285.05"/>
    <n v="1270.05"/>
    <n v="1260.05"/>
    <n v="84.00333333333333"/>
    <n v="2.5200999999999998"/>
    <n v="0.42001666666666665"/>
    <n v="0.3192126666666667"/>
    <n v="3.2"/>
    <n v="1"/>
    <n v="1.035657534246575"/>
    <n v="8.4949868675799074"/>
    <n v="92.498320200913241"/>
    <n v="92498.320200913236"/>
  </r>
  <r>
    <d v="2016-08-28T00:00:00"/>
    <x v="26"/>
    <n v="1285.05"/>
    <n v="1270.05"/>
    <n v="1260.05"/>
    <n v="84.00333333333333"/>
    <n v="2.5200999999999998"/>
    <n v="0.42001666666666665"/>
    <n v="0.3192126666666667"/>
    <n v="3.2"/>
    <n v="1"/>
    <n v="1.035657534246575"/>
    <n v="8.4949868675799074"/>
    <n v="92.498320200913241"/>
    <n v="92498.320200913236"/>
  </r>
  <r>
    <d v="2016-08-29T00:00:00"/>
    <x v="26"/>
    <n v="1315.05"/>
    <n v="1300.05"/>
    <n v="1290.05"/>
    <n v="86.00333333333333"/>
    <n v="2.5800999999999998"/>
    <n v="0.43001666666666666"/>
    <n v="0.3268126666666667"/>
    <n v="3.2"/>
    <n v="1"/>
    <n v="1.0603150684931506"/>
    <n v="8.5972444018264831"/>
    <n v="94.600577735159817"/>
    <n v="94600.577735159823"/>
  </r>
  <r>
    <d v="2016-08-30T00:00:00"/>
    <x v="26"/>
    <n v="1275"/>
    <n v="1260"/>
    <n v="1250"/>
    <n v="83.333333333333329"/>
    <n v="2.4999999999999996"/>
    <n v="0.41666666666666663"/>
    <n v="0.31666666666666665"/>
    <n v="3.2"/>
    <n v="1"/>
    <n v="1.0273972602739725"/>
    <n v="8.4607305936073054"/>
    <n v="91.794063926940638"/>
    <n v="91794.063926940638"/>
  </r>
  <r>
    <d v="2016-08-31T00:00:00"/>
    <x v="26"/>
    <n v="1275"/>
    <n v="1260"/>
    <n v="1250"/>
    <n v="83.333333333333329"/>
    <n v="2.4999999999999996"/>
    <n v="0.41666666666666663"/>
    <n v="0.31666666666666665"/>
    <n v="3.2"/>
    <n v="1"/>
    <n v="1.0273972602739725"/>
    <n v="8.4607305936073054"/>
    <n v="91.794063926940638"/>
    <n v="91794.063926940638"/>
  </r>
  <r>
    <d v="2016-09-01T00:00:00"/>
    <x v="26"/>
    <n v="1285.05"/>
    <n v="1270.05"/>
    <n v="1260.05"/>
    <n v="84.00333333333333"/>
    <n v="2.5200999999999998"/>
    <n v="0.42001666666666665"/>
    <n v="0.3192126666666667"/>
    <n v="3.2"/>
    <n v="1"/>
    <n v="1.035657534246575"/>
    <n v="8.4949868675799074"/>
    <n v="92.498320200913241"/>
    <n v="92498.320200913236"/>
  </r>
  <r>
    <d v="2016-09-02T00:00:00"/>
    <x v="26"/>
    <n v="1275"/>
    <n v="1260"/>
    <n v="1250"/>
    <n v="83.333333333333329"/>
    <n v="2.4999999999999996"/>
    <n v="0.41666666666666663"/>
    <n v="0.31666666666666665"/>
    <n v="3.2"/>
    <n v="1"/>
    <n v="1.0273972602739725"/>
    <n v="8.4607305936073054"/>
    <n v="91.794063926940638"/>
    <n v="91794.063926940638"/>
  </r>
  <r>
    <d v="2016-09-03T00:00:00"/>
    <x v="26"/>
    <n v="1255.05"/>
    <n v="1240.05"/>
    <n v="1230.05"/>
    <n v="82.00333333333333"/>
    <n v="2.4600999999999997"/>
    <n v="0.41001666666666664"/>
    <n v="0.31161266666666665"/>
    <n v="3.2"/>
    <n v="1"/>
    <n v="1.0110000000000001"/>
    <n v="8.3927293333333317"/>
    <n v="90.396062666666666"/>
    <n v="90396.062666666665"/>
  </r>
  <r>
    <d v="2016-09-04T00:00:00"/>
    <x v="27"/>
    <n v="1255.05"/>
    <n v="1240.05"/>
    <n v="1230.05"/>
    <n v="82.00333333333333"/>
    <n v="2.4600999999999997"/>
    <n v="0.41001666666666664"/>
    <n v="0.31161266666666665"/>
    <n v="3.2"/>
    <n v="1"/>
    <n v="1.0110000000000001"/>
    <n v="8.3927293333333317"/>
    <n v="90.396062666666666"/>
    <n v="90396.062666666665"/>
  </r>
  <r>
    <d v="2016-09-05T00:00:00"/>
    <x v="27"/>
    <n v="1255.05"/>
    <n v="1240.05"/>
    <n v="1230.05"/>
    <n v="82.00333333333333"/>
    <n v="2.4600999999999997"/>
    <n v="0.41001666666666664"/>
    <n v="0.31161266666666665"/>
    <n v="3.2"/>
    <n v="1"/>
    <n v="1.0110000000000001"/>
    <n v="8.3927293333333317"/>
    <n v="90.396062666666666"/>
    <n v="90396.062666666665"/>
  </r>
  <r>
    <d v="2016-09-06T00:00:00"/>
    <x v="27"/>
    <n v="1255.05"/>
    <n v="1240.05"/>
    <n v="1230.05"/>
    <n v="82.00333333333333"/>
    <n v="2.4600999999999997"/>
    <n v="0.41001666666666664"/>
    <n v="0.31161266666666665"/>
    <n v="3.2"/>
    <n v="1"/>
    <n v="1.0110000000000001"/>
    <n v="8.3927293333333317"/>
    <n v="90.396062666666666"/>
    <n v="90396.062666666665"/>
  </r>
  <r>
    <d v="2016-09-07T00:00:00"/>
    <x v="27"/>
    <n v="1285.05"/>
    <n v="1270.05"/>
    <n v="1260.05"/>
    <n v="84.00333333333333"/>
    <n v="2.5200999999999998"/>
    <n v="0.42001666666666665"/>
    <n v="0.3192126666666667"/>
    <n v="3.2"/>
    <n v="1"/>
    <n v="1.035657534246575"/>
    <n v="8.4949868675799074"/>
    <n v="92.498320200913241"/>
    <n v="92498.320200913236"/>
  </r>
  <r>
    <d v="2016-09-08T00:00:00"/>
    <x v="27"/>
    <n v="1275"/>
    <n v="1260"/>
    <n v="1250"/>
    <n v="83.333333333333329"/>
    <n v="2.4999999999999996"/>
    <n v="0.41666666666666663"/>
    <n v="0.31666666666666665"/>
    <n v="3.2"/>
    <n v="1"/>
    <n v="1.0273972602739725"/>
    <n v="8.4607305936073054"/>
    <n v="91.794063926940638"/>
    <n v="91794.063926940638"/>
  </r>
  <r>
    <d v="2016-09-09T00:00:00"/>
    <x v="27"/>
    <n v="1285.05"/>
    <n v="1270.05"/>
    <n v="1260.05"/>
    <n v="84.00333333333333"/>
    <n v="2.5200999999999998"/>
    <n v="0.42001666666666665"/>
    <n v="0.3192126666666667"/>
    <n v="3.2"/>
    <n v="1"/>
    <n v="1.035657534246575"/>
    <n v="8.4949868675799074"/>
    <n v="92.498320200913241"/>
    <n v="92498.320200913236"/>
  </r>
  <r>
    <d v="2016-09-10T00:00:00"/>
    <x v="27"/>
    <n v="1294.95"/>
    <n v="1279.95"/>
    <n v="1269.95"/>
    <n v="84.663333333333341"/>
    <n v="2.5399000000000003"/>
    <n v="0.42331666666666673"/>
    <n v="0.32172066666666671"/>
    <n v="3.2"/>
    <n v="1"/>
    <n v="1.0437945205479453"/>
    <n v="8.5287318538812791"/>
    <n v="93.192065187214624"/>
    <n v="93192.065187214626"/>
  </r>
  <r>
    <d v="2016-09-11T00:00:00"/>
    <x v="28"/>
    <n v="1294.95"/>
    <n v="1279.95"/>
    <n v="1269.95"/>
    <n v="84.663333333333341"/>
    <n v="2.5399000000000003"/>
    <n v="0.42331666666666673"/>
    <n v="0.32172066666666671"/>
    <n v="3.2"/>
    <n v="1"/>
    <n v="1.0437945205479453"/>
    <n v="8.5287318538812791"/>
    <n v="93.192065187214624"/>
    <n v="93192.065187214626"/>
  </r>
  <r>
    <d v="2016-09-12T00:00:00"/>
    <x v="28"/>
    <n v="1309.95"/>
    <n v="1294.95"/>
    <n v="1284.95"/>
    <n v="85.663333333333341"/>
    <n v="2.5699000000000001"/>
    <n v="0.42831666666666673"/>
    <n v="0.32552066666666674"/>
    <n v="3.2"/>
    <n v="1"/>
    <n v="1.056123287671233"/>
    <n v="8.5798606210045669"/>
    <n v="94.243193954337912"/>
    <n v="94243.193954337912"/>
  </r>
  <r>
    <d v="2016-09-13T00:00:00"/>
    <x v="28"/>
    <n v="1309.95"/>
    <n v="1294.95"/>
    <n v="1284.95"/>
    <n v="85.663333333333341"/>
    <n v="2.5699000000000001"/>
    <n v="0.42831666666666673"/>
    <n v="0.32552066666666674"/>
    <n v="3.2"/>
    <n v="1"/>
    <n v="1.056123287671233"/>
    <n v="8.5798606210045669"/>
    <n v="94.243193954337912"/>
    <n v="94243.193954337912"/>
  </r>
  <r>
    <d v="2016-09-14T00:00:00"/>
    <x v="28"/>
    <n v="1335"/>
    <n v="1320"/>
    <n v="1310"/>
    <n v="87.333333333333329"/>
    <n v="2.6199999999999997"/>
    <n v="0.43666666666666665"/>
    <n v="0.33186666666666664"/>
    <n v="3.2"/>
    <n v="1"/>
    <n v="1.0767123287671232"/>
    <n v="8.665245662100455"/>
    <n v="95.998578995433789"/>
    <n v="95998.578995433796"/>
  </r>
  <r>
    <d v="2016-09-15T00:00:00"/>
    <x v="28"/>
    <n v="1384.95"/>
    <n v="1369.95"/>
    <n v="1359.95"/>
    <n v="90.663333333333341"/>
    <n v="2.7199"/>
    <n v="0.4533166666666667"/>
    <n v="0.3445206666666667"/>
    <n v="3.2"/>
    <n v="1"/>
    <n v="1.1177671232876714"/>
    <n v="8.8355044566210061"/>
    <n v="99.498837789954351"/>
    <n v="99498.837789954356"/>
  </r>
  <r>
    <d v="2016-09-16T00:00:00"/>
    <x v="28"/>
    <n v="1360.05"/>
    <n v="1345.05"/>
    <n v="1335.05"/>
    <n v="89.00333333333333"/>
    <n v="2.6700999999999997"/>
    <n v="0.44501666666666667"/>
    <n v="0.33821266666666661"/>
    <n v="3.2"/>
    <n v="1"/>
    <n v="1.0973013698630136"/>
    <n v="8.7506307031963466"/>
    <n v="97.75396403652968"/>
    <n v="97753.96403652968"/>
  </r>
  <r>
    <d v="2016-09-17T00:00:00"/>
    <x v="28"/>
    <n v="1345.05"/>
    <n v="1330.05"/>
    <n v="1320.05"/>
    <n v="88.00333333333333"/>
    <n v="2.6400999999999999"/>
    <n v="0.44001666666666667"/>
    <n v="0.33441266666666669"/>
    <n v="3.2"/>
    <n v="1"/>
    <n v="1.084972602739726"/>
    <n v="8.6995019360730588"/>
    <n v="96.702835269406393"/>
    <n v="96702.835269406394"/>
  </r>
  <r>
    <d v="2016-09-18T00:00:00"/>
    <x v="29"/>
    <n v="1345.05"/>
    <n v="1330.05"/>
    <n v="1320.05"/>
    <n v="88.00333333333333"/>
    <n v="2.6400999999999999"/>
    <n v="0.44001666666666667"/>
    <n v="0.33441266666666669"/>
    <n v="3.2"/>
    <n v="1"/>
    <n v="1.084972602739726"/>
    <n v="8.6995019360730588"/>
    <n v="96.702835269406393"/>
    <n v="96702.835269406394"/>
  </r>
  <r>
    <d v="2016-09-19T00:00:00"/>
    <x v="29"/>
    <n v="1350"/>
    <n v="1335"/>
    <n v="1325"/>
    <n v="88.333333333333329"/>
    <n v="2.65"/>
    <n v="0.44166666666666665"/>
    <n v="0.33566666666666667"/>
    <n v="3.2"/>
    <n v="1"/>
    <n v="1.0890410958904109"/>
    <n v="8.7163744292237446"/>
    <n v="97.049707762557077"/>
    <n v="97049.707762557082"/>
  </r>
  <r>
    <d v="2016-09-20T00:00:00"/>
    <x v="29"/>
    <n v="1354.95"/>
    <n v="1339.95"/>
    <n v="1329.95"/>
    <n v="88.663333333333341"/>
    <n v="2.6598999999999999"/>
    <n v="0.44331666666666669"/>
    <n v="0.33692066666666665"/>
    <n v="3.2"/>
    <n v="1"/>
    <n v="1.093109589041096"/>
    <n v="8.7332469223744305"/>
    <n v="97.396580255707775"/>
    <n v="97396.58025570777"/>
  </r>
  <r>
    <d v="2016-09-21T00:00:00"/>
    <x v="29"/>
    <n v="1384.95"/>
    <n v="1369.95"/>
    <n v="1359.95"/>
    <n v="90.663333333333341"/>
    <n v="2.7199"/>
    <n v="0.4533166666666667"/>
    <n v="0.3445206666666667"/>
    <n v="3.2"/>
    <n v="1"/>
    <n v="1.1177671232876714"/>
    <n v="8.8355044566210061"/>
    <n v="99.498837789954351"/>
    <n v="99498.837789954356"/>
  </r>
  <r>
    <d v="2016-09-22T00:00:00"/>
    <x v="29"/>
    <n v="1414.95"/>
    <n v="1399.95"/>
    <n v="1389.95"/>
    <n v="92.663333333333341"/>
    <n v="2.7799"/>
    <n v="0.46331666666666671"/>
    <n v="0.35212066666666669"/>
    <n v="3.2"/>
    <n v="1"/>
    <n v="1.1424246575342467"/>
    <n v="8.9377619908675801"/>
    <n v="101.60109532420093"/>
    <n v="101601.09532420093"/>
  </r>
  <r>
    <d v="2016-09-23T00:00:00"/>
    <x v="29"/>
    <n v="1384.95"/>
    <n v="1369.95"/>
    <n v="1359.95"/>
    <n v="90.663333333333341"/>
    <n v="2.7199"/>
    <n v="0.4533166666666667"/>
    <n v="0.3445206666666667"/>
    <n v="3.2"/>
    <n v="1"/>
    <n v="1.1177671232876714"/>
    <n v="8.8355044566210061"/>
    <n v="99.498837789954351"/>
    <n v="99498.837789954356"/>
  </r>
  <r>
    <d v="2016-09-24T00:00:00"/>
    <x v="29"/>
    <n v="1380"/>
    <n v="1365"/>
    <n v="1355"/>
    <n v="90.333333333333329"/>
    <n v="2.71"/>
    <n v="0.45166666666666666"/>
    <n v="0.34326666666666666"/>
    <n v="3.2"/>
    <n v="1"/>
    <n v="1.1136986301369862"/>
    <n v="8.8186319634703185"/>
    <n v="99.151965296803652"/>
    <n v="99151.965296803653"/>
  </r>
  <r>
    <d v="2016-09-25T00:00:00"/>
    <x v="30"/>
    <n v="1380"/>
    <n v="1365"/>
    <n v="1355"/>
    <n v="90.333333333333329"/>
    <n v="2.71"/>
    <n v="0.45166666666666666"/>
    <n v="0.34326666666666666"/>
    <n v="3.2"/>
    <n v="1"/>
    <n v="1.1136986301369862"/>
    <n v="8.8186319634703185"/>
    <n v="99.151965296803652"/>
    <n v="99151.965296803653"/>
  </r>
  <r>
    <d v="2016-09-26T00:00:00"/>
    <x v="30"/>
    <n v="1369.95"/>
    <n v="1354.95"/>
    <n v="1344.95"/>
    <n v="89.663333333333341"/>
    <n v="2.6899000000000002"/>
    <n v="0.4483166666666667"/>
    <n v="0.34072066666666667"/>
    <n v="3.2"/>
    <n v="1"/>
    <n v="1.1054383561643837"/>
    <n v="8.7843756894977183"/>
    <n v="98.447709022831063"/>
    <n v="98447.70902283107"/>
  </r>
  <r>
    <d v="2016-09-27T00:00:00"/>
    <x v="30"/>
    <n v="1360.05"/>
    <n v="1345.05"/>
    <n v="1335.05"/>
    <n v="89.00333333333333"/>
    <n v="2.6700999999999997"/>
    <n v="0.44501666666666667"/>
    <n v="0.33821266666666661"/>
    <n v="3.2"/>
    <n v="1"/>
    <n v="1.0973013698630136"/>
    <n v="8.7506307031963466"/>
    <n v="97.75396403652968"/>
    <n v="97753.96403652968"/>
  </r>
  <r>
    <d v="2016-09-28T00:00:00"/>
    <x v="30"/>
    <n v="1335"/>
    <n v="1320"/>
    <n v="1310"/>
    <n v="87.333333333333329"/>
    <n v="2.6199999999999997"/>
    <n v="0.43666666666666665"/>
    <n v="0.33186666666666664"/>
    <n v="3.2"/>
    <n v="1"/>
    <n v="1.0767123287671232"/>
    <n v="8.665245662100455"/>
    <n v="95.998578995433789"/>
    <n v="95998.578995433796"/>
  </r>
  <r>
    <d v="2016-09-29T00:00:00"/>
    <x v="30"/>
    <n v="1335"/>
    <n v="1320"/>
    <n v="1310"/>
    <n v="87.333333333333329"/>
    <n v="2.6199999999999997"/>
    <n v="0.43666666666666665"/>
    <n v="0.33186666666666664"/>
    <n v="3.2"/>
    <n v="1"/>
    <n v="1.0767123287671232"/>
    <n v="8.665245662100455"/>
    <n v="95.998578995433789"/>
    <n v="95998.578995433796"/>
  </r>
  <r>
    <d v="2016-09-30T00:00:00"/>
    <x v="30"/>
    <n v="1335"/>
    <n v="1320"/>
    <n v="1310"/>
    <n v="87.333333333333329"/>
    <n v="2.6199999999999997"/>
    <n v="0.43666666666666665"/>
    <n v="0.33186666666666664"/>
    <n v="3.2"/>
    <n v="1"/>
    <n v="1.0767123287671232"/>
    <n v="8.665245662100455"/>
    <n v="95.998578995433789"/>
    <n v="95998.578995433796"/>
  </r>
  <r>
    <d v="2016-10-01T00:00:00"/>
    <x v="30"/>
    <n v="1339.95"/>
    <n v="1324.95"/>
    <n v="1314.95"/>
    <n v="87.663333333333341"/>
    <n v="2.6299000000000001"/>
    <n v="0.43831666666666669"/>
    <n v="0.33312066666666668"/>
    <n v="3.2"/>
    <n v="1"/>
    <n v="1.0807808219178083"/>
    <n v="8.6821181552511426"/>
    <n v="96.345451488584487"/>
    <n v="96345.451488584484"/>
  </r>
  <r>
    <d v="2016-10-02T00:00:00"/>
    <x v="31"/>
    <n v="1339.95"/>
    <n v="1324.95"/>
    <n v="1314.95"/>
    <n v="87.663333333333341"/>
    <n v="2.6299000000000001"/>
    <n v="0.43831666666666669"/>
    <n v="0.33312066666666668"/>
    <n v="3.2"/>
    <n v="1"/>
    <n v="1.0807808219178083"/>
    <n v="8.6821181552511426"/>
    <n v="96.345451488584487"/>
    <n v="96345.451488584484"/>
  </r>
  <r>
    <d v="2016-10-03T00:00:00"/>
    <x v="31"/>
    <n v="1345.05"/>
    <n v="1330.05"/>
    <n v="1320.05"/>
    <n v="88.00333333333333"/>
    <n v="2.6400999999999999"/>
    <n v="0.44001666666666667"/>
    <n v="0.33441266666666669"/>
    <n v="3.2"/>
    <n v="1"/>
    <n v="1.084972602739726"/>
    <n v="8.6995019360730588"/>
    <n v="96.702835269406393"/>
    <n v="96702.835269406394"/>
  </r>
  <r>
    <d v="2016-10-04T00:00:00"/>
    <x v="31"/>
    <n v="1315.05"/>
    <n v="1300.05"/>
    <n v="1290.05"/>
    <n v="86.00333333333333"/>
    <n v="2.5800999999999998"/>
    <n v="0.43001666666666666"/>
    <n v="0.3268126666666667"/>
    <n v="3.2"/>
    <n v="1"/>
    <n v="1.0603150684931506"/>
    <n v="8.5972444018264831"/>
    <n v="94.600577735159817"/>
    <n v="94600.577735159823"/>
  </r>
  <r>
    <d v="2016-10-05T00:00:00"/>
    <x v="31"/>
    <n v="1315.05"/>
    <n v="1300.05"/>
    <n v="1290.05"/>
    <n v="86.00333333333333"/>
    <n v="2.5800999999999998"/>
    <n v="0.43001666666666666"/>
    <n v="0.3268126666666667"/>
    <n v="3.2"/>
    <n v="1"/>
    <n v="1.0603150684931506"/>
    <n v="8.5972444018264831"/>
    <n v="94.600577735159817"/>
    <n v="94600.577735159823"/>
  </r>
  <r>
    <d v="2016-10-06T00:00:00"/>
    <x v="31"/>
    <n v="1315.05"/>
    <n v="1300.05"/>
    <n v="1290.05"/>
    <n v="86.00333333333333"/>
    <n v="2.5800999999999998"/>
    <n v="0.43001666666666666"/>
    <n v="0.3268126666666667"/>
    <n v="3.2"/>
    <n v="1"/>
    <n v="1.0603150684931506"/>
    <n v="8.5972444018264831"/>
    <n v="94.600577735159817"/>
    <n v="94600.577735159823"/>
  </r>
  <r>
    <d v="2016-10-07T00:00:00"/>
    <x v="31"/>
    <n v="1315.05"/>
    <n v="1300.05"/>
    <n v="1290.05"/>
    <n v="86.00333333333333"/>
    <n v="2.5800999999999998"/>
    <n v="0.43001666666666666"/>
    <n v="0.3268126666666667"/>
    <n v="3.2"/>
    <n v="1"/>
    <n v="1.0603150684931506"/>
    <n v="8.5972444018264831"/>
    <n v="94.600577735159817"/>
    <n v="94600.577735159823"/>
  </r>
  <r>
    <d v="2016-10-08T00:00:00"/>
    <x v="31"/>
    <n v="1315.05"/>
    <n v="1300.05"/>
    <n v="1290.05"/>
    <n v="86.00333333333333"/>
    <n v="2.5800999999999998"/>
    <n v="0.43001666666666666"/>
    <n v="0.3268126666666667"/>
    <n v="3.2"/>
    <n v="1"/>
    <n v="1.0603150684931506"/>
    <n v="8.5972444018264831"/>
    <n v="94.600577735159817"/>
    <n v="94600.577735159823"/>
  </r>
  <r>
    <d v="2016-10-09T00:00:00"/>
    <x v="32"/>
    <n v="1315.05"/>
    <n v="1300.05"/>
    <n v="1290.05"/>
    <n v="86.00333333333333"/>
    <n v="2.5800999999999998"/>
    <n v="0.43001666666666666"/>
    <n v="0.3268126666666667"/>
    <n v="3.2"/>
    <n v="1"/>
    <n v="1.0603150684931506"/>
    <n v="8.5972444018264831"/>
    <n v="94.600577735159817"/>
    <n v="94600.577735159823"/>
  </r>
  <r>
    <d v="2016-10-10T00:00:00"/>
    <x v="32"/>
    <n v="1315.05"/>
    <n v="1300.05"/>
    <n v="1290.05"/>
    <n v="86.00333333333333"/>
    <n v="2.5800999999999998"/>
    <n v="0.43001666666666666"/>
    <n v="0.3268126666666667"/>
    <n v="3.2"/>
    <n v="1"/>
    <n v="1.0603150684931506"/>
    <n v="8.5972444018264831"/>
    <n v="94.600577735159817"/>
    <n v="94600.577735159823"/>
  </r>
  <r>
    <d v="2016-10-11T00:00:00"/>
    <x v="32"/>
    <n v="1315.05"/>
    <n v="1300.05"/>
    <n v="1290.05"/>
    <n v="86.00333333333333"/>
    <n v="2.5800999999999998"/>
    <n v="0.43001666666666666"/>
    <n v="0.3268126666666667"/>
    <n v="3.2"/>
    <n v="1"/>
    <n v="1.0603150684931506"/>
    <n v="8.5972444018264831"/>
    <n v="94.600577735159817"/>
    <n v="94600.577735159823"/>
  </r>
  <r>
    <d v="2016-10-12T00:00:00"/>
    <x v="32"/>
    <n v="1324.95"/>
    <n v="1309.95"/>
    <n v="1299.95"/>
    <n v="86.663333333333341"/>
    <n v="2.5999000000000003"/>
    <n v="0.43331666666666674"/>
    <n v="0.32932066666666671"/>
    <n v="3.2"/>
    <n v="1"/>
    <n v="1.0684520547945207"/>
    <n v="8.6309893881278548"/>
    <n v="95.294322721461199"/>
    <n v="95294.322721461198"/>
  </r>
  <r>
    <d v="2016-10-13T00:00:00"/>
    <x v="32"/>
    <n v="1315.05"/>
    <n v="1300.05"/>
    <n v="1290.05"/>
    <n v="86.00333333333333"/>
    <n v="2.5800999999999998"/>
    <n v="0.43001666666666666"/>
    <n v="0.3268126666666667"/>
    <n v="3.2"/>
    <n v="1"/>
    <n v="1.0603150684931506"/>
    <n v="8.5972444018264831"/>
    <n v="94.600577735159817"/>
    <n v="94600.577735159823"/>
  </r>
  <r>
    <d v="2016-10-14T00:00:00"/>
    <x v="32"/>
    <n v="1315.05"/>
    <n v="1300.05"/>
    <n v="1290.05"/>
    <n v="86.00333333333333"/>
    <n v="2.5800999999999998"/>
    <n v="0.43001666666666666"/>
    <n v="0.3268126666666667"/>
    <n v="3.2"/>
    <n v="1"/>
    <n v="1.0603150684931506"/>
    <n v="8.5972444018264831"/>
    <n v="94.600577735159817"/>
    <n v="94600.577735159823"/>
  </r>
  <r>
    <d v="2016-10-15T00:00:00"/>
    <x v="32"/>
    <n v="1324.95"/>
    <n v="1309.95"/>
    <n v="1299.95"/>
    <n v="86.663333333333341"/>
    <n v="2.5999000000000003"/>
    <n v="0.43331666666666674"/>
    <n v="0.32932066666666671"/>
    <n v="3.2"/>
    <n v="1"/>
    <n v="1.0684520547945207"/>
    <n v="8.6309893881278548"/>
    <n v="95.294322721461199"/>
    <n v="95294.322721461198"/>
  </r>
  <r>
    <d v="2016-10-16T00:00:00"/>
    <x v="33"/>
    <n v="1324.95"/>
    <n v="1309.95"/>
    <n v="1299.95"/>
    <n v="86.663333333333341"/>
    <n v="2.5999000000000003"/>
    <n v="0.43331666666666674"/>
    <n v="0.32932066666666671"/>
    <n v="3.2"/>
    <n v="1"/>
    <n v="1.0684520547945207"/>
    <n v="8.6309893881278548"/>
    <n v="95.294322721461199"/>
    <n v="95294.322721461198"/>
  </r>
  <r>
    <d v="2016-10-17T00:00:00"/>
    <x v="33"/>
    <n v="1324.95"/>
    <n v="1309.95"/>
    <n v="1299.95"/>
    <n v="86.663333333333341"/>
    <n v="2.5999000000000003"/>
    <n v="0.43331666666666674"/>
    <n v="0.32932066666666671"/>
    <n v="3.2"/>
    <n v="1"/>
    <n v="1.0684520547945207"/>
    <n v="8.6309893881278548"/>
    <n v="95.294322721461199"/>
    <n v="95294.322721461198"/>
  </r>
  <r>
    <d v="2016-10-18T00:00:00"/>
    <x v="33"/>
    <n v="1315.05"/>
    <n v="1300.05"/>
    <n v="1290.05"/>
    <n v="86.00333333333333"/>
    <n v="2.5800999999999998"/>
    <n v="0.43001666666666666"/>
    <n v="0.3268126666666667"/>
    <n v="3.2"/>
    <n v="1"/>
    <n v="1.0603150684931506"/>
    <n v="8.5972444018264831"/>
    <n v="94.600577735159817"/>
    <n v="94600.577735159823"/>
  </r>
  <r>
    <d v="2016-10-19T00:00:00"/>
    <x v="33"/>
    <n v="1309.95"/>
    <n v="1294.95"/>
    <n v="1284.95"/>
    <n v="85.663333333333341"/>
    <n v="2.5699000000000001"/>
    <n v="0.42831666666666673"/>
    <n v="0.32552066666666674"/>
    <n v="3.2"/>
    <n v="1"/>
    <n v="1.056123287671233"/>
    <n v="8.5798606210045669"/>
    <n v="94.243193954337912"/>
    <n v="94243.193954337912"/>
  </r>
  <r>
    <d v="2016-10-20T00:00:00"/>
    <x v="33"/>
    <n v="1324.95"/>
    <n v="1309.95"/>
    <n v="1299.95"/>
    <n v="86.663333333333341"/>
    <n v="2.5999000000000003"/>
    <n v="0.43331666666666674"/>
    <n v="0.32932066666666671"/>
    <n v="3.2"/>
    <n v="1"/>
    <n v="1.0684520547945207"/>
    <n v="8.6309893881278548"/>
    <n v="95.294322721461199"/>
    <n v="95294.322721461198"/>
  </r>
  <r>
    <d v="2016-10-21T00:00:00"/>
    <x v="33"/>
    <n v="1330.05"/>
    <n v="1315.05"/>
    <n v="1305.05"/>
    <n v="87.00333333333333"/>
    <n v="2.6100999999999996"/>
    <n v="0.43501666666666666"/>
    <n v="0.33061266666666667"/>
    <n v="3.2"/>
    <n v="1"/>
    <n v="1.0726438356164383"/>
    <n v="8.6483731689497709"/>
    <n v="95.651706502283105"/>
    <n v="95651.706502283108"/>
  </r>
  <r>
    <d v="2016-10-22T00:00:00"/>
    <x v="33"/>
    <n v="1324.95"/>
    <n v="1309.95"/>
    <n v="1299.95"/>
    <n v="86.663333333333341"/>
    <n v="2.5999000000000003"/>
    <n v="0.43331666666666674"/>
    <n v="0.32932066666666671"/>
    <n v="3.2"/>
    <n v="1"/>
    <n v="1.0684520547945207"/>
    <n v="8.6309893881278548"/>
    <n v="95.294322721461199"/>
    <n v="95294.322721461198"/>
  </r>
  <r>
    <d v="2016-10-23T00:00:00"/>
    <x v="34"/>
    <n v="1324.95"/>
    <n v="1309.95"/>
    <n v="1299.95"/>
    <n v="86.663333333333341"/>
    <n v="2.5999000000000003"/>
    <n v="0.43331666666666674"/>
    <n v="0.32932066666666671"/>
    <n v="3.2"/>
    <n v="1"/>
    <n v="1.0684520547945207"/>
    <n v="8.6309893881278548"/>
    <n v="95.294322721461199"/>
    <n v="95294.322721461198"/>
  </r>
  <r>
    <d v="2016-10-24T00:00:00"/>
    <x v="34"/>
    <n v="1330.05"/>
    <n v="1315.05"/>
    <n v="1305.05"/>
    <n v="87.00333333333333"/>
    <n v="2.6100999999999996"/>
    <n v="0.43501666666666666"/>
    <n v="0.33061266666666667"/>
    <n v="3.2"/>
    <n v="1"/>
    <n v="1.0726438356164383"/>
    <n v="8.6483731689497709"/>
    <n v="95.651706502283105"/>
    <n v="95651.706502283108"/>
  </r>
  <r>
    <d v="2016-10-25T00:00:00"/>
    <x v="34"/>
    <n v="1330.05"/>
    <n v="1315.05"/>
    <n v="1305.05"/>
    <n v="87.00333333333333"/>
    <n v="2.6100999999999996"/>
    <n v="0.43501666666666666"/>
    <n v="0.33061266666666667"/>
    <n v="3.2"/>
    <n v="1"/>
    <n v="1.0726438356164383"/>
    <n v="8.6483731689497709"/>
    <n v="95.651706502283105"/>
    <n v="95651.706502283108"/>
  </r>
  <r>
    <d v="2016-10-26T00:00:00"/>
    <x v="34"/>
    <n v="1350"/>
    <n v="1335"/>
    <n v="1325"/>
    <n v="88.333333333333329"/>
    <n v="2.65"/>
    <n v="0.44166666666666665"/>
    <n v="0.33566666666666667"/>
    <n v="3.2"/>
    <n v="1"/>
    <n v="1.0890410958904109"/>
    <n v="8.7163744292237446"/>
    <n v="97.049707762557077"/>
    <n v="97049.707762557082"/>
  </r>
  <r>
    <d v="2016-10-27T00:00:00"/>
    <x v="34"/>
    <n v="1350"/>
    <n v="1335"/>
    <n v="1325"/>
    <n v="88.333333333333329"/>
    <n v="2.65"/>
    <n v="0.44166666666666665"/>
    <n v="0.33566666666666667"/>
    <n v="3.2"/>
    <n v="1"/>
    <n v="1.0890410958904109"/>
    <n v="8.7163744292237446"/>
    <n v="97.049707762557077"/>
    <n v="97049.707762557082"/>
  </r>
  <r>
    <d v="2016-10-28T00:00:00"/>
    <x v="34"/>
    <n v="1350"/>
    <n v="1335"/>
    <n v="1325"/>
    <n v="88.333333333333329"/>
    <n v="2.65"/>
    <n v="0.44166666666666665"/>
    <n v="0.33566666666666667"/>
    <n v="3.2"/>
    <n v="1"/>
    <n v="1.0890410958904109"/>
    <n v="8.7163744292237446"/>
    <n v="97.049707762557077"/>
    <n v="97049.707762557082"/>
  </r>
  <r>
    <d v="2016-10-29T00:00:00"/>
    <x v="34"/>
    <n v="1350"/>
    <n v="1335"/>
    <n v="1325"/>
    <n v="88.333333333333329"/>
    <n v="2.65"/>
    <n v="0.44166666666666665"/>
    <n v="0.33566666666666667"/>
    <n v="3.2"/>
    <n v="1"/>
    <n v="1.0890410958904109"/>
    <n v="8.7163744292237446"/>
    <n v="97.049707762557077"/>
    <n v="97049.707762557082"/>
  </r>
  <r>
    <d v="2016-10-30T00:00:00"/>
    <x v="35"/>
    <n v="1350"/>
    <n v="1335"/>
    <n v="1325"/>
    <n v="88.333333333333329"/>
    <n v="2.65"/>
    <n v="0.44166666666666665"/>
    <n v="0.33566666666666667"/>
    <n v="3.2"/>
    <n v="1"/>
    <n v="1.0890410958904109"/>
    <n v="8.7163744292237446"/>
    <n v="97.049707762557077"/>
    <n v="97049.707762557082"/>
  </r>
  <r>
    <d v="2016-10-31T00:00:00"/>
    <x v="35"/>
    <n v="1380"/>
    <n v="1365"/>
    <n v="1355"/>
    <n v="90.333333333333329"/>
    <n v="2.71"/>
    <n v="0.45166666666666666"/>
    <n v="0.34326666666666666"/>
    <n v="3.2"/>
    <n v="1"/>
    <n v="1.1136986301369862"/>
    <n v="8.8186319634703185"/>
    <n v="99.151965296803652"/>
    <n v="99151.965296803653"/>
  </r>
  <r>
    <d v="2016-11-01T00:00:00"/>
    <x v="35"/>
    <n v="1369.95"/>
    <n v="1354.95"/>
    <n v="1344.95"/>
    <n v="89.663333333333341"/>
    <n v="2.6899000000000002"/>
    <n v="0.4483166666666667"/>
    <n v="0.34072066666666667"/>
    <n v="3.2"/>
    <n v="1"/>
    <n v="1.1054383561643837"/>
    <n v="8.7843756894977183"/>
    <n v="98.447709022831063"/>
    <n v="98447.70902283107"/>
  </r>
  <r>
    <d v="2016-11-02T00:00:00"/>
    <x v="35"/>
    <n v="1360.05"/>
    <n v="1345.05"/>
    <n v="1335.05"/>
    <n v="89.00333333333333"/>
    <n v="2.6700999999999997"/>
    <n v="0.44501666666666667"/>
    <n v="0.33821266666666661"/>
    <n v="3.2"/>
    <n v="1"/>
    <n v="1.0973013698630136"/>
    <n v="8.7506307031963466"/>
    <n v="97.75396403652968"/>
    <n v="97753.96403652968"/>
  </r>
  <r>
    <d v="2016-11-03T00:00:00"/>
    <x v="35"/>
    <n v="1360.05"/>
    <n v="1345.05"/>
    <n v="1335.05"/>
    <n v="89.00333333333333"/>
    <n v="2.6700999999999997"/>
    <n v="0.44501666666666667"/>
    <n v="0.33821266666666661"/>
    <n v="3.2"/>
    <n v="1"/>
    <n v="1.0973013698630136"/>
    <n v="8.7506307031963466"/>
    <n v="97.75396403652968"/>
    <n v="97753.96403652968"/>
  </r>
  <r>
    <d v="2016-11-04T00:00:00"/>
    <x v="35"/>
    <n v="1360.05"/>
    <n v="1345.05"/>
    <n v="1335.05"/>
    <n v="89.00333333333333"/>
    <n v="2.6700999999999997"/>
    <n v="0.44501666666666667"/>
    <n v="0.33821266666666661"/>
    <n v="3.2"/>
    <n v="1"/>
    <n v="1.0973013698630136"/>
    <n v="8.7506307031963466"/>
    <n v="97.75396403652968"/>
    <n v="97753.96403652968"/>
  </r>
  <r>
    <d v="2016-11-05T00:00:00"/>
    <x v="35"/>
    <n v="1345.05"/>
    <n v="1330.05"/>
    <n v="1320.05"/>
    <n v="88.00333333333333"/>
    <n v="2.6400999999999999"/>
    <n v="0.44001666666666667"/>
    <n v="0.33441266666666669"/>
    <n v="3.2"/>
    <n v="1"/>
    <n v="1.084972602739726"/>
    <n v="8.6995019360730588"/>
    <n v="96.702835269406393"/>
    <n v="96702.835269406394"/>
  </r>
  <r>
    <d v="2016-11-06T00:00:00"/>
    <x v="36"/>
    <n v="1345.05"/>
    <n v="1330.05"/>
    <n v="1320.05"/>
    <n v="88.00333333333333"/>
    <n v="2.6400999999999999"/>
    <n v="0.44001666666666667"/>
    <n v="0.33441266666666669"/>
    <n v="3.2"/>
    <n v="1"/>
    <n v="1.084972602739726"/>
    <n v="8.6995019360730588"/>
    <n v="96.702835269406393"/>
    <n v="96702.835269406394"/>
  </r>
  <r>
    <d v="2016-11-07T00:00:00"/>
    <x v="36"/>
    <n v="1330.05"/>
    <n v="1315.05"/>
    <n v="1305.05"/>
    <n v="87.00333333333333"/>
    <n v="2.6100999999999996"/>
    <n v="0.43501666666666666"/>
    <n v="0.33061266666666667"/>
    <n v="3.2"/>
    <n v="1"/>
    <n v="1.0726438356164383"/>
    <n v="8.6483731689497709"/>
    <n v="95.651706502283105"/>
    <n v="95651.706502283108"/>
  </r>
  <r>
    <d v="2016-11-08T00:00:00"/>
    <x v="36"/>
    <n v="1330.05"/>
    <n v="1315.05"/>
    <n v="1305.05"/>
    <n v="87.00333333333333"/>
    <n v="2.6100999999999996"/>
    <n v="0.43501666666666666"/>
    <n v="0.33061266666666667"/>
    <n v="3.2"/>
    <n v="1"/>
    <n v="1.0726438356164383"/>
    <n v="8.6483731689497709"/>
    <n v="95.651706502283105"/>
    <n v="95651.706502283108"/>
  </r>
  <r>
    <d v="2016-11-09T00:00:00"/>
    <x v="36"/>
    <n v="1330.05"/>
    <n v="1315.05"/>
    <n v="1305.05"/>
    <n v="87.00333333333333"/>
    <n v="2.6100999999999996"/>
    <n v="0.43501666666666666"/>
    <n v="0.33061266666666667"/>
    <n v="3.2"/>
    <n v="1"/>
    <n v="1.0726438356164383"/>
    <n v="8.6483731689497709"/>
    <n v="95.651706502283105"/>
    <n v="95651.706502283108"/>
  </r>
  <r>
    <d v="2016-11-10T00:00:00"/>
    <x v="36"/>
    <n v="1330.05"/>
    <n v="1315.05"/>
    <n v="1305.05"/>
    <n v="87.00333333333333"/>
    <n v="2.6100999999999996"/>
    <n v="0.43501666666666666"/>
    <n v="0.33061266666666667"/>
    <n v="3.2"/>
    <n v="1"/>
    <n v="1.0726438356164383"/>
    <n v="8.6483731689497709"/>
    <n v="95.651706502283105"/>
    <n v="95651.706502283108"/>
  </r>
  <r>
    <d v="2016-11-11T00:00:00"/>
    <x v="36"/>
    <n v="1330.05"/>
    <n v="1315.05"/>
    <n v="1305.05"/>
    <n v="87.00333333333333"/>
    <n v="2.6100999999999996"/>
    <n v="0.43501666666666666"/>
    <n v="0.33061266666666667"/>
    <n v="3.2"/>
    <n v="1"/>
    <n v="1.0726438356164383"/>
    <n v="8.6483731689497709"/>
    <n v="95.651706502283105"/>
    <n v="95651.706502283108"/>
  </r>
  <r>
    <d v="2016-11-12T00:00:00"/>
    <x v="36"/>
    <n v="1330.05"/>
    <n v="1315.05"/>
    <n v="1305.05"/>
    <n v="87.00333333333333"/>
    <n v="2.6100999999999996"/>
    <n v="0.43501666666666666"/>
    <n v="0.33061266666666667"/>
    <n v="3.2"/>
    <n v="1"/>
    <n v="1.0726438356164383"/>
    <n v="8.6483731689497709"/>
    <n v="95.651706502283105"/>
    <n v="95651.706502283108"/>
  </r>
  <r>
    <d v="2016-11-13T00:00:00"/>
    <x v="37"/>
    <n v="1330.05"/>
    <n v="1315.05"/>
    <n v="1305.05"/>
    <n v="87.00333333333333"/>
    <n v="2.6100999999999996"/>
    <n v="0.43501666666666666"/>
    <n v="0.33061266666666667"/>
    <n v="3.2"/>
    <n v="1"/>
    <n v="1.0726438356164383"/>
    <n v="8.6483731689497709"/>
    <n v="95.651706502283105"/>
    <n v="95651.706502283108"/>
  </r>
  <r>
    <d v="2016-11-14T00:00:00"/>
    <x v="37"/>
    <n v="1380"/>
    <n v="1365"/>
    <n v="1355"/>
    <n v="90.333333333333329"/>
    <n v="2.71"/>
    <n v="0.45166666666666666"/>
    <n v="0.34326666666666666"/>
    <n v="3.2"/>
    <n v="1"/>
    <n v="1.1136986301369862"/>
    <n v="8.8186319634703185"/>
    <n v="99.151965296803652"/>
    <n v="99151.965296803653"/>
  </r>
  <r>
    <d v="2016-11-15T00:00:00"/>
    <x v="37"/>
    <n v="1399.95"/>
    <n v="1384.95"/>
    <n v="1374.95"/>
    <n v="91.663333333333341"/>
    <n v="2.7499000000000002"/>
    <n v="0.45831666666666671"/>
    <n v="0.34832066666666672"/>
    <n v="3.2"/>
    <n v="1"/>
    <n v="1.1300958904109588"/>
    <n v="8.8866332237442922"/>
    <n v="100.54996655707764"/>
    <n v="100549.96655707764"/>
  </r>
  <r>
    <d v="2016-11-16T00:00:00"/>
    <x v="37"/>
    <n v="1399.95"/>
    <n v="1384.95"/>
    <n v="1374.95"/>
    <n v="91.663333333333341"/>
    <n v="2.7499000000000002"/>
    <n v="0.45831666666666671"/>
    <n v="0.34832066666666672"/>
    <n v="3.2"/>
    <n v="1"/>
    <n v="1.1300958904109588"/>
    <n v="8.8866332237442922"/>
    <n v="100.54996655707764"/>
    <n v="100549.96655707764"/>
  </r>
  <r>
    <d v="2016-11-17T00:00:00"/>
    <x v="37"/>
    <n v="1399.95"/>
    <n v="1384.95"/>
    <n v="1374.95"/>
    <n v="91.663333333333341"/>
    <n v="2.7499000000000002"/>
    <n v="0.45831666666666671"/>
    <n v="0.34832066666666672"/>
    <n v="3.2"/>
    <n v="1"/>
    <n v="1.1300958904109588"/>
    <n v="8.8866332237442922"/>
    <n v="100.54996655707764"/>
    <n v="100549.96655707764"/>
  </r>
  <r>
    <d v="2016-11-18T00:00:00"/>
    <x v="37"/>
    <n v="1399.95"/>
    <n v="1384.95"/>
    <n v="1374.95"/>
    <n v="91.663333333333341"/>
    <n v="2.7499000000000002"/>
    <n v="0.45831666666666671"/>
    <n v="0.34832066666666672"/>
    <n v="3.2"/>
    <n v="1"/>
    <n v="1.1300958904109588"/>
    <n v="8.8866332237442922"/>
    <n v="100.54996655707764"/>
    <n v="100549.96655707764"/>
  </r>
  <r>
    <d v="2016-11-19T00:00:00"/>
    <x v="37"/>
    <n v="1399.95"/>
    <n v="1384.95"/>
    <n v="1374.95"/>
    <n v="91.663333333333341"/>
    <n v="2.7499000000000002"/>
    <n v="0.45831666666666671"/>
    <n v="0.34832066666666672"/>
    <n v="3.2"/>
    <n v="1"/>
    <n v="1.1300958904109588"/>
    <n v="8.8866332237442922"/>
    <n v="100.54996655707764"/>
    <n v="100549.96655707764"/>
  </r>
  <r>
    <d v="2016-11-20T00:00:00"/>
    <x v="38"/>
    <n v="1399.95"/>
    <n v="1384.95"/>
    <n v="1374.95"/>
    <n v="91.663333333333341"/>
    <n v="2.7499000000000002"/>
    <n v="0.45831666666666671"/>
    <n v="0.34832066666666672"/>
    <n v="3.2"/>
    <n v="1"/>
    <n v="1.1300958904109588"/>
    <n v="8.8866332237442922"/>
    <n v="100.54996655707764"/>
    <n v="100549.96655707764"/>
  </r>
  <r>
    <d v="2016-11-21T00:00:00"/>
    <x v="38"/>
    <n v="1420.05"/>
    <n v="1405.05"/>
    <n v="1395.05"/>
    <n v="93.00333333333333"/>
    <n v="2.7900999999999998"/>
    <n v="0.46501666666666663"/>
    <n v="0.35341266666666665"/>
    <n v="3.2"/>
    <n v="1"/>
    <n v="1.1466164383561643"/>
    <n v="8.955145771689498"/>
    <n v="101.95847910502283"/>
    <n v="101958.47910502284"/>
  </r>
  <r>
    <d v="2016-11-22T00:00:00"/>
    <x v="38"/>
    <n v="1410"/>
    <n v="1395"/>
    <n v="1385"/>
    <n v="92.333333333333329"/>
    <n v="2.7699999999999996"/>
    <n v="0.46166666666666667"/>
    <n v="0.35086666666666666"/>
    <n v="3.2"/>
    <n v="1"/>
    <n v="1.1383561643835618"/>
    <n v="8.920889497716896"/>
    <n v="101.25422283105023"/>
    <n v="101254.22283105023"/>
  </r>
  <r>
    <d v="2016-11-23T00:00:00"/>
    <x v="38"/>
    <n v="1420.05"/>
    <n v="1405.05"/>
    <n v="1395.05"/>
    <n v="93.00333333333333"/>
    <n v="2.7900999999999998"/>
    <n v="0.46501666666666663"/>
    <n v="0.35341266666666665"/>
    <n v="3.2"/>
    <n v="1"/>
    <n v="1.1466164383561643"/>
    <n v="8.955145771689498"/>
    <n v="101.95847910502283"/>
    <n v="101958.47910502284"/>
  </r>
  <r>
    <d v="2016-11-24T00:00:00"/>
    <x v="38"/>
    <n v="1429.95"/>
    <n v="1414.95"/>
    <n v="1404.95"/>
    <n v="93.663333333333341"/>
    <n v="2.8099000000000003"/>
    <n v="0.46831666666666671"/>
    <n v="0.35592066666666666"/>
    <n v="3.2"/>
    <n v="1"/>
    <n v="1.1547534246575342"/>
    <n v="8.9888907579908679"/>
    <n v="102.65222409132421"/>
    <n v="102652.22409132421"/>
  </r>
  <r>
    <d v="2016-11-25T00:00:00"/>
    <x v="38"/>
    <n v="1480.05"/>
    <n v="1465.05"/>
    <n v="1455.05"/>
    <n v="97.00333333333333"/>
    <n v="2.9100999999999999"/>
    <n v="0.48501666666666665"/>
    <n v="0.36861266666666664"/>
    <n v="3.2"/>
    <n v="1"/>
    <n v="1.195931506849315"/>
    <n v="9.1596608401826476"/>
    <n v="106.16299417351598"/>
    <n v="106162.99417351598"/>
  </r>
  <r>
    <d v="2016-11-26T00:00:00"/>
    <x v="38"/>
    <n v="1450.05"/>
    <n v="1435.05"/>
    <n v="1425.05"/>
    <n v="95.00333333333333"/>
    <n v="2.8500999999999999"/>
    <n v="0.47501666666666664"/>
    <n v="0.36101266666666665"/>
    <n v="3.2"/>
    <n v="1"/>
    <n v="1.1712739726027397"/>
    <n v="9.0574033059360719"/>
    <n v="104.06073663926941"/>
    <n v="104060.73663926941"/>
  </r>
  <r>
    <d v="2016-11-27T00:00:00"/>
    <x v="39"/>
    <n v="1450.05"/>
    <n v="1435.05"/>
    <n v="1425.05"/>
    <n v="95.00333333333333"/>
    <n v="2.8500999999999999"/>
    <n v="0.47501666666666664"/>
    <n v="0.36101266666666665"/>
    <n v="3.2"/>
    <n v="1"/>
    <n v="1.1712739726027397"/>
    <n v="9.0574033059360719"/>
    <n v="104.06073663926941"/>
    <n v="104060.73663926941"/>
  </r>
  <r>
    <d v="2016-11-28T00:00:00"/>
    <x v="39"/>
    <n v="1399.95"/>
    <n v="1384.95"/>
    <n v="1374.95"/>
    <n v="91.663333333333341"/>
    <n v="2.7499000000000002"/>
    <n v="0.45831666666666671"/>
    <n v="0.34832066666666672"/>
    <n v="3.2"/>
    <n v="1"/>
    <n v="1.1300958904109588"/>
    <n v="8.8866332237442922"/>
    <n v="100.54996655707764"/>
    <n v="100549.96655707764"/>
  </r>
  <r>
    <d v="2016-11-29T00:00:00"/>
    <x v="39"/>
    <n v="1380"/>
    <n v="1365"/>
    <n v="1355"/>
    <n v="90.333333333333329"/>
    <n v="2.71"/>
    <n v="0.45166666666666666"/>
    <n v="0.34326666666666666"/>
    <n v="3.2"/>
    <n v="1"/>
    <n v="1.1136986301369862"/>
    <n v="8.8186319634703185"/>
    <n v="99.151965296803652"/>
    <n v="99151.965296803653"/>
  </r>
  <r>
    <d v="2016-11-30T00:00:00"/>
    <x v="39"/>
    <n v="1380"/>
    <n v="1365"/>
    <n v="1355"/>
    <n v="90.333333333333329"/>
    <n v="2.71"/>
    <n v="0.45166666666666666"/>
    <n v="0.34326666666666666"/>
    <n v="3.2"/>
    <n v="1"/>
    <n v="1.1136986301369862"/>
    <n v="8.8186319634703185"/>
    <n v="99.151965296803652"/>
    <n v="99151.965296803653"/>
  </r>
  <r>
    <d v="2016-12-01T00:00:00"/>
    <x v="39"/>
    <n v="1450.05"/>
    <n v="1435.05"/>
    <n v="1425.05"/>
    <n v="95.00333333333333"/>
    <n v="2.8500999999999999"/>
    <n v="0.47501666666666664"/>
    <n v="0.36101266666666665"/>
    <n v="3.2"/>
    <n v="1"/>
    <n v="1.1712739726027397"/>
    <n v="9.0574033059360719"/>
    <n v="104.06073663926941"/>
    <n v="104060.73663926941"/>
  </r>
  <r>
    <d v="2016-12-02T00:00:00"/>
    <x v="39"/>
    <n v="1470"/>
    <n v="1455"/>
    <n v="1445"/>
    <n v="96.333333333333329"/>
    <n v="2.8899999999999997"/>
    <n v="0.48166666666666663"/>
    <n v="0.36606666666666665"/>
    <n v="3.2"/>
    <n v="1"/>
    <n v="1.1876712328767123"/>
    <n v="9.1254045662100456"/>
    <n v="105.45873789954338"/>
    <n v="105458.73789954338"/>
  </r>
  <r>
    <d v="2016-12-03T00:00:00"/>
    <x v="39"/>
    <n v="1480.05"/>
    <n v="1465.05"/>
    <n v="1455.05"/>
    <n v="97.00333333333333"/>
    <n v="2.9100999999999999"/>
    <n v="0.48501666666666665"/>
    <n v="0.36861266666666664"/>
    <n v="3.2"/>
    <n v="1"/>
    <n v="1.195931506849315"/>
    <n v="9.1596608401826476"/>
    <n v="106.16299417351598"/>
    <n v="106162.99417351598"/>
  </r>
  <r>
    <d v="2016-12-04T00:00:00"/>
    <x v="40"/>
    <n v="1480.05"/>
    <n v="1465.05"/>
    <n v="1455.05"/>
    <n v="97.00333333333333"/>
    <n v="2.9100999999999999"/>
    <n v="0.48501666666666665"/>
    <n v="0.36861266666666664"/>
    <n v="3.2"/>
    <n v="1"/>
    <n v="1.195931506849315"/>
    <n v="9.1596608401826476"/>
    <n v="106.16299417351598"/>
    <n v="106162.99417351598"/>
  </r>
  <r>
    <d v="2016-12-05T00:00:00"/>
    <x v="40"/>
    <n v="1480.05"/>
    <n v="1465.05"/>
    <n v="1455.05"/>
    <n v="97.00333333333333"/>
    <n v="2.9100999999999999"/>
    <n v="0.48501666666666665"/>
    <n v="0.36861266666666664"/>
    <n v="3.2"/>
    <n v="1"/>
    <n v="1.195931506849315"/>
    <n v="9.1596608401826476"/>
    <n v="106.16299417351598"/>
    <n v="106162.99417351598"/>
  </r>
  <r>
    <d v="2016-12-06T00:00:00"/>
    <x v="40"/>
    <n v="1480.05"/>
    <n v="1465.05"/>
    <n v="1455.05"/>
    <n v="97.00333333333333"/>
    <n v="2.9100999999999999"/>
    <n v="0.48501666666666665"/>
    <n v="0.36861266666666664"/>
    <n v="3.2"/>
    <n v="1"/>
    <n v="1.195931506849315"/>
    <n v="9.1596608401826476"/>
    <n v="106.16299417351598"/>
    <n v="106162.99417351598"/>
  </r>
  <r>
    <d v="2016-12-07T00:00:00"/>
    <x v="40"/>
    <n v="1530"/>
    <n v="1515"/>
    <n v="1505"/>
    <n v="100.33333333333333"/>
    <n v="3.01"/>
    <n v="0.50166666666666671"/>
    <n v="0.38126666666666664"/>
    <n v="3.2"/>
    <n v="1"/>
    <n v="1.236986301369863"/>
    <n v="9.329919634703197"/>
    <n v="109.66325296803653"/>
    <n v="109663.25296803653"/>
  </r>
  <r>
    <d v="2016-12-08T00:00:00"/>
    <x v="40"/>
    <n v="1530"/>
    <n v="1515"/>
    <n v="1505"/>
    <n v="100.33333333333333"/>
    <n v="3.01"/>
    <n v="0.50166666666666671"/>
    <n v="0.38126666666666664"/>
    <n v="3.2"/>
    <n v="1"/>
    <n v="1.236986301369863"/>
    <n v="9.329919634703197"/>
    <n v="109.66325296803653"/>
    <n v="109663.25296803653"/>
  </r>
  <r>
    <d v="2016-12-09T00:00:00"/>
    <x v="40"/>
    <n v="1579.95"/>
    <n v="1564.95"/>
    <n v="1554.95"/>
    <n v="103.66333333333334"/>
    <n v="3.1099000000000001"/>
    <n v="0.51831666666666676"/>
    <n v="0.3939206666666667"/>
    <n v="3.2"/>
    <n v="1"/>
    <n v="1.2780410958904111"/>
    <n v="9.5001784292237446"/>
    <n v="113.16351176255708"/>
    <n v="113163.51176255709"/>
  </r>
  <r>
    <d v="2016-12-10T00:00:00"/>
    <x v="40"/>
    <n v="1560"/>
    <n v="1545"/>
    <n v="1535"/>
    <n v="102.33333333333333"/>
    <n v="3.07"/>
    <n v="0.5116666666666666"/>
    <n v="0.38886666666666669"/>
    <n v="3.2"/>
    <n v="1"/>
    <n v="1.2616438356164381"/>
    <n v="9.4321771689497709"/>
    <n v="111.76551050228309"/>
    <n v="111765.5105022831"/>
  </r>
  <r>
    <d v="2016-12-11T00:00:00"/>
    <x v="41"/>
    <n v="1560"/>
    <n v="1545"/>
    <n v="1535"/>
    <n v="102.33333333333333"/>
    <n v="3.07"/>
    <n v="0.5116666666666666"/>
    <n v="0.38886666666666669"/>
    <n v="3.2"/>
    <n v="1"/>
    <n v="1.2616438356164381"/>
    <n v="9.4321771689497709"/>
    <n v="111.76551050228309"/>
    <n v="111765.5105022831"/>
  </r>
  <r>
    <d v="2016-12-12T00:00:00"/>
    <x v="41"/>
    <n v="1579.95"/>
    <n v="1564.95"/>
    <n v="1554.95"/>
    <n v="103.66333333333334"/>
    <n v="3.1099000000000001"/>
    <n v="0.51831666666666676"/>
    <n v="0.3939206666666667"/>
    <n v="3.2"/>
    <n v="1"/>
    <n v="1.2780410958904111"/>
    <n v="9.5001784292237446"/>
    <n v="113.16351176255708"/>
    <n v="113163.51176255709"/>
  </r>
  <r>
    <d v="2016-12-13T00:00:00"/>
    <x v="41"/>
    <n v="1590"/>
    <n v="1575"/>
    <n v="1565"/>
    <n v="104.33333333333333"/>
    <n v="3.13"/>
    <n v="0.52166666666666661"/>
    <n v="0.39646666666666663"/>
    <n v="3.2"/>
    <n v="1"/>
    <n v="1.2863013698630137"/>
    <n v="9.5344347031963466"/>
    <n v="113.86776803652967"/>
    <n v="113867.76803652967"/>
  </r>
  <r>
    <d v="2016-12-14T00:00:00"/>
    <x v="41"/>
    <n v="1600.05"/>
    <n v="1585.05"/>
    <n v="1575.05"/>
    <n v="105.00333333333333"/>
    <n v="3.1500999999999997"/>
    <n v="0.52501666666666669"/>
    <n v="0.39901266666666668"/>
    <n v="3.2"/>
    <n v="1"/>
    <n v="1.2945616438356162"/>
    <n v="9.5686909771689503"/>
    <n v="114.57202431050229"/>
    <n v="114572.02431050228"/>
  </r>
  <r>
    <d v="2016-12-15T00:00:00"/>
    <x v="41"/>
    <n v="1609.95"/>
    <n v="1594.95"/>
    <n v="1584.95"/>
    <n v="105.66333333333334"/>
    <n v="3.1699000000000002"/>
    <n v="0.52831666666666677"/>
    <n v="0.40152066666666675"/>
    <n v="3.2"/>
    <n v="1"/>
    <n v="1.3026986301369865"/>
    <n v="9.6024359634703202"/>
    <n v="115.26576929680365"/>
    <n v="115265.76929680366"/>
  </r>
  <r>
    <d v="2016-12-16T00:00:00"/>
    <x v="41"/>
    <n v="1630.05"/>
    <n v="1615.05"/>
    <n v="1605.05"/>
    <n v="107.00333333333333"/>
    <n v="3.2100999999999997"/>
    <n v="0.5350166666666667"/>
    <n v="0.40661266666666668"/>
    <n v="3.2"/>
    <n v="1"/>
    <n v="1.3192191780821918"/>
    <n v="9.6709485114155243"/>
    <n v="116.67428184474886"/>
    <n v="116674.28184474887"/>
  </r>
  <r>
    <d v="2016-12-17T00:00:00"/>
    <x v="41"/>
    <n v="1630.05"/>
    <n v="1615.05"/>
    <n v="1605.05"/>
    <n v="107.00333333333333"/>
    <n v="3.2100999999999997"/>
    <n v="0.5350166666666667"/>
    <n v="0.40661266666666668"/>
    <n v="3.2"/>
    <n v="1"/>
    <n v="1.3192191780821918"/>
    <n v="9.6709485114155243"/>
    <n v="116.67428184474886"/>
    <n v="116674.28184474887"/>
  </r>
  <r>
    <d v="2016-12-18T00:00:00"/>
    <x v="42"/>
    <n v="1630.05"/>
    <n v="1615.05"/>
    <n v="1605.05"/>
    <n v="107.00333333333333"/>
    <n v="3.2100999999999997"/>
    <n v="0.5350166666666667"/>
    <n v="0.40661266666666668"/>
    <n v="3.2"/>
    <n v="1"/>
    <n v="1.3192191780821918"/>
    <n v="9.6709485114155243"/>
    <n v="116.67428184474886"/>
    <n v="116674.28184474887"/>
  </r>
  <r>
    <d v="2016-12-19T00:00:00"/>
    <x v="42"/>
    <n v="1609.95"/>
    <n v="1594.95"/>
    <n v="1584.95"/>
    <n v="105.66333333333334"/>
    <n v="3.1699000000000002"/>
    <n v="0.52831666666666677"/>
    <n v="0.40152066666666675"/>
    <n v="3.2"/>
    <n v="1"/>
    <n v="1.3026986301369865"/>
    <n v="9.6024359634703202"/>
    <n v="115.26576929680365"/>
    <n v="115265.76929680366"/>
  </r>
  <r>
    <d v="2016-12-20T00:00:00"/>
    <x v="42"/>
    <n v="1579.95"/>
    <n v="1564.95"/>
    <n v="1554.95"/>
    <n v="103.66333333333334"/>
    <n v="3.1099000000000001"/>
    <n v="0.51831666666666676"/>
    <n v="0.3939206666666667"/>
    <n v="3.2"/>
    <n v="1"/>
    <n v="1.2780410958904111"/>
    <n v="9.5001784292237446"/>
    <n v="113.16351176255708"/>
    <n v="113163.51176255709"/>
  </r>
  <r>
    <d v="2016-12-21T00:00:00"/>
    <x v="42"/>
    <n v="1560"/>
    <n v="1545"/>
    <n v="1535"/>
    <n v="102.33333333333333"/>
    <n v="3.07"/>
    <n v="0.5116666666666666"/>
    <n v="0.38886666666666669"/>
    <n v="3.2"/>
    <n v="1"/>
    <n v="1.2616438356164381"/>
    <n v="9.4321771689497709"/>
    <n v="111.76551050228309"/>
    <n v="111765.5105022831"/>
  </r>
  <r>
    <d v="2016-12-22T00:00:00"/>
    <x v="42"/>
    <n v="1540.05"/>
    <n v="1525.05"/>
    <n v="1515.05"/>
    <n v="101.00333333333333"/>
    <n v="3.0301"/>
    <n v="0.50501666666666667"/>
    <n v="0.38381266666666669"/>
    <n v="3.2"/>
    <n v="1"/>
    <n v="1.2452465753424655"/>
    <n v="9.364175908675799"/>
    <n v="110.36750924200913"/>
    <n v="110367.50924200914"/>
  </r>
  <r>
    <d v="2016-12-23T00:00:00"/>
    <x v="42"/>
    <n v="1540.05"/>
    <n v="1525.05"/>
    <n v="1515.05"/>
    <n v="101.00333333333333"/>
    <n v="3.0301"/>
    <n v="0.50501666666666667"/>
    <n v="0.38381266666666669"/>
    <n v="3.2"/>
    <n v="1"/>
    <n v="1.2452465753424655"/>
    <n v="9.364175908675799"/>
    <n v="110.36750924200913"/>
    <n v="110367.50924200914"/>
  </r>
  <r>
    <d v="2016-12-24T00:00:00"/>
    <x v="42"/>
    <n v="1540.05"/>
    <n v="1525.05"/>
    <n v="1515.05"/>
    <n v="101.00333333333333"/>
    <n v="3.0301"/>
    <n v="0.50501666666666667"/>
    <n v="0.38381266666666669"/>
    <n v="3.2"/>
    <n v="1"/>
    <n v="1.2452465753424655"/>
    <n v="9.364175908675799"/>
    <n v="110.36750924200913"/>
    <n v="110367.50924200914"/>
  </r>
  <r>
    <d v="2016-12-25T00:00:00"/>
    <x v="43"/>
    <n v="1540.05"/>
    <n v="1525.05"/>
    <n v="1515.05"/>
    <n v="101.00333333333333"/>
    <n v="3.0301"/>
    <n v="0.50501666666666667"/>
    <n v="0.38381266666666669"/>
    <n v="3.2"/>
    <n v="1"/>
    <n v="1.2452465753424655"/>
    <n v="9.364175908675799"/>
    <n v="110.36750924200913"/>
    <n v="110367.50924200914"/>
  </r>
  <r>
    <d v="2016-12-26T00:00:00"/>
    <x v="43"/>
    <n v="1579.95"/>
    <n v="1564.95"/>
    <n v="1554.95"/>
    <n v="103.66333333333334"/>
    <n v="3.1099000000000001"/>
    <n v="0.51831666666666676"/>
    <n v="0.3939206666666667"/>
    <n v="3.2"/>
    <n v="1"/>
    <n v="1.2780410958904111"/>
    <n v="9.5001784292237446"/>
    <n v="113.16351176255708"/>
    <n v="113163.51176255709"/>
  </r>
  <r>
    <d v="2016-12-27T00:00:00"/>
    <x v="43"/>
    <n v="1579.95"/>
    <n v="1564.95"/>
    <n v="1554.95"/>
    <n v="103.66333333333334"/>
    <n v="3.1099000000000001"/>
    <n v="0.51831666666666676"/>
    <n v="0.3939206666666667"/>
    <n v="3.2"/>
    <n v="1"/>
    <n v="1.2780410958904111"/>
    <n v="9.5001784292237446"/>
    <n v="113.16351176255708"/>
    <n v="113163.51176255709"/>
  </r>
  <r>
    <d v="2016-12-28T00:00:00"/>
    <x v="43"/>
    <n v="1600.05"/>
    <n v="1585.05"/>
    <n v="1575.05"/>
    <n v="105.00333333333333"/>
    <n v="3.1500999999999997"/>
    <n v="0.52501666666666669"/>
    <n v="0.39901266666666668"/>
    <n v="3.2"/>
    <n v="1"/>
    <n v="1.2945616438356162"/>
    <n v="9.5686909771689503"/>
    <n v="114.57202431050229"/>
    <n v="114572.02431050228"/>
  </r>
  <r>
    <d v="2016-12-29T00:00:00"/>
    <x v="43"/>
    <n v="1630.05"/>
    <n v="1615.05"/>
    <n v="1605.05"/>
    <n v="107.00333333333333"/>
    <n v="3.2100999999999997"/>
    <n v="0.5350166666666667"/>
    <n v="0.40661266666666668"/>
    <n v="3.2"/>
    <n v="1"/>
    <n v="1.3192191780821918"/>
    <n v="9.6709485114155243"/>
    <n v="116.67428184474886"/>
    <n v="116674.28184474887"/>
  </r>
  <r>
    <d v="2016-12-30T00:00:00"/>
    <x v="43"/>
    <n v="1630.05"/>
    <n v="1615.05"/>
    <n v="1605.05"/>
    <n v="107.00333333333333"/>
    <n v="3.2100999999999997"/>
    <n v="0.5350166666666667"/>
    <n v="0.40661266666666668"/>
    <n v="3.2"/>
    <n v="1"/>
    <n v="1.3192191780821918"/>
    <n v="9.6709485114155243"/>
    <n v="116.67428184474886"/>
    <n v="116674.28184474887"/>
  </r>
  <r>
    <d v="2016-12-31T00:00:00"/>
    <x v="43"/>
    <n v="1630.05"/>
    <n v="1615.05"/>
    <n v="1605.05"/>
    <n v="107.00333333333333"/>
    <n v="3.2100999999999997"/>
    <n v="0.5350166666666667"/>
    <n v="0.40661266666666668"/>
    <n v="3.2"/>
    <n v="1"/>
    <n v="1.3192191780821918"/>
    <n v="9.6709485114155243"/>
    <n v="116.67428184474886"/>
    <n v="116674.28184474887"/>
  </r>
  <r>
    <d v="2017-01-01T00:00:00"/>
    <x v="44"/>
    <n v="1630.05"/>
    <n v="1615.05"/>
    <n v="1605.05"/>
    <n v="107.00333333333333"/>
    <n v="3.2100999999999997"/>
    <n v="0.5350166666666667"/>
    <n v="0.40661266666666668"/>
    <n v="3.2"/>
    <n v="1"/>
    <n v="1.3192191780821918"/>
    <n v="9.6709485114155243"/>
    <n v="116.67428184474886"/>
    <n v="116674.28184474887"/>
  </r>
  <r>
    <d v="2017-01-02T00:00:00"/>
    <x v="44"/>
    <n v="1620"/>
    <n v="1605"/>
    <n v="1595"/>
    <n v="106.33333333333333"/>
    <n v="3.19"/>
    <n v="0.53166666666666662"/>
    <n v="0.40406666666666669"/>
    <n v="3.2"/>
    <n v="1"/>
    <n v="1.310958904109589"/>
    <n v="9.6366922374429222"/>
    <n v="115.97002557077624"/>
    <n v="115970.02557077624"/>
  </r>
  <r>
    <d v="2017-01-03T00:00:00"/>
    <x v="44"/>
    <n v="1609.95"/>
    <n v="1594.95"/>
    <n v="1584.95"/>
    <n v="105.66333333333334"/>
    <n v="3.1699000000000002"/>
    <n v="0.52831666666666677"/>
    <n v="0.40152066666666675"/>
    <n v="3.2"/>
    <n v="1"/>
    <n v="1.3026986301369865"/>
    <n v="9.6024359634703202"/>
    <n v="115.26576929680365"/>
    <n v="115265.76929680366"/>
  </r>
  <r>
    <d v="2017-01-04T00:00:00"/>
    <x v="44"/>
    <n v="1600.05"/>
    <n v="1585.05"/>
    <n v="1575.05"/>
    <n v="105.00333333333333"/>
    <n v="3.1500999999999997"/>
    <n v="0.52501666666666669"/>
    <n v="0.39901266666666668"/>
    <n v="3.2"/>
    <n v="1"/>
    <n v="1.2945616438356162"/>
    <n v="9.5686909771689503"/>
    <n v="114.57202431050229"/>
    <n v="114572.02431050228"/>
  </r>
  <r>
    <d v="2017-01-05T00:00:00"/>
    <x v="44"/>
    <n v="1601.55"/>
    <n v="1586.55"/>
    <n v="1576.55"/>
    <n v="105.10333333333332"/>
    <n v="3.1530999999999998"/>
    <n v="0.52551666666666663"/>
    <n v="0.39939266666666662"/>
    <n v="3.2"/>
    <n v="1"/>
    <n v="1.2957945205479451"/>
    <n v="9.5738038538812784"/>
    <n v="114.6771371872146"/>
    <n v="114677.1371872146"/>
  </r>
  <r>
    <d v="2017-01-06T00:00:00"/>
    <x v="44"/>
    <n v="1600.05"/>
    <n v="1585.05"/>
    <n v="1575.05"/>
    <n v="105.00333333333333"/>
    <n v="3.1500999999999997"/>
    <n v="0.52501666666666669"/>
    <n v="0.39901266666666668"/>
    <n v="3.2"/>
    <n v="1"/>
    <n v="1.2945616438356162"/>
    <n v="9.5686909771689503"/>
    <n v="114.57202431050229"/>
    <n v="114572.02431050228"/>
  </r>
  <r>
    <d v="2017-01-07T00:00:00"/>
    <x v="44"/>
    <n v="1600.05"/>
    <n v="1585.05"/>
    <n v="1575.05"/>
    <n v="105.00333333333333"/>
    <n v="3.1500999999999997"/>
    <n v="0.52501666666666669"/>
    <n v="0.39901266666666668"/>
    <n v="3.2"/>
    <n v="1"/>
    <n v="1.2945616438356162"/>
    <n v="9.5686909771689503"/>
    <n v="114.57202431050229"/>
    <n v="114572.02431050228"/>
  </r>
  <r>
    <d v="2017-01-08T00:00:00"/>
    <x v="45"/>
    <n v="1600.05"/>
    <n v="1585.05"/>
    <n v="1575.05"/>
    <n v="105.00333333333333"/>
    <n v="3.1500999999999997"/>
    <n v="0.52501666666666669"/>
    <n v="0.39901266666666668"/>
    <n v="3.2"/>
    <n v="1"/>
    <n v="1.2945616438356162"/>
    <n v="9.5686909771689503"/>
    <n v="114.57202431050229"/>
    <n v="114572.02431050228"/>
  </r>
  <r>
    <d v="2017-01-09T00:00:00"/>
    <x v="45"/>
    <n v="1609.95"/>
    <n v="1594.95"/>
    <n v="1584.95"/>
    <n v="105.66333333333334"/>
    <n v="3.1699000000000002"/>
    <n v="0.52831666666666677"/>
    <n v="0.40152066666666675"/>
    <n v="3.2"/>
    <n v="1"/>
    <n v="1.3026986301369865"/>
    <n v="9.6024359634703202"/>
    <n v="115.26576929680365"/>
    <n v="115265.76929680366"/>
  </r>
  <r>
    <d v="2017-01-10T00:00:00"/>
    <x v="45"/>
    <n v="1630.05"/>
    <n v="1615.05"/>
    <n v="1605.05"/>
    <n v="107.00333333333333"/>
    <n v="3.2100999999999997"/>
    <n v="0.5350166666666667"/>
    <n v="0.40661266666666668"/>
    <n v="3.2"/>
    <n v="1"/>
    <n v="1.3192191780821918"/>
    <n v="9.6709485114155243"/>
    <n v="116.67428184474886"/>
    <n v="116674.28184474887"/>
  </r>
  <r>
    <d v="2017-01-11T00:00:00"/>
    <x v="45"/>
    <n v="1630.05"/>
    <n v="1615.05"/>
    <n v="1605.05"/>
    <n v="107.00333333333333"/>
    <n v="3.2100999999999997"/>
    <n v="0.5350166666666667"/>
    <n v="0.40661266666666668"/>
    <n v="3.2"/>
    <n v="1"/>
    <n v="1.3192191780821918"/>
    <n v="9.6709485114155243"/>
    <n v="116.67428184474886"/>
    <n v="116674.28184474887"/>
  </r>
  <r>
    <d v="2017-01-12T00:00:00"/>
    <x v="45"/>
    <n v="1650"/>
    <n v="1635"/>
    <n v="1625"/>
    <n v="108.33333333333333"/>
    <n v="3.2499999999999996"/>
    <n v="0.54166666666666663"/>
    <n v="0.41166666666666668"/>
    <n v="3.2"/>
    <n v="1"/>
    <n v="1.3356164383561644"/>
    <n v="9.7389497716894962"/>
    <n v="118.07228310502282"/>
    <n v="118072.28310502281"/>
  </r>
  <r>
    <d v="2017-01-13T00:00:00"/>
    <x v="45"/>
    <n v="1680"/>
    <n v="1665"/>
    <n v="1655"/>
    <n v="110.33333333333333"/>
    <n v="3.3099999999999996"/>
    <n v="0.55166666666666664"/>
    <n v="0.41926666666666668"/>
    <n v="3.2"/>
    <n v="1"/>
    <n v="1.3602739726027395"/>
    <n v="9.8412073059360718"/>
    <n v="120.1745406392694"/>
    <n v="120174.5406392694"/>
  </r>
  <r>
    <d v="2017-01-14T00:00:00"/>
    <x v="45"/>
    <n v="1680"/>
    <n v="1665"/>
    <n v="1655"/>
    <n v="110.33333333333333"/>
    <n v="3.3099999999999996"/>
    <n v="0.55166666666666664"/>
    <n v="0.41926666666666668"/>
    <n v="3.2"/>
    <n v="1"/>
    <n v="1.3602739726027395"/>
    <n v="9.8412073059360718"/>
    <n v="120.1745406392694"/>
    <n v="120174.5406392694"/>
  </r>
  <r>
    <d v="2017-01-15T00:00:00"/>
    <x v="46"/>
    <n v="1680"/>
    <n v="1665"/>
    <n v="1655"/>
    <n v="110.33333333333333"/>
    <n v="3.3099999999999996"/>
    <n v="0.55166666666666664"/>
    <n v="0.41926666666666668"/>
    <n v="3.2"/>
    <n v="1"/>
    <n v="1.3602739726027395"/>
    <n v="9.8412073059360718"/>
    <n v="120.1745406392694"/>
    <n v="120174.5406392694"/>
  </r>
  <r>
    <d v="2017-01-16T00:00:00"/>
    <x v="46"/>
    <n v="1680"/>
    <n v="1665"/>
    <n v="1655"/>
    <n v="110.33333333333333"/>
    <n v="3.3099999999999996"/>
    <n v="0.55166666666666664"/>
    <n v="0.41926666666666668"/>
    <n v="3.2"/>
    <n v="1"/>
    <n v="1.3602739726027395"/>
    <n v="9.8412073059360718"/>
    <n v="120.1745406392694"/>
    <n v="120174.5406392694"/>
  </r>
  <r>
    <d v="2017-01-17T00:00:00"/>
    <x v="46"/>
    <n v="1729.95"/>
    <n v="1714.95"/>
    <n v="1704.95"/>
    <n v="113.66333333333334"/>
    <n v="3.4098999999999999"/>
    <n v="0.56831666666666669"/>
    <n v="0.43192066666666667"/>
    <n v="3.2"/>
    <n v="1"/>
    <n v="1.4013287671232879"/>
    <n v="10.011466100456623"/>
    <n v="123.67479943378996"/>
    <n v="123674.79943378996"/>
  </r>
  <r>
    <d v="2017-01-18T00:00:00"/>
    <x v="46"/>
    <n v="1780.05"/>
    <n v="1765.05"/>
    <n v="1755.05"/>
    <n v="117.00333333333333"/>
    <n v="3.5101"/>
    <n v="0.58501666666666663"/>
    <n v="0.44461266666666666"/>
    <n v="3.2"/>
    <n v="1"/>
    <n v="1.4425068493150683"/>
    <n v="10.182236182648401"/>
    <n v="127.18556951598173"/>
    <n v="127185.56951598173"/>
  </r>
  <r>
    <d v="2017-01-19T00:00:00"/>
    <x v="46"/>
    <n v="1810.05"/>
    <n v="1795.05"/>
    <n v="1785.05"/>
    <n v="119.00333333333333"/>
    <n v="3.5700999999999996"/>
    <n v="0.59501666666666664"/>
    <n v="0.45221266666666665"/>
    <n v="3.2"/>
    <n v="1"/>
    <n v="1.4671643835616439"/>
    <n v="10.284493716894977"/>
    <n v="129.28782705022832"/>
    <n v="129287.82705022831"/>
  </r>
  <r>
    <d v="2017-01-20T00:00:00"/>
    <x v="46"/>
    <n v="1810.05"/>
    <n v="1795.05"/>
    <n v="1785.05"/>
    <n v="119.00333333333333"/>
    <n v="3.5700999999999996"/>
    <n v="0.59501666666666664"/>
    <n v="0.45221266666666665"/>
    <n v="3.2"/>
    <n v="1"/>
    <n v="1.4671643835616439"/>
    <n v="10.284493716894977"/>
    <n v="129.28782705022832"/>
    <n v="129287.82705022831"/>
  </r>
  <r>
    <d v="2017-01-21T00:00:00"/>
    <x v="46"/>
    <n v="1810.05"/>
    <n v="1795.05"/>
    <n v="1785.05"/>
    <n v="119.00333333333333"/>
    <n v="3.5700999999999996"/>
    <n v="0.59501666666666664"/>
    <n v="0.45221266666666665"/>
    <n v="3.2"/>
    <n v="1"/>
    <n v="1.4671643835616439"/>
    <n v="10.284493716894977"/>
    <n v="129.28782705022832"/>
    <n v="129287.82705022831"/>
  </r>
  <r>
    <d v="2017-01-22T00:00:00"/>
    <x v="47"/>
    <n v="1810.05"/>
    <n v="1795.05"/>
    <n v="1785.05"/>
    <n v="119.00333333333333"/>
    <n v="3.5700999999999996"/>
    <n v="0.59501666666666664"/>
    <n v="0.45221266666666665"/>
    <n v="3.2"/>
    <n v="1"/>
    <n v="1.4671643835616439"/>
    <n v="10.284493716894977"/>
    <n v="129.28782705022832"/>
    <n v="129287.82705022831"/>
  </r>
  <r>
    <d v="2017-01-23T00:00:00"/>
    <x v="47"/>
    <n v="1950"/>
    <n v="1935"/>
    <n v="1925"/>
    <n v="128.33333333333334"/>
    <n v="3.85"/>
    <n v="0.64166666666666672"/>
    <n v="0.48766666666666669"/>
    <n v="3.2"/>
    <n v="1"/>
    <n v="1.5821917808219177"/>
    <n v="10.761525114155251"/>
    <n v="139.0948584474886"/>
    <n v="139094.8584474886"/>
  </r>
  <r>
    <d v="2017-01-24T00:00:00"/>
    <x v="47"/>
    <n v="1950"/>
    <n v="1935"/>
    <n v="1925"/>
    <n v="128.33333333333334"/>
    <n v="3.85"/>
    <n v="0.64166666666666672"/>
    <n v="0.48766666666666669"/>
    <n v="3.2"/>
    <n v="1"/>
    <n v="1.5821917808219177"/>
    <n v="10.761525114155251"/>
    <n v="139.0948584474886"/>
    <n v="139094.8584474886"/>
  </r>
  <r>
    <d v="2017-01-25T00:00:00"/>
    <x v="47"/>
    <n v="1980"/>
    <n v="1965"/>
    <n v="1955"/>
    <n v="130.33333333333334"/>
    <n v="3.91"/>
    <n v="0.65166666666666673"/>
    <n v="0.49526666666666669"/>
    <n v="3.2"/>
    <n v="1"/>
    <n v="1.6068493150684933"/>
    <n v="10.863782648401825"/>
    <n v="141.19711598173518"/>
    <n v="141197.11598173517"/>
  </r>
  <r>
    <d v="2017-01-26T00:00:00"/>
    <x v="47"/>
    <n v="1980"/>
    <n v="1965"/>
    <n v="1955"/>
    <n v="130.33333333333334"/>
    <n v="3.91"/>
    <n v="0.65166666666666673"/>
    <n v="0.49526666666666669"/>
    <n v="3.2"/>
    <n v="1"/>
    <n v="1.6068493150684933"/>
    <n v="10.863782648401825"/>
    <n v="141.19711598173518"/>
    <n v="141197.11598173517"/>
  </r>
  <r>
    <d v="2017-01-27T00:00:00"/>
    <x v="47"/>
    <n v="1980"/>
    <n v="1965"/>
    <n v="1955"/>
    <n v="130.33333333333334"/>
    <n v="3.91"/>
    <n v="0.65166666666666673"/>
    <n v="0.49526666666666669"/>
    <n v="3.2"/>
    <n v="1"/>
    <n v="1.6068493150684933"/>
    <n v="10.863782648401825"/>
    <n v="141.19711598173518"/>
    <n v="141197.11598173517"/>
  </r>
  <r>
    <d v="2017-01-28T00:00:00"/>
    <x v="47"/>
    <n v="1990.0499999999997"/>
    <n v="1975.0499999999997"/>
    <n v="1965.0499999999997"/>
    <n v="131.0033333333333"/>
    <n v="3.930099999999999"/>
    <n v="0.65501666666666647"/>
    <n v="0.49781266666666657"/>
    <n v="3.2"/>
    <n v="1"/>
    <n v="1.6151095890410954"/>
    <n v="10.898038922374427"/>
    <n v="141.90137225570774"/>
    <n v="141901.37225570774"/>
  </r>
  <r>
    <d v="2017-01-29T00:00:00"/>
    <x v="48"/>
    <n v="1990.0499999999997"/>
    <n v="1975.0499999999997"/>
    <n v="1965.0499999999997"/>
    <n v="131.0033333333333"/>
    <n v="3.930099999999999"/>
    <n v="0.65501666666666647"/>
    <n v="0.49781266666666657"/>
    <n v="3.2"/>
    <n v="1"/>
    <n v="1.6151095890410954"/>
    <n v="10.898038922374427"/>
    <n v="141.90137225570774"/>
    <n v="141901.37225570774"/>
  </r>
  <r>
    <d v="2017-01-30T00:00:00"/>
    <x v="48"/>
    <n v="2020.0499999999997"/>
    <n v="2005.0499999999997"/>
    <n v="1995.0499999999997"/>
    <n v="133.0033333333333"/>
    <n v="3.9900999999999991"/>
    <n v="0.66501666666666648"/>
    <n v="0.50541266666666651"/>
    <n v="3.2"/>
    <n v="1"/>
    <n v="1.6397671232876707"/>
    <n v="11.000296456621003"/>
    <n v="144.00362978995432"/>
    <n v="144003.62978995431"/>
  </r>
  <r>
    <d v="2017-01-31T00:00:00"/>
    <x v="48"/>
    <n v="2059.9500000000003"/>
    <n v="2044.9500000000003"/>
    <n v="2034.9500000000003"/>
    <n v="135.66333333333336"/>
    <n v="4.0699000000000005"/>
    <n v="0.67831666666666679"/>
    <n v="0.51552066666666674"/>
    <n v="3.2"/>
    <n v="1"/>
    <n v="1.6725616438356168"/>
    <n v="11.136298977168952"/>
    <n v="146.79963231050232"/>
    <n v="146799.63231050232"/>
  </r>
  <r>
    <d v="2017-02-01T00:00:00"/>
    <x v="48"/>
    <n v="2040"/>
    <n v="2025"/>
    <n v="2015"/>
    <n v="134.33333333333334"/>
    <n v="4.03"/>
    <n v="0.67166666666666675"/>
    <n v="0.51046666666666674"/>
    <n v="3.2"/>
    <n v="1"/>
    <n v="1.656164383561644"/>
    <n v="11.068297716894977"/>
    <n v="145.40163105022833"/>
    <n v="145401.63105022834"/>
  </r>
  <r>
    <d v="2017-02-02T00:00:00"/>
    <x v="48"/>
    <n v="2050.0499999999997"/>
    <n v="2035.0499999999997"/>
    <n v="2025.0499999999997"/>
    <n v="135.0033333333333"/>
    <n v="4.0500999999999987"/>
    <n v="0.67501666666666649"/>
    <n v="0.51301266666666656"/>
    <n v="3.2"/>
    <n v="1"/>
    <n v="1.6644246575342461"/>
    <n v="11.102553990867579"/>
    <n v="146.10588732420089"/>
    <n v="146105.88732420088"/>
  </r>
  <r>
    <d v="2017-02-03T00:00:00"/>
    <x v="48"/>
    <n v="2020.0499999999997"/>
    <n v="2005.0499999999997"/>
    <n v="1995.0499999999997"/>
    <n v="133.0033333333333"/>
    <n v="3.9900999999999991"/>
    <n v="0.66501666666666648"/>
    <n v="0.50541266666666651"/>
    <n v="3.2"/>
    <n v="1"/>
    <n v="1.6397671232876707"/>
    <n v="11.000296456621003"/>
    <n v="144.00362978995432"/>
    <n v="144003.62978995431"/>
  </r>
  <r>
    <d v="2017-02-04T00:00:00"/>
    <x v="48"/>
    <n v="1950"/>
    <n v="1935"/>
    <n v="1925"/>
    <n v="128.33333333333334"/>
    <n v="3.85"/>
    <n v="0.64166666666666672"/>
    <n v="0.48766666666666669"/>
    <n v="3.2"/>
    <n v="1"/>
    <n v="1.5821917808219177"/>
    <n v="10.761525114155251"/>
    <n v="139.0948584474886"/>
    <n v="139094.8584474886"/>
  </r>
  <r>
    <d v="2017-02-05T00:00:00"/>
    <x v="49"/>
    <n v="1950"/>
    <n v="1935"/>
    <n v="1925"/>
    <n v="128.33333333333334"/>
    <n v="3.85"/>
    <n v="0.64166666666666672"/>
    <n v="0.48766666666666669"/>
    <n v="3.2"/>
    <n v="1"/>
    <n v="1.5821917808219177"/>
    <n v="10.761525114155251"/>
    <n v="139.0948584474886"/>
    <n v="139094.8584474886"/>
  </r>
  <r>
    <d v="2017-02-06T00:00:00"/>
    <x v="49"/>
    <n v="1900.05"/>
    <n v="1885.05"/>
    <n v="1875.05"/>
    <n v="125.00333333333333"/>
    <n v="3.7500999999999998"/>
    <n v="0.62501666666666666"/>
    <n v="0.47501266666666669"/>
    <n v="3.2"/>
    <n v="1"/>
    <n v="1.5411369863013697"/>
    <n v="10.591266319634702"/>
    <n v="135.59459965296804"/>
    <n v="135594.59965296806"/>
  </r>
  <r>
    <d v="2017-02-07T00:00:00"/>
    <x v="49"/>
    <n v="1900.05"/>
    <n v="1885.05"/>
    <n v="1875.05"/>
    <n v="125.00333333333333"/>
    <n v="3.7500999999999998"/>
    <n v="0.62501666666666666"/>
    <n v="0.47501266666666669"/>
    <n v="3.2"/>
    <n v="1"/>
    <n v="1.5411369863013697"/>
    <n v="10.591266319634702"/>
    <n v="135.59459965296804"/>
    <n v="135594.59965296806"/>
  </r>
  <r>
    <d v="2017-02-08T00:00:00"/>
    <x v="49"/>
    <n v="1920"/>
    <n v="1905"/>
    <n v="1895"/>
    <n v="126.33333333333333"/>
    <n v="3.7899999999999996"/>
    <n v="0.63166666666666671"/>
    <n v="0.48006666666666664"/>
    <n v="3.2"/>
    <n v="1"/>
    <n v="1.5575342465753423"/>
    <n v="10.659267579908674"/>
    <n v="136.992600913242"/>
    <n v="136992.600913242"/>
  </r>
  <r>
    <d v="2017-02-09T00:00:00"/>
    <x v="49"/>
    <n v="1920"/>
    <n v="1905"/>
    <n v="1895"/>
    <n v="126.33333333333333"/>
    <n v="3.7899999999999996"/>
    <n v="0.63166666666666671"/>
    <n v="0.48006666666666664"/>
    <n v="3.2"/>
    <n v="1"/>
    <n v="1.5575342465753423"/>
    <n v="10.659267579908674"/>
    <n v="136.992600913242"/>
    <n v="136992.600913242"/>
  </r>
  <r>
    <d v="2017-02-10T00:00:00"/>
    <x v="49"/>
    <n v="1879.95"/>
    <n v="1864.95"/>
    <n v="1854.95"/>
    <n v="123.66333333333334"/>
    <n v="3.7099000000000002"/>
    <n v="0.61831666666666674"/>
    <n v="0.46992066666666671"/>
    <n v="3.2"/>
    <n v="1"/>
    <n v="1.5246164383561644"/>
    <n v="10.522753771689498"/>
    <n v="134.18608710502284"/>
    <n v="134186.08710502283"/>
  </r>
  <r>
    <d v="2017-02-11T00:00:00"/>
    <x v="49"/>
    <n v="1830"/>
    <n v="1815"/>
    <n v="1805"/>
    <n v="120.33333333333333"/>
    <n v="3.61"/>
    <n v="0.60166666666666668"/>
    <n v="0.45726666666666665"/>
    <n v="3.2"/>
    <n v="1"/>
    <n v="1.4835616438356163"/>
    <n v="10.35249497716895"/>
    <n v="130.68582831050227"/>
    <n v="130685.82831050227"/>
  </r>
  <r>
    <d v="2017-02-12T00:00:00"/>
    <x v="50"/>
    <n v="1830"/>
    <n v="1815"/>
    <n v="1805"/>
    <n v="120.33333333333333"/>
    <n v="3.61"/>
    <n v="0.60166666666666668"/>
    <n v="0.45726666666666665"/>
    <n v="3.2"/>
    <n v="1"/>
    <n v="1.4835616438356163"/>
    <n v="10.35249497716895"/>
    <n v="130.68582831050227"/>
    <n v="130685.82831050227"/>
  </r>
  <r>
    <d v="2017-02-13T00:00:00"/>
    <x v="50"/>
    <n v="1780.05"/>
    <n v="1765.05"/>
    <n v="1755.05"/>
    <n v="117.00333333333333"/>
    <n v="3.5101"/>
    <n v="0.58501666666666663"/>
    <n v="0.44461266666666666"/>
    <n v="3.2"/>
    <n v="1"/>
    <n v="1.4425068493150683"/>
    <n v="10.182236182648401"/>
    <n v="127.18556951598173"/>
    <n v="127185.56951598173"/>
  </r>
  <r>
    <d v="2017-02-14T00:00:00"/>
    <x v="50"/>
    <n v="1780.05"/>
    <n v="1765.05"/>
    <n v="1755.05"/>
    <n v="117.00333333333333"/>
    <n v="3.5101"/>
    <n v="0.58501666666666663"/>
    <n v="0.44461266666666666"/>
    <n v="3.2"/>
    <n v="1"/>
    <n v="1.4425068493150683"/>
    <n v="10.182236182648401"/>
    <n v="127.18556951598173"/>
    <n v="127185.56951598173"/>
  </r>
  <r>
    <d v="2017-02-15T00:00:00"/>
    <x v="50"/>
    <n v="1810.05"/>
    <n v="1795.05"/>
    <n v="1785.05"/>
    <n v="119.00333333333333"/>
    <n v="3.5700999999999996"/>
    <n v="0.59501666666666664"/>
    <n v="0.45221266666666665"/>
    <n v="3.2"/>
    <n v="1"/>
    <n v="1.4671643835616439"/>
    <n v="10.284493716894977"/>
    <n v="129.28782705022832"/>
    <n v="129287.82705022831"/>
  </r>
  <r>
    <d v="2017-02-16T00:00:00"/>
    <x v="50"/>
    <n v="1879.95"/>
    <n v="1864.95"/>
    <n v="1854.95"/>
    <n v="123.66333333333334"/>
    <n v="3.7099000000000002"/>
    <n v="0.61831666666666674"/>
    <n v="0.46992066666666671"/>
    <n v="3.2"/>
    <n v="1"/>
    <n v="1.5246164383561644"/>
    <n v="10.522753771689498"/>
    <n v="134.18608710502284"/>
    <n v="134186.08710502283"/>
  </r>
  <r>
    <d v="2017-02-17T00:00:00"/>
    <x v="50"/>
    <n v="1819.95"/>
    <n v="1804.95"/>
    <n v="1794.95"/>
    <n v="119.66333333333334"/>
    <n v="3.5899000000000001"/>
    <n v="0.59831666666666672"/>
    <n v="0.45472066666666672"/>
    <n v="3.2"/>
    <n v="1"/>
    <n v="1.4753013698630137"/>
    <n v="10.318238703196347"/>
    <n v="129.98157203652968"/>
    <n v="129981.57203652969"/>
  </r>
  <r>
    <d v="2017-02-18T00:00:00"/>
    <x v="50"/>
    <n v="1800"/>
    <n v="1785"/>
    <n v="1775"/>
    <n v="118.33333333333333"/>
    <n v="3.55"/>
    <n v="0.59166666666666667"/>
    <n v="0.44966666666666666"/>
    <n v="3.2"/>
    <n v="1"/>
    <n v="1.4589041095890412"/>
    <n v="10.250237442922375"/>
    <n v="128.5835707762557"/>
    <n v="128583.5707762557"/>
  </r>
  <r>
    <d v="2017-02-19T00:00:00"/>
    <x v="51"/>
    <n v="1800"/>
    <n v="1785"/>
    <n v="1775"/>
    <n v="118.33333333333333"/>
    <n v="3.55"/>
    <n v="0.59166666666666667"/>
    <n v="0.44966666666666666"/>
    <n v="3.2"/>
    <n v="1"/>
    <n v="1.4589041095890412"/>
    <n v="10.250237442922375"/>
    <n v="128.5835707762557"/>
    <n v="128583.5707762557"/>
  </r>
  <r>
    <d v="2017-02-20T00:00:00"/>
    <x v="51"/>
    <n v="1750.05"/>
    <n v="1735.05"/>
    <n v="1725.05"/>
    <n v="115.00333333333333"/>
    <n v="3.4500999999999999"/>
    <n v="0.57501666666666662"/>
    <n v="0.43701266666666666"/>
    <n v="3.2"/>
    <n v="1"/>
    <n v="1.417849315068493"/>
    <n v="10.079978648401825"/>
    <n v="125.08331198173515"/>
    <n v="125083.31198173515"/>
  </r>
  <r>
    <d v="2017-02-21T00:00:00"/>
    <x v="51"/>
    <n v="1729.95"/>
    <n v="1714.95"/>
    <n v="1704.95"/>
    <n v="113.66333333333334"/>
    <n v="3.4098999999999999"/>
    <n v="0.56831666666666669"/>
    <n v="0.43192066666666667"/>
    <n v="3.2"/>
    <n v="1"/>
    <n v="1.4013287671232879"/>
    <n v="10.011466100456623"/>
    <n v="123.67479943378996"/>
    <n v="123674.79943378996"/>
  </r>
  <r>
    <d v="2017-02-22T00:00:00"/>
    <x v="51"/>
    <n v="1710"/>
    <n v="1695"/>
    <n v="1685"/>
    <n v="112.33333333333333"/>
    <n v="3.3699999999999997"/>
    <n v="0.56166666666666665"/>
    <n v="0.42686666666666662"/>
    <n v="3.2"/>
    <n v="1"/>
    <n v="1.3849315068493149"/>
    <n v="9.9434648401826475"/>
    <n v="122.27679817351597"/>
    <n v="122276.79817351597"/>
  </r>
  <r>
    <d v="2017-02-23T00:00:00"/>
    <x v="51"/>
    <n v="1759.95"/>
    <n v="1744.95"/>
    <n v="1734.95"/>
    <n v="115.66333333333334"/>
    <n v="3.4699"/>
    <n v="0.5783166666666667"/>
    <n v="0.43952066666666667"/>
    <n v="3.2"/>
    <n v="1"/>
    <n v="1.425986301369863"/>
    <n v="10.113723634703197"/>
    <n v="125.77705696803653"/>
    <n v="125777.05696803653"/>
  </r>
  <r>
    <d v="2017-02-24T00:00:00"/>
    <x v="51"/>
    <n v="1710"/>
    <n v="1695"/>
    <n v="1685"/>
    <n v="112.33333333333333"/>
    <n v="3.3699999999999997"/>
    <n v="0.56166666666666665"/>
    <n v="0.42686666666666662"/>
    <n v="3.2"/>
    <n v="1"/>
    <n v="1.3849315068493149"/>
    <n v="9.9434648401826475"/>
    <n v="122.27679817351597"/>
    <n v="122276.79817351597"/>
  </r>
  <r>
    <d v="2017-02-25T00:00:00"/>
    <x v="51"/>
    <n v="1729.95"/>
    <n v="1714.95"/>
    <n v="1704.95"/>
    <n v="113.66333333333334"/>
    <n v="3.4098999999999999"/>
    <n v="0.56831666666666669"/>
    <n v="0.43192066666666667"/>
    <n v="3.2"/>
    <n v="1"/>
    <n v="1.4013287671232879"/>
    <n v="10.011466100456623"/>
    <n v="123.67479943378996"/>
    <n v="123674.79943378996"/>
  </r>
  <r>
    <d v="2017-02-26T00:00:00"/>
    <x v="52"/>
    <n v="1729.95"/>
    <n v="1714.95"/>
    <n v="1704.95"/>
    <n v="113.66333333333334"/>
    <n v="3.4098999999999999"/>
    <n v="0.56831666666666669"/>
    <n v="0.43192066666666667"/>
    <n v="3.2"/>
    <n v="1"/>
    <n v="1.4013287671232879"/>
    <n v="10.011466100456623"/>
    <n v="123.67479943378996"/>
    <n v="123674.79943378996"/>
  </r>
  <r>
    <d v="2017-02-27T00:00:00"/>
    <x v="52"/>
    <n v="1740"/>
    <n v="1725"/>
    <n v="1715"/>
    <n v="114.33333333333333"/>
    <n v="3.4299999999999997"/>
    <n v="0.57166666666666666"/>
    <n v="0.43446666666666667"/>
    <n v="3.2"/>
    <n v="1"/>
    <n v="1.4095890410958902"/>
    <n v="10.045722374429223"/>
    <n v="124.37905570776255"/>
    <n v="124379.05570776254"/>
  </r>
  <r>
    <d v="2017-02-28T00:00:00"/>
    <x v="52"/>
    <n v="1740"/>
    <n v="1725"/>
    <n v="1715"/>
    <n v="114.33333333333333"/>
    <n v="3.4299999999999997"/>
    <n v="0.57166666666666666"/>
    <n v="0.43446666666666667"/>
    <n v="3.2"/>
    <n v="1"/>
    <n v="1.4095890410958902"/>
    <n v="10.045722374429223"/>
    <n v="124.37905570776255"/>
    <n v="124379.05570776254"/>
  </r>
  <r>
    <d v="2017-03-01T00:00:00"/>
    <x v="52"/>
    <n v="1750.05"/>
    <n v="1735.05"/>
    <n v="1725.05"/>
    <n v="115.00333333333333"/>
    <n v="3.4500999999999999"/>
    <n v="0.57501666666666662"/>
    <n v="0.43701266666666666"/>
    <n v="3.2"/>
    <n v="1"/>
    <n v="1.417849315068493"/>
    <n v="10.079978648401825"/>
    <n v="125.08331198173515"/>
    <n v="125083.311981735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169" firstHeaderRow="0" firstDataRow="1" firstDataCol="1"/>
  <pivotFields count="15">
    <pivotField showAll="0"/>
    <pivotField showAll="0"/>
    <pivotField axis="axisRow" showAll="0">
      <items count="55"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53"/>
        <item t="default"/>
      </items>
    </pivotField>
    <pivotField showAll="0"/>
    <pivotField showAll="0"/>
    <pivotField axis="axisRow" showAll="0">
      <items count="8">
        <item x="3"/>
        <item x="2"/>
        <item x="0"/>
        <item x="5"/>
        <item x="1"/>
        <item x="4"/>
        <item x="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dataField="1" numFmtId="4" showAll="0"/>
    <pivotField dataField="1" showAll="0"/>
  </pivotFields>
  <rowFields count="2">
    <field x="5"/>
    <field x="2"/>
  </rowFields>
  <rowItems count="16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>
      <x v="1"/>
    </i>
    <i r="1">
      <x v="13"/>
    </i>
    <i r="1">
      <x v="14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1"/>
    </i>
    <i r="1">
      <x v="32"/>
    </i>
    <i r="1">
      <x v="33"/>
    </i>
    <i r="1">
      <x v="35"/>
    </i>
    <i r="1">
      <x v="36"/>
    </i>
    <i r="1">
      <x v="40"/>
    </i>
    <i r="1">
      <x v="41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>
      <x v="3"/>
    </i>
    <i r="1">
      <x v="4"/>
    </i>
    <i r="1">
      <x v="9"/>
    </i>
    <i r="1">
      <x v="10"/>
    </i>
    <i r="1">
      <x v="11"/>
    </i>
    <i r="1">
      <x v="12"/>
    </i>
    <i r="1">
      <x v="26"/>
    </i>
    <i r="1">
      <x v="27"/>
    </i>
    <i r="1">
      <x v="33"/>
    </i>
    <i r="1">
      <x v="34"/>
    </i>
    <i r="1">
      <x v="49"/>
    </i>
    <i r="1">
      <x v="51"/>
    </i>
    <i r="1">
      <x v="52"/>
    </i>
    <i>
      <x v="4"/>
    </i>
    <i r="1">
      <x v="1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3"/>
    </i>
    <i r="1">
      <x v="34"/>
    </i>
    <i r="1">
      <x v="38"/>
    </i>
    <i r="1">
      <x v="39"/>
    </i>
    <i r="1">
      <x v="49"/>
    </i>
    <i r="1">
      <x v="50"/>
    </i>
    <i r="1">
      <x v="51"/>
    </i>
    <i r="1">
      <x v="52"/>
    </i>
    <i>
      <x v="5"/>
    </i>
    <i r="1">
      <x v="4"/>
    </i>
    <i r="1">
      <x v="26"/>
    </i>
    <i r="1">
      <x v="28"/>
    </i>
    <i r="1">
      <x v="29"/>
    </i>
    <i r="1">
      <x v="30"/>
    </i>
    <i r="1">
      <x v="31"/>
    </i>
    <i r="1">
      <x v="32"/>
    </i>
    <i r="1">
      <x v="35"/>
    </i>
    <i r="1">
      <x v="36"/>
    </i>
    <i r="1">
      <x v="38"/>
    </i>
    <i r="1">
      <x v="39"/>
    </i>
    <i r="1">
      <x v="41"/>
    </i>
    <i r="1">
      <x v="46"/>
    </i>
    <i>
      <x v="6"/>
    </i>
    <i r="1">
      <x v="5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 Qty in Recvd" fld="9" baseField="0" baseItem="0"/>
    <dataField name="Sum of   Amount in LC" fld="13" baseField="0" baseItem="0"/>
    <dataField name="Average of Price" fld="14" subtotal="average" baseField="5" baseItem="0"/>
  </dataFields>
  <formats count="5">
    <format dxfId="7">
      <pivotArea outline="0" collapsedLevelsAreSubtotals="1" fieldPosition="0"/>
    </format>
    <format dxfId="6">
      <pivotArea dataOnly="0" labelOnly="1" fieldPosition="0">
        <references count="1">
          <reference field="5" count="1">
            <x v="0"/>
          </reference>
        </references>
      </pivotArea>
    </format>
    <format dxfId="5">
      <pivotArea dataOnly="0" labelOnly="1" fieldPosition="0">
        <references count="1">
          <reference field="5" count="1">
            <x v="1"/>
          </reference>
        </references>
      </pivotArea>
    </format>
    <format dxfId="4">
      <pivotArea dataOnly="0" labelOnly="1" fieldPosition="0">
        <references count="1">
          <reference field="5" count="1">
            <x v="2"/>
          </reference>
        </references>
      </pivotArea>
    </format>
    <format dxfId="3">
      <pivotArea dataOnly="0" labelOnly="1" fieldPosition="0">
        <references count="1">
          <reference field="5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57" firstHeaderRow="0" firstDataRow="1" firstDataCol="1"/>
  <pivotFields count="10">
    <pivotField showAll="0"/>
    <pivotField showAll="0"/>
    <pivotField axis="axisRow" showAll="0">
      <items count="54">
        <item x="44"/>
        <item x="45"/>
        <item x="46"/>
        <item x="47"/>
        <item x="48"/>
        <item x="49"/>
        <item x="50"/>
        <item x="51"/>
        <item x="5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umFmtId="15" showAll="0"/>
    <pivotField showAll="0"/>
    <pivotField showAll="0"/>
    <pivotField dataField="1" numFmtId="43" showAll="0"/>
    <pivotField showAll="0"/>
    <pivotField showAll="0"/>
    <pivotField dataField="1" numFmtId="43" showAll="0"/>
  </pivotFields>
  <rowFields count="1">
    <field x="2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S (40K:60M)" fld="6" subtotal="average" baseField="2" baseItem="0"/>
    <dataField name="Average of PFAD (40K:60M)" fld="9" subtotal="average" baseField="2" baseItem="0"/>
  </dataFields>
  <formats count="1">
    <format dxfId="2">
      <pivotArea collapsedLevelsAreSubtotals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57" firstHeaderRow="1" firstDataRow="1" firstDataCol="1"/>
  <pivotFields count="4">
    <pivotField numFmtId="14" showAll="0"/>
    <pivotField axis="axisRow" numFmtId="2" showAll="0">
      <items count="54">
        <item x="44"/>
        <item x="45"/>
        <item x="46"/>
        <item x="47"/>
        <item x="48"/>
        <item x="49"/>
        <item x="50"/>
        <item x="51"/>
        <item x="5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umFmtId="166" showAll="0"/>
    <pivotField dataField="1" numFmtId="166" showAll="0"/>
  </pivotFields>
  <rowFields count="1">
    <field x="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Average of RMO Dlvd" fld="3" subtotal="average" baseField="1" baseItem="0"/>
  </dataFields>
  <formats count="1">
    <format dxfId="1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57" firstHeaderRow="1" firstDataRow="1" firstDataCol="1"/>
  <pivotFields count="15">
    <pivotField numFmtId="15" showAll="0"/>
    <pivotField axis="axisRow" numFmtId="2" showAll="0">
      <items count="54">
        <item x="44"/>
        <item x="45"/>
        <item x="46"/>
        <item x="47"/>
        <item x="48"/>
        <item x="49"/>
        <item x="50"/>
        <item x="51"/>
        <item x="5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umFmtId="166" showAll="0"/>
    <pivotField numFmtId="166" showAll="0"/>
    <pivotField numFmtId="166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dataField="1" numFmtId="166" showAll="0"/>
  </pivotFields>
  <rowFields count="1">
    <field x="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Average of CNO PMT All Paid" fld="14" subtotal="average" baseField="1" baseItem="0"/>
  </dataFields>
  <formats count="1">
    <format dxfId="0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I6" sqref="I6"/>
    </sheetView>
  </sheetViews>
  <sheetFormatPr defaultRowHeight="15" x14ac:dyDescent="0.25"/>
  <cols>
    <col min="2" max="2" width="12.5703125" bestFit="1" customWidth="1"/>
    <col min="3" max="3" width="22.7109375" bestFit="1" customWidth="1"/>
    <col min="4" max="4" width="15.7109375" bestFit="1" customWidth="1"/>
    <col min="5" max="5" width="14.5703125" bestFit="1" customWidth="1"/>
    <col min="6" max="6" width="13.5703125" bestFit="1" customWidth="1"/>
    <col min="7" max="7" width="33.5703125" bestFit="1" customWidth="1"/>
    <col min="8" max="8" width="17.28515625" bestFit="1" customWidth="1"/>
    <col min="9" max="9" width="13" bestFit="1" customWidth="1"/>
    <col min="12" max="12" width="10" bestFit="1" customWidth="1"/>
    <col min="13" max="13" width="12.5703125" bestFit="1" customWidth="1"/>
    <col min="15" max="15" width="12.5703125" bestFit="1" customWidth="1"/>
  </cols>
  <sheetData>
    <row r="1" spans="1:15" x14ac:dyDescent="0.25">
      <c r="A1" s="76" t="s">
        <v>2235</v>
      </c>
      <c r="B1" s="76" t="s">
        <v>2228</v>
      </c>
      <c r="C1" s="76" t="s">
        <v>2236</v>
      </c>
      <c r="D1" s="76" t="s">
        <v>2243</v>
      </c>
      <c r="E1" s="76" t="s">
        <v>2244</v>
      </c>
      <c r="F1" s="76" t="s">
        <v>2237</v>
      </c>
      <c r="G1" s="89" t="s">
        <v>2245</v>
      </c>
      <c r="H1" s="76" t="s">
        <v>2238</v>
      </c>
      <c r="I1" s="76" t="s">
        <v>2239</v>
      </c>
    </row>
    <row r="2" spans="1:15" x14ac:dyDescent="0.25">
      <c r="A2" s="77" t="s">
        <v>2240</v>
      </c>
      <c r="B2" s="78">
        <f>GETPIVOTDATA("Sum of  Qty in Recvd",'Inward RM Pivot+VA'!$A$3,"Material Description","COCONUT OIL (CRUDE) LOCAL")+GETPIVOTDATA("Sum of  Qty in Recvd",'Inward RM Pivot+VA'!$A$3,"Material Description","SOLVENT  COCONUT OIL")</f>
        <v>23580.449999999986</v>
      </c>
      <c r="C2" s="78">
        <f>'Inward RM Pivot+VA'!I3+'Inward RM Pivot+VA'!N154</f>
        <v>2215904077.9400001</v>
      </c>
      <c r="D2" s="78">
        <f>'Inward RM Pivot+VA'!P5</f>
        <v>730.30595747857637</v>
      </c>
      <c r="E2" s="78">
        <f>'Inward RM Pivot+VA'!L3+'Inward RM Pivot+VA'!M154</f>
        <v>17220943.115025699</v>
      </c>
      <c r="F2" s="79">
        <f>E2*100/$C$2/100</f>
        <v>7.7715201151825264E-3</v>
      </c>
      <c r="G2" s="78">
        <v>3000000</v>
      </c>
      <c r="H2" s="78">
        <f>E2+G2</f>
        <v>20220943.115025699</v>
      </c>
      <c r="I2" s="79">
        <f>H2*100/$C$2/100</f>
        <v>9.1253693317916371E-3</v>
      </c>
      <c r="L2" s="53"/>
    </row>
    <row r="3" spans="1:15" x14ac:dyDescent="0.25">
      <c r="A3" s="77" t="s">
        <v>2241</v>
      </c>
      <c r="B3" s="78">
        <f>GETPIVOTDATA("Sum of  Qty in Recvd",'Inward RM Pivot+VA'!$A$3,"Material Description","REFINED MUSTARD OIL")</f>
        <v>15347.465000000006</v>
      </c>
      <c r="C3" s="78">
        <f>'Inward RM Pivot+VA'!N123</f>
        <v>1293624797.8700001</v>
      </c>
      <c r="D3" s="78">
        <f>'Inward RM Pivot+VA'!P123</f>
        <v>1517.2858737182348</v>
      </c>
      <c r="E3" s="78">
        <f>'Inward RM Pivot+VA'!M123</f>
        <v>23286491.841885038</v>
      </c>
      <c r="F3" s="79">
        <f>E3*100/$C$3/100</f>
        <v>1.8000962783201967E-2</v>
      </c>
      <c r="G3" s="78">
        <v>14000000</v>
      </c>
      <c r="H3" s="78">
        <f>E3+G3</f>
        <v>37286491.841885038</v>
      </c>
      <c r="I3" s="79">
        <f>H3*100/$C$3/100</f>
        <v>2.8823266145855113E-2</v>
      </c>
      <c r="K3" s="47"/>
      <c r="L3" s="53"/>
    </row>
    <row r="4" spans="1:15" x14ac:dyDescent="0.25">
      <c r="A4" s="77" t="s">
        <v>2242</v>
      </c>
      <c r="B4" s="78">
        <f>'Inward RM Pivot+VA'!G66</f>
        <v>10560.909999999998</v>
      </c>
      <c r="C4" s="78">
        <f>'Inward RM Pivot+VA'!I66</f>
        <v>476840768.26249993</v>
      </c>
      <c r="D4" s="78">
        <f>'Inward RM Pivot+VA'!K66</f>
        <v>1875.7081612001298</v>
      </c>
      <c r="E4" s="78">
        <f>'Inward RM Pivot+VA'!L66</f>
        <v>19809185.076700058</v>
      </c>
      <c r="F4" s="79">
        <f>E4*100/$C$4/100</f>
        <v>4.1542557589780447E-2</v>
      </c>
      <c r="G4" s="78">
        <v>0</v>
      </c>
      <c r="H4" s="78">
        <f>E4+G4</f>
        <v>19809185.076700058</v>
      </c>
      <c r="I4" s="79">
        <f>H4*100/$C$4/100</f>
        <v>4.1542557589780447E-2</v>
      </c>
      <c r="K4" s="47"/>
      <c r="L4" s="53"/>
      <c r="M4" s="64"/>
      <c r="O4" s="64"/>
    </row>
    <row r="5" spans="1:15" x14ac:dyDescent="0.25">
      <c r="A5" s="77" t="s">
        <v>2200</v>
      </c>
      <c r="B5" s="78">
        <f>GETPIVOTDATA("Sum of  Qty in Recvd",'Inward RM Pivot+VA'!$A$3,"Material Description","RBD PALM STEARIN (LOCAL)")</f>
        <v>4553.869999999999</v>
      </c>
      <c r="C5" s="78">
        <f>'Inward RM Pivot+VA'!N110</f>
        <v>236801985.96000001</v>
      </c>
      <c r="D5" s="78">
        <f>'Inward RM Pivot+VA'!P110</f>
        <v>961.04503905468891</v>
      </c>
      <c r="E5" s="78">
        <f>'Inward RM Pivot+VA'!M110</f>
        <v>4376474.1719999751</v>
      </c>
      <c r="F5" s="79">
        <f>E5*100/$C$5/100</f>
        <v>1.8481577146651287E-2</v>
      </c>
      <c r="G5" s="78">
        <v>0</v>
      </c>
      <c r="H5" s="78">
        <f>E5+G5</f>
        <v>4376474.1719999751</v>
      </c>
      <c r="I5" s="79">
        <f>H5*100/$C$5/100</f>
        <v>1.8481577146651287E-2</v>
      </c>
      <c r="K5" s="47"/>
      <c r="L5" s="53"/>
    </row>
    <row r="6" spans="1:15" x14ac:dyDescent="0.25">
      <c r="A6" s="80" t="s">
        <v>2144</v>
      </c>
      <c r="B6" s="81">
        <f>SUM(B2:B5)</f>
        <v>54042.694999999992</v>
      </c>
      <c r="C6" s="81">
        <f>SUM(C2:C5)</f>
        <v>4223171630.0325003</v>
      </c>
      <c r="D6" s="82">
        <f>E6/B6</f>
        <v>1197.0737988845815</v>
      </c>
      <c r="E6" s="81">
        <f>SUM(E2:E5)</f>
        <v>64693094.205610767</v>
      </c>
      <c r="F6" s="83">
        <f>E6*100/$C$6/100</f>
        <v>1.5318604090242223E-2</v>
      </c>
      <c r="G6" s="81">
        <f>SUM(G2:G5)</f>
        <v>17000000</v>
      </c>
      <c r="H6" s="81">
        <f>SUM(H2:H5)</f>
        <v>81693094.205610767</v>
      </c>
      <c r="I6" s="83">
        <f>H6*100/$C$6/100</f>
        <v>1.9344014726908478E-2</v>
      </c>
      <c r="K6" s="47"/>
    </row>
    <row r="9" spans="1:15" x14ac:dyDescent="0.25">
      <c r="C9" s="52"/>
    </row>
    <row r="11" spans="1:15" x14ac:dyDescent="0.25">
      <c r="B11" s="84"/>
      <c r="C11" s="84"/>
      <c r="D11" s="84"/>
    </row>
    <row r="12" spans="1:15" x14ac:dyDescent="0.25">
      <c r="B12" s="85"/>
      <c r="C12" s="84"/>
      <c r="D12" s="84"/>
    </row>
    <row r="13" spans="1:15" x14ac:dyDescent="0.25">
      <c r="B13" s="85"/>
      <c r="C13" s="85"/>
      <c r="D13" s="84"/>
    </row>
    <row r="14" spans="1:15" x14ac:dyDescent="0.25">
      <c r="B14" s="86"/>
      <c r="C14" s="84"/>
      <c r="D14" s="84"/>
    </row>
    <row r="15" spans="1:15" x14ac:dyDescent="0.25">
      <c r="B15" s="87"/>
      <c r="C15" s="84"/>
      <c r="D15" s="84"/>
    </row>
    <row r="16" spans="1:15" x14ac:dyDescent="0.25">
      <c r="B16" s="84"/>
      <c r="C16" s="84"/>
      <c r="D16" s="84"/>
    </row>
    <row r="17" spans="2:4" x14ac:dyDescent="0.25">
      <c r="B17" s="84"/>
      <c r="C17" s="87"/>
      <c r="D17" s="84"/>
    </row>
    <row r="18" spans="2:4" x14ac:dyDescent="0.25">
      <c r="B18" s="84"/>
      <c r="C18" s="87"/>
      <c r="D18" s="84"/>
    </row>
    <row r="19" spans="2:4" x14ac:dyDescent="0.25">
      <c r="B19" s="84"/>
      <c r="C19" s="88"/>
      <c r="D19" s="84"/>
    </row>
    <row r="20" spans="2:4" x14ac:dyDescent="0.25">
      <c r="B20" s="84"/>
      <c r="C20" s="88"/>
      <c r="D20" s="84"/>
    </row>
    <row r="21" spans="2:4" x14ac:dyDescent="0.25">
      <c r="B21" s="84"/>
      <c r="C21" s="84"/>
      <c r="D21" s="84"/>
    </row>
    <row r="22" spans="2:4" x14ac:dyDescent="0.25">
      <c r="B22" s="84"/>
      <c r="C22" s="88"/>
      <c r="D22" s="84"/>
    </row>
    <row r="23" spans="2:4" x14ac:dyDescent="0.25">
      <c r="B23" s="84"/>
      <c r="C23" s="84"/>
      <c r="D23" s="84"/>
    </row>
    <row r="24" spans="2:4" x14ac:dyDescent="0.25">
      <c r="B24" s="84"/>
      <c r="C24" s="88"/>
      <c r="D24" s="84"/>
    </row>
    <row r="25" spans="2:4" x14ac:dyDescent="0.25">
      <c r="B25" s="84"/>
      <c r="C25" s="84"/>
      <c r="D25" s="84"/>
    </row>
    <row r="26" spans="2:4" x14ac:dyDescent="0.25">
      <c r="B26" s="84"/>
      <c r="C26" s="84"/>
      <c r="D26" s="8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69"/>
  <sheetViews>
    <sheetView tabSelected="1" topLeftCell="A148" workbookViewId="0">
      <selection activeCell="E163" sqref="E163"/>
    </sheetView>
  </sheetViews>
  <sheetFormatPr defaultRowHeight="15" x14ac:dyDescent="0.25"/>
  <cols>
    <col min="1" max="1" width="29.5703125" customWidth="1"/>
    <col min="2" max="2" width="19.28515625" bestFit="1" customWidth="1"/>
    <col min="3" max="3" width="20.42578125" bestFit="1" customWidth="1"/>
    <col min="4" max="4" width="15.5703125" bestFit="1" customWidth="1"/>
    <col min="6" max="6" width="10.85546875" bestFit="1" customWidth="1"/>
    <col min="8" max="8" width="23" bestFit="1" customWidth="1"/>
    <col min="9" max="9" width="16.85546875" bestFit="1" customWidth="1"/>
    <col min="10" max="10" width="13.28515625" bestFit="1" customWidth="1"/>
    <col min="11" max="11" width="10.5703125" bestFit="1" customWidth="1"/>
    <col min="12" max="12" width="13.42578125" bestFit="1" customWidth="1"/>
    <col min="13" max="13" width="12.5703125" bestFit="1" customWidth="1"/>
    <col min="14" max="14" width="14.28515625" bestFit="1" customWidth="1"/>
  </cols>
  <sheetData>
    <row r="3" spans="1:17" x14ac:dyDescent="0.25">
      <c r="A3" s="49" t="s">
        <v>2203</v>
      </c>
      <c r="B3" s="47" t="s">
        <v>2206</v>
      </c>
      <c r="C3" s="47" t="s">
        <v>2207</v>
      </c>
      <c r="D3" s="47" t="s">
        <v>2208</v>
      </c>
      <c r="F3" s="67" t="s">
        <v>2230</v>
      </c>
      <c r="G3" s="68">
        <f>SUM(G5:G53)</f>
        <v>22770.300000000003</v>
      </c>
      <c r="H3" s="69">
        <f>I3/G3</f>
        <v>94304.947840388573</v>
      </c>
      <c r="I3" s="69">
        <f>SUM(I5:I53)</f>
        <v>2147351953.8100002</v>
      </c>
      <c r="J3" s="69">
        <f>AVERAGE(J5:J53)</f>
        <v>97168.15128106816</v>
      </c>
      <c r="K3" s="69">
        <f>L3/G3</f>
        <v>729.54071250746392</v>
      </c>
      <c r="L3" s="69">
        <f>SUM(L5:L53)</f>
        <v>16611860.886008708</v>
      </c>
      <c r="M3" s="70">
        <f>(L3*100/I3)/100</f>
        <v>7.7359749325370923E-3</v>
      </c>
      <c r="O3" s="53">
        <f>G3</f>
        <v>22770.300000000003</v>
      </c>
      <c r="P3" s="53">
        <f>K3</f>
        <v>729.54071250746392</v>
      </c>
      <c r="Q3">
        <f>O3*P3</f>
        <v>16611860.886008708</v>
      </c>
    </row>
    <row r="4" spans="1:17" x14ac:dyDescent="0.25">
      <c r="A4" s="66" t="s">
        <v>58</v>
      </c>
      <c r="B4" s="53">
        <v>22770.299999999985</v>
      </c>
      <c r="C4" s="53">
        <v>2147351953.8100052</v>
      </c>
      <c r="D4" s="53">
        <v>94093.564800144275</v>
      </c>
      <c r="F4" s="71" t="s">
        <v>2222</v>
      </c>
      <c r="G4" s="71" t="s">
        <v>2228</v>
      </c>
      <c r="H4" s="71" t="s">
        <v>2229</v>
      </c>
      <c r="I4" s="71" t="s">
        <v>2231</v>
      </c>
      <c r="J4" s="71" t="s">
        <v>2232</v>
      </c>
      <c r="K4" s="71" t="s">
        <v>2234</v>
      </c>
      <c r="L4" s="71" t="s">
        <v>2233</v>
      </c>
      <c r="M4" s="8"/>
      <c r="O4">
        <f>GETPIVOTDATA("Sum of  Qty in Recvd",$A$3,"Material Description","SOLVENT  COCONUT OIL")</f>
        <v>810.14999999999986</v>
      </c>
      <c r="P4" s="52">
        <f>P154</f>
        <v>751.81414431523797</v>
      </c>
      <c r="Q4" s="47">
        <f>O4*P4</f>
        <v>609082.22901698994</v>
      </c>
    </row>
    <row r="5" spans="1:17" x14ac:dyDescent="0.25">
      <c r="A5" s="14">
        <v>1</v>
      </c>
      <c r="B5" s="53">
        <v>689.11999999999989</v>
      </c>
      <c r="C5" s="53">
        <v>78852017.449999988</v>
      </c>
      <c r="D5" s="53">
        <v>114493.74629301857</v>
      </c>
      <c r="F5" s="48">
        <f>(A5-4)+53</f>
        <v>50</v>
      </c>
      <c r="G5" s="65">
        <v>689.11999999999989</v>
      </c>
      <c r="H5" s="65">
        <f>I5/G5</f>
        <v>114424.21849605294</v>
      </c>
      <c r="I5" s="65">
        <v>78852017.449999988</v>
      </c>
      <c r="J5" s="50">
        <f>VLOOKUP(F5,'CNO Week Avg'!$A$3:$B$56,2,FALSE)</f>
        <v>108963.5015316373</v>
      </c>
      <c r="K5" s="50">
        <f>J5-H5</f>
        <v>-5460.7169644156384</v>
      </c>
      <c r="L5" s="50">
        <f>K5*G5</f>
        <v>-3763089.2745181043</v>
      </c>
      <c r="O5" s="53">
        <f>SUM(O3:O4)</f>
        <v>23580.450000000004</v>
      </c>
      <c r="P5">
        <f>Q5/O5</f>
        <v>730.30595747857637</v>
      </c>
      <c r="Q5">
        <f>SUM(Q3:Q4)</f>
        <v>17220943.115025699</v>
      </c>
    </row>
    <row r="6" spans="1:17" x14ac:dyDescent="0.25">
      <c r="A6" s="14">
        <v>2</v>
      </c>
      <c r="B6" s="53">
        <v>707.67</v>
      </c>
      <c r="C6" s="53">
        <v>74853859.079999998</v>
      </c>
      <c r="D6" s="53">
        <v>105887.88888888889</v>
      </c>
      <c r="E6" s="47"/>
      <c r="F6" s="48">
        <f t="shared" ref="F6:F8" si="0">(A6-4)+53</f>
        <v>51</v>
      </c>
      <c r="G6" s="65">
        <v>707.67</v>
      </c>
      <c r="H6" s="65">
        <f t="shared" ref="H6:H53" si="1">I6/G6</f>
        <v>105775.09161049643</v>
      </c>
      <c r="I6" s="65">
        <v>74853859.079999998</v>
      </c>
      <c r="J6" s="50">
        <f>VLOOKUP(F6,'CNO Week Avg'!$A$3:$B$56,2,FALSE)</f>
        <v>114569.02108545337</v>
      </c>
      <c r="K6" s="50">
        <f t="shared" ref="K6:K53" si="2">J6-H6</f>
        <v>8793.9294749569381</v>
      </c>
      <c r="L6" s="50">
        <f t="shared" ref="L6:L53" si="3">K6*G6</f>
        <v>6223200.0715427762</v>
      </c>
    </row>
    <row r="7" spans="1:17" x14ac:dyDescent="0.25">
      <c r="A7" s="14">
        <v>3</v>
      </c>
      <c r="B7" s="53">
        <v>386.27000000000004</v>
      </c>
      <c r="C7" s="53">
        <v>41614404.900000006</v>
      </c>
      <c r="D7" s="53">
        <v>107708.28566444891</v>
      </c>
      <c r="E7" s="47"/>
      <c r="F7" s="48">
        <f t="shared" si="0"/>
        <v>52</v>
      </c>
      <c r="G7" s="65">
        <v>386.27000000000004</v>
      </c>
      <c r="H7" s="65">
        <f t="shared" si="1"/>
        <v>107733.98115307945</v>
      </c>
      <c r="I7" s="65">
        <v>41614404.900000006</v>
      </c>
      <c r="J7" s="50">
        <f>VLOOKUP(F7,'CNO Week Avg'!$A$3:$B$56,2,FALSE)</f>
        <v>112567.37159034573</v>
      </c>
      <c r="K7" s="50">
        <f t="shared" si="2"/>
        <v>4833.3904372662801</v>
      </c>
      <c r="L7" s="50">
        <f t="shared" si="3"/>
        <v>1866993.7242028462</v>
      </c>
    </row>
    <row r="8" spans="1:17" x14ac:dyDescent="0.25">
      <c r="A8" s="14">
        <v>4</v>
      </c>
      <c r="B8" s="53">
        <v>621.76499999999999</v>
      </c>
      <c r="C8" s="53">
        <v>69735935.839999989</v>
      </c>
      <c r="D8" s="53">
        <v>112444.59125186632</v>
      </c>
      <c r="F8" s="48">
        <f t="shared" si="0"/>
        <v>53</v>
      </c>
      <c r="G8" s="65">
        <v>621.76499999999999</v>
      </c>
      <c r="H8" s="65">
        <f t="shared" si="1"/>
        <v>112158.02729326994</v>
      </c>
      <c r="I8" s="65">
        <v>69735935.839999989</v>
      </c>
      <c r="J8" s="50">
        <f>VLOOKUP(F8,'CNO Week Avg'!$A$3:$B$56,2,FALSE)</f>
        <v>114469.91465883888</v>
      </c>
      <c r="K8" s="50">
        <f t="shared" si="2"/>
        <v>2311.8873655689385</v>
      </c>
      <c r="L8" s="50">
        <f t="shared" si="3"/>
        <v>1437450.647852971</v>
      </c>
    </row>
    <row r="9" spans="1:17" x14ac:dyDescent="0.25">
      <c r="A9" s="14">
        <v>5</v>
      </c>
      <c r="B9" s="53">
        <v>361.47</v>
      </c>
      <c r="C9" s="53">
        <v>42349198.390000001</v>
      </c>
      <c r="D9" s="53">
        <v>118633.54488554131</v>
      </c>
      <c r="F9" s="48">
        <f>A9-4</f>
        <v>1</v>
      </c>
      <c r="G9" s="65">
        <v>361.47</v>
      </c>
      <c r="H9" s="65">
        <f t="shared" si="1"/>
        <v>117158.26594184856</v>
      </c>
      <c r="I9" s="65">
        <v>42349198.390000001</v>
      </c>
      <c r="J9" s="50">
        <f>VLOOKUP(F9,'CNO Week Avg'!$A$3:$B$56,2,FALSE)</f>
        <v>115186.18383300716</v>
      </c>
      <c r="K9" s="50">
        <f t="shared" si="2"/>
        <v>-1972.0821088413941</v>
      </c>
      <c r="L9" s="50">
        <f t="shared" si="3"/>
        <v>-712848.51988289878</v>
      </c>
    </row>
    <row r="10" spans="1:17" x14ac:dyDescent="0.25">
      <c r="A10" s="14">
        <v>6</v>
      </c>
      <c r="B10" s="53">
        <v>267.92</v>
      </c>
      <c r="C10" s="53">
        <v>32089948.009999998</v>
      </c>
      <c r="D10" s="53">
        <v>118451.81159147774</v>
      </c>
      <c r="F10" s="48">
        <f>A10-4</f>
        <v>2</v>
      </c>
      <c r="G10" s="65">
        <v>267.92</v>
      </c>
      <c r="H10" s="65">
        <f t="shared" si="1"/>
        <v>119774.36551955806</v>
      </c>
      <c r="I10" s="65">
        <v>32089948.009999998</v>
      </c>
      <c r="J10" s="50">
        <f>VLOOKUP(F10,'CNO Week Avg'!$A$3:$B$56,2,FALSE)</f>
        <v>117372.5316686236</v>
      </c>
      <c r="K10" s="50">
        <f t="shared" si="2"/>
        <v>-2401.8338509344612</v>
      </c>
      <c r="L10" s="50">
        <f t="shared" si="3"/>
        <v>-643499.32534236088</v>
      </c>
    </row>
    <row r="11" spans="1:17" x14ac:dyDescent="0.25">
      <c r="A11" s="14">
        <v>7</v>
      </c>
      <c r="B11" s="53">
        <v>624.98500000000001</v>
      </c>
      <c r="C11" s="53">
        <v>78966605.200000018</v>
      </c>
      <c r="D11" s="53">
        <v>126839.02749237529</v>
      </c>
      <c r="F11" s="48">
        <f t="shared" ref="F11:F53" si="4">A11-4</f>
        <v>3</v>
      </c>
      <c r="G11" s="65">
        <v>624.98500000000001</v>
      </c>
      <c r="H11" s="65">
        <f t="shared" si="1"/>
        <v>126349.60071041707</v>
      </c>
      <c r="I11" s="65">
        <v>78966605.200000018</v>
      </c>
      <c r="J11" s="50">
        <f>VLOOKUP(F11,'CNO Week Avg'!$A$3:$B$56,2,FALSE)</f>
        <v>125581.84733985651</v>
      </c>
      <c r="K11" s="50">
        <f t="shared" si="2"/>
        <v>-767.75337056056014</v>
      </c>
      <c r="L11" s="50">
        <f t="shared" si="3"/>
        <v>-479834.34029979171</v>
      </c>
    </row>
    <row r="12" spans="1:17" x14ac:dyDescent="0.25">
      <c r="A12" s="14">
        <v>8</v>
      </c>
      <c r="B12" s="53">
        <v>351.95</v>
      </c>
      <c r="C12" s="53">
        <v>45163677.360000007</v>
      </c>
      <c r="D12" s="53">
        <v>128445.89373021347</v>
      </c>
      <c r="F12" s="48">
        <f t="shared" si="4"/>
        <v>4</v>
      </c>
      <c r="G12" s="65">
        <v>351.95</v>
      </c>
      <c r="H12" s="65">
        <f t="shared" si="1"/>
        <v>128324.12945020602</v>
      </c>
      <c r="I12" s="65">
        <v>45163677.360000007</v>
      </c>
      <c r="J12" s="50">
        <f>VLOOKUP(F12,'CNO Week Avg'!$A$3:$B$56,2,FALSE)</f>
        <v>138995.75202087412</v>
      </c>
      <c r="K12" s="50">
        <f t="shared" si="2"/>
        <v>10671.6225706681</v>
      </c>
      <c r="L12" s="50">
        <f t="shared" si="3"/>
        <v>3755877.5637466377</v>
      </c>
    </row>
    <row r="13" spans="1:17" x14ac:dyDescent="0.25">
      <c r="A13" s="14">
        <v>9</v>
      </c>
      <c r="B13" s="53">
        <v>280.06</v>
      </c>
      <c r="C13" s="53">
        <v>35100894.799999997</v>
      </c>
      <c r="D13" s="53">
        <v>126253.1877521108</v>
      </c>
      <c r="F13" s="48">
        <f t="shared" si="4"/>
        <v>5</v>
      </c>
      <c r="G13" s="65">
        <v>280.06</v>
      </c>
      <c r="H13" s="65">
        <f t="shared" si="1"/>
        <v>125333.48139684352</v>
      </c>
      <c r="I13" s="65">
        <v>35100894.799999997</v>
      </c>
      <c r="J13" s="50">
        <f>VLOOKUP(F13,'CNO Week Avg'!$A$3:$B$56,2,FALSE)</f>
        <v>143901.52013829094</v>
      </c>
      <c r="K13" s="50">
        <f t="shared" si="2"/>
        <v>18568.038741447424</v>
      </c>
      <c r="L13" s="50">
        <f t="shared" si="3"/>
        <v>5200164.9299297659</v>
      </c>
    </row>
    <row r="14" spans="1:17" x14ac:dyDescent="0.25">
      <c r="A14" s="14">
        <v>10</v>
      </c>
      <c r="B14" s="53">
        <v>194.32000000000002</v>
      </c>
      <c r="C14" s="53">
        <v>24347582.190000001</v>
      </c>
      <c r="D14" s="53">
        <v>125378.55500440918</v>
      </c>
      <c r="F14" s="48">
        <f t="shared" si="4"/>
        <v>6</v>
      </c>
      <c r="G14" s="65">
        <v>194.32000000000002</v>
      </c>
      <c r="H14" s="65">
        <f t="shared" si="1"/>
        <v>125296.32662618361</v>
      </c>
      <c r="I14" s="65">
        <v>24347582.190000001</v>
      </c>
      <c r="J14" s="50">
        <f>VLOOKUP(F14,'CNO Week Avg'!$A$3:$B$56,2,FALSE)</f>
        <v>135591.59642791911</v>
      </c>
      <c r="K14" s="50">
        <f t="shared" si="2"/>
        <v>10295.2698017355</v>
      </c>
      <c r="L14" s="50">
        <f t="shared" si="3"/>
        <v>2000576.8278732426</v>
      </c>
    </row>
    <row r="15" spans="1:17" x14ac:dyDescent="0.25">
      <c r="A15" s="14">
        <v>11</v>
      </c>
      <c r="B15" s="53">
        <v>177.89</v>
      </c>
      <c r="C15" s="53">
        <v>18880262.640000001</v>
      </c>
      <c r="D15" s="53">
        <v>105285.66666666667</v>
      </c>
      <c r="F15" s="48">
        <f t="shared" si="4"/>
        <v>7</v>
      </c>
      <c r="G15" s="65">
        <v>177.89</v>
      </c>
      <c r="H15" s="65">
        <f t="shared" si="1"/>
        <v>106134.47995952556</v>
      </c>
      <c r="I15" s="65">
        <v>18880262.640000001</v>
      </c>
      <c r="J15" s="50">
        <f>VLOOKUP(F15,'CNO Week Avg'!$A$3:$B$56,2,FALSE)</f>
        <v>129585.14633007174</v>
      </c>
      <c r="K15" s="50">
        <f t="shared" si="2"/>
        <v>23450.666370546183</v>
      </c>
      <c r="L15" s="50">
        <f t="shared" si="3"/>
        <v>4171639.0406564604</v>
      </c>
    </row>
    <row r="16" spans="1:17" x14ac:dyDescent="0.25">
      <c r="A16" s="14">
        <v>12</v>
      </c>
      <c r="B16" s="53">
        <v>39.239999999999995</v>
      </c>
      <c r="C16" s="53">
        <v>4575878.17</v>
      </c>
      <c r="D16" s="53">
        <v>116160.49777006939</v>
      </c>
      <c r="F16" s="48">
        <f t="shared" si="4"/>
        <v>8</v>
      </c>
      <c r="G16" s="65">
        <v>39.239999999999995</v>
      </c>
      <c r="H16" s="65">
        <f t="shared" si="1"/>
        <v>116612.59352701326</v>
      </c>
      <c r="I16" s="65">
        <v>4575878.17</v>
      </c>
      <c r="J16" s="50">
        <f>VLOOKUP(F16,'CNO Week Avg'!$A$3:$B$56,2,FALSE)</f>
        <v>124478.16213437704</v>
      </c>
      <c r="K16" s="50">
        <f t="shared" si="2"/>
        <v>7865.5686073637771</v>
      </c>
      <c r="L16" s="50">
        <f t="shared" si="3"/>
        <v>308644.91215295455</v>
      </c>
    </row>
    <row r="17" spans="1:12" x14ac:dyDescent="0.25">
      <c r="A17" s="14">
        <v>13</v>
      </c>
      <c r="B17" s="53">
        <v>13.04</v>
      </c>
      <c r="C17" s="53">
        <v>1240104</v>
      </c>
      <c r="D17" s="53">
        <v>95100</v>
      </c>
      <c r="F17" s="48">
        <f t="shared" si="4"/>
        <v>9</v>
      </c>
      <c r="G17" s="65">
        <v>13.04</v>
      </c>
      <c r="H17" s="65">
        <f t="shared" si="1"/>
        <v>95100</v>
      </c>
      <c r="I17" s="65">
        <v>1240104</v>
      </c>
      <c r="J17" s="50">
        <f>VLOOKUP(F17,'CNO Week Avg'!$A$3:$B$56,2,FALSE)</f>
        <v>124379.05570776256</v>
      </c>
      <c r="K17" s="50">
        <f t="shared" si="2"/>
        <v>29279.055707762556</v>
      </c>
      <c r="L17" s="50">
        <f t="shared" si="3"/>
        <v>381798.8864292237</v>
      </c>
    </row>
    <row r="18" spans="1:12" x14ac:dyDescent="0.25">
      <c r="A18" s="14">
        <v>15</v>
      </c>
      <c r="B18" s="53">
        <v>112.44</v>
      </c>
      <c r="C18" s="53">
        <v>8918965</v>
      </c>
      <c r="D18" s="53">
        <v>79500</v>
      </c>
      <c r="F18" s="48">
        <f t="shared" si="4"/>
        <v>11</v>
      </c>
      <c r="G18" s="65">
        <v>112.44</v>
      </c>
      <c r="H18" s="65">
        <f t="shared" si="1"/>
        <v>79321.993952330129</v>
      </c>
      <c r="I18" s="65">
        <v>8918965</v>
      </c>
      <c r="J18" s="50">
        <f>VLOOKUP(F18,'CNO Week Avg'!$A$3:$B$56,2,FALSE)</f>
        <v>77079.762799739066</v>
      </c>
      <c r="K18" s="50">
        <f t="shared" si="2"/>
        <v>-2242.2311525910627</v>
      </c>
      <c r="L18" s="50">
        <f t="shared" si="3"/>
        <v>-252116.47079733908</v>
      </c>
    </row>
    <row r="19" spans="1:12" x14ac:dyDescent="0.25">
      <c r="A19" s="14">
        <v>16</v>
      </c>
      <c r="B19" s="53">
        <v>187.06</v>
      </c>
      <c r="C19" s="53">
        <v>14824072.449999999</v>
      </c>
      <c r="D19" s="53">
        <v>79363.636175997119</v>
      </c>
      <c r="F19" s="48">
        <f t="shared" si="4"/>
        <v>12</v>
      </c>
      <c r="G19" s="65">
        <v>187.06</v>
      </c>
      <c r="H19" s="65">
        <f t="shared" si="1"/>
        <v>79247.687640329299</v>
      </c>
      <c r="I19" s="65">
        <v>14824072.449999999</v>
      </c>
      <c r="J19" s="50">
        <f>VLOOKUP(F19,'CNO Week Avg'!$A$3:$B$56,2,FALSE)</f>
        <v>75977.579206784096</v>
      </c>
      <c r="K19" s="50">
        <f t="shared" si="2"/>
        <v>-3270.1084335452033</v>
      </c>
      <c r="L19" s="50">
        <f t="shared" si="3"/>
        <v>-611706.48357896577</v>
      </c>
    </row>
    <row r="20" spans="1:12" x14ac:dyDescent="0.25">
      <c r="A20" s="14">
        <v>17</v>
      </c>
      <c r="B20" s="53">
        <v>91.7</v>
      </c>
      <c r="C20" s="53">
        <v>7236320.04</v>
      </c>
      <c r="D20" s="53">
        <v>78900.000373228191</v>
      </c>
      <c r="F20" s="48">
        <f t="shared" si="4"/>
        <v>13</v>
      </c>
      <c r="G20" s="65">
        <v>91.7</v>
      </c>
      <c r="H20" s="65">
        <f t="shared" si="1"/>
        <v>78912.977535441649</v>
      </c>
      <c r="I20" s="65">
        <v>7236320.04</v>
      </c>
      <c r="J20" s="50">
        <f>VLOOKUP(F20,'CNO Week Avg'!$A$3:$B$56,2,FALSE)</f>
        <v>76875.543496412269</v>
      </c>
      <c r="K20" s="50">
        <f t="shared" si="2"/>
        <v>-2037.4340390293801</v>
      </c>
      <c r="L20" s="50">
        <f t="shared" si="3"/>
        <v>-186832.70137899416</v>
      </c>
    </row>
    <row r="21" spans="1:12" x14ac:dyDescent="0.25">
      <c r="A21" s="14">
        <v>18</v>
      </c>
      <c r="B21" s="53">
        <v>116.39999999999999</v>
      </c>
      <c r="C21" s="53">
        <v>9538260.0199999996</v>
      </c>
      <c r="D21" s="53">
        <v>81916.666835699827</v>
      </c>
      <c r="F21" s="48">
        <f t="shared" si="4"/>
        <v>14</v>
      </c>
      <c r="G21" s="65">
        <v>116.39999999999999</v>
      </c>
      <c r="H21" s="65">
        <f t="shared" si="1"/>
        <v>81943.814604810992</v>
      </c>
      <c r="I21" s="65">
        <v>9538260.0199999996</v>
      </c>
      <c r="J21" s="50">
        <f>VLOOKUP(F21,'CNO Week Avg'!$A$3:$B$56,2,FALSE)</f>
        <v>79830.716944553162</v>
      </c>
      <c r="K21" s="50">
        <f t="shared" si="2"/>
        <v>-2113.0976602578303</v>
      </c>
      <c r="L21" s="50">
        <f t="shared" si="3"/>
        <v>-245964.56765401142</v>
      </c>
    </row>
    <row r="22" spans="1:12" x14ac:dyDescent="0.25">
      <c r="A22" s="14">
        <v>22</v>
      </c>
      <c r="B22" s="53">
        <v>393.51</v>
      </c>
      <c r="C22" s="53">
        <v>32643908.930000003</v>
      </c>
      <c r="D22" s="53">
        <v>83217.420458719309</v>
      </c>
      <c r="F22" s="48">
        <f t="shared" si="4"/>
        <v>18</v>
      </c>
      <c r="G22" s="65">
        <v>393.51</v>
      </c>
      <c r="H22" s="65">
        <f t="shared" si="1"/>
        <v>82955.729028487214</v>
      </c>
      <c r="I22" s="65">
        <v>32643908.930000003</v>
      </c>
      <c r="J22" s="50">
        <f>VLOOKUP(F22,'CNO Week Avg'!$A$3:$B$56,2,FALSE)</f>
        <v>88440.963159817358</v>
      </c>
      <c r="K22" s="50">
        <f t="shared" si="2"/>
        <v>5485.234131330144</v>
      </c>
      <c r="L22" s="50">
        <f t="shared" si="3"/>
        <v>2158494.483019725</v>
      </c>
    </row>
    <row r="23" spans="1:12" x14ac:dyDescent="0.25">
      <c r="A23" s="14">
        <v>23</v>
      </c>
      <c r="B23" s="53">
        <v>260.71000000000004</v>
      </c>
      <c r="C23" s="53">
        <v>22127732.260000002</v>
      </c>
      <c r="D23" s="53">
        <v>84799.998169493934</v>
      </c>
      <c r="F23" s="48">
        <f t="shared" si="4"/>
        <v>19</v>
      </c>
      <c r="G23" s="65">
        <v>260.71000000000004</v>
      </c>
      <c r="H23" s="65">
        <f t="shared" si="1"/>
        <v>84874.888803651556</v>
      </c>
      <c r="I23" s="65">
        <v>22127732.260000002</v>
      </c>
      <c r="J23" s="50">
        <f>VLOOKUP(F23,'CNO Week Avg'!$A$3:$B$56,2,FALSE)</f>
        <v>83434.587003261579</v>
      </c>
      <c r="K23" s="50">
        <f t="shared" si="2"/>
        <v>-1440.3018003899779</v>
      </c>
      <c r="L23" s="50">
        <f t="shared" si="3"/>
        <v>-375501.08237967116</v>
      </c>
    </row>
    <row r="24" spans="1:12" x14ac:dyDescent="0.25">
      <c r="A24" s="14">
        <v>24</v>
      </c>
      <c r="B24" s="53">
        <v>409.56000000000006</v>
      </c>
      <c r="C24" s="53">
        <v>33923430.560000002</v>
      </c>
      <c r="D24" s="53">
        <v>82909.023523704323</v>
      </c>
      <c r="F24" s="48">
        <f t="shared" si="4"/>
        <v>20</v>
      </c>
      <c r="G24" s="65">
        <v>409.56000000000006</v>
      </c>
      <c r="H24" s="65">
        <f t="shared" si="1"/>
        <v>82828.964156655915</v>
      </c>
      <c r="I24" s="65">
        <v>33923430.560000002</v>
      </c>
      <c r="J24" s="50">
        <f>VLOOKUP(F24,'CNO Week Avg'!$A$3:$B$56,2,FALSE)</f>
        <v>81784.31483887801</v>
      </c>
      <c r="K24" s="50">
        <f t="shared" si="2"/>
        <v>-1044.6493177779048</v>
      </c>
      <c r="L24" s="50">
        <f t="shared" si="3"/>
        <v>-427846.57458911877</v>
      </c>
    </row>
    <row r="25" spans="1:12" x14ac:dyDescent="0.25">
      <c r="A25" s="14">
        <v>25</v>
      </c>
      <c r="B25" s="53">
        <v>594.5100000000001</v>
      </c>
      <c r="C25" s="53">
        <v>48332494.589999996</v>
      </c>
      <c r="D25" s="53">
        <v>81710.859280487246</v>
      </c>
      <c r="F25" s="48">
        <f t="shared" si="4"/>
        <v>21</v>
      </c>
      <c r="G25" s="65">
        <v>594.5100000000001</v>
      </c>
      <c r="H25" s="65">
        <f t="shared" si="1"/>
        <v>81298.034667204905</v>
      </c>
      <c r="I25" s="65">
        <v>48332494.589999996</v>
      </c>
      <c r="J25" s="50">
        <f>VLOOKUP(F25,'CNO Week Avg'!$A$3:$B$56,2,FALSE)</f>
        <v>81033.508576647102</v>
      </c>
      <c r="K25" s="50">
        <f t="shared" si="2"/>
        <v>-264.5260905578034</v>
      </c>
      <c r="L25" s="50">
        <f t="shared" si="3"/>
        <v>-157263.40609751974</v>
      </c>
    </row>
    <row r="26" spans="1:12" x14ac:dyDescent="0.25">
      <c r="A26" s="14">
        <v>26</v>
      </c>
      <c r="B26" s="53">
        <v>414.95</v>
      </c>
      <c r="C26" s="53">
        <v>33205622.719999991</v>
      </c>
      <c r="D26" s="53">
        <v>79999.869683273835</v>
      </c>
      <c r="F26" s="48">
        <f t="shared" si="4"/>
        <v>22</v>
      </c>
      <c r="G26" s="65">
        <v>414.95</v>
      </c>
      <c r="H26" s="65">
        <f t="shared" si="1"/>
        <v>80023.190071092889</v>
      </c>
      <c r="I26" s="65">
        <v>33205622.719999991</v>
      </c>
      <c r="J26" s="50">
        <f>VLOOKUP(F26,'CNO Week Avg'!$A$3:$B$56,2,FALSE)</f>
        <v>78531.822110893685</v>
      </c>
      <c r="K26" s="50">
        <f t="shared" si="2"/>
        <v>-1491.3679601992044</v>
      </c>
      <c r="L26" s="50">
        <f t="shared" si="3"/>
        <v>-618843.13508465979</v>
      </c>
    </row>
    <row r="27" spans="1:12" x14ac:dyDescent="0.25">
      <c r="A27" s="14">
        <v>27</v>
      </c>
      <c r="B27" s="53">
        <v>875.50000000000011</v>
      </c>
      <c r="C27" s="53">
        <v>70511257.979999989</v>
      </c>
      <c r="D27" s="53">
        <v>80514.282868579918</v>
      </c>
      <c r="F27" s="48">
        <f t="shared" si="4"/>
        <v>23</v>
      </c>
      <c r="G27" s="65">
        <v>875.50000000000011</v>
      </c>
      <c r="H27" s="65">
        <f t="shared" si="1"/>
        <v>80538.272964020536</v>
      </c>
      <c r="I27" s="65">
        <v>70511257.979999989</v>
      </c>
      <c r="J27" s="50">
        <f>VLOOKUP(F27,'CNO Week Avg'!$A$3:$B$56,2,FALSE)</f>
        <v>80233.149101108938</v>
      </c>
      <c r="K27" s="50">
        <f t="shared" si="2"/>
        <v>-305.12386291159783</v>
      </c>
      <c r="L27" s="50">
        <f t="shared" si="3"/>
        <v>-267135.94197910395</v>
      </c>
    </row>
    <row r="28" spans="1:12" x14ac:dyDescent="0.25">
      <c r="A28" s="14">
        <v>28</v>
      </c>
      <c r="B28" s="53">
        <v>1037.3</v>
      </c>
      <c r="C28" s="53">
        <v>83735452.980000004</v>
      </c>
      <c r="D28" s="53">
        <v>80708.330379242529</v>
      </c>
      <c r="F28" s="48">
        <f t="shared" si="4"/>
        <v>24</v>
      </c>
      <c r="G28" s="65">
        <v>1037.3</v>
      </c>
      <c r="H28" s="65">
        <f t="shared" si="1"/>
        <v>80724.431678395849</v>
      </c>
      <c r="I28" s="65">
        <v>83735452.980000004</v>
      </c>
      <c r="J28" s="50">
        <f>VLOOKUP(F28,'CNO Week Avg'!$A$3:$B$56,2,FALSE)</f>
        <v>80982.453750815388</v>
      </c>
      <c r="K28" s="50">
        <f t="shared" si="2"/>
        <v>258.02207241953874</v>
      </c>
      <c r="L28" s="50">
        <f t="shared" si="3"/>
        <v>267646.29572078754</v>
      </c>
    </row>
    <row r="29" spans="1:12" x14ac:dyDescent="0.25">
      <c r="A29" s="14">
        <v>29</v>
      </c>
      <c r="B29" s="53">
        <v>1224.415</v>
      </c>
      <c r="C29" s="53">
        <v>97613474.590000033</v>
      </c>
      <c r="D29" s="53">
        <v>79801.510489470602</v>
      </c>
      <c r="F29" s="48">
        <f t="shared" si="4"/>
        <v>25</v>
      </c>
      <c r="G29" s="65">
        <v>1224.415</v>
      </c>
      <c r="H29" s="65">
        <f t="shared" si="1"/>
        <v>79722.540633690398</v>
      </c>
      <c r="I29" s="65">
        <v>97613474.590000033</v>
      </c>
      <c r="J29" s="50">
        <f>VLOOKUP(F29,'CNO Week Avg'!$A$3:$B$56,2,FALSE)</f>
        <v>81884.922878016951</v>
      </c>
      <c r="K29" s="50">
        <f t="shared" si="2"/>
        <v>2162.3822443265526</v>
      </c>
      <c r="L29" s="50">
        <f t="shared" si="3"/>
        <v>2647653.2556870957</v>
      </c>
    </row>
    <row r="30" spans="1:12" x14ac:dyDescent="0.25">
      <c r="A30" s="14">
        <v>30</v>
      </c>
      <c r="B30" s="53">
        <v>925.58999999999992</v>
      </c>
      <c r="C30" s="53">
        <v>72775017.219999954</v>
      </c>
      <c r="D30" s="53">
        <v>78579.794195727518</v>
      </c>
      <c r="F30" s="48">
        <f t="shared" si="4"/>
        <v>26</v>
      </c>
      <c r="G30" s="65">
        <v>925.58999999999992</v>
      </c>
      <c r="H30" s="65">
        <f t="shared" si="1"/>
        <v>78625.543944943187</v>
      </c>
      <c r="I30" s="65">
        <v>72775017.219999954</v>
      </c>
      <c r="J30" s="50">
        <f>VLOOKUP(F30,'CNO Week Avg'!$A$3:$B$56,2,FALSE)</f>
        <v>79683.558917155911</v>
      </c>
      <c r="K30" s="50">
        <f t="shared" si="2"/>
        <v>1058.0149722127244</v>
      </c>
      <c r="L30" s="50">
        <f t="shared" si="3"/>
        <v>979288.07813037548</v>
      </c>
    </row>
    <row r="31" spans="1:12" x14ac:dyDescent="0.25">
      <c r="A31" s="14">
        <v>31</v>
      </c>
      <c r="B31" s="53">
        <v>1073.5500000000004</v>
      </c>
      <c r="C31" s="53">
        <v>84472498.200000018</v>
      </c>
      <c r="D31" s="53">
        <v>78636.502283481706</v>
      </c>
      <c r="F31" s="48">
        <f t="shared" si="4"/>
        <v>27</v>
      </c>
      <c r="G31" s="65">
        <v>1073.5500000000004</v>
      </c>
      <c r="H31" s="65">
        <f t="shared" si="1"/>
        <v>78685.201620790816</v>
      </c>
      <c r="I31" s="65">
        <v>84472498.200000018</v>
      </c>
      <c r="J31" s="50">
        <f>VLOOKUP(F31,'CNO Week Avg'!$A$3:$B$56,2,FALSE)</f>
        <v>77678.906196999364</v>
      </c>
      <c r="K31" s="50">
        <f t="shared" si="2"/>
        <v>-1006.2954237914528</v>
      </c>
      <c r="L31" s="50">
        <f t="shared" si="3"/>
        <v>-1080308.4522113146</v>
      </c>
    </row>
    <row r="32" spans="1:12" x14ac:dyDescent="0.25">
      <c r="A32" s="14">
        <v>32</v>
      </c>
      <c r="B32" s="53">
        <v>684.72</v>
      </c>
      <c r="C32" s="53">
        <v>57418739.49000001</v>
      </c>
      <c r="D32" s="53">
        <v>82493.355169627495</v>
      </c>
      <c r="F32" s="48">
        <f t="shared" si="4"/>
        <v>28</v>
      </c>
      <c r="G32" s="65">
        <v>684.72</v>
      </c>
      <c r="H32" s="65">
        <f t="shared" si="1"/>
        <v>83857.254775674737</v>
      </c>
      <c r="I32" s="65">
        <v>57418739.49000001</v>
      </c>
      <c r="J32" s="50">
        <f>VLOOKUP(F32,'CNO Week Avg'!$A$3:$B$56,2,FALSE)</f>
        <v>76178.795285061962</v>
      </c>
      <c r="K32" s="50">
        <f t="shared" si="2"/>
        <v>-7678.459490612775</v>
      </c>
      <c r="L32" s="50">
        <f t="shared" si="3"/>
        <v>-5257594.782412379</v>
      </c>
    </row>
    <row r="33" spans="1:12" x14ac:dyDescent="0.25">
      <c r="A33" s="14">
        <v>33</v>
      </c>
      <c r="B33" s="53">
        <v>149.82</v>
      </c>
      <c r="C33" s="53">
        <v>11848556.490000002</v>
      </c>
      <c r="D33" s="53">
        <v>78872.721176478532</v>
      </c>
      <c r="F33" s="48">
        <f t="shared" si="4"/>
        <v>29</v>
      </c>
      <c r="G33" s="65">
        <v>149.82</v>
      </c>
      <c r="H33" s="65">
        <f t="shared" si="1"/>
        <v>79085.278934721689</v>
      </c>
      <c r="I33" s="65">
        <v>11848556.490000002</v>
      </c>
      <c r="J33" s="50">
        <f>VLOOKUP(F33,'CNO Week Avg'!$A$3:$B$56,2,FALSE)</f>
        <v>77180.370838878007</v>
      </c>
      <c r="K33" s="50">
        <f t="shared" si="2"/>
        <v>-1904.9080958436825</v>
      </c>
      <c r="L33" s="50">
        <f t="shared" si="3"/>
        <v>-285393.3309193005</v>
      </c>
    </row>
    <row r="34" spans="1:12" x14ac:dyDescent="0.25">
      <c r="A34" s="14">
        <v>34</v>
      </c>
      <c r="B34" s="53">
        <v>251.70000000000002</v>
      </c>
      <c r="C34" s="53">
        <v>19859555.749999996</v>
      </c>
      <c r="D34" s="53">
        <v>78899.99519171218</v>
      </c>
      <c r="F34" s="48">
        <f t="shared" si="4"/>
        <v>30</v>
      </c>
      <c r="G34" s="65">
        <v>251.70000000000002</v>
      </c>
      <c r="H34" s="65">
        <f t="shared" si="1"/>
        <v>78901.691497814842</v>
      </c>
      <c r="I34" s="65">
        <v>19859555.749999996</v>
      </c>
      <c r="J34" s="50">
        <f>VLOOKUP(F34,'CNO Week Avg'!$A$3:$B$56,2,FALSE)</f>
        <v>77829.067449445531</v>
      </c>
      <c r="K34" s="50">
        <f t="shared" si="2"/>
        <v>-1072.6240483693109</v>
      </c>
      <c r="L34" s="50">
        <f t="shared" si="3"/>
        <v>-269979.47297455557</v>
      </c>
    </row>
    <row r="35" spans="1:12" x14ac:dyDescent="0.25">
      <c r="A35" s="14">
        <v>35</v>
      </c>
      <c r="B35" s="53">
        <v>118.08000000000001</v>
      </c>
      <c r="C35" s="53">
        <v>9219184.25</v>
      </c>
      <c r="D35" s="53">
        <v>78076.795171548598</v>
      </c>
      <c r="F35" s="48">
        <f t="shared" si="4"/>
        <v>31</v>
      </c>
      <c r="G35" s="65">
        <v>118.08000000000001</v>
      </c>
      <c r="H35" s="65">
        <f t="shared" si="1"/>
        <v>78075.747374661238</v>
      </c>
      <c r="I35" s="65">
        <v>9219184.25</v>
      </c>
      <c r="J35" s="50">
        <f>VLOOKUP(F35,'CNO Week Avg'!$A$3:$B$56,2,FALSE)</f>
        <v>80883.34732420092</v>
      </c>
      <c r="K35" s="50">
        <f t="shared" si="2"/>
        <v>2807.5999495396827</v>
      </c>
      <c r="L35" s="50">
        <f t="shared" si="3"/>
        <v>331521.40204164578</v>
      </c>
    </row>
    <row r="36" spans="1:12" x14ac:dyDescent="0.25">
      <c r="A36" s="14">
        <v>36</v>
      </c>
      <c r="B36" s="53">
        <v>208.10000000000002</v>
      </c>
      <c r="C36" s="53">
        <v>19484989.02</v>
      </c>
      <c r="D36" s="53">
        <v>93791.661885253212</v>
      </c>
      <c r="F36" s="48">
        <f t="shared" si="4"/>
        <v>32</v>
      </c>
      <c r="G36" s="65">
        <v>208.10000000000002</v>
      </c>
      <c r="H36" s="65">
        <f t="shared" si="1"/>
        <v>93632.816049975954</v>
      </c>
      <c r="I36" s="65">
        <v>19484989.02</v>
      </c>
      <c r="J36" s="50">
        <f>VLOOKUP(F36,'CNO Week Avg'!$A$3:$B$56,2,FALSE)</f>
        <v>84437.664169602096</v>
      </c>
      <c r="K36" s="50">
        <f t="shared" si="2"/>
        <v>-9195.1518803738581</v>
      </c>
      <c r="L36" s="50">
        <f t="shared" si="3"/>
        <v>-1913511.1063058001</v>
      </c>
    </row>
    <row r="37" spans="1:12" x14ac:dyDescent="0.25">
      <c r="A37" s="14">
        <v>37</v>
      </c>
      <c r="B37" s="53">
        <v>404.52000000000004</v>
      </c>
      <c r="C37" s="53">
        <v>36322835.859999992</v>
      </c>
      <c r="D37" s="53">
        <v>89559.085489385907</v>
      </c>
      <c r="F37" s="48">
        <f t="shared" si="4"/>
        <v>33</v>
      </c>
      <c r="G37" s="65">
        <v>404.52000000000004</v>
      </c>
      <c r="H37" s="65">
        <f t="shared" si="1"/>
        <v>89792.43513299711</v>
      </c>
      <c r="I37" s="65">
        <v>36322835.859999992</v>
      </c>
      <c r="J37" s="50">
        <f>VLOOKUP(F37,'CNO Week Avg'!$A$3:$B$56,2,FALSE)</f>
        <v>87289.226353555117</v>
      </c>
      <c r="K37" s="50">
        <f t="shared" si="2"/>
        <v>-2503.2087794419931</v>
      </c>
      <c r="L37" s="50">
        <f t="shared" si="3"/>
        <v>-1012598.0154598751</v>
      </c>
    </row>
    <row r="38" spans="1:12" x14ac:dyDescent="0.25">
      <c r="A38" s="14">
        <v>38</v>
      </c>
      <c r="B38" s="53">
        <v>268.29999999999995</v>
      </c>
      <c r="C38" s="53">
        <v>25339898.069999997</v>
      </c>
      <c r="D38" s="53">
        <v>92833.32464133951</v>
      </c>
      <c r="F38" s="48">
        <f t="shared" si="4"/>
        <v>34</v>
      </c>
      <c r="G38" s="65">
        <v>268.29999999999995</v>
      </c>
      <c r="H38" s="65">
        <f t="shared" si="1"/>
        <v>94446.135184494968</v>
      </c>
      <c r="I38" s="65">
        <v>25339898.069999997</v>
      </c>
      <c r="J38" s="50">
        <f>VLOOKUP(F38,'CNO Week Avg'!$A$3:$B$56,2,FALSE)</f>
        <v>96497.114353555138</v>
      </c>
      <c r="K38" s="50">
        <f t="shared" si="2"/>
        <v>2050.9791690601705</v>
      </c>
      <c r="L38" s="50">
        <f t="shared" si="3"/>
        <v>550277.71105884365</v>
      </c>
    </row>
    <row r="39" spans="1:12" x14ac:dyDescent="0.25">
      <c r="A39" s="14">
        <v>39</v>
      </c>
      <c r="B39" s="53">
        <v>75.765000000000015</v>
      </c>
      <c r="C39" s="53">
        <v>6985933.2800000003</v>
      </c>
      <c r="D39" s="53">
        <v>87099.996116417402</v>
      </c>
      <c r="F39" s="48">
        <f t="shared" si="4"/>
        <v>35</v>
      </c>
      <c r="G39" s="65">
        <v>75.765000000000015</v>
      </c>
      <c r="H39" s="65">
        <f t="shared" si="1"/>
        <v>92205.283178248515</v>
      </c>
      <c r="I39" s="65">
        <v>6985933.2800000003</v>
      </c>
      <c r="J39" s="50">
        <f>VLOOKUP(F39,'CNO Week Avg'!$A$3:$B$56,2,FALSE)</f>
        <v>96298.901500326145</v>
      </c>
      <c r="K39" s="50">
        <f t="shared" si="2"/>
        <v>4093.6183220776293</v>
      </c>
      <c r="L39" s="50">
        <f t="shared" si="3"/>
        <v>310152.99217221164</v>
      </c>
    </row>
    <row r="40" spans="1:12" x14ac:dyDescent="0.25">
      <c r="A40" s="14">
        <v>40</v>
      </c>
      <c r="B40" s="53">
        <v>935.85000000000014</v>
      </c>
      <c r="C40" s="53">
        <v>85871379.459999979</v>
      </c>
      <c r="D40" s="53">
        <v>91754.438870044673</v>
      </c>
      <c r="F40" s="48">
        <f t="shared" si="4"/>
        <v>36</v>
      </c>
      <c r="G40" s="65">
        <v>935.85000000000014</v>
      </c>
      <c r="H40" s="65">
        <f t="shared" si="1"/>
        <v>91757.631522145603</v>
      </c>
      <c r="I40" s="65">
        <v>85871379.459999979</v>
      </c>
      <c r="J40" s="50">
        <f>VLOOKUP(F40,'CNO Week Avg'!$A$3:$B$56,2,FALSE)</f>
        <v>92196.496083496415</v>
      </c>
      <c r="K40" s="50">
        <f t="shared" si="2"/>
        <v>438.86456135081244</v>
      </c>
      <c r="L40" s="50">
        <f t="shared" si="3"/>
        <v>410711.39974015788</v>
      </c>
    </row>
    <row r="41" spans="1:12" x14ac:dyDescent="0.25">
      <c r="A41" s="14">
        <v>41</v>
      </c>
      <c r="B41" s="53">
        <v>118.46000000000001</v>
      </c>
      <c r="C41" s="53">
        <v>11217907.359999999</v>
      </c>
      <c r="D41" s="53">
        <v>93975.999590583422</v>
      </c>
      <c r="F41" s="48">
        <f t="shared" si="4"/>
        <v>37</v>
      </c>
      <c r="G41" s="65">
        <v>118.46000000000001</v>
      </c>
      <c r="H41" s="65">
        <f t="shared" si="1"/>
        <v>94697.850413641718</v>
      </c>
      <c r="I41" s="65">
        <v>11217907.359999999</v>
      </c>
      <c r="J41" s="50">
        <f>VLOOKUP(F41,'CNO Week Avg'!$A$3:$B$56,2,FALSE)</f>
        <v>91595.851073711674</v>
      </c>
      <c r="K41" s="50">
        <f t="shared" si="2"/>
        <v>-3101.9993399300438</v>
      </c>
      <c r="L41" s="50">
        <f t="shared" si="3"/>
        <v>-367462.84180811304</v>
      </c>
    </row>
    <row r="42" spans="1:12" x14ac:dyDescent="0.25">
      <c r="A42" s="14">
        <v>42</v>
      </c>
      <c r="B42" s="53">
        <v>115.96000000000001</v>
      </c>
      <c r="C42" s="53">
        <v>10994919.660000002</v>
      </c>
      <c r="D42" s="53">
        <v>94666.663568728385</v>
      </c>
      <c r="F42" s="48">
        <f t="shared" si="4"/>
        <v>38</v>
      </c>
      <c r="G42" s="65">
        <v>115.96000000000001</v>
      </c>
      <c r="H42" s="65">
        <f t="shared" si="1"/>
        <v>94816.485512245607</v>
      </c>
      <c r="I42" s="65">
        <v>10994919.660000002</v>
      </c>
      <c r="J42" s="50">
        <f>VLOOKUP(F42,'CNO Week Avg'!$A$3:$B$56,2,FALSE)</f>
        <v>95947.524169602097</v>
      </c>
      <c r="K42" s="50">
        <f t="shared" si="2"/>
        <v>1131.0386573564901</v>
      </c>
      <c r="L42" s="50">
        <f t="shared" si="3"/>
        <v>131155.24270705861</v>
      </c>
    </row>
    <row r="43" spans="1:12" x14ac:dyDescent="0.25">
      <c r="A43" s="14">
        <v>43</v>
      </c>
      <c r="B43" s="53">
        <v>80.569999999999993</v>
      </c>
      <c r="C43" s="53">
        <v>7676440.4399999995</v>
      </c>
      <c r="D43" s="53">
        <v>95285</v>
      </c>
      <c r="F43" s="48">
        <f t="shared" si="4"/>
        <v>39</v>
      </c>
      <c r="G43" s="65">
        <v>80.569999999999993</v>
      </c>
      <c r="H43" s="65">
        <f t="shared" si="1"/>
        <v>95276.65930246991</v>
      </c>
      <c r="I43" s="65">
        <v>7676440.4399999995</v>
      </c>
      <c r="J43" s="50">
        <f>VLOOKUP(F43,'CNO Week Avg'!$A$3:$B$56,2,FALSE)</f>
        <v>98699.97992694065</v>
      </c>
      <c r="K43" s="50">
        <f t="shared" si="2"/>
        <v>3423.3206244707399</v>
      </c>
      <c r="L43" s="50">
        <f t="shared" si="3"/>
        <v>275816.94271360751</v>
      </c>
    </row>
    <row r="44" spans="1:12" x14ac:dyDescent="0.25">
      <c r="A44" s="14">
        <v>44</v>
      </c>
      <c r="B44" s="53">
        <v>881.21000000000038</v>
      </c>
      <c r="C44" s="53">
        <v>81406034.459999993</v>
      </c>
      <c r="D44" s="53">
        <v>92552.528784484093</v>
      </c>
      <c r="F44" s="48">
        <f t="shared" si="4"/>
        <v>40</v>
      </c>
      <c r="G44" s="65">
        <v>881.21000000000038</v>
      </c>
      <c r="H44" s="65">
        <f t="shared" si="1"/>
        <v>92379.835067690976</v>
      </c>
      <c r="I44" s="65">
        <v>81406034.459999993</v>
      </c>
      <c r="J44" s="50">
        <f>VLOOKUP(F44,'CNO Week Avg'!$A$3:$B$56,2,FALSE)</f>
        <v>97099.260975864338</v>
      </c>
      <c r="K44" s="50">
        <f t="shared" si="2"/>
        <v>4719.4259081733617</v>
      </c>
      <c r="L44" s="50">
        <f t="shared" si="3"/>
        <v>4158805.30454145</v>
      </c>
    </row>
    <row r="45" spans="1:12" x14ac:dyDescent="0.25">
      <c r="A45" s="14">
        <v>45</v>
      </c>
      <c r="B45" s="53">
        <v>124.79999999999998</v>
      </c>
      <c r="C45" s="53">
        <v>11512266.800000001</v>
      </c>
      <c r="D45" s="53">
        <v>92151.018683982795</v>
      </c>
      <c r="F45" s="48">
        <f t="shared" si="4"/>
        <v>41</v>
      </c>
      <c r="G45" s="65">
        <v>124.79999999999998</v>
      </c>
      <c r="H45" s="65">
        <f t="shared" si="1"/>
        <v>92245.727564102577</v>
      </c>
      <c r="I45" s="65">
        <v>11512266.800000001</v>
      </c>
      <c r="J45" s="50">
        <f>VLOOKUP(F45,'CNO Week Avg'!$A$3:$B$56,2,FALSE)</f>
        <v>95150.16791911285</v>
      </c>
      <c r="K45" s="50">
        <f t="shared" si="2"/>
        <v>2904.4403550102725</v>
      </c>
      <c r="L45" s="50">
        <f t="shared" si="3"/>
        <v>362474.15630528197</v>
      </c>
    </row>
    <row r="46" spans="1:12" x14ac:dyDescent="0.25">
      <c r="A46" s="14">
        <v>46</v>
      </c>
      <c r="B46" s="53">
        <v>827.21999999999991</v>
      </c>
      <c r="C46" s="53">
        <v>78603320.550000027</v>
      </c>
      <c r="D46" s="53">
        <v>94994.451259933863</v>
      </c>
      <c r="F46" s="48">
        <f t="shared" si="4"/>
        <v>42</v>
      </c>
      <c r="G46" s="65">
        <v>827.21999999999991</v>
      </c>
      <c r="H46" s="65">
        <f t="shared" si="1"/>
        <v>95021.05914992388</v>
      </c>
      <c r="I46" s="65">
        <v>78603320.550000027</v>
      </c>
      <c r="J46" s="50">
        <f>VLOOKUP(F46,'CNO Week Avg'!$A$3:$B$56,2,FALSE)</f>
        <v>94798.790588388787</v>
      </c>
      <c r="K46" s="50">
        <f t="shared" si="2"/>
        <v>-222.26856153509289</v>
      </c>
      <c r="L46" s="50">
        <f t="shared" si="3"/>
        <v>-183864.99947305952</v>
      </c>
    </row>
    <row r="47" spans="1:12" x14ac:dyDescent="0.25">
      <c r="A47" s="14">
        <v>47</v>
      </c>
      <c r="B47" s="53">
        <v>236.58999999999997</v>
      </c>
      <c r="C47" s="53">
        <v>22646302.900000002</v>
      </c>
      <c r="D47" s="53">
        <v>95565.512783654791</v>
      </c>
      <c r="F47" s="48">
        <f t="shared" si="4"/>
        <v>43</v>
      </c>
      <c r="G47" s="65">
        <v>236.58999999999997</v>
      </c>
      <c r="H47" s="65">
        <f t="shared" si="1"/>
        <v>95719.611564309584</v>
      </c>
      <c r="I47" s="65">
        <v>22646302.900000002</v>
      </c>
      <c r="J47" s="50">
        <f>VLOOKUP(F47,'CNO Week Avg'!$A$3:$B$56,2,FALSE)</f>
        <v>95096.109868232234</v>
      </c>
      <c r="K47" s="50">
        <f t="shared" si="2"/>
        <v>-623.50169607735006</v>
      </c>
      <c r="L47" s="50">
        <f t="shared" si="3"/>
        <v>-147514.26627494022</v>
      </c>
    </row>
    <row r="48" spans="1:12" x14ac:dyDescent="0.25">
      <c r="A48" s="14">
        <v>48</v>
      </c>
      <c r="B48" s="53">
        <v>948.96500000000049</v>
      </c>
      <c r="C48" s="53">
        <v>91134098.799999997</v>
      </c>
      <c r="D48" s="53">
        <v>96011.356463498596</v>
      </c>
      <c r="F48" s="48">
        <f t="shared" si="4"/>
        <v>44</v>
      </c>
      <c r="G48" s="65">
        <v>948.96500000000049</v>
      </c>
      <c r="H48" s="65">
        <f t="shared" si="1"/>
        <v>96035.258202357247</v>
      </c>
      <c r="I48" s="65">
        <v>91134098.799999997</v>
      </c>
      <c r="J48" s="50">
        <f>VLOOKUP(F48,'CNO Week Avg'!$A$3:$B$56,2,FALSE)</f>
        <v>96399.5095394651</v>
      </c>
      <c r="K48" s="50">
        <f t="shared" si="2"/>
        <v>364.25133710785303</v>
      </c>
      <c r="L48" s="50">
        <f t="shared" si="3"/>
        <v>345661.77011855395</v>
      </c>
    </row>
    <row r="49" spans="1:12" x14ac:dyDescent="0.25">
      <c r="A49" s="14">
        <v>49</v>
      </c>
      <c r="B49" s="53">
        <v>395.17499999999995</v>
      </c>
      <c r="C49" s="53">
        <v>37889445.359999992</v>
      </c>
      <c r="D49" s="53">
        <v>95831.726544292527</v>
      </c>
      <c r="F49" s="48">
        <f t="shared" si="4"/>
        <v>45</v>
      </c>
      <c r="G49" s="65">
        <v>395.17499999999995</v>
      </c>
      <c r="H49" s="65">
        <f t="shared" si="1"/>
        <v>95880.167925602567</v>
      </c>
      <c r="I49" s="65">
        <v>37889445.359999992</v>
      </c>
      <c r="J49" s="50">
        <f>VLOOKUP(F49,'CNO Week Avg'!$A$3:$B$56,2,FALSE)</f>
        <v>97802.015637312463</v>
      </c>
      <c r="K49" s="50">
        <f t="shared" si="2"/>
        <v>1921.8477117098955</v>
      </c>
      <c r="L49" s="50">
        <f t="shared" si="3"/>
        <v>759466.16947495786</v>
      </c>
    </row>
    <row r="50" spans="1:12" x14ac:dyDescent="0.25">
      <c r="A50" s="14">
        <v>50</v>
      </c>
      <c r="B50" s="53">
        <v>928.91000000000008</v>
      </c>
      <c r="C50" s="53">
        <v>90888766.220000029</v>
      </c>
      <c r="D50" s="53">
        <v>97805.672208316813</v>
      </c>
      <c r="F50" s="48">
        <f t="shared" si="4"/>
        <v>46</v>
      </c>
      <c r="G50" s="65">
        <v>928.91000000000008</v>
      </c>
      <c r="H50" s="65">
        <f t="shared" si="1"/>
        <v>97844.534152931956</v>
      </c>
      <c r="I50" s="65">
        <v>90888766.220000029</v>
      </c>
      <c r="J50" s="50">
        <f>VLOOKUP(F50,'CNO Week Avg'!$A$3:$B$56,2,FALSE)</f>
        <v>95801.867754729275</v>
      </c>
      <c r="K50" s="50">
        <f t="shared" si="2"/>
        <v>-2042.6663982026803</v>
      </c>
      <c r="L50" s="50">
        <f t="shared" si="3"/>
        <v>-1897453.243954452</v>
      </c>
    </row>
    <row r="51" spans="1:12" x14ac:dyDescent="0.25">
      <c r="A51" s="14">
        <v>51</v>
      </c>
      <c r="B51" s="53">
        <v>995.75000000000023</v>
      </c>
      <c r="C51" s="53">
        <v>98461105.959999979</v>
      </c>
      <c r="D51" s="53">
        <v>98967.452747242409</v>
      </c>
      <c r="F51" s="48">
        <f t="shared" si="4"/>
        <v>47</v>
      </c>
      <c r="G51" s="65">
        <v>995.75000000000023</v>
      </c>
      <c r="H51" s="65">
        <f t="shared" si="1"/>
        <v>98881.351704745117</v>
      </c>
      <c r="I51" s="65">
        <v>98461105.959999979</v>
      </c>
      <c r="J51" s="50">
        <f>VLOOKUP(F51,'CNO Week Avg'!$A$3:$B$56,2,FALSE)</f>
        <v>99650.500654924996</v>
      </c>
      <c r="K51" s="50">
        <f t="shared" si="2"/>
        <v>769.14895017987874</v>
      </c>
      <c r="L51" s="50">
        <f t="shared" si="3"/>
        <v>765880.06714161439</v>
      </c>
    </row>
    <row r="52" spans="1:12" x14ac:dyDescent="0.25">
      <c r="A52" s="14">
        <v>52</v>
      </c>
      <c r="B52" s="53">
        <v>762.38</v>
      </c>
      <c r="C52" s="53">
        <v>77372977.919999972</v>
      </c>
      <c r="D52" s="53">
        <v>100253.39681832935</v>
      </c>
      <c r="F52" s="48">
        <f t="shared" si="4"/>
        <v>48</v>
      </c>
      <c r="G52" s="65">
        <v>762.38</v>
      </c>
      <c r="H52" s="65">
        <f t="shared" si="1"/>
        <v>101488.72992470942</v>
      </c>
      <c r="I52" s="65">
        <v>77372977.919999972</v>
      </c>
      <c r="J52" s="50">
        <f>VLOOKUP(F52,'CNO Week Avg'!$A$3:$B$56,2,FALSE)</f>
        <v>102656.7289288976</v>
      </c>
      <c r="K52" s="50">
        <f t="shared" si="2"/>
        <v>1167.9990041881829</v>
      </c>
      <c r="L52" s="50">
        <f t="shared" si="3"/>
        <v>890459.08081298682</v>
      </c>
    </row>
    <row r="53" spans="1:12" x14ac:dyDescent="0.25">
      <c r="A53" s="14">
        <v>53</v>
      </c>
      <c r="B53" s="53">
        <v>824.56000000000017</v>
      </c>
      <c r="C53" s="53">
        <v>87568420.140000001</v>
      </c>
      <c r="D53" s="53">
        <v>105290.50696599203</v>
      </c>
      <c r="F53" s="48">
        <f t="shared" si="4"/>
        <v>49</v>
      </c>
      <c r="G53" s="65">
        <v>824.56000000000017</v>
      </c>
      <c r="H53" s="65">
        <f t="shared" si="1"/>
        <v>106200.17965945472</v>
      </c>
      <c r="I53" s="65">
        <v>87568420.140000001</v>
      </c>
      <c r="J53" s="50">
        <f>VLOOKUP(F53,'CNO Week Avg'!$A$3:$B$56,2,FALSE)</f>
        <v>102656.72892889757</v>
      </c>
      <c r="K53" s="50">
        <f t="shared" si="2"/>
        <v>-3543.450730557146</v>
      </c>
      <c r="L53" s="50">
        <f t="shared" si="3"/>
        <v>-2921787.734388201</v>
      </c>
    </row>
    <row r="54" spans="1:12" x14ac:dyDescent="0.25">
      <c r="A54" s="66" t="s">
        <v>40</v>
      </c>
      <c r="B54" s="53">
        <v>2782.1299999999997</v>
      </c>
      <c r="C54" s="53">
        <v>126395679.95999996</v>
      </c>
      <c r="D54" s="53">
        <v>45238.739036235427</v>
      </c>
      <c r="F54" s="58" t="s">
        <v>2222</v>
      </c>
      <c r="G54" s="58" t="s">
        <v>2228</v>
      </c>
      <c r="H54" s="58" t="s">
        <v>2229</v>
      </c>
      <c r="I54" s="58" t="s">
        <v>2231</v>
      </c>
      <c r="J54" s="58" t="s">
        <v>2232</v>
      </c>
      <c r="K54" s="58" t="s">
        <v>2234</v>
      </c>
      <c r="L54" s="58" t="s">
        <v>2233</v>
      </c>
    </row>
    <row r="55" spans="1:12" x14ac:dyDescent="0.25">
      <c r="A55" s="14">
        <v>14</v>
      </c>
      <c r="B55" s="53">
        <v>26.28</v>
      </c>
      <c r="C55" s="53">
        <v>1180563.3</v>
      </c>
      <c r="D55" s="53">
        <v>44922.5</v>
      </c>
      <c r="F55">
        <f>A55-4</f>
        <v>10</v>
      </c>
    </row>
    <row r="56" spans="1:12" x14ac:dyDescent="0.25">
      <c r="A56" s="14">
        <v>15</v>
      </c>
      <c r="B56" s="53">
        <v>26.65</v>
      </c>
      <c r="C56" s="53">
        <v>1197184.6200000001</v>
      </c>
      <c r="D56" s="53">
        <v>44922.499812382746</v>
      </c>
      <c r="F56" s="47">
        <f t="shared" ref="F56:F66" si="5">A56-4</f>
        <v>11</v>
      </c>
    </row>
    <row r="57" spans="1:12" x14ac:dyDescent="0.25">
      <c r="A57" s="14">
        <v>20</v>
      </c>
      <c r="B57" s="53">
        <v>85.534999999999997</v>
      </c>
      <c r="C57" s="53">
        <v>3666303.83</v>
      </c>
      <c r="D57" s="53">
        <v>42863.200243833264</v>
      </c>
      <c r="F57" s="47">
        <f t="shared" si="5"/>
        <v>16</v>
      </c>
    </row>
    <row r="58" spans="1:12" x14ac:dyDescent="0.25">
      <c r="A58" s="14">
        <v>21</v>
      </c>
      <c r="B58" s="53">
        <v>185.05</v>
      </c>
      <c r="C58" s="53">
        <v>7931835.1600000011</v>
      </c>
      <c r="D58" s="53">
        <v>42863.200001988131</v>
      </c>
      <c r="F58" s="47">
        <f t="shared" si="5"/>
        <v>17</v>
      </c>
    </row>
    <row r="59" spans="1:12" x14ac:dyDescent="0.25">
      <c r="A59" s="14">
        <v>22</v>
      </c>
      <c r="B59" s="53">
        <v>156.23500000000001</v>
      </c>
      <c r="C59" s="53">
        <v>6696732.0699999994</v>
      </c>
      <c r="D59" s="53">
        <v>42863.200139113047</v>
      </c>
      <c r="F59" s="47">
        <f t="shared" si="5"/>
        <v>18</v>
      </c>
    </row>
    <row r="60" spans="1:12" x14ac:dyDescent="0.25">
      <c r="A60" s="14">
        <v>23</v>
      </c>
      <c r="B60" s="53">
        <v>216.97000000000003</v>
      </c>
      <c r="C60" s="53">
        <v>9300028.4800000004</v>
      </c>
      <c r="D60" s="53">
        <v>42863.199920418367</v>
      </c>
      <c r="F60" s="47">
        <f t="shared" si="5"/>
        <v>19</v>
      </c>
    </row>
    <row r="61" spans="1:12" x14ac:dyDescent="0.25">
      <c r="A61" s="14">
        <v>24</v>
      </c>
      <c r="B61" s="53">
        <v>339.80500000000001</v>
      </c>
      <c r="C61" s="53">
        <v>14565129.700000001</v>
      </c>
      <c r="D61" s="53">
        <v>42863.199974447954</v>
      </c>
      <c r="F61" s="47">
        <f t="shared" si="5"/>
        <v>20</v>
      </c>
    </row>
    <row r="62" spans="1:12" x14ac:dyDescent="0.25">
      <c r="A62" s="14">
        <v>25</v>
      </c>
      <c r="B62" s="53">
        <v>170.185</v>
      </c>
      <c r="C62" s="53">
        <v>7294673.6799999997</v>
      </c>
      <c r="D62" s="53">
        <v>42863.199930185488</v>
      </c>
      <c r="F62" s="47">
        <f t="shared" si="5"/>
        <v>21</v>
      </c>
    </row>
    <row r="63" spans="1:12" x14ac:dyDescent="0.25">
      <c r="A63" s="14">
        <v>26</v>
      </c>
      <c r="B63" s="53">
        <v>637.6</v>
      </c>
      <c r="C63" s="53">
        <v>29163071</v>
      </c>
      <c r="D63" s="53">
        <v>45491.713083138609</v>
      </c>
      <c r="F63" s="47">
        <f t="shared" si="5"/>
        <v>22</v>
      </c>
    </row>
    <row r="64" spans="1:12" x14ac:dyDescent="0.25">
      <c r="A64" s="14">
        <v>27</v>
      </c>
      <c r="B64" s="53">
        <v>347.48000000000008</v>
      </c>
      <c r="C64" s="53">
        <v>16597893.129999999</v>
      </c>
      <c r="D64" s="53">
        <v>47488.932332615375</v>
      </c>
      <c r="F64" s="47">
        <f t="shared" si="5"/>
        <v>23</v>
      </c>
    </row>
    <row r="65" spans="1:13" x14ac:dyDescent="0.25">
      <c r="A65" s="14">
        <v>28</v>
      </c>
      <c r="B65" s="53">
        <v>472.15500000000009</v>
      </c>
      <c r="C65" s="53">
        <v>23036066.689999994</v>
      </c>
      <c r="D65" s="53">
        <v>48006.902583219933</v>
      </c>
      <c r="F65" s="47">
        <f t="shared" si="5"/>
        <v>24</v>
      </c>
    </row>
    <row r="66" spans="1:13" x14ac:dyDescent="0.25">
      <c r="A66" s="14">
        <v>29</v>
      </c>
      <c r="B66" s="53">
        <v>118.18499999999999</v>
      </c>
      <c r="C66" s="53">
        <v>5766198.2999999998</v>
      </c>
      <c r="D66" s="53">
        <v>47670.993017797555</v>
      </c>
      <c r="F66" s="47">
        <f t="shared" si="5"/>
        <v>25</v>
      </c>
      <c r="G66" s="68">
        <f>SUM(G68:G108)</f>
        <v>10560.909999999998</v>
      </c>
      <c r="H66" s="69">
        <f>I66/G66</f>
        <v>45151.484887429207</v>
      </c>
      <c r="I66" s="68">
        <f>SUM(I68:I108)</f>
        <v>476840768.26249993</v>
      </c>
      <c r="J66" s="69">
        <f>AVERAGE(J68:J108)</f>
        <v>46950.199024390247</v>
      </c>
      <c r="K66" s="69">
        <f>L66/G66</f>
        <v>1875.7081612001298</v>
      </c>
      <c r="L66" s="69">
        <f>SUM(L68:L108)</f>
        <v>19809185.076700058</v>
      </c>
      <c r="M66" s="70">
        <f>(L66*100/I66)/100</f>
        <v>4.1542557589780447E-2</v>
      </c>
    </row>
    <row r="67" spans="1:13" x14ac:dyDescent="0.25">
      <c r="A67" s="66" t="s">
        <v>14</v>
      </c>
      <c r="B67" s="53">
        <v>10560.910000000013</v>
      </c>
      <c r="C67" s="53">
        <v>476840768.26249963</v>
      </c>
      <c r="D67" s="53">
        <v>44979.250480919167</v>
      </c>
      <c r="F67" s="71" t="s">
        <v>2222</v>
      </c>
      <c r="G67" s="71" t="s">
        <v>2228</v>
      </c>
      <c r="H67" s="71" t="s">
        <v>2229</v>
      </c>
      <c r="I67" s="71" t="s">
        <v>2231</v>
      </c>
      <c r="J67" s="71" t="s">
        <v>2232</v>
      </c>
      <c r="K67" s="71" t="s">
        <v>2234</v>
      </c>
      <c r="L67" s="71" t="s">
        <v>2233</v>
      </c>
      <c r="M67" s="8"/>
    </row>
    <row r="68" spans="1:13" x14ac:dyDescent="0.25">
      <c r="A68" s="14">
        <v>2</v>
      </c>
      <c r="B68" s="53">
        <v>205.72000000000003</v>
      </c>
      <c r="C68" s="53">
        <v>9961991</v>
      </c>
      <c r="D68" s="53">
        <v>48425</v>
      </c>
      <c r="F68" s="47">
        <f>(A68-4)+53</f>
        <v>51</v>
      </c>
      <c r="G68" s="53">
        <v>205.72000000000003</v>
      </c>
      <c r="H68" s="65">
        <f>I68/G68</f>
        <v>48424.999999999993</v>
      </c>
      <c r="I68" s="53">
        <v>9961991</v>
      </c>
      <c r="J68" s="50">
        <f>VLOOKUP(F68,'PS+PFAD Week Avg'!$A$3:$C$56,3,FALSE)*100</f>
        <v>50154</v>
      </c>
      <c r="K68" s="50">
        <f>J68-H68</f>
        <v>1729.0000000000073</v>
      </c>
      <c r="L68" s="50">
        <f>K68*G68</f>
        <v>355689.88000000152</v>
      </c>
    </row>
    <row r="69" spans="1:13" x14ac:dyDescent="0.25">
      <c r="A69" s="14">
        <v>3</v>
      </c>
      <c r="B69" s="53">
        <v>60.759999999999991</v>
      </c>
      <c r="C69" s="53">
        <v>3013696</v>
      </c>
      <c r="D69" s="53">
        <v>43785.882352941175</v>
      </c>
      <c r="F69" s="47">
        <f t="shared" ref="F69:F70" si="6">(A69-4)+53</f>
        <v>52</v>
      </c>
      <c r="G69" s="53">
        <v>60.759999999999991</v>
      </c>
      <c r="H69" s="65">
        <f t="shared" ref="H69:H108" si="7">I69/G69</f>
        <v>49600.000000000007</v>
      </c>
      <c r="I69" s="53">
        <v>3013696</v>
      </c>
      <c r="J69" s="50">
        <f>VLOOKUP(F69,'PS+PFAD Week Avg'!$A$3:$C$56,3,FALSE)*100</f>
        <v>49876.800000000003</v>
      </c>
      <c r="K69" s="50">
        <f t="shared" ref="K69:K108" si="8">J69-H69</f>
        <v>276.79999999999563</v>
      </c>
      <c r="L69" s="50">
        <f t="shared" ref="L69:L108" si="9">K69*G69</f>
        <v>16818.367999999733</v>
      </c>
    </row>
    <row r="70" spans="1:13" x14ac:dyDescent="0.25">
      <c r="A70" s="14">
        <v>4</v>
      </c>
      <c r="B70" s="53">
        <v>612.38000000000022</v>
      </c>
      <c r="C70" s="53">
        <v>28539569.25999999</v>
      </c>
      <c r="D70" s="53">
        <v>46494.411764705881</v>
      </c>
      <c r="F70" s="47">
        <f t="shared" si="6"/>
        <v>53</v>
      </c>
      <c r="G70" s="53">
        <v>612.38000000000022</v>
      </c>
      <c r="H70" s="65">
        <f t="shared" si="7"/>
        <v>46604.345765701</v>
      </c>
      <c r="I70" s="53">
        <v>28539569.25999999</v>
      </c>
      <c r="J70" s="50">
        <f>VLOOKUP(F70,'PS+PFAD Week Avg'!$A$3:$C$56,3,FALSE)*100</f>
        <v>49650</v>
      </c>
      <c r="K70" s="50">
        <f t="shared" si="8"/>
        <v>3045.6542342989997</v>
      </c>
      <c r="L70" s="50">
        <f t="shared" si="9"/>
        <v>1865097.7400000221</v>
      </c>
    </row>
    <row r="71" spans="1:13" x14ac:dyDescent="0.25">
      <c r="A71" s="14">
        <v>5</v>
      </c>
      <c r="B71" s="53">
        <v>303.34000000000003</v>
      </c>
      <c r="C71" s="53">
        <v>15056184.76</v>
      </c>
      <c r="D71" s="53">
        <v>49719.349988013404</v>
      </c>
      <c r="F71" s="47">
        <f t="shared" ref="F71:F121" si="10">A71-4</f>
        <v>1</v>
      </c>
      <c r="G71" s="53">
        <v>303.34000000000003</v>
      </c>
      <c r="H71" s="65">
        <f t="shared" si="7"/>
        <v>49634.68306191072</v>
      </c>
      <c r="I71" s="53">
        <v>15056184.76</v>
      </c>
      <c r="J71" s="50">
        <f>VLOOKUP(F71,'PS+PFAD Week Avg'!$A$3:$C$56,3,FALSE)*100</f>
        <v>49524</v>
      </c>
      <c r="K71" s="50">
        <f t="shared" si="8"/>
        <v>-110.68306191072043</v>
      </c>
      <c r="L71" s="50">
        <f t="shared" si="9"/>
        <v>-33574.599999997939</v>
      </c>
    </row>
    <row r="72" spans="1:13" x14ac:dyDescent="0.25">
      <c r="A72" s="14">
        <v>6</v>
      </c>
      <c r="B72" s="53">
        <v>149.35999999999999</v>
      </c>
      <c r="C72" s="53">
        <v>7249067.7400000002</v>
      </c>
      <c r="D72" s="53">
        <v>48908.818158486109</v>
      </c>
      <c r="F72" s="47">
        <f t="shared" si="10"/>
        <v>2</v>
      </c>
      <c r="G72" s="53">
        <v>149.35999999999999</v>
      </c>
      <c r="H72" s="65">
        <f t="shared" si="7"/>
        <v>48534.197509373334</v>
      </c>
      <c r="I72" s="53">
        <v>7249067.7400000002</v>
      </c>
      <c r="J72" s="50">
        <f>VLOOKUP(F72,'PS+PFAD Week Avg'!$A$3:$C$56,3,FALSE)*100</f>
        <v>49272</v>
      </c>
      <c r="K72" s="50">
        <f t="shared" si="8"/>
        <v>737.80249062666553</v>
      </c>
      <c r="L72" s="50">
        <f t="shared" si="9"/>
        <v>110198.17999999876</v>
      </c>
    </row>
    <row r="73" spans="1:13" x14ac:dyDescent="0.25">
      <c r="A73" s="14">
        <v>7</v>
      </c>
      <c r="B73" s="53">
        <v>298.92999999999995</v>
      </c>
      <c r="C73" s="53">
        <v>14552046.789999999</v>
      </c>
      <c r="D73" s="53">
        <v>48674.89283857699</v>
      </c>
      <c r="F73" s="47">
        <f t="shared" si="10"/>
        <v>3</v>
      </c>
      <c r="G73" s="53">
        <v>298.92999999999995</v>
      </c>
      <c r="H73" s="65">
        <f t="shared" si="7"/>
        <v>48680.449570133482</v>
      </c>
      <c r="I73" s="53">
        <v>14552046.789999999</v>
      </c>
      <c r="J73" s="50">
        <f>VLOOKUP(F73,'PS+PFAD Week Avg'!$A$3:$C$56,3,FALSE)*100</f>
        <v>49574.400000000001</v>
      </c>
      <c r="K73" s="50">
        <f t="shared" si="8"/>
        <v>893.9504298665197</v>
      </c>
      <c r="L73" s="50">
        <f t="shared" si="9"/>
        <v>267228.60199999867</v>
      </c>
    </row>
    <row r="74" spans="1:13" x14ac:dyDescent="0.25">
      <c r="A74" s="14">
        <v>8</v>
      </c>
      <c r="B74" s="53">
        <v>214.00999999999996</v>
      </c>
      <c r="C74" s="53">
        <v>10593927.100000001</v>
      </c>
      <c r="D74" s="53">
        <v>49532</v>
      </c>
      <c r="F74" s="47">
        <f t="shared" si="10"/>
        <v>4</v>
      </c>
      <c r="G74" s="53">
        <v>214.00999999999996</v>
      </c>
      <c r="H74" s="65">
        <f t="shared" si="7"/>
        <v>49502.019064529712</v>
      </c>
      <c r="I74" s="53">
        <v>10593927.100000001</v>
      </c>
      <c r="J74" s="50">
        <f>VLOOKUP(F74,'PS+PFAD Week Avg'!$A$3:$C$56,3,FALSE)*100</f>
        <v>50154</v>
      </c>
      <c r="K74" s="50">
        <f t="shared" si="8"/>
        <v>651.98093547028839</v>
      </c>
      <c r="L74" s="50">
        <f t="shared" si="9"/>
        <v>139530.43999999639</v>
      </c>
    </row>
    <row r="75" spans="1:13" x14ac:dyDescent="0.25">
      <c r="A75" s="14">
        <v>9</v>
      </c>
      <c r="B75" s="53">
        <v>80.94</v>
      </c>
      <c r="C75" s="53">
        <v>4098792</v>
      </c>
      <c r="D75" s="53">
        <v>50650</v>
      </c>
      <c r="F75" s="47">
        <f t="shared" si="10"/>
        <v>5</v>
      </c>
      <c r="G75" s="53">
        <v>80.94</v>
      </c>
      <c r="H75" s="65">
        <f t="shared" si="7"/>
        <v>50639.881393624906</v>
      </c>
      <c r="I75" s="53">
        <v>4098792</v>
      </c>
      <c r="J75" s="50">
        <f>VLOOKUP(F75,'PS+PFAD Week Avg'!$A$3:$C$56,3,FALSE)*100</f>
        <v>49876.800000000003</v>
      </c>
      <c r="K75" s="50">
        <f t="shared" si="8"/>
        <v>-763.08139362490328</v>
      </c>
      <c r="L75" s="50">
        <f t="shared" si="9"/>
        <v>-61763.80799999967</v>
      </c>
    </row>
    <row r="76" spans="1:13" x14ac:dyDescent="0.25">
      <c r="A76" s="14">
        <v>10</v>
      </c>
      <c r="B76" s="53">
        <v>253.26</v>
      </c>
      <c r="C76" s="53">
        <v>12852896</v>
      </c>
      <c r="D76" s="53">
        <v>50720</v>
      </c>
      <c r="F76" s="47">
        <f t="shared" si="10"/>
        <v>6</v>
      </c>
      <c r="G76" s="53">
        <v>253.26</v>
      </c>
      <c r="H76" s="65">
        <f t="shared" si="7"/>
        <v>50749.806522940853</v>
      </c>
      <c r="I76" s="53">
        <v>12852896</v>
      </c>
      <c r="J76" s="50">
        <f>VLOOKUP(F76,'PS+PFAD Week Avg'!$A$3:$C$56,3,FALSE)*100</f>
        <v>50280</v>
      </c>
      <c r="K76" s="50">
        <f t="shared" si="8"/>
        <v>-469.80652294085303</v>
      </c>
      <c r="L76" s="50">
        <f t="shared" si="9"/>
        <v>-118983.20000000043</v>
      </c>
    </row>
    <row r="77" spans="1:13" x14ac:dyDescent="0.25">
      <c r="A77" s="14">
        <v>11</v>
      </c>
      <c r="B77" s="53">
        <v>192.18999999999994</v>
      </c>
      <c r="C77" s="53">
        <v>9744168.1999999993</v>
      </c>
      <c r="D77" s="53">
        <v>50546</v>
      </c>
      <c r="F77" s="47">
        <f t="shared" si="10"/>
        <v>7</v>
      </c>
      <c r="G77" s="53">
        <v>192.18999999999994</v>
      </c>
      <c r="H77" s="65">
        <f t="shared" si="7"/>
        <v>50700.703470523971</v>
      </c>
      <c r="I77" s="53">
        <v>9744168.1999999993</v>
      </c>
      <c r="J77" s="50">
        <f>VLOOKUP(F77,'PS+PFAD Week Avg'!$A$3:$C$56,3,FALSE)*100</f>
        <v>49977.599999999999</v>
      </c>
      <c r="K77" s="50">
        <f t="shared" si="8"/>
        <v>-723.10347052397265</v>
      </c>
      <c r="L77" s="50">
        <f t="shared" si="9"/>
        <v>-138973.25600000226</v>
      </c>
    </row>
    <row r="78" spans="1:13" x14ac:dyDescent="0.25">
      <c r="A78" s="14">
        <v>12</v>
      </c>
      <c r="B78" s="53">
        <v>331</v>
      </c>
      <c r="C78" s="53">
        <v>16097602.329999998</v>
      </c>
      <c r="D78" s="53">
        <v>48646</v>
      </c>
      <c r="F78" s="47">
        <f t="shared" si="10"/>
        <v>8</v>
      </c>
      <c r="G78" s="53">
        <v>331</v>
      </c>
      <c r="H78" s="65">
        <f t="shared" si="7"/>
        <v>48633.239667673712</v>
      </c>
      <c r="I78" s="53">
        <v>16097602.329999998</v>
      </c>
      <c r="J78" s="50">
        <f>VLOOKUP(F78,'PS+PFAD Week Avg'!$A$3:$C$56,3,FALSE)*100</f>
        <v>49130.879999999997</v>
      </c>
      <c r="K78" s="50">
        <f t="shared" si="8"/>
        <v>497.64033232628572</v>
      </c>
      <c r="L78" s="50">
        <f t="shared" si="9"/>
        <v>164718.95000000056</v>
      </c>
    </row>
    <row r="79" spans="1:13" x14ac:dyDescent="0.25">
      <c r="A79" s="14">
        <v>13</v>
      </c>
      <c r="B79" s="53">
        <v>646.46</v>
      </c>
      <c r="C79" s="53">
        <v>31609399.929999996</v>
      </c>
      <c r="D79" s="53">
        <v>48796.833346389372</v>
      </c>
      <c r="F79" s="47">
        <f t="shared" si="10"/>
        <v>9</v>
      </c>
      <c r="G79" s="53">
        <v>646.46</v>
      </c>
      <c r="H79" s="65">
        <f t="shared" si="7"/>
        <v>48896.141957739062</v>
      </c>
      <c r="I79" s="53">
        <v>31609399.929999996</v>
      </c>
      <c r="J79" s="50">
        <f>VLOOKUP(F79,'PS+PFAD Week Avg'!$A$3:$C$56,3,FALSE)*100</f>
        <v>48505.920000000006</v>
      </c>
      <c r="K79" s="50">
        <f t="shared" si="8"/>
        <v>-390.22195773905696</v>
      </c>
      <c r="L79" s="50">
        <f t="shared" si="9"/>
        <v>-252262.88679999078</v>
      </c>
    </row>
    <row r="80" spans="1:13" x14ac:dyDescent="0.25">
      <c r="A80" s="14">
        <v>14</v>
      </c>
      <c r="B80" s="53">
        <v>124.2</v>
      </c>
      <c r="C80" s="53">
        <v>3336295.13</v>
      </c>
      <c r="D80" s="53">
        <v>26877.833333333332</v>
      </c>
      <c r="F80" s="47">
        <f t="shared" si="10"/>
        <v>10</v>
      </c>
      <c r="G80" s="53">
        <v>124.2</v>
      </c>
      <c r="H80" s="65">
        <f t="shared" si="7"/>
        <v>26862.279629629629</v>
      </c>
      <c r="I80" s="53">
        <v>3336295.13</v>
      </c>
      <c r="J80" s="50">
        <f>VLOOKUP(F80,'PS+PFAD Week Avg'!$A$3:$C$56,3,FALSE)*100</f>
        <v>40930.800000000003</v>
      </c>
      <c r="K80" s="50">
        <f t="shared" si="8"/>
        <v>14068.520370370374</v>
      </c>
      <c r="L80" s="50">
        <f t="shared" si="9"/>
        <v>1747310.2300000004</v>
      </c>
    </row>
    <row r="81" spans="1:12" x14ac:dyDescent="0.25">
      <c r="A81" s="14">
        <v>15</v>
      </c>
      <c r="B81" s="53">
        <v>429.03000000000003</v>
      </c>
      <c r="C81" s="53">
        <v>11556567.26</v>
      </c>
      <c r="D81" s="53">
        <v>26982.52</v>
      </c>
      <c r="F81" s="47">
        <f t="shared" si="10"/>
        <v>11</v>
      </c>
      <c r="G81" s="53">
        <v>429.03000000000003</v>
      </c>
      <c r="H81" s="65">
        <f t="shared" si="7"/>
        <v>26936.501550008157</v>
      </c>
      <c r="I81" s="53">
        <v>11556567.26</v>
      </c>
      <c r="J81" s="50">
        <f>VLOOKUP(F81,'PS+PFAD Week Avg'!$A$3:$C$56,3,FALSE)*100</f>
        <v>42720.000000000007</v>
      </c>
      <c r="K81" s="50">
        <f t="shared" si="8"/>
        <v>15783.49844999185</v>
      </c>
      <c r="L81" s="50">
        <f t="shared" si="9"/>
        <v>6771594.3400000036</v>
      </c>
    </row>
    <row r="82" spans="1:12" x14ac:dyDescent="0.25">
      <c r="A82" s="14">
        <v>16</v>
      </c>
      <c r="B82" s="53">
        <v>158.09000000000003</v>
      </c>
      <c r="C82" s="53">
        <v>6175943.9425000008</v>
      </c>
      <c r="D82" s="53">
        <v>39065.999974920167</v>
      </c>
      <c r="F82" s="47">
        <f t="shared" si="10"/>
        <v>12</v>
      </c>
      <c r="G82" s="53">
        <v>158.09000000000003</v>
      </c>
      <c r="H82" s="65">
        <f t="shared" si="7"/>
        <v>39066.000015813777</v>
      </c>
      <c r="I82" s="53">
        <v>6175943.9425000008</v>
      </c>
      <c r="J82" s="50">
        <f>VLOOKUP(F82,'PS+PFAD Week Avg'!$A$3:$C$56,3,FALSE)*100</f>
        <v>43123.199999999997</v>
      </c>
      <c r="K82" s="50">
        <f t="shared" si="8"/>
        <v>4057.1999841862198</v>
      </c>
      <c r="L82" s="50">
        <f t="shared" si="9"/>
        <v>641402.74549999961</v>
      </c>
    </row>
    <row r="83" spans="1:12" x14ac:dyDescent="0.25">
      <c r="A83" s="14">
        <v>18</v>
      </c>
      <c r="B83" s="53">
        <v>85.48</v>
      </c>
      <c r="C83" s="53">
        <v>3339361.67</v>
      </c>
      <c r="D83" s="53">
        <v>39065.999893421569</v>
      </c>
      <c r="F83" s="47">
        <f t="shared" si="10"/>
        <v>14</v>
      </c>
      <c r="G83" s="53">
        <v>85.48</v>
      </c>
      <c r="H83" s="65">
        <f t="shared" si="7"/>
        <v>39065.999883013566</v>
      </c>
      <c r="I83" s="53">
        <v>3339361.67</v>
      </c>
      <c r="J83" s="50">
        <f>VLOOKUP(F83,'PS+PFAD Week Avg'!$A$3:$C$56,3,FALSE)*100</f>
        <v>46953.599999999991</v>
      </c>
      <c r="K83" s="50">
        <f t="shared" si="8"/>
        <v>7887.6001169864248</v>
      </c>
      <c r="L83" s="50">
        <f t="shared" si="9"/>
        <v>674232.05799999961</v>
      </c>
    </row>
    <row r="84" spans="1:12" x14ac:dyDescent="0.25">
      <c r="A84" s="14">
        <v>23</v>
      </c>
      <c r="B84" s="53">
        <v>91.41</v>
      </c>
      <c r="C84" s="53">
        <v>3778889.3999999994</v>
      </c>
      <c r="D84" s="53">
        <v>41340</v>
      </c>
      <c r="F84" s="47">
        <f t="shared" si="10"/>
        <v>19</v>
      </c>
      <c r="G84" s="53">
        <v>91.41</v>
      </c>
      <c r="H84" s="65">
        <f t="shared" si="7"/>
        <v>41339.999999999993</v>
      </c>
      <c r="I84" s="53">
        <v>3778889.3999999994</v>
      </c>
      <c r="J84" s="50">
        <f>VLOOKUP(F84,'PS+PFAD Week Avg'!$A$3:$C$56,3,FALSE)*100</f>
        <v>44937.600000000006</v>
      </c>
      <c r="K84" s="50">
        <f t="shared" si="8"/>
        <v>3597.6000000000131</v>
      </c>
      <c r="L84" s="50">
        <f t="shared" si="9"/>
        <v>328856.6160000012</v>
      </c>
    </row>
    <row r="85" spans="1:12" x14ac:dyDescent="0.25">
      <c r="A85" s="14">
        <v>24</v>
      </c>
      <c r="B85" s="53">
        <v>397.15</v>
      </c>
      <c r="C85" s="53">
        <v>17245999.330000002</v>
      </c>
      <c r="D85" s="53">
        <v>43614.574997619915</v>
      </c>
      <c r="F85" s="47">
        <f t="shared" si="10"/>
        <v>20</v>
      </c>
      <c r="G85" s="53">
        <v>397.15</v>
      </c>
      <c r="H85" s="65">
        <f t="shared" si="7"/>
        <v>43424.397154727441</v>
      </c>
      <c r="I85" s="53">
        <v>17245999.330000002</v>
      </c>
      <c r="J85" s="50">
        <f>VLOOKUP(F85,'PS+PFAD Week Avg'!$A$3:$C$56,3,FALSE)*100</f>
        <v>44756.160000000003</v>
      </c>
      <c r="K85" s="50">
        <f t="shared" si="8"/>
        <v>1331.7628452725621</v>
      </c>
      <c r="L85" s="50">
        <f t="shared" si="9"/>
        <v>528909.61399999796</v>
      </c>
    </row>
    <row r="86" spans="1:12" x14ac:dyDescent="0.25">
      <c r="A86" s="14">
        <v>25</v>
      </c>
      <c r="B86" s="53">
        <v>392.91999999999996</v>
      </c>
      <c r="C86" s="53">
        <v>17362156.670000002</v>
      </c>
      <c r="D86" s="53">
        <v>44088.156832215718</v>
      </c>
      <c r="F86" s="47">
        <f t="shared" si="10"/>
        <v>21</v>
      </c>
      <c r="G86" s="53">
        <v>392.91999999999996</v>
      </c>
      <c r="H86" s="65">
        <f t="shared" si="7"/>
        <v>44187.510612847407</v>
      </c>
      <c r="I86" s="53">
        <v>17362156.670000002</v>
      </c>
      <c r="J86" s="50">
        <f>VLOOKUP(F86,'PS+PFAD Week Avg'!$A$3:$C$56,3,FALSE)*100</f>
        <v>43224.000000000007</v>
      </c>
      <c r="K86" s="50">
        <f t="shared" si="8"/>
        <v>-963.5106128473999</v>
      </c>
      <c r="L86" s="50">
        <f t="shared" si="9"/>
        <v>-378582.59000000032</v>
      </c>
    </row>
    <row r="87" spans="1:12" x14ac:dyDescent="0.25">
      <c r="A87" s="14">
        <v>26</v>
      </c>
      <c r="B87" s="53">
        <v>291.77</v>
      </c>
      <c r="C87" s="53">
        <v>12462171.68</v>
      </c>
      <c r="D87" s="53">
        <v>42718.352941176468</v>
      </c>
      <c r="F87" s="47">
        <f t="shared" si="10"/>
        <v>22</v>
      </c>
      <c r="G87" s="53">
        <v>291.77</v>
      </c>
      <c r="H87" s="65">
        <f t="shared" si="7"/>
        <v>42712.313397539161</v>
      </c>
      <c r="I87" s="53">
        <v>12462171.68</v>
      </c>
      <c r="J87" s="50">
        <f>VLOOKUP(F87,'PS+PFAD Week Avg'!$A$3:$C$56,3,FALSE)*100</f>
        <v>42619.199999999997</v>
      </c>
      <c r="K87" s="50">
        <f t="shared" si="8"/>
        <v>-93.113397539163998</v>
      </c>
      <c r="L87" s="50">
        <f t="shared" si="9"/>
        <v>-27167.696000001877</v>
      </c>
    </row>
    <row r="88" spans="1:12" x14ac:dyDescent="0.25">
      <c r="A88" s="14">
        <v>27</v>
      </c>
      <c r="B88" s="53">
        <v>146.32</v>
      </c>
      <c r="C88" s="53">
        <v>6448513.1899999995</v>
      </c>
      <c r="D88" s="53">
        <v>44057.357245141422</v>
      </c>
      <c r="F88" s="47">
        <f t="shared" si="10"/>
        <v>23</v>
      </c>
      <c r="G88" s="53">
        <v>146.32</v>
      </c>
      <c r="H88" s="65">
        <f t="shared" si="7"/>
        <v>44071.303922908693</v>
      </c>
      <c r="I88" s="53">
        <v>6448513.1899999995</v>
      </c>
      <c r="J88" s="50">
        <f>VLOOKUP(F88,'PS+PFAD Week Avg'!$A$3:$C$56,3,FALSE)*100</f>
        <v>43728</v>
      </c>
      <c r="K88" s="50">
        <f t="shared" si="8"/>
        <v>-343.30392290869349</v>
      </c>
      <c r="L88" s="50">
        <f t="shared" si="9"/>
        <v>-50232.230000000032</v>
      </c>
    </row>
    <row r="89" spans="1:12" x14ac:dyDescent="0.25">
      <c r="A89" s="14">
        <v>28</v>
      </c>
      <c r="B89" s="53">
        <v>111.12</v>
      </c>
      <c r="C89" s="53">
        <v>4818941.04</v>
      </c>
      <c r="D89" s="53">
        <v>43367</v>
      </c>
      <c r="F89" s="47">
        <f t="shared" si="10"/>
        <v>24</v>
      </c>
      <c r="G89" s="53">
        <v>111.12</v>
      </c>
      <c r="H89" s="65">
        <f t="shared" si="7"/>
        <v>43367</v>
      </c>
      <c r="I89" s="53">
        <v>4818941.04</v>
      </c>
      <c r="J89" s="50">
        <f>VLOOKUP(F89,'PS+PFAD Week Avg'!$A$3:$C$56,3,FALSE)*100</f>
        <v>44937.600000000006</v>
      </c>
      <c r="K89" s="50">
        <f t="shared" si="8"/>
        <v>1570.6000000000058</v>
      </c>
      <c r="L89" s="50">
        <f t="shared" si="9"/>
        <v>174525.07200000065</v>
      </c>
    </row>
    <row r="90" spans="1:12" x14ac:dyDescent="0.25">
      <c r="A90" s="14">
        <v>29</v>
      </c>
      <c r="B90" s="53">
        <v>227.6</v>
      </c>
      <c r="C90" s="53">
        <v>9936202.7200000007</v>
      </c>
      <c r="D90" s="53">
        <v>43568.136426027289</v>
      </c>
      <c r="F90" s="47">
        <f t="shared" si="10"/>
        <v>25</v>
      </c>
      <c r="G90" s="53">
        <v>227.6</v>
      </c>
      <c r="H90" s="65">
        <f t="shared" si="7"/>
        <v>43656.426713532521</v>
      </c>
      <c r="I90" s="53">
        <v>9936202.7200000007</v>
      </c>
      <c r="J90" s="50">
        <f>VLOOKUP(F90,'PS+PFAD Week Avg'!$A$3:$C$56,3,FALSE)*100</f>
        <v>43980</v>
      </c>
      <c r="K90" s="50">
        <f t="shared" si="8"/>
        <v>323.57328646747919</v>
      </c>
      <c r="L90" s="50">
        <f t="shared" si="9"/>
        <v>73645.279999998267</v>
      </c>
    </row>
    <row r="91" spans="1:12" x14ac:dyDescent="0.25">
      <c r="A91" s="14">
        <v>30</v>
      </c>
      <c r="B91" s="53">
        <v>47.17</v>
      </c>
      <c r="C91" s="53">
        <v>2110743.98</v>
      </c>
      <c r="D91" s="53">
        <v>44649.833283411055</v>
      </c>
      <c r="F91" s="47">
        <f t="shared" si="10"/>
        <v>26</v>
      </c>
      <c r="G91" s="53">
        <v>47.17</v>
      </c>
      <c r="H91" s="65">
        <f t="shared" si="7"/>
        <v>44747.593385626453</v>
      </c>
      <c r="I91" s="53">
        <v>2110743.98</v>
      </c>
      <c r="J91" s="50">
        <f>VLOOKUP(F91,'PS+PFAD Week Avg'!$A$3:$C$56,3,FALSE)*100</f>
        <v>43727.999999999993</v>
      </c>
      <c r="K91" s="50">
        <f t="shared" si="8"/>
        <v>-1019.5933856264601</v>
      </c>
      <c r="L91" s="50">
        <f t="shared" si="9"/>
        <v>-48094.220000000125</v>
      </c>
    </row>
    <row r="92" spans="1:12" x14ac:dyDescent="0.25">
      <c r="A92" s="14">
        <v>32</v>
      </c>
      <c r="B92" s="53">
        <v>109.85000000000001</v>
      </c>
      <c r="C92" s="53">
        <v>4929824.58</v>
      </c>
      <c r="D92" s="53">
        <v>44677.100444714153</v>
      </c>
      <c r="F92" s="47">
        <f t="shared" si="10"/>
        <v>28</v>
      </c>
      <c r="G92" s="53">
        <v>109.85000000000001</v>
      </c>
      <c r="H92" s="65">
        <f t="shared" si="7"/>
        <v>44877.784069185247</v>
      </c>
      <c r="I92" s="53">
        <v>4929824.58</v>
      </c>
      <c r="J92" s="50">
        <f>VLOOKUP(F92,'PS+PFAD Week Avg'!$A$3:$C$56,3,FALSE)*100</f>
        <v>44904</v>
      </c>
      <c r="K92" s="50">
        <f t="shared" si="8"/>
        <v>26.215930814752937</v>
      </c>
      <c r="L92" s="50">
        <f t="shared" si="9"/>
        <v>2879.8200000006104</v>
      </c>
    </row>
    <row r="93" spans="1:12" x14ac:dyDescent="0.25">
      <c r="A93" s="14">
        <v>33</v>
      </c>
      <c r="B93" s="53">
        <v>429.91000000000008</v>
      </c>
      <c r="C93" s="53">
        <v>18334267.800000001</v>
      </c>
      <c r="D93" s="53">
        <v>42487.695652173912</v>
      </c>
      <c r="F93" s="47">
        <f t="shared" si="10"/>
        <v>29</v>
      </c>
      <c r="G93" s="53">
        <v>429.91000000000008</v>
      </c>
      <c r="H93" s="65">
        <f t="shared" si="7"/>
        <v>42646.758158684366</v>
      </c>
      <c r="I93" s="53">
        <v>18334267.800000001</v>
      </c>
      <c r="J93" s="50">
        <f>VLOOKUP(F93,'PS+PFAD Week Avg'!$A$3:$C$56,3,FALSE)*100</f>
        <v>44836.800000000003</v>
      </c>
      <c r="K93" s="50">
        <f t="shared" si="8"/>
        <v>2190.0418413156367</v>
      </c>
      <c r="L93" s="50">
        <f t="shared" si="9"/>
        <v>941520.88800000551</v>
      </c>
    </row>
    <row r="94" spans="1:12" x14ac:dyDescent="0.25">
      <c r="A94" s="14">
        <v>34</v>
      </c>
      <c r="B94" s="53">
        <v>363.90999999999997</v>
      </c>
      <c r="C94" s="53">
        <v>15750915.33</v>
      </c>
      <c r="D94" s="53">
        <v>43226.166666666664</v>
      </c>
      <c r="F94" s="47">
        <f t="shared" si="10"/>
        <v>30</v>
      </c>
      <c r="G94" s="53">
        <v>363.90999999999997</v>
      </c>
      <c r="H94" s="65">
        <f t="shared" si="7"/>
        <v>43282.447116045179</v>
      </c>
      <c r="I94" s="53">
        <v>15750915.33</v>
      </c>
      <c r="J94" s="50">
        <f>VLOOKUP(F94,'PS+PFAD Week Avg'!$A$3:$C$56,3,FALSE)*100</f>
        <v>45038.400000000001</v>
      </c>
      <c r="K94" s="50">
        <f t="shared" si="8"/>
        <v>1755.952883954822</v>
      </c>
      <c r="L94" s="50">
        <f t="shared" si="9"/>
        <v>639008.8139999992</v>
      </c>
    </row>
    <row r="95" spans="1:12" x14ac:dyDescent="0.25">
      <c r="A95" s="14">
        <v>36</v>
      </c>
      <c r="B95" s="53">
        <v>249.53</v>
      </c>
      <c r="C95" s="53">
        <v>11663810.569999998</v>
      </c>
      <c r="D95" s="53">
        <v>46615.589441021279</v>
      </c>
      <c r="F95" s="47">
        <f t="shared" si="10"/>
        <v>32</v>
      </c>
      <c r="G95" s="53">
        <v>249.53</v>
      </c>
      <c r="H95" s="65">
        <f t="shared" si="7"/>
        <v>46743.119344367406</v>
      </c>
      <c r="I95" s="53">
        <v>11663810.569999998</v>
      </c>
      <c r="J95" s="50">
        <f>VLOOKUP(F95,'PS+PFAD Week Avg'!$A$3:$C$56,3,FALSE)*100</f>
        <v>46752</v>
      </c>
      <c r="K95" s="50">
        <f t="shared" si="8"/>
        <v>8.8806556325944257</v>
      </c>
      <c r="L95" s="50">
        <f t="shared" si="9"/>
        <v>2215.9900000012872</v>
      </c>
    </row>
    <row r="96" spans="1:12" x14ac:dyDescent="0.25">
      <c r="A96" s="14">
        <v>37</v>
      </c>
      <c r="B96" s="53">
        <v>512.07000000000005</v>
      </c>
      <c r="C96" s="53">
        <v>23443906.77</v>
      </c>
      <c r="D96" s="53">
        <v>45814.009234572906</v>
      </c>
      <c r="F96" s="47">
        <f t="shared" si="10"/>
        <v>33</v>
      </c>
      <c r="G96" s="53">
        <v>512.07000000000005</v>
      </c>
      <c r="H96" s="65">
        <f t="shared" si="7"/>
        <v>45782.621067432185</v>
      </c>
      <c r="I96" s="53">
        <v>23443906.77</v>
      </c>
      <c r="J96" s="50">
        <f>VLOOKUP(F96,'PS+PFAD Week Avg'!$A$3:$C$56,3,FALSE)*100</f>
        <v>47054.400000000001</v>
      </c>
      <c r="K96" s="50">
        <f t="shared" si="8"/>
        <v>1271.7789325678168</v>
      </c>
      <c r="L96" s="50">
        <f t="shared" si="9"/>
        <v>651239.83800000197</v>
      </c>
    </row>
    <row r="97" spans="1:16" x14ac:dyDescent="0.25">
      <c r="A97" s="14">
        <v>41</v>
      </c>
      <c r="B97" s="53">
        <v>44.15</v>
      </c>
      <c r="C97" s="53">
        <v>2025381.25</v>
      </c>
      <c r="D97" s="53">
        <v>45875</v>
      </c>
      <c r="F97" s="47">
        <f t="shared" si="10"/>
        <v>37</v>
      </c>
      <c r="G97" s="53">
        <v>44.15</v>
      </c>
      <c r="H97" s="65">
        <f t="shared" si="7"/>
        <v>45875</v>
      </c>
      <c r="I97" s="53">
        <v>2025381.25</v>
      </c>
      <c r="J97" s="50">
        <f>VLOOKUP(F97,'PS+PFAD Week Avg'!$A$3:$C$56,3,FALSE)*100</f>
        <v>49272</v>
      </c>
      <c r="K97" s="50">
        <f t="shared" si="8"/>
        <v>3397</v>
      </c>
      <c r="L97" s="50">
        <f t="shared" si="9"/>
        <v>149977.54999999999</v>
      </c>
    </row>
    <row r="98" spans="1:16" x14ac:dyDescent="0.25">
      <c r="A98" s="14">
        <v>42</v>
      </c>
      <c r="B98" s="53">
        <v>653.57000000000005</v>
      </c>
      <c r="C98" s="53">
        <v>30078479.590000004</v>
      </c>
      <c r="D98" s="53">
        <v>46022.2</v>
      </c>
      <c r="F98" s="47">
        <f t="shared" si="10"/>
        <v>38</v>
      </c>
      <c r="G98" s="53">
        <v>653.57000000000005</v>
      </c>
      <c r="H98" s="65">
        <f t="shared" si="7"/>
        <v>46021.817999602186</v>
      </c>
      <c r="I98" s="53">
        <v>30078479.590000004</v>
      </c>
      <c r="J98" s="50">
        <f>VLOOKUP(F98,'PS+PFAD Week Avg'!$A$3:$C$56,3,FALSE)*100</f>
        <v>48390</v>
      </c>
      <c r="K98" s="50">
        <f t="shared" si="8"/>
        <v>2368.1820003978137</v>
      </c>
      <c r="L98" s="50">
        <f t="shared" si="9"/>
        <v>1547772.7099999993</v>
      </c>
    </row>
    <row r="99" spans="1:16" x14ac:dyDescent="0.25">
      <c r="A99" s="14">
        <v>44</v>
      </c>
      <c r="B99" s="53">
        <v>216.84000000000003</v>
      </c>
      <c r="C99" s="53">
        <v>9908613</v>
      </c>
      <c r="D99" s="53">
        <v>45660.714285714283</v>
      </c>
      <c r="F99" s="47">
        <f t="shared" si="10"/>
        <v>40</v>
      </c>
      <c r="G99" s="53">
        <v>216.84000000000003</v>
      </c>
      <c r="H99" s="65">
        <f t="shared" si="7"/>
        <v>45695.503597122297</v>
      </c>
      <c r="I99" s="53">
        <v>9908613</v>
      </c>
      <c r="J99" s="50">
        <f>VLOOKUP(F99,'PS+PFAD Week Avg'!$A$3:$C$56,3,FALSE)*100</f>
        <v>47860.800000000003</v>
      </c>
      <c r="K99" s="50">
        <f t="shared" si="8"/>
        <v>2165.296402877706</v>
      </c>
      <c r="L99" s="50">
        <f t="shared" si="9"/>
        <v>469522.87200000184</v>
      </c>
    </row>
    <row r="100" spans="1:16" x14ac:dyDescent="0.25">
      <c r="A100" s="14">
        <v>45</v>
      </c>
      <c r="B100" s="53">
        <v>20.72</v>
      </c>
      <c r="C100" s="53">
        <v>947614</v>
      </c>
      <c r="D100" s="53">
        <v>45725</v>
      </c>
      <c r="F100" s="47">
        <f t="shared" si="10"/>
        <v>41</v>
      </c>
      <c r="G100" s="53">
        <v>20.72</v>
      </c>
      <c r="H100" s="65">
        <f t="shared" si="7"/>
        <v>45734.266409266413</v>
      </c>
      <c r="I100" s="53">
        <v>947614</v>
      </c>
      <c r="J100" s="50">
        <f>VLOOKUP(F100,'PS+PFAD Week Avg'!$A$3:$C$56,3,FALSE)*100</f>
        <v>47457.600000000006</v>
      </c>
      <c r="K100" s="50">
        <f t="shared" si="8"/>
        <v>1723.3335907335932</v>
      </c>
      <c r="L100" s="50">
        <f t="shared" si="9"/>
        <v>35707.472000000045</v>
      </c>
    </row>
    <row r="101" spans="1:16" x14ac:dyDescent="0.25">
      <c r="A101" s="14">
        <v>46</v>
      </c>
      <c r="B101" s="53">
        <v>601.08000000000015</v>
      </c>
      <c r="C101" s="53">
        <v>27119490.849999994</v>
      </c>
      <c r="D101" s="53">
        <v>45057.931034482761</v>
      </c>
      <c r="F101" s="47">
        <f t="shared" si="10"/>
        <v>42</v>
      </c>
      <c r="G101" s="53">
        <v>601.08000000000015</v>
      </c>
      <c r="H101" s="65">
        <f t="shared" si="7"/>
        <v>45117.939126239413</v>
      </c>
      <c r="I101" s="53">
        <v>27119490.849999994</v>
      </c>
      <c r="J101" s="50">
        <f>VLOOKUP(F101,'PS+PFAD Week Avg'!$A$3:$C$56,3,FALSE)*100</f>
        <v>46752</v>
      </c>
      <c r="K101" s="50">
        <f t="shared" si="8"/>
        <v>1634.0608737605871</v>
      </c>
      <c r="L101" s="50">
        <f t="shared" si="9"/>
        <v>982201.31000001391</v>
      </c>
    </row>
    <row r="102" spans="1:16" x14ac:dyDescent="0.25">
      <c r="A102" s="14">
        <v>47</v>
      </c>
      <c r="B102" s="53">
        <v>176.17999999999998</v>
      </c>
      <c r="C102" s="53">
        <v>8030343.4400000013</v>
      </c>
      <c r="D102" s="53">
        <v>45737.656267332764</v>
      </c>
      <c r="F102" s="47">
        <f t="shared" si="10"/>
        <v>43</v>
      </c>
      <c r="G102" s="53">
        <v>176.17999999999998</v>
      </c>
      <c r="H102" s="65">
        <f t="shared" si="7"/>
        <v>45580.335111817476</v>
      </c>
      <c r="I102" s="53">
        <v>8030343.4400000013</v>
      </c>
      <c r="J102" s="50">
        <f>VLOOKUP(F102,'PS+PFAD Week Avg'!$A$3:$C$56,3,FALSE)*100</f>
        <v>48163.199999999997</v>
      </c>
      <c r="K102" s="50">
        <f t="shared" si="8"/>
        <v>2582.8648881825211</v>
      </c>
      <c r="L102" s="50">
        <f t="shared" si="9"/>
        <v>455049.13599999651</v>
      </c>
    </row>
    <row r="103" spans="1:16" x14ac:dyDescent="0.25">
      <c r="A103" s="14">
        <v>48</v>
      </c>
      <c r="B103" s="53">
        <v>276.06000000000006</v>
      </c>
      <c r="C103" s="53">
        <v>12714016.77</v>
      </c>
      <c r="D103" s="53">
        <v>46159.296913844133</v>
      </c>
      <c r="F103" s="47">
        <f t="shared" si="10"/>
        <v>44</v>
      </c>
      <c r="G103" s="53">
        <v>276.06000000000006</v>
      </c>
      <c r="H103" s="65">
        <f t="shared" si="7"/>
        <v>46055.266137796119</v>
      </c>
      <c r="I103" s="53">
        <v>12714016.77</v>
      </c>
      <c r="J103" s="50">
        <f>VLOOKUP(F103,'PS+PFAD Week Avg'!$A$3:$C$56,3,FALSE)*100</f>
        <v>47659.199999999997</v>
      </c>
      <c r="K103" s="50">
        <f t="shared" si="8"/>
        <v>1603.9338622038777</v>
      </c>
      <c r="L103" s="50">
        <f t="shared" si="9"/>
        <v>442781.98200000258</v>
      </c>
    </row>
    <row r="104" spans="1:16" x14ac:dyDescent="0.25">
      <c r="A104" s="14">
        <v>49</v>
      </c>
      <c r="B104" s="53">
        <v>216.13</v>
      </c>
      <c r="C104" s="53">
        <v>10303611.609999999</v>
      </c>
      <c r="D104" s="53">
        <v>47653.958377842289</v>
      </c>
      <c r="F104" s="47">
        <f t="shared" si="10"/>
        <v>45</v>
      </c>
      <c r="G104" s="53">
        <v>216.13</v>
      </c>
      <c r="H104" s="65">
        <f t="shared" si="7"/>
        <v>47673.213390089295</v>
      </c>
      <c r="I104" s="53">
        <v>10303611.609999999</v>
      </c>
      <c r="J104" s="50">
        <f>VLOOKUP(F104,'PS+PFAD Week Avg'!$A$3:$C$56,3,FALSE)*100</f>
        <v>47256.000000000015</v>
      </c>
      <c r="K104" s="50">
        <f t="shared" si="8"/>
        <v>-417.21339008928044</v>
      </c>
      <c r="L104" s="50">
        <f t="shared" si="9"/>
        <v>-90172.329999996175</v>
      </c>
    </row>
    <row r="105" spans="1:16" x14ac:dyDescent="0.25">
      <c r="A105" s="14">
        <v>50</v>
      </c>
      <c r="B105" s="53">
        <v>280.62</v>
      </c>
      <c r="C105" s="53">
        <v>13121321.450000001</v>
      </c>
      <c r="D105" s="53">
        <v>46821.730860419615</v>
      </c>
      <c r="F105" s="47">
        <f t="shared" si="10"/>
        <v>46</v>
      </c>
      <c r="G105" s="53">
        <v>280.62</v>
      </c>
      <c r="H105" s="65">
        <f t="shared" si="7"/>
        <v>46758.326028080679</v>
      </c>
      <c r="I105" s="53">
        <v>13121321.450000001</v>
      </c>
      <c r="J105" s="50">
        <f>VLOOKUP(F105,'PS+PFAD Week Avg'!$A$3:$C$56,3,FALSE)*100</f>
        <v>47659.199999999997</v>
      </c>
      <c r="K105" s="50">
        <f t="shared" si="8"/>
        <v>900.87397191931814</v>
      </c>
      <c r="L105" s="50">
        <f t="shared" si="9"/>
        <v>252803.25399999905</v>
      </c>
    </row>
    <row r="106" spans="1:16" x14ac:dyDescent="0.25">
      <c r="A106" s="14">
        <v>51</v>
      </c>
      <c r="B106" s="53">
        <v>149.76</v>
      </c>
      <c r="C106" s="53">
        <v>7274592</v>
      </c>
      <c r="D106" s="53">
        <v>48575</v>
      </c>
      <c r="F106" s="47">
        <f t="shared" si="10"/>
        <v>47</v>
      </c>
      <c r="G106" s="53">
        <v>149.76</v>
      </c>
      <c r="H106" s="65">
        <f t="shared" si="7"/>
        <v>48575</v>
      </c>
      <c r="I106" s="53">
        <v>7274592</v>
      </c>
      <c r="J106" s="50">
        <f>VLOOKUP(F106,'PS+PFAD Week Avg'!$A$3:$C$56,3,FALSE)*100</f>
        <v>46449.599999999999</v>
      </c>
      <c r="K106" s="50">
        <f t="shared" si="8"/>
        <v>-2125.4000000000015</v>
      </c>
      <c r="L106" s="50">
        <f t="shared" si="9"/>
        <v>-318299.90400000021</v>
      </c>
    </row>
    <row r="107" spans="1:16" x14ac:dyDescent="0.25">
      <c r="A107" s="14">
        <v>52</v>
      </c>
      <c r="B107" s="53">
        <v>118.97000000000001</v>
      </c>
      <c r="C107" s="53">
        <v>5164198.38</v>
      </c>
      <c r="D107" s="53">
        <v>43377.916707257675</v>
      </c>
      <c r="F107" s="47">
        <f t="shared" si="10"/>
        <v>48</v>
      </c>
      <c r="G107" s="53">
        <v>118.97000000000001</v>
      </c>
      <c r="H107" s="65">
        <f t="shared" si="7"/>
        <v>43407.568126418417</v>
      </c>
      <c r="I107" s="53">
        <v>5164198.38</v>
      </c>
      <c r="J107" s="50">
        <f>VLOOKUP(F107,'PS+PFAD Week Avg'!$A$3:$C$56,3,FALSE)*100</f>
        <v>48364.800000000003</v>
      </c>
      <c r="K107" s="50">
        <f t="shared" si="8"/>
        <v>4957.2318735815861</v>
      </c>
      <c r="L107" s="50">
        <f t="shared" si="9"/>
        <v>589761.87600000133</v>
      </c>
    </row>
    <row r="108" spans="1:16" x14ac:dyDescent="0.25">
      <c r="A108" s="14">
        <v>53</v>
      </c>
      <c r="B108" s="53">
        <v>290.95000000000005</v>
      </c>
      <c r="C108" s="53">
        <v>14089253.75</v>
      </c>
      <c r="D108" s="53">
        <v>48425</v>
      </c>
      <c r="F108" s="47">
        <f t="shared" si="10"/>
        <v>49</v>
      </c>
      <c r="G108" s="53">
        <v>290.95000000000005</v>
      </c>
      <c r="H108" s="65">
        <f t="shared" si="7"/>
        <v>48424.999999999993</v>
      </c>
      <c r="I108" s="53">
        <v>14089253.75</v>
      </c>
      <c r="J108" s="50">
        <f>VLOOKUP(F108,'PS+PFAD Week Avg'!$A$3:$C$56,3,FALSE)*100</f>
        <v>49473.600000000006</v>
      </c>
      <c r="K108" s="50">
        <f t="shared" si="8"/>
        <v>1048.6000000000131</v>
      </c>
      <c r="L108" s="50">
        <f t="shared" si="9"/>
        <v>305090.17000000388</v>
      </c>
    </row>
    <row r="109" spans="1:16" x14ac:dyDescent="0.25">
      <c r="A109" s="66" t="s">
        <v>668</v>
      </c>
      <c r="B109" s="53">
        <v>4553.869999999999</v>
      </c>
      <c r="C109" s="53">
        <v>236801985.9600001</v>
      </c>
      <c r="D109" s="53">
        <v>51888.025214417466</v>
      </c>
      <c r="F109" s="71" t="s">
        <v>2222</v>
      </c>
      <c r="G109" s="71" t="s">
        <v>2228</v>
      </c>
      <c r="H109" s="71" t="s">
        <v>2229</v>
      </c>
      <c r="I109" s="71" t="s">
        <v>2231</v>
      </c>
      <c r="J109" s="71" t="s">
        <v>2232</v>
      </c>
      <c r="K109" s="71" t="s">
        <v>2234</v>
      </c>
      <c r="L109" s="71" t="s">
        <v>2233</v>
      </c>
    </row>
    <row r="110" spans="1:16" x14ac:dyDescent="0.25">
      <c r="A110" s="14">
        <v>5</v>
      </c>
      <c r="B110" s="53">
        <v>495.31</v>
      </c>
      <c r="C110" s="53">
        <v>28913721.25</v>
      </c>
      <c r="D110" s="53">
        <v>58375</v>
      </c>
      <c r="F110" s="47">
        <f t="shared" si="10"/>
        <v>1</v>
      </c>
      <c r="G110" s="53">
        <v>495.31</v>
      </c>
      <c r="H110" s="65">
        <f>I110/G110</f>
        <v>58375</v>
      </c>
      <c r="I110" s="53">
        <v>28913721.25</v>
      </c>
      <c r="J110" s="50">
        <f>VLOOKUP(F110,'PS+PFAD Week Avg'!$A$3:$C$56,2,FALSE)*100</f>
        <v>57461.999999999985</v>
      </c>
      <c r="K110" s="50">
        <f>J110-H110</f>
        <v>-913.00000000001455</v>
      </c>
      <c r="L110" s="50">
        <f>K110*G110</f>
        <v>-452218.03000000719</v>
      </c>
      <c r="M110" s="72">
        <f>SUM(L110:L121)</f>
        <v>4376474.1719999751</v>
      </c>
      <c r="N110" s="72">
        <f>SUM(I110:I121)</f>
        <v>236801985.96000001</v>
      </c>
      <c r="O110" s="70">
        <f>(M110*100/N110)/100</f>
        <v>1.8481577146651287E-2</v>
      </c>
      <c r="P110" s="74">
        <f>M110/GETPIVOTDATA("Sum of  Qty in Recvd",$A$3,"Material Description","RBD PALM STEARIN (LOCAL)")</f>
        <v>961.04503905468891</v>
      </c>
    </row>
    <row r="111" spans="1:16" x14ac:dyDescent="0.25">
      <c r="A111" s="14">
        <v>10</v>
      </c>
      <c r="B111" s="53">
        <v>192.29999999999998</v>
      </c>
      <c r="C111" s="53">
        <v>11120709</v>
      </c>
      <c r="D111" s="53">
        <v>57830</v>
      </c>
      <c r="F111" s="47">
        <f t="shared" si="10"/>
        <v>6</v>
      </c>
      <c r="G111" s="53">
        <v>192.29999999999998</v>
      </c>
      <c r="H111" s="65">
        <f t="shared" ref="H111:H121" si="11">I111/G111</f>
        <v>57830.000000000007</v>
      </c>
      <c r="I111" s="53">
        <v>11120709</v>
      </c>
      <c r="J111" s="50">
        <f>VLOOKUP(F111,'PS+PFAD Week Avg'!$A$3:$C$56,2,FALSE)*100</f>
        <v>58041.600000000006</v>
      </c>
      <c r="K111" s="50">
        <f t="shared" ref="K111:K121" si="12">J111-H111</f>
        <v>211.59999999999854</v>
      </c>
      <c r="L111" s="50">
        <f t="shared" ref="L111:L121" si="13">K111*G111</f>
        <v>40690.679999999717</v>
      </c>
    </row>
    <row r="112" spans="1:16" x14ac:dyDescent="0.25">
      <c r="A112" s="14">
        <v>11</v>
      </c>
      <c r="B112" s="53">
        <v>79.23</v>
      </c>
      <c r="C112" s="53">
        <v>4476495</v>
      </c>
      <c r="D112" s="53">
        <v>56500</v>
      </c>
      <c r="F112" s="47">
        <f t="shared" si="10"/>
        <v>7</v>
      </c>
      <c r="G112" s="53">
        <v>79.23</v>
      </c>
      <c r="H112" s="65">
        <f t="shared" si="11"/>
        <v>56500</v>
      </c>
      <c r="I112" s="53">
        <v>4476495</v>
      </c>
      <c r="J112" s="50">
        <f>VLOOKUP(F112,'PS+PFAD Week Avg'!$A$3:$C$56,2,FALSE)*100</f>
        <v>57336</v>
      </c>
      <c r="K112" s="50">
        <f t="shared" si="12"/>
        <v>836</v>
      </c>
      <c r="L112" s="50">
        <f t="shared" si="13"/>
        <v>66236.28</v>
      </c>
    </row>
    <row r="113" spans="1:16" x14ac:dyDescent="0.25">
      <c r="A113" s="14">
        <v>12</v>
      </c>
      <c r="B113" s="53">
        <v>261.55</v>
      </c>
      <c r="C113" s="53">
        <v>14499034.580000002</v>
      </c>
      <c r="D113" s="53">
        <v>55612.142857142855</v>
      </c>
      <c r="F113" s="47">
        <f t="shared" si="10"/>
        <v>8</v>
      </c>
      <c r="G113" s="53">
        <v>261.55</v>
      </c>
      <c r="H113" s="65">
        <f t="shared" si="11"/>
        <v>55435.039495316385</v>
      </c>
      <c r="I113" s="53">
        <v>14499034.580000002</v>
      </c>
      <c r="J113" s="50">
        <f>VLOOKUP(F113,'PS+PFAD Week Avg'!$A$3:$C$56,2,FALSE)*100</f>
        <v>56932.799999999988</v>
      </c>
      <c r="K113" s="50">
        <f t="shared" si="12"/>
        <v>1497.7605046836034</v>
      </c>
      <c r="L113" s="50">
        <f t="shared" si="13"/>
        <v>391739.25999999646</v>
      </c>
    </row>
    <row r="114" spans="1:16" x14ac:dyDescent="0.25">
      <c r="A114" s="14">
        <v>13</v>
      </c>
      <c r="B114" s="53">
        <v>680.77</v>
      </c>
      <c r="C114" s="53">
        <v>37760358.900000006</v>
      </c>
      <c r="D114" s="53">
        <v>55414.062532229946</v>
      </c>
      <c r="F114" s="47">
        <f t="shared" si="10"/>
        <v>9</v>
      </c>
      <c r="G114" s="53">
        <v>680.77</v>
      </c>
      <c r="H114" s="65">
        <f t="shared" si="11"/>
        <v>55467.131189682281</v>
      </c>
      <c r="I114" s="53">
        <v>37760358.900000006</v>
      </c>
      <c r="J114" s="50">
        <f>VLOOKUP(F114,'PS+PFAD Week Avg'!$A$3:$C$56,2,FALSE)*100</f>
        <v>55521.599999999999</v>
      </c>
      <c r="K114" s="50">
        <f t="shared" si="12"/>
        <v>54.468810317717725</v>
      </c>
      <c r="L114" s="50">
        <f t="shared" si="13"/>
        <v>37080.731999992699</v>
      </c>
    </row>
    <row r="115" spans="1:16" x14ac:dyDescent="0.25">
      <c r="A115" s="14">
        <v>27</v>
      </c>
      <c r="B115" s="53">
        <v>341.71</v>
      </c>
      <c r="C115" s="53">
        <v>16228161.770000001</v>
      </c>
      <c r="D115" s="53">
        <v>47520.178571428572</v>
      </c>
      <c r="F115" s="47">
        <f t="shared" si="10"/>
        <v>23</v>
      </c>
      <c r="G115" s="53">
        <v>341.71</v>
      </c>
      <c r="H115" s="65">
        <f t="shared" si="11"/>
        <v>47491.035585730599</v>
      </c>
      <c r="I115" s="53">
        <v>16228161.770000001</v>
      </c>
      <c r="J115" s="50">
        <f>VLOOKUP(F115,'PS+PFAD Week Avg'!$A$3:$C$56,2,FALSE)*100</f>
        <v>49776.000000000007</v>
      </c>
      <c r="K115" s="50">
        <f t="shared" si="12"/>
        <v>2284.9644142694087</v>
      </c>
      <c r="L115" s="50">
        <f t="shared" si="13"/>
        <v>780795.18999999959</v>
      </c>
    </row>
    <row r="116" spans="1:16" x14ac:dyDescent="0.25">
      <c r="A116" s="14">
        <v>28</v>
      </c>
      <c r="B116" s="53">
        <v>506.52</v>
      </c>
      <c r="C116" s="53">
        <v>23988656.330000006</v>
      </c>
      <c r="D116" s="53">
        <v>47348.5</v>
      </c>
      <c r="F116" s="47">
        <f t="shared" si="10"/>
        <v>24</v>
      </c>
      <c r="G116" s="53">
        <v>506.52</v>
      </c>
      <c r="H116" s="65">
        <f t="shared" si="11"/>
        <v>47359.741629155818</v>
      </c>
      <c r="I116" s="53">
        <v>23988656.330000006</v>
      </c>
      <c r="J116" s="50">
        <f>VLOOKUP(F116,'PS+PFAD Week Avg'!$A$3:$C$56,2,FALSE)*100</f>
        <v>50179.200000000004</v>
      </c>
      <c r="K116" s="50">
        <f t="shared" si="12"/>
        <v>2819.458370844186</v>
      </c>
      <c r="L116" s="50">
        <f t="shared" si="13"/>
        <v>1428112.053999997</v>
      </c>
    </row>
    <row r="117" spans="1:16" x14ac:dyDescent="0.25">
      <c r="A117" s="14">
        <v>34</v>
      </c>
      <c r="B117" s="53">
        <v>589.11</v>
      </c>
      <c r="C117" s="53">
        <v>27727640.369999997</v>
      </c>
      <c r="D117" s="53">
        <v>47067</v>
      </c>
      <c r="F117" s="47">
        <f t="shared" si="10"/>
        <v>30</v>
      </c>
      <c r="G117" s="53">
        <v>589.11</v>
      </c>
      <c r="H117" s="65">
        <f t="shared" si="11"/>
        <v>47066.999999999993</v>
      </c>
      <c r="I117" s="53">
        <v>27727640.369999997</v>
      </c>
      <c r="J117" s="50">
        <f>VLOOKUP(F117,'PS+PFAD Week Avg'!$A$3:$C$56,2,FALSE)*100</f>
        <v>48868.799999999996</v>
      </c>
      <c r="K117" s="50">
        <f t="shared" si="12"/>
        <v>1801.8000000000029</v>
      </c>
      <c r="L117" s="50">
        <f t="shared" si="13"/>
        <v>1061458.3980000017</v>
      </c>
    </row>
    <row r="118" spans="1:16" x14ac:dyDescent="0.25">
      <c r="A118" s="14">
        <v>35</v>
      </c>
      <c r="B118" s="53">
        <v>410.18000000000006</v>
      </c>
      <c r="C118" s="53">
        <v>19305942.059999999</v>
      </c>
      <c r="D118" s="53">
        <v>47067</v>
      </c>
      <c r="F118" s="47">
        <f t="shared" si="10"/>
        <v>31</v>
      </c>
      <c r="G118" s="53">
        <v>410.18000000000006</v>
      </c>
      <c r="H118" s="65">
        <f t="shared" si="11"/>
        <v>47066.999999999993</v>
      </c>
      <c r="I118" s="53">
        <v>19305942.059999999</v>
      </c>
      <c r="J118" s="50">
        <f>VLOOKUP(F118,'PS+PFAD Week Avg'!$A$3:$C$56,2,FALSE)*100</f>
        <v>48768</v>
      </c>
      <c r="K118" s="50">
        <f t="shared" si="12"/>
        <v>1701.0000000000073</v>
      </c>
      <c r="L118" s="50">
        <f t="shared" si="13"/>
        <v>697716.18000000308</v>
      </c>
    </row>
    <row r="119" spans="1:16" x14ac:dyDescent="0.25">
      <c r="A119" s="14">
        <v>50</v>
      </c>
      <c r="B119" s="53">
        <v>521.22</v>
      </c>
      <c r="C119" s="53">
        <v>27588174.599999998</v>
      </c>
      <c r="D119" s="53">
        <v>52930</v>
      </c>
      <c r="F119" s="47">
        <f t="shared" si="10"/>
        <v>46</v>
      </c>
      <c r="G119" s="53">
        <v>521.22</v>
      </c>
      <c r="H119" s="65">
        <f t="shared" si="11"/>
        <v>52929.999999999993</v>
      </c>
      <c r="I119" s="53">
        <v>27588174.599999998</v>
      </c>
      <c r="J119" s="50">
        <f>VLOOKUP(F119,'PS+PFAD Week Avg'!$A$3:$C$56,2,FALSE)*100</f>
        <v>52598.400000000001</v>
      </c>
      <c r="K119" s="50">
        <f t="shared" si="12"/>
        <v>-331.59999999999127</v>
      </c>
      <c r="L119" s="50">
        <f t="shared" si="13"/>
        <v>-172836.55199999546</v>
      </c>
    </row>
    <row r="120" spans="1:16" x14ac:dyDescent="0.25">
      <c r="A120" s="14">
        <v>52</v>
      </c>
      <c r="B120" s="53">
        <v>456.2399999999999</v>
      </c>
      <c r="C120" s="53">
        <v>24148783.200000003</v>
      </c>
      <c r="D120" s="53">
        <v>52930</v>
      </c>
      <c r="F120" s="47">
        <f t="shared" si="10"/>
        <v>48</v>
      </c>
      <c r="G120" s="53">
        <v>456.2399999999999</v>
      </c>
      <c r="H120" s="65">
        <f t="shared" si="11"/>
        <v>52930.000000000022</v>
      </c>
      <c r="I120" s="53">
        <v>24148783.200000003</v>
      </c>
      <c r="J120" s="50">
        <f>VLOOKUP(F120,'PS+PFAD Week Avg'!$A$3:$C$56,2,FALSE)*100</f>
        <v>53908.799999999996</v>
      </c>
      <c r="K120" s="50">
        <f t="shared" si="12"/>
        <v>978.79999999997381</v>
      </c>
      <c r="L120" s="50">
        <f t="shared" si="13"/>
        <v>446567.71199998795</v>
      </c>
    </row>
    <row r="121" spans="1:16" x14ac:dyDescent="0.25">
      <c r="A121" s="14">
        <v>53</v>
      </c>
      <c r="B121" s="53">
        <v>19.73</v>
      </c>
      <c r="C121" s="53">
        <v>1044308.9</v>
      </c>
      <c r="D121" s="53">
        <v>52930</v>
      </c>
      <c r="F121" s="47">
        <f t="shared" si="10"/>
        <v>49</v>
      </c>
      <c r="G121" s="53">
        <v>19.73</v>
      </c>
      <c r="H121" s="65">
        <f t="shared" si="11"/>
        <v>52930</v>
      </c>
      <c r="I121" s="53">
        <v>1044308.9</v>
      </c>
      <c r="J121" s="50">
        <f>VLOOKUP(F121,'PS+PFAD Week Avg'!$A$3:$C$56,2,FALSE)*100</f>
        <v>55521.599999999999</v>
      </c>
      <c r="K121" s="50">
        <f t="shared" si="12"/>
        <v>2591.5999999999985</v>
      </c>
      <c r="L121" s="50">
        <f t="shared" si="13"/>
        <v>51132.267999999975</v>
      </c>
    </row>
    <row r="122" spans="1:16" x14ac:dyDescent="0.25">
      <c r="A122" s="66" t="s">
        <v>23</v>
      </c>
      <c r="B122" s="53">
        <v>15347.465000000006</v>
      </c>
      <c r="C122" s="53">
        <v>1293624797.8699987</v>
      </c>
      <c r="D122" s="53">
        <v>84434.366055210674</v>
      </c>
      <c r="F122" s="71" t="s">
        <v>2222</v>
      </c>
      <c r="G122" s="71" t="s">
        <v>2228</v>
      </c>
      <c r="H122" s="71" t="s">
        <v>2229</v>
      </c>
      <c r="I122" s="71" t="s">
        <v>2231</v>
      </c>
      <c r="J122" s="71" t="s">
        <v>2232</v>
      </c>
      <c r="K122" s="71" t="s">
        <v>2234</v>
      </c>
      <c r="L122" s="71" t="s">
        <v>2233</v>
      </c>
    </row>
    <row r="123" spans="1:16" x14ac:dyDescent="0.25">
      <c r="A123" s="14">
        <v>2</v>
      </c>
      <c r="B123" s="53">
        <v>388.42</v>
      </c>
      <c r="C123" s="53">
        <v>34429533.270000003</v>
      </c>
      <c r="D123" s="53">
        <v>88639.960015214994</v>
      </c>
      <c r="F123" s="47">
        <f>(A123-4)+53</f>
        <v>51</v>
      </c>
      <c r="G123" s="53">
        <v>388.42</v>
      </c>
      <c r="H123" s="65">
        <f>I123/G123</f>
        <v>88639.960017506834</v>
      </c>
      <c r="I123" s="53">
        <v>34429533.270000003</v>
      </c>
      <c r="J123" s="50">
        <f>VLOOKUP(F123,'RMO Week Avg'!$A$3:$B$56,2,FALSE)</f>
        <v>86254.975000000006</v>
      </c>
      <c r="K123" s="50">
        <f>J123-H123</f>
        <v>-2384.9850175068277</v>
      </c>
      <c r="L123" s="50">
        <f>K123*G123</f>
        <v>-926375.88050000207</v>
      </c>
      <c r="M123" s="72">
        <f>SUM(L123:L152)</f>
        <v>23286491.841885038</v>
      </c>
      <c r="N123" s="72">
        <f>SUM(I123:I152)</f>
        <v>1293624797.8700001</v>
      </c>
      <c r="O123" s="70">
        <f>(M123*100/N123)/100</f>
        <v>1.8000962783201967E-2</v>
      </c>
      <c r="P123" s="74">
        <f>M123/GETPIVOTDATA("Sum of  Qty in Recvd",$A$3,"Material Description","REFINED MUSTARD OIL")</f>
        <v>1517.2858737182348</v>
      </c>
    </row>
    <row r="124" spans="1:16" x14ac:dyDescent="0.25">
      <c r="A124" s="14">
        <v>6</v>
      </c>
      <c r="B124" s="53">
        <v>432.82000000000005</v>
      </c>
      <c r="C124" s="53">
        <v>37143709.300000004</v>
      </c>
      <c r="D124" s="53">
        <v>85926.122522880716</v>
      </c>
      <c r="F124" s="47">
        <f t="shared" ref="F124:F152" si="14">A124-4</f>
        <v>2</v>
      </c>
      <c r="G124" s="53">
        <v>432.82000000000005</v>
      </c>
      <c r="H124" s="65">
        <f t="shared" ref="H124:H166" si="15">I124/G124</f>
        <v>85817.913451319255</v>
      </c>
      <c r="I124" s="53">
        <v>37143709.300000004</v>
      </c>
      <c r="J124" s="50">
        <f>VLOOKUP(F124,'RMO Week Avg'!$A$3:$B$56,2,FALSE)</f>
        <v>83104.212</v>
      </c>
      <c r="K124" s="50">
        <f t="shared" ref="K124:K152" si="16">J124-H124</f>
        <v>-2713.7014513192553</v>
      </c>
      <c r="L124" s="50">
        <f t="shared" ref="L124:L152" si="17">K124*G124</f>
        <v>-1174544.2621600002</v>
      </c>
    </row>
    <row r="125" spans="1:16" x14ac:dyDescent="0.25">
      <c r="A125" s="14">
        <v>7</v>
      </c>
      <c r="B125" s="53">
        <v>188.02000000000004</v>
      </c>
      <c r="C125" s="53">
        <v>15227964.65</v>
      </c>
      <c r="D125" s="53">
        <v>81218.213401423025</v>
      </c>
      <c r="F125" s="47">
        <f t="shared" si="14"/>
        <v>3</v>
      </c>
      <c r="G125" s="53">
        <v>188.02000000000004</v>
      </c>
      <c r="H125" s="65">
        <f t="shared" si="15"/>
        <v>80991.195883416643</v>
      </c>
      <c r="I125" s="53">
        <v>15227964.65</v>
      </c>
      <c r="J125" s="50">
        <f>VLOOKUP(F125,'RMO Week Avg'!$A$3:$B$56,2,FALSE)</f>
        <v>83476.92</v>
      </c>
      <c r="K125" s="50">
        <f t="shared" si="16"/>
        <v>2485.7241165833548</v>
      </c>
      <c r="L125" s="50">
        <f t="shared" si="17"/>
        <v>467365.84840000246</v>
      </c>
    </row>
    <row r="126" spans="1:16" x14ac:dyDescent="0.25">
      <c r="A126" s="14">
        <v>8</v>
      </c>
      <c r="B126" s="53">
        <v>464.82000000000005</v>
      </c>
      <c r="C126" s="53">
        <v>37361127.07</v>
      </c>
      <c r="D126" s="53">
        <v>80351.100052318565</v>
      </c>
      <c r="F126" s="47">
        <f t="shared" si="14"/>
        <v>4</v>
      </c>
      <c r="G126" s="53">
        <v>464.82000000000005</v>
      </c>
      <c r="H126" s="65">
        <f t="shared" si="15"/>
        <v>80377.623746826721</v>
      </c>
      <c r="I126" s="53">
        <v>37361127.07</v>
      </c>
      <c r="J126" s="50">
        <f>VLOOKUP(F126,'RMO Week Avg'!$A$3:$B$56,2,FALSE)</f>
        <v>83062.8</v>
      </c>
      <c r="K126" s="50">
        <f t="shared" si="16"/>
        <v>2685.176253173282</v>
      </c>
      <c r="L126" s="50">
        <f t="shared" si="17"/>
        <v>1248123.6260000051</v>
      </c>
    </row>
    <row r="127" spans="1:16" x14ac:dyDescent="0.25">
      <c r="A127" s="14">
        <v>10</v>
      </c>
      <c r="B127" s="53">
        <v>906.47000000000025</v>
      </c>
      <c r="C127" s="53">
        <v>71223525.520000026</v>
      </c>
      <c r="D127" s="53">
        <v>78583.51223541933</v>
      </c>
      <c r="F127" s="47">
        <f t="shared" si="14"/>
        <v>6</v>
      </c>
      <c r="G127" s="53">
        <v>906.47000000000025</v>
      </c>
      <c r="H127" s="65">
        <f t="shared" si="15"/>
        <v>78572.402307853554</v>
      </c>
      <c r="I127" s="53">
        <v>71223525.520000026</v>
      </c>
      <c r="J127" s="50">
        <f>VLOOKUP(F127,'RMO Week Avg'!$A$3:$B$56,2,FALSE)</f>
        <v>79732.585000000006</v>
      </c>
      <c r="K127" s="50">
        <f t="shared" si="16"/>
        <v>1160.1826921464526</v>
      </c>
      <c r="L127" s="50">
        <f t="shared" si="17"/>
        <v>1051670.8049499951</v>
      </c>
    </row>
    <row r="128" spans="1:16" x14ac:dyDescent="0.25">
      <c r="A128" s="14">
        <v>11</v>
      </c>
      <c r="B128" s="53">
        <v>426.64000000000004</v>
      </c>
      <c r="C128" s="53">
        <v>33207361.920000002</v>
      </c>
      <c r="D128" s="53">
        <v>77881.291940381067</v>
      </c>
      <c r="F128" s="47">
        <f t="shared" si="14"/>
        <v>7</v>
      </c>
      <c r="G128" s="53">
        <v>426.64000000000004</v>
      </c>
      <c r="H128" s="65">
        <f t="shared" si="15"/>
        <v>77834.619163697731</v>
      </c>
      <c r="I128" s="53">
        <v>33207361.920000002</v>
      </c>
      <c r="J128" s="50">
        <f>VLOOKUP(F128,'RMO Week Avg'!$A$3:$B$56,2,FALSE)</f>
        <v>76833.74500000001</v>
      </c>
      <c r="K128" s="50">
        <f t="shared" si="16"/>
        <v>-1000.8741636977211</v>
      </c>
      <c r="L128" s="50">
        <f t="shared" si="17"/>
        <v>-427012.95319999574</v>
      </c>
    </row>
    <row r="129" spans="1:12" x14ac:dyDescent="0.25">
      <c r="A129" s="14">
        <v>12</v>
      </c>
      <c r="B129" s="53">
        <v>120.35000000000001</v>
      </c>
      <c r="C129" s="53">
        <v>9220458.6999999993</v>
      </c>
      <c r="D129" s="53">
        <v>76820.797890935137</v>
      </c>
      <c r="F129" s="47">
        <f t="shared" si="14"/>
        <v>8</v>
      </c>
      <c r="G129" s="53">
        <v>120.35000000000001</v>
      </c>
      <c r="H129" s="65">
        <f t="shared" si="15"/>
        <v>76613.699210635634</v>
      </c>
      <c r="I129" s="53">
        <v>9220458.6999999993</v>
      </c>
      <c r="J129" s="50">
        <f>VLOOKUP(F129,'RMO Week Avg'!$A$3:$B$56,2,FALSE)</f>
        <v>75670.758000000002</v>
      </c>
      <c r="K129" s="50">
        <f t="shared" si="16"/>
        <v>-942.94121063563216</v>
      </c>
      <c r="L129" s="50">
        <f t="shared" si="17"/>
        <v>-113482.97469999833</v>
      </c>
    </row>
    <row r="130" spans="1:12" x14ac:dyDescent="0.25">
      <c r="A130" s="14">
        <v>13</v>
      </c>
      <c r="B130" s="53">
        <v>910.33500000000015</v>
      </c>
      <c r="C130" s="53">
        <v>69362845.73999998</v>
      </c>
      <c r="D130" s="53">
        <v>76329.1706275373</v>
      </c>
      <c r="F130" s="47">
        <f t="shared" si="14"/>
        <v>9</v>
      </c>
      <c r="G130" s="53">
        <v>910.33500000000015</v>
      </c>
      <c r="H130" s="65">
        <f t="shared" si="15"/>
        <v>76194.857651304163</v>
      </c>
      <c r="I130" s="53">
        <v>69362845.73999998</v>
      </c>
      <c r="J130" s="50">
        <f>VLOOKUP(F130,'RMO Week Avg'!$A$3:$B$56,2,FALSE)</f>
        <v>76643.940000000017</v>
      </c>
      <c r="K130" s="50">
        <f t="shared" si="16"/>
        <v>449.08234869585431</v>
      </c>
      <c r="L130" s="50">
        <f t="shared" si="17"/>
        <v>408815.37990004057</v>
      </c>
    </row>
    <row r="131" spans="1:12" x14ac:dyDescent="0.25">
      <c r="A131" s="14">
        <v>14</v>
      </c>
      <c r="B131" s="53">
        <v>330.46</v>
      </c>
      <c r="C131" s="53">
        <v>25571819.359999999</v>
      </c>
      <c r="D131" s="53">
        <v>77455.460981490629</v>
      </c>
      <c r="F131" s="47">
        <f t="shared" si="14"/>
        <v>10</v>
      </c>
      <c r="G131" s="53">
        <v>330.46</v>
      </c>
      <c r="H131" s="65">
        <f t="shared" si="15"/>
        <v>77382.495188525092</v>
      </c>
      <c r="I131" s="53">
        <v>25571819.359999999</v>
      </c>
      <c r="J131" s="50">
        <f>VLOOKUP(F131,'RMO Week Avg'!$A$3:$B$56,2,FALSE)</f>
        <v>78041.594999999987</v>
      </c>
      <c r="K131" s="50">
        <f t="shared" si="16"/>
        <v>659.09981147489452</v>
      </c>
      <c r="L131" s="50">
        <f t="shared" si="17"/>
        <v>217806.12369999362</v>
      </c>
    </row>
    <row r="132" spans="1:12" x14ac:dyDescent="0.25">
      <c r="A132" s="14">
        <v>15</v>
      </c>
      <c r="B132" s="53">
        <v>1120.6299999999999</v>
      </c>
      <c r="C132" s="53">
        <v>86877729.840000004</v>
      </c>
      <c r="D132" s="53">
        <v>77636.687994213426</v>
      </c>
      <c r="F132" s="47">
        <f t="shared" si="14"/>
        <v>11</v>
      </c>
      <c r="G132" s="53">
        <v>1120.6299999999999</v>
      </c>
      <c r="H132" s="65">
        <f t="shared" si="15"/>
        <v>77525.793384078614</v>
      </c>
      <c r="I132" s="53">
        <v>86877729.840000004</v>
      </c>
      <c r="J132" s="50">
        <f>VLOOKUP(F132,'RMO Week Avg'!$A$3:$B$56,2,FALSE)</f>
        <v>79439.250000000015</v>
      </c>
      <c r="K132" s="50">
        <f t="shared" si="16"/>
        <v>1913.456615921401</v>
      </c>
      <c r="L132" s="50">
        <f t="shared" si="17"/>
        <v>2144276.8874999993</v>
      </c>
    </row>
    <row r="133" spans="1:12" x14ac:dyDescent="0.25">
      <c r="A133" s="14">
        <v>16</v>
      </c>
      <c r="B133" s="53">
        <v>886.20999999999992</v>
      </c>
      <c r="C133" s="53">
        <v>69026389.639999986</v>
      </c>
      <c r="D133" s="53">
        <v>77983.776508107505</v>
      </c>
      <c r="F133" s="47">
        <f t="shared" si="14"/>
        <v>12</v>
      </c>
      <c r="G133" s="53">
        <v>886.20999999999992</v>
      </c>
      <c r="H133" s="65">
        <f t="shared" si="15"/>
        <v>77889.427607451944</v>
      </c>
      <c r="I133" s="53">
        <v>69026389.639999986</v>
      </c>
      <c r="J133" s="50">
        <f>VLOOKUP(F133,'RMO Week Avg'!$A$3:$B$56,2,FALSE)</f>
        <v>80198.47</v>
      </c>
      <c r="K133" s="50">
        <f t="shared" si="16"/>
        <v>2309.0423925480573</v>
      </c>
      <c r="L133" s="50">
        <f t="shared" si="17"/>
        <v>2046296.4587000136</v>
      </c>
    </row>
    <row r="134" spans="1:12" x14ac:dyDescent="0.25">
      <c r="A134" s="14">
        <v>17</v>
      </c>
      <c r="B134" s="53">
        <v>938.4599999999997</v>
      </c>
      <c r="C134" s="53">
        <v>74000526.25999999</v>
      </c>
      <c r="D134" s="53">
        <v>79021.842258586199</v>
      </c>
      <c r="F134" s="47">
        <f t="shared" si="14"/>
        <v>13</v>
      </c>
      <c r="G134" s="53">
        <v>938.4599999999997</v>
      </c>
      <c r="H134" s="65">
        <f t="shared" si="15"/>
        <v>78853.149052703375</v>
      </c>
      <c r="I134" s="53">
        <v>74000526.25999999</v>
      </c>
      <c r="J134" s="50">
        <f>VLOOKUP(F134,'RMO Week Avg'!$A$3:$B$56,2,FALSE)</f>
        <v>80371.02</v>
      </c>
      <c r="K134" s="50">
        <f t="shared" si="16"/>
        <v>1517.8709472966293</v>
      </c>
      <c r="L134" s="50">
        <f t="shared" si="17"/>
        <v>1424461.1691999943</v>
      </c>
    </row>
    <row r="135" spans="1:12" x14ac:dyDescent="0.25">
      <c r="A135" s="14">
        <v>18</v>
      </c>
      <c r="B135" s="53">
        <v>402.99</v>
      </c>
      <c r="C135" s="53">
        <v>32554676.669999994</v>
      </c>
      <c r="D135" s="53">
        <v>80782.839947643908</v>
      </c>
      <c r="F135" s="47">
        <f t="shared" si="14"/>
        <v>14</v>
      </c>
      <c r="G135" s="53">
        <v>402.99</v>
      </c>
      <c r="H135" s="65">
        <f t="shared" si="15"/>
        <v>80782.839946400636</v>
      </c>
      <c r="I135" s="53">
        <v>32554676.669999994</v>
      </c>
      <c r="J135" s="50">
        <f>VLOOKUP(F135,'RMO Week Avg'!$A$3:$B$56,2,FALSE)</f>
        <v>83994.57</v>
      </c>
      <c r="K135" s="50">
        <f t="shared" si="16"/>
        <v>3211.7300535993709</v>
      </c>
      <c r="L135" s="50">
        <f t="shared" si="17"/>
        <v>1294295.0943000105</v>
      </c>
    </row>
    <row r="136" spans="1:12" x14ac:dyDescent="0.25">
      <c r="A136" s="14">
        <v>19</v>
      </c>
      <c r="B136" s="53">
        <v>499.21999999999991</v>
      </c>
      <c r="C136" s="53">
        <v>40751380.770000003</v>
      </c>
      <c r="D136" s="53">
        <v>81605.562680343559</v>
      </c>
      <c r="F136" s="47">
        <f t="shared" si="14"/>
        <v>15</v>
      </c>
      <c r="G136" s="53">
        <v>499.21999999999991</v>
      </c>
      <c r="H136" s="65">
        <f t="shared" si="15"/>
        <v>81630.104503024733</v>
      </c>
      <c r="I136" s="53">
        <v>40751380.770000003</v>
      </c>
      <c r="J136" s="50">
        <f>VLOOKUP(F136,'RMO Week Avg'!$A$3:$B$56,2,FALSE)</f>
        <v>88739.694999999992</v>
      </c>
      <c r="K136" s="50">
        <f t="shared" si="16"/>
        <v>7109.5904969752592</v>
      </c>
      <c r="L136" s="50">
        <f t="shared" si="17"/>
        <v>3549249.7678999882</v>
      </c>
    </row>
    <row r="137" spans="1:12" x14ac:dyDescent="0.25">
      <c r="A137" s="14">
        <v>20</v>
      </c>
      <c r="B137" s="53">
        <v>387.11999999999995</v>
      </c>
      <c r="C137" s="53">
        <v>34675617.649999999</v>
      </c>
      <c r="D137" s="53">
        <v>89283.989686967136</v>
      </c>
      <c r="F137" s="47">
        <f t="shared" si="14"/>
        <v>16</v>
      </c>
      <c r="G137" s="53">
        <v>387.11999999999995</v>
      </c>
      <c r="H137" s="65">
        <f t="shared" si="15"/>
        <v>89573.30453089482</v>
      </c>
      <c r="I137" s="53">
        <v>34675617.649999999</v>
      </c>
      <c r="J137" s="50">
        <f>VLOOKUP(F137,'RMO Week Avg'!$A$3:$B$56,2,FALSE)</f>
        <v>88670.675000000003</v>
      </c>
      <c r="K137" s="50">
        <f t="shared" si="16"/>
        <v>-902.62953089481744</v>
      </c>
      <c r="L137" s="50">
        <f t="shared" si="17"/>
        <v>-349425.94400000171</v>
      </c>
    </row>
    <row r="138" spans="1:12" x14ac:dyDescent="0.25">
      <c r="A138" s="14">
        <v>24</v>
      </c>
      <c r="B138" s="53">
        <v>27.320000000000004</v>
      </c>
      <c r="C138" s="53">
        <v>2477628.64</v>
      </c>
      <c r="D138" s="53">
        <v>90295.67762717091</v>
      </c>
      <c r="F138" s="47">
        <f t="shared" si="14"/>
        <v>20</v>
      </c>
      <c r="G138" s="53">
        <v>27.320000000000004</v>
      </c>
      <c r="H138" s="65">
        <f t="shared" si="15"/>
        <v>90689.188872620784</v>
      </c>
      <c r="I138" s="53">
        <v>2477628.64</v>
      </c>
      <c r="J138" s="50">
        <f>VLOOKUP(F138,'RMO Week Avg'!$A$3:$B$56,2,FALSE)</f>
        <v>88480.87</v>
      </c>
      <c r="K138" s="50">
        <f t="shared" si="16"/>
        <v>-2208.3188726207882</v>
      </c>
      <c r="L138" s="50">
        <f t="shared" si="17"/>
        <v>-60331.271599999942</v>
      </c>
    </row>
    <row r="139" spans="1:12" x14ac:dyDescent="0.25">
      <c r="A139" s="14">
        <v>25</v>
      </c>
      <c r="B139" s="53">
        <v>234.76999999999995</v>
      </c>
      <c r="C139" s="53">
        <v>20606480.110000007</v>
      </c>
      <c r="D139" s="53">
        <v>87699.027150392751</v>
      </c>
      <c r="F139" s="47">
        <f t="shared" si="14"/>
        <v>21</v>
      </c>
      <c r="G139" s="53">
        <v>234.76999999999995</v>
      </c>
      <c r="H139" s="65">
        <f t="shared" si="15"/>
        <v>87773.054947395372</v>
      </c>
      <c r="I139" s="53">
        <v>20606480.110000007</v>
      </c>
      <c r="J139" s="50">
        <f>VLOOKUP(F139,'RMO Week Avg'!$A$3:$B$56,2,FALSE)</f>
        <v>86669.095000000001</v>
      </c>
      <c r="K139" s="50">
        <f t="shared" si="16"/>
        <v>-1103.9599473953713</v>
      </c>
      <c r="L139" s="50">
        <f t="shared" si="17"/>
        <v>-259176.67685001125</v>
      </c>
    </row>
    <row r="140" spans="1:12" x14ac:dyDescent="0.25">
      <c r="A140" s="14">
        <v>26</v>
      </c>
      <c r="B140" s="53">
        <v>1050.2900000000002</v>
      </c>
      <c r="C140" s="53">
        <v>92228131.070000008</v>
      </c>
      <c r="D140" s="53">
        <v>87844.102701650612</v>
      </c>
      <c r="F140" s="47">
        <f t="shared" si="14"/>
        <v>22</v>
      </c>
      <c r="G140" s="53">
        <v>1050.2900000000002</v>
      </c>
      <c r="H140" s="65">
        <f t="shared" si="15"/>
        <v>87812.062449418721</v>
      </c>
      <c r="I140" s="53">
        <v>92228131.070000008</v>
      </c>
      <c r="J140" s="50">
        <f>VLOOKUP(F140,'RMO Week Avg'!$A$3:$B$56,2,FALSE)</f>
        <v>87014.195000000007</v>
      </c>
      <c r="K140" s="50">
        <f t="shared" si="16"/>
        <v>-797.86744941871439</v>
      </c>
      <c r="L140" s="50">
        <f t="shared" si="17"/>
        <v>-837992.20344998164</v>
      </c>
    </row>
    <row r="141" spans="1:12" x14ac:dyDescent="0.25">
      <c r="A141" s="14">
        <v>27</v>
      </c>
      <c r="B141" s="53">
        <v>448.81000000000006</v>
      </c>
      <c r="C141" s="53">
        <v>39447101.289999999</v>
      </c>
      <c r="D141" s="53">
        <v>87778.263317523495</v>
      </c>
      <c r="F141" s="47">
        <f t="shared" si="14"/>
        <v>23</v>
      </c>
      <c r="G141" s="53">
        <v>448.81000000000006</v>
      </c>
      <c r="H141" s="65">
        <f t="shared" si="15"/>
        <v>87892.652325037314</v>
      </c>
      <c r="I141" s="53">
        <v>39447101.289999999</v>
      </c>
      <c r="J141" s="50">
        <f>VLOOKUP(F141,'RMO Week Avg'!$A$3:$B$56,2,FALSE)</f>
        <v>88394.595000000016</v>
      </c>
      <c r="K141" s="50">
        <f t="shared" si="16"/>
        <v>501.94267496270186</v>
      </c>
      <c r="L141" s="50">
        <f t="shared" si="17"/>
        <v>225276.89195001026</v>
      </c>
    </row>
    <row r="142" spans="1:12" x14ac:dyDescent="0.25">
      <c r="A142" s="14">
        <v>28</v>
      </c>
      <c r="B142" s="53">
        <v>426.59</v>
      </c>
      <c r="C142" s="53">
        <v>38717470.570000008</v>
      </c>
      <c r="D142" s="53">
        <v>90738.590067499783</v>
      </c>
      <c r="F142" s="47">
        <f t="shared" si="14"/>
        <v>24</v>
      </c>
      <c r="G142" s="53">
        <v>426.59</v>
      </c>
      <c r="H142" s="65">
        <f t="shared" si="15"/>
        <v>90760.380154246493</v>
      </c>
      <c r="I142" s="53">
        <v>38717470.570000008</v>
      </c>
      <c r="J142" s="50">
        <f>VLOOKUP(F142,'RMO Week Avg'!$A$3:$B$56,2,FALSE)</f>
        <v>89947.544999999998</v>
      </c>
      <c r="K142" s="50">
        <f t="shared" si="16"/>
        <v>-812.83515424649522</v>
      </c>
      <c r="L142" s="50">
        <f t="shared" si="17"/>
        <v>-346747.34845001239</v>
      </c>
    </row>
    <row r="143" spans="1:12" x14ac:dyDescent="0.25">
      <c r="A143" s="14">
        <v>29</v>
      </c>
      <c r="B143" s="53">
        <v>720.19999999999993</v>
      </c>
      <c r="C143" s="53">
        <v>65500676.70000001</v>
      </c>
      <c r="D143" s="53">
        <v>90972.836176696364</v>
      </c>
      <c r="F143" s="47">
        <f t="shared" si="14"/>
        <v>25</v>
      </c>
      <c r="G143" s="53">
        <v>720.19999999999993</v>
      </c>
      <c r="H143" s="65">
        <f t="shared" si="15"/>
        <v>90947.898778117218</v>
      </c>
      <c r="I143" s="53">
        <v>65500676.70000001</v>
      </c>
      <c r="J143" s="50">
        <f>VLOOKUP(F143,'RMO Week Avg'!$A$3:$B$56,2,FALSE)</f>
        <v>91241.67</v>
      </c>
      <c r="K143" s="50">
        <f t="shared" si="16"/>
        <v>293.77122188278008</v>
      </c>
      <c r="L143" s="50">
        <f t="shared" si="17"/>
        <v>211574.03399997819</v>
      </c>
    </row>
    <row r="144" spans="1:12" x14ac:dyDescent="0.25">
      <c r="A144" s="14">
        <v>30</v>
      </c>
      <c r="B144" s="53">
        <v>316.64000000000004</v>
      </c>
      <c r="C144" s="53">
        <v>27857168.810000002</v>
      </c>
      <c r="D144" s="53">
        <v>88201.143083546543</v>
      </c>
      <c r="F144" s="47">
        <f t="shared" si="14"/>
        <v>26</v>
      </c>
      <c r="G144" s="53">
        <v>316.64000000000004</v>
      </c>
      <c r="H144" s="65">
        <f t="shared" si="15"/>
        <v>87977.415392875191</v>
      </c>
      <c r="I144" s="53">
        <v>27857168.810000002</v>
      </c>
      <c r="J144" s="50">
        <f>VLOOKUP(F144,'RMO Week Avg'!$A$3:$B$56,2,FALSE)</f>
        <v>91276.18</v>
      </c>
      <c r="K144" s="50">
        <f t="shared" si="16"/>
        <v>3298.7646071248018</v>
      </c>
      <c r="L144" s="50">
        <f t="shared" si="17"/>
        <v>1044520.8251999974</v>
      </c>
    </row>
    <row r="145" spans="1:16" x14ac:dyDescent="0.25">
      <c r="A145" s="14">
        <v>34</v>
      </c>
      <c r="B145" s="53">
        <v>485.32</v>
      </c>
      <c r="C145" s="53">
        <v>42055889.919999994</v>
      </c>
      <c r="D145" s="53">
        <v>86656</v>
      </c>
      <c r="F145" s="47">
        <f t="shared" si="14"/>
        <v>30</v>
      </c>
      <c r="G145" s="53">
        <v>485.32</v>
      </c>
      <c r="H145" s="65">
        <f t="shared" si="15"/>
        <v>86655.999999999985</v>
      </c>
      <c r="I145" s="53">
        <v>42055889.919999994</v>
      </c>
      <c r="J145" s="50">
        <f>VLOOKUP(F145,'RMO Week Avg'!$A$3:$B$56,2,FALSE)</f>
        <v>94692.67</v>
      </c>
      <c r="K145" s="50">
        <f t="shared" si="16"/>
        <v>8036.6700000000128</v>
      </c>
      <c r="L145" s="50">
        <f t="shared" si="17"/>
        <v>3900356.6844000062</v>
      </c>
    </row>
    <row r="146" spans="1:16" x14ac:dyDescent="0.25">
      <c r="A146" s="14">
        <v>35</v>
      </c>
      <c r="B146" s="53">
        <v>601.4</v>
      </c>
      <c r="C146" s="53">
        <v>52751569.620000005</v>
      </c>
      <c r="D146" s="53">
        <v>87941.22343153054</v>
      </c>
      <c r="F146" s="47">
        <f t="shared" si="14"/>
        <v>31</v>
      </c>
      <c r="G146" s="53">
        <v>601.4</v>
      </c>
      <c r="H146" s="65">
        <f t="shared" si="15"/>
        <v>87714.615264383116</v>
      </c>
      <c r="I146" s="53">
        <v>52751569.620000005</v>
      </c>
      <c r="J146" s="50">
        <f>VLOOKUP(F146,'RMO Week Avg'!$A$3:$B$56,2,FALSE)</f>
        <v>95555.419999999984</v>
      </c>
      <c r="K146" s="50">
        <f t="shared" si="16"/>
        <v>7840.8047356168681</v>
      </c>
      <c r="L146" s="50">
        <f t="shared" si="17"/>
        <v>4715459.9679999845</v>
      </c>
    </row>
    <row r="147" spans="1:16" x14ac:dyDescent="0.25">
      <c r="A147" s="14">
        <v>39</v>
      </c>
      <c r="B147" s="53">
        <v>343.86000000000007</v>
      </c>
      <c r="C147" s="53">
        <v>30845015.93</v>
      </c>
      <c r="D147" s="53">
        <v>89688.912264240265</v>
      </c>
      <c r="F147" s="47">
        <f t="shared" si="14"/>
        <v>35</v>
      </c>
      <c r="G147" s="53">
        <v>343.86000000000007</v>
      </c>
      <c r="H147" s="65">
        <f t="shared" si="15"/>
        <v>89702.250712499255</v>
      </c>
      <c r="I147" s="53">
        <v>30845015.93</v>
      </c>
      <c r="J147" s="50">
        <f>VLOOKUP(F147,'RMO Week Avg'!$A$3:$B$56,2,FALSE)</f>
        <v>93829.92</v>
      </c>
      <c r="K147" s="50">
        <f t="shared" si="16"/>
        <v>4127.6692875007429</v>
      </c>
      <c r="L147" s="50">
        <f t="shared" si="17"/>
        <v>1419340.3612000057</v>
      </c>
    </row>
    <row r="148" spans="1:16" x14ac:dyDescent="0.25">
      <c r="A148" s="14">
        <v>40</v>
      </c>
      <c r="B148" s="53">
        <v>370.35999999999996</v>
      </c>
      <c r="C148" s="53">
        <v>33262966</v>
      </c>
      <c r="D148" s="53">
        <v>89899.368520430682</v>
      </c>
      <c r="F148" s="47">
        <f t="shared" si="14"/>
        <v>36</v>
      </c>
      <c r="G148" s="53">
        <v>370.35999999999996</v>
      </c>
      <c r="H148" s="65">
        <f t="shared" si="15"/>
        <v>89812.522950642626</v>
      </c>
      <c r="I148" s="53">
        <v>33262966</v>
      </c>
      <c r="J148" s="50">
        <f>VLOOKUP(F148,'RMO Week Avg'!$A$3:$B$56,2,FALSE)</f>
        <v>93484.82</v>
      </c>
      <c r="K148" s="50">
        <f t="shared" si="16"/>
        <v>3672.2970493573812</v>
      </c>
      <c r="L148" s="50">
        <f t="shared" si="17"/>
        <v>1360071.9351999995</v>
      </c>
    </row>
    <row r="149" spans="1:16" x14ac:dyDescent="0.25">
      <c r="A149" s="14">
        <v>50</v>
      </c>
      <c r="B149" s="53">
        <v>61.83</v>
      </c>
      <c r="C149" s="53">
        <v>5515597.8099999996</v>
      </c>
      <c r="D149" s="53">
        <v>90229.119326411063</v>
      </c>
      <c r="F149" s="47">
        <f t="shared" si="14"/>
        <v>46</v>
      </c>
      <c r="G149" s="53">
        <v>61.83</v>
      </c>
      <c r="H149" s="65">
        <f t="shared" si="15"/>
        <v>89205.851690118056</v>
      </c>
      <c r="I149" s="53">
        <v>5515597.8099999996</v>
      </c>
      <c r="J149" s="50">
        <f>VLOOKUP(F149,'RMO Week Avg'!$A$3:$B$56,2,FALSE)</f>
        <v>100264.3095</v>
      </c>
      <c r="K149" s="50">
        <f t="shared" si="16"/>
        <v>11058.457809881947</v>
      </c>
      <c r="L149" s="50">
        <f t="shared" si="17"/>
        <v>683744.44638500083</v>
      </c>
    </row>
    <row r="150" spans="1:16" x14ac:dyDescent="0.25">
      <c r="A150" s="14">
        <v>51</v>
      </c>
      <c r="B150" s="53">
        <v>727.2</v>
      </c>
      <c r="C150" s="53">
        <v>64815016.009999998</v>
      </c>
      <c r="D150" s="53">
        <v>89129.559968303234</v>
      </c>
      <c r="F150" s="47">
        <f t="shared" si="14"/>
        <v>47</v>
      </c>
      <c r="G150" s="53">
        <v>727.2</v>
      </c>
      <c r="H150" s="65">
        <f t="shared" si="15"/>
        <v>89129.559969746973</v>
      </c>
      <c r="I150" s="53">
        <v>64815016.009999998</v>
      </c>
      <c r="J150" s="50">
        <f>VLOOKUP(F150,'RMO Week Avg'!$A$3:$B$56,2,FALSE)</f>
        <v>98438.040300000008</v>
      </c>
      <c r="K150" s="50">
        <f t="shared" si="16"/>
        <v>9308.4803302530345</v>
      </c>
      <c r="L150" s="50">
        <f t="shared" si="17"/>
        <v>6769126.8961600075</v>
      </c>
    </row>
    <row r="151" spans="1:16" x14ac:dyDescent="0.25">
      <c r="A151" s="14">
        <v>52</v>
      </c>
      <c r="B151" s="53">
        <v>737.5200000000001</v>
      </c>
      <c r="C151" s="53">
        <v>65826856.709999993</v>
      </c>
      <c r="D151" s="53">
        <v>89236.696431490127</v>
      </c>
      <c r="F151" s="47">
        <f t="shared" si="14"/>
        <v>48</v>
      </c>
      <c r="G151" s="53">
        <v>737.5200000000001</v>
      </c>
      <c r="H151" s="65">
        <f t="shared" si="15"/>
        <v>89254.334404490699</v>
      </c>
      <c r="I151" s="53">
        <v>65826856.709999993</v>
      </c>
      <c r="J151" s="50">
        <f>VLOOKUP(F151,'RMO Week Avg'!$A$3:$B$56,2,FALSE)</f>
        <v>88791.46</v>
      </c>
      <c r="K151" s="50">
        <f t="shared" si="16"/>
        <v>-462.87440449069254</v>
      </c>
      <c r="L151" s="50">
        <f t="shared" si="17"/>
        <v>-341379.1307999756</v>
      </c>
    </row>
    <row r="152" spans="1:16" x14ac:dyDescent="0.25">
      <c r="A152" s="14">
        <v>53</v>
      </c>
      <c r="B152" s="53">
        <v>392.39000000000004</v>
      </c>
      <c r="C152" s="53">
        <v>41082562.320000008</v>
      </c>
      <c r="D152" s="53">
        <v>104080.5250144764</v>
      </c>
      <c r="F152" s="47">
        <f t="shared" si="14"/>
        <v>49</v>
      </c>
      <c r="G152" s="53">
        <v>392.39000000000004</v>
      </c>
      <c r="H152" s="65">
        <f t="shared" si="15"/>
        <v>104698.29078213003</v>
      </c>
      <c r="I152" s="53">
        <v>41082562.320000008</v>
      </c>
      <c r="J152" s="50">
        <f>VLOOKUP(F152,'RMO Week Avg'!$A$3:$B$56,2,FALSE)</f>
        <v>89257.344999999987</v>
      </c>
      <c r="K152" s="50">
        <f t="shared" si="16"/>
        <v>-15440.945782130046</v>
      </c>
      <c r="L152" s="50">
        <f t="shared" si="17"/>
        <v>-6058872.7154500093</v>
      </c>
    </row>
    <row r="153" spans="1:16" x14ac:dyDescent="0.25">
      <c r="A153" s="66" t="s">
        <v>642</v>
      </c>
      <c r="B153" s="53">
        <v>810.14999999999986</v>
      </c>
      <c r="C153" s="53">
        <v>68552124.12999998</v>
      </c>
      <c r="D153" s="53">
        <v>83576.300240060882</v>
      </c>
      <c r="F153" s="71" t="s">
        <v>2222</v>
      </c>
      <c r="G153" s="71" t="s">
        <v>2228</v>
      </c>
      <c r="H153" s="71" t="s">
        <v>2229</v>
      </c>
      <c r="I153" s="71" t="s">
        <v>2231</v>
      </c>
      <c r="J153" s="71" t="s">
        <v>2232</v>
      </c>
      <c r="K153" s="71" t="s">
        <v>2234</v>
      </c>
      <c r="L153" s="71" t="s">
        <v>2233</v>
      </c>
    </row>
    <row r="154" spans="1:16" x14ac:dyDescent="0.25">
      <c r="A154" s="14">
        <v>5</v>
      </c>
      <c r="B154" s="53">
        <v>39.94</v>
      </c>
      <c r="C154" s="53">
        <v>4752859.74</v>
      </c>
      <c r="D154" s="53">
        <v>118999.99349022884</v>
      </c>
      <c r="F154" s="47">
        <f>A154-4</f>
        <v>1</v>
      </c>
      <c r="G154" s="53">
        <v>39.94</v>
      </c>
      <c r="H154" s="65">
        <f t="shared" si="15"/>
        <v>118999.99349023537</v>
      </c>
      <c r="I154" s="65">
        <v>4752859.74</v>
      </c>
      <c r="J154" s="50">
        <f>VLOOKUP(F154,'CNO Week Avg'!$A$3:$B$56,2,FALSE)</f>
        <v>115186.18383300716</v>
      </c>
      <c r="K154" s="50">
        <f t="shared" ref="K154" si="18">J154-H154</f>
        <v>-3813.8096572282084</v>
      </c>
      <c r="L154" s="50">
        <f t="shared" ref="L154" si="19">K154*G154</f>
        <v>-152323.55770969464</v>
      </c>
      <c r="M154" s="68">
        <f>SUM(L154:L166)</f>
        <v>609082.22901698994</v>
      </c>
      <c r="N154" s="68">
        <f>SUM(I154:I166)</f>
        <v>68552124.13000001</v>
      </c>
      <c r="O154" s="73">
        <f>(M154*100/N154)/100</f>
        <v>8.8849504920073125E-3</v>
      </c>
      <c r="P154" s="75">
        <f>M154/GETPIVOTDATA("Sum of  Qty in Recvd",$A$3,"Material Description","SOLVENT  COCONUT OIL")</f>
        <v>751.81414431523797</v>
      </c>
    </row>
    <row r="155" spans="1:16" x14ac:dyDescent="0.25">
      <c r="A155" s="14">
        <v>27</v>
      </c>
      <c r="B155" s="53">
        <v>35.86</v>
      </c>
      <c r="C155" s="53">
        <v>2741959.79</v>
      </c>
      <c r="D155" s="53">
        <v>76399.99416748833</v>
      </c>
      <c r="F155" s="47">
        <f t="shared" ref="F155:F166" si="20">A155-4</f>
        <v>23</v>
      </c>
      <c r="G155" s="53">
        <v>35.86</v>
      </c>
      <c r="H155" s="65">
        <f t="shared" si="15"/>
        <v>76462.905465699951</v>
      </c>
      <c r="I155" s="65">
        <v>2741959.79</v>
      </c>
      <c r="J155" s="50">
        <f>VLOOKUP(F155,'CNO Week Avg'!$A$3:$B$56,2,FALSE)</f>
        <v>80233.149101108938</v>
      </c>
      <c r="K155" s="50">
        <f t="shared" ref="K155:K166" si="21">J155-H155</f>
        <v>3770.2436354089878</v>
      </c>
      <c r="L155" s="50">
        <f t="shared" ref="L155:L166" si="22">K155*G155</f>
        <v>135200.9367657663</v>
      </c>
    </row>
    <row r="156" spans="1:16" x14ac:dyDescent="0.25">
      <c r="A156" s="14">
        <v>29</v>
      </c>
      <c r="B156" s="53">
        <v>40.299999999999997</v>
      </c>
      <c r="C156" s="53">
        <v>3054739.7699999996</v>
      </c>
      <c r="D156" s="53">
        <v>75799.994295469689</v>
      </c>
      <c r="F156" s="47">
        <f t="shared" si="20"/>
        <v>25</v>
      </c>
      <c r="G156" s="53">
        <v>40.299999999999997</v>
      </c>
      <c r="H156" s="65">
        <f t="shared" si="15"/>
        <v>75799.994292803967</v>
      </c>
      <c r="I156" s="65">
        <v>3054739.7699999996</v>
      </c>
      <c r="J156" s="50">
        <f>VLOOKUP(F156,'CNO Week Avg'!$A$3:$B$56,2,FALSE)</f>
        <v>81884.922878016951</v>
      </c>
      <c r="K156" s="50">
        <f t="shared" si="21"/>
        <v>6084.9285852129833</v>
      </c>
      <c r="L156" s="50">
        <f t="shared" si="22"/>
        <v>245222.62198408321</v>
      </c>
    </row>
    <row r="157" spans="1:16" x14ac:dyDescent="0.25">
      <c r="A157" s="14">
        <v>30</v>
      </c>
      <c r="B157" s="53">
        <v>80.52</v>
      </c>
      <c r="C157" s="53">
        <v>6063015.6399999997</v>
      </c>
      <c r="D157" s="53">
        <v>75299.99552520772</v>
      </c>
      <c r="F157" s="47">
        <f t="shared" si="20"/>
        <v>26</v>
      </c>
      <c r="G157" s="53">
        <v>80.52</v>
      </c>
      <c r="H157" s="65">
        <f t="shared" si="15"/>
        <v>75298.256830601094</v>
      </c>
      <c r="I157" s="65">
        <v>6063015.6399999997</v>
      </c>
      <c r="J157" s="50">
        <f>VLOOKUP(F157,'CNO Week Avg'!$A$3:$B$56,2,FALSE)</f>
        <v>79683.558917155911</v>
      </c>
      <c r="K157" s="50">
        <f t="shared" si="21"/>
        <v>4385.3020865548169</v>
      </c>
      <c r="L157" s="50">
        <f t="shared" si="22"/>
        <v>353104.52400939382</v>
      </c>
    </row>
    <row r="158" spans="1:16" x14ac:dyDescent="0.25">
      <c r="A158" s="14">
        <v>31</v>
      </c>
      <c r="B158" s="53">
        <v>175.49</v>
      </c>
      <c r="C158" s="53">
        <v>13262591.1</v>
      </c>
      <c r="D158" s="53">
        <v>75618.175912860155</v>
      </c>
      <c r="F158" s="47">
        <f t="shared" si="20"/>
        <v>27</v>
      </c>
      <c r="G158" s="53">
        <v>175.49</v>
      </c>
      <c r="H158" s="65">
        <f t="shared" si="15"/>
        <v>75574.625904609944</v>
      </c>
      <c r="I158" s="65">
        <v>13262591.1</v>
      </c>
      <c r="J158" s="50">
        <f>VLOOKUP(F158,'CNO Week Avg'!$A$3:$B$56,2,FALSE)</f>
        <v>77678.906196999364</v>
      </c>
      <c r="K158" s="50">
        <f t="shared" si="21"/>
        <v>2104.2802923894196</v>
      </c>
      <c r="L158" s="50">
        <f t="shared" si="22"/>
        <v>369280.14851141925</v>
      </c>
    </row>
    <row r="159" spans="1:16" x14ac:dyDescent="0.25">
      <c r="A159" s="14">
        <v>32</v>
      </c>
      <c r="B159" s="53">
        <v>60.7</v>
      </c>
      <c r="C159" s="53">
        <v>4580889.71</v>
      </c>
      <c r="D159" s="53">
        <v>75299.996404764912</v>
      </c>
      <c r="F159" s="47">
        <f t="shared" si="20"/>
        <v>28</v>
      </c>
      <c r="G159" s="53">
        <v>60.7</v>
      </c>
      <c r="H159" s="65">
        <f t="shared" si="15"/>
        <v>75467.705271828658</v>
      </c>
      <c r="I159" s="65">
        <v>4580889.71</v>
      </c>
      <c r="J159" s="50">
        <f>VLOOKUP(F159,'CNO Week Avg'!$A$3:$B$56,2,FALSE)</f>
        <v>76178.795285061962</v>
      </c>
      <c r="K159" s="50">
        <f t="shared" si="21"/>
        <v>711.09001323330449</v>
      </c>
      <c r="L159" s="50">
        <f t="shared" si="22"/>
        <v>43163.163803261581</v>
      </c>
    </row>
    <row r="160" spans="1:16" x14ac:dyDescent="0.25">
      <c r="A160" s="14">
        <v>33</v>
      </c>
      <c r="B160" s="53">
        <v>37.489999999999995</v>
      </c>
      <c r="C160" s="53">
        <v>2880110.77</v>
      </c>
      <c r="D160" s="53">
        <v>76724.995344808965</v>
      </c>
      <c r="F160" s="47">
        <f t="shared" si="20"/>
        <v>29</v>
      </c>
      <c r="G160" s="53">
        <v>37.489999999999995</v>
      </c>
      <c r="H160" s="65">
        <f t="shared" si="15"/>
        <v>76823.440117364647</v>
      </c>
      <c r="I160" s="65">
        <v>2880110.77</v>
      </c>
      <c r="J160" s="50">
        <f>VLOOKUP(F160,'CNO Week Avg'!$A$3:$B$56,2,FALSE)</f>
        <v>77180.370838878007</v>
      </c>
      <c r="K160" s="50">
        <f t="shared" si="21"/>
        <v>356.93072151335946</v>
      </c>
      <c r="L160" s="50">
        <f t="shared" si="22"/>
        <v>13381.332749535844</v>
      </c>
    </row>
    <row r="161" spans="1:12" x14ac:dyDescent="0.25">
      <c r="A161" s="14">
        <v>36</v>
      </c>
      <c r="B161" s="53">
        <v>39.67</v>
      </c>
      <c r="C161" s="53">
        <v>3728979.88</v>
      </c>
      <c r="D161" s="53">
        <v>93999.996974882437</v>
      </c>
      <c r="F161" s="47">
        <f t="shared" si="20"/>
        <v>32</v>
      </c>
      <c r="G161" s="53">
        <v>39.67</v>
      </c>
      <c r="H161" s="65">
        <f t="shared" si="15"/>
        <v>93999.996975044109</v>
      </c>
      <c r="I161" s="65">
        <v>3728979.88</v>
      </c>
      <c r="J161" s="50">
        <f>VLOOKUP(F161,'CNO Week Avg'!$A$3:$B$56,2,FALSE)</f>
        <v>84437.664169602096</v>
      </c>
      <c r="K161" s="50">
        <f t="shared" si="21"/>
        <v>-9562.3328054420126</v>
      </c>
      <c r="L161" s="50">
        <f t="shared" si="22"/>
        <v>-379337.74239188468</v>
      </c>
    </row>
    <row r="162" spans="1:12" x14ac:dyDescent="0.25">
      <c r="A162" s="14">
        <v>37</v>
      </c>
      <c r="B162" s="53">
        <v>99.94</v>
      </c>
      <c r="C162" s="53">
        <v>9120713.8199999984</v>
      </c>
      <c r="D162" s="53">
        <v>91239.99820653272</v>
      </c>
      <c r="F162" s="47">
        <f t="shared" si="20"/>
        <v>33</v>
      </c>
      <c r="G162" s="53">
        <v>99.94</v>
      </c>
      <c r="H162" s="65">
        <f t="shared" si="15"/>
        <v>91261.89533720231</v>
      </c>
      <c r="I162" s="65">
        <v>9120713.8199999984</v>
      </c>
      <c r="J162" s="50">
        <f>VLOOKUP(F162,'CNO Week Avg'!$A$3:$B$56,2,FALSE)</f>
        <v>87289.226353555117</v>
      </c>
      <c r="K162" s="50">
        <f t="shared" si="21"/>
        <v>-3972.6689836471924</v>
      </c>
      <c r="L162" s="50">
        <f t="shared" si="22"/>
        <v>-397028.53822570038</v>
      </c>
    </row>
    <row r="163" spans="1:12" x14ac:dyDescent="0.25">
      <c r="A163" s="14">
        <v>39</v>
      </c>
      <c r="B163" s="53">
        <v>40.14</v>
      </c>
      <c r="C163" s="53">
        <v>3620628</v>
      </c>
      <c r="D163" s="53">
        <v>90200</v>
      </c>
      <c r="F163" s="47">
        <f t="shared" si="20"/>
        <v>35</v>
      </c>
      <c r="G163" s="53">
        <v>40.14</v>
      </c>
      <c r="H163" s="65">
        <f t="shared" si="15"/>
        <v>90200</v>
      </c>
      <c r="I163" s="65">
        <v>3620628</v>
      </c>
      <c r="J163" s="50">
        <f>VLOOKUP(F163,'CNO Week Avg'!$A$3:$B$56,2,FALSE)</f>
        <v>96298.901500326145</v>
      </c>
      <c r="K163" s="50">
        <f t="shared" si="21"/>
        <v>6098.9015003261447</v>
      </c>
      <c r="L163" s="50">
        <f t="shared" si="22"/>
        <v>244809.90622309144</v>
      </c>
    </row>
    <row r="164" spans="1:12" x14ac:dyDescent="0.25">
      <c r="A164" s="14">
        <v>40</v>
      </c>
      <c r="B164" s="53">
        <v>124.02999999999999</v>
      </c>
      <c r="C164" s="53">
        <v>11350419.879999999</v>
      </c>
      <c r="D164" s="53">
        <v>91354.663426755331</v>
      </c>
      <c r="F164" s="47">
        <f t="shared" si="20"/>
        <v>36</v>
      </c>
      <c r="G164" s="53">
        <v>124.02999999999999</v>
      </c>
      <c r="H164" s="65">
        <f t="shared" si="15"/>
        <v>91513.503829718611</v>
      </c>
      <c r="I164" s="65">
        <v>11350419.879999999</v>
      </c>
      <c r="J164" s="50">
        <f>VLOOKUP(F164,'CNO Week Avg'!$A$3:$B$56,2,FALSE)</f>
        <v>92196.496083496415</v>
      </c>
      <c r="K164" s="50">
        <f t="shared" si="21"/>
        <v>682.99225377780385</v>
      </c>
      <c r="L164" s="50">
        <f t="shared" si="22"/>
        <v>84711.529236061004</v>
      </c>
    </row>
    <row r="165" spans="1:12" x14ac:dyDescent="0.25">
      <c r="A165" s="14">
        <v>42</v>
      </c>
      <c r="B165" s="53">
        <v>16.440000000000001</v>
      </c>
      <c r="C165" s="53">
        <v>1549996.08</v>
      </c>
      <c r="D165" s="53">
        <v>94282</v>
      </c>
      <c r="F165" s="47">
        <f t="shared" si="20"/>
        <v>38</v>
      </c>
      <c r="G165" s="53">
        <v>16.440000000000001</v>
      </c>
      <c r="H165" s="65">
        <f t="shared" si="15"/>
        <v>94282</v>
      </c>
      <c r="I165" s="65">
        <v>1549996.08</v>
      </c>
      <c r="J165" s="50">
        <f>VLOOKUP(F165,'CNO Week Avg'!$A$3:$B$56,2,FALSE)</f>
        <v>95947.524169602097</v>
      </c>
      <c r="K165" s="50">
        <f t="shared" si="21"/>
        <v>1665.5241696020967</v>
      </c>
      <c r="L165" s="50">
        <f t="shared" si="22"/>
        <v>27381.217348258473</v>
      </c>
    </row>
    <row r="166" spans="1:12" x14ac:dyDescent="0.25">
      <c r="A166" s="14">
        <v>47</v>
      </c>
      <c r="B166" s="53">
        <v>19.63</v>
      </c>
      <c r="C166" s="53">
        <v>1845219.95</v>
      </c>
      <c r="D166" s="53">
        <v>93999.997452878248</v>
      </c>
      <c r="F166" s="47">
        <f t="shared" si="20"/>
        <v>43</v>
      </c>
      <c r="G166" s="53">
        <v>19.63</v>
      </c>
      <c r="H166" s="65">
        <f t="shared" si="15"/>
        <v>93999.997452878248</v>
      </c>
      <c r="I166" s="65">
        <v>1845219.95</v>
      </c>
      <c r="J166" s="50">
        <f>VLOOKUP(F166,'CNO Week Avg'!$A$3:$B$56,2,FALSE)</f>
        <v>95096.109868232234</v>
      </c>
      <c r="K166" s="50">
        <f t="shared" si="21"/>
        <v>1096.1124153539859</v>
      </c>
      <c r="L166" s="50">
        <f t="shared" si="22"/>
        <v>21516.68671339874</v>
      </c>
    </row>
    <row r="167" spans="1:12" x14ac:dyDescent="0.25">
      <c r="A167" s="13" t="s">
        <v>2204</v>
      </c>
      <c r="B167" s="53">
        <v>56824.82499999999</v>
      </c>
      <c r="C167" s="53">
        <v>4349567309.992506</v>
      </c>
      <c r="D167" s="53"/>
    </row>
    <row r="168" spans="1:12" x14ac:dyDescent="0.25">
      <c r="A168" s="14" t="s">
        <v>2204</v>
      </c>
      <c r="B168" s="53">
        <v>56824.82499999999</v>
      </c>
      <c r="C168" s="53">
        <v>4349567309.992506</v>
      </c>
      <c r="D168" s="53"/>
    </row>
    <row r="169" spans="1:12" x14ac:dyDescent="0.25">
      <c r="A169" s="13" t="s">
        <v>2205</v>
      </c>
      <c r="B169" s="53">
        <v>113649.64999999997</v>
      </c>
      <c r="C169" s="53">
        <v>8699134619.9850082</v>
      </c>
      <c r="D169" s="53">
        <v>76447.573498328595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14"/>
  <sheetViews>
    <sheetView workbookViewId="0">
      <selection activeCell="J1" sqref="J1"/>
    </sheetView>
  </sheetViews>
  <sheetFormatPr defaultRowHeight="15" x14ac:dyDescent="0.25"/>
  <cols>
    <col min="1" max="1" width="10.42578125" customWidth="1"/>
    <col min="4" max="4" width="11" bestFit="1" customWidth="1"/>
    <col min="6" max="6" width="29.42578125" bestFit="1" customWidth="1"/>
    <col min="9" max="9" width="11" bestFit="1" customWidth="1"/>
    <col min="10" max="10" width="11.28515625" bestFit="1" customWidth="1"/>
    <col min="14" max="14" width="16" bestFit="1" customWidth="1"/>
    <col min="15" max="15" width="10.7109375" bestFit="1" customWidth="1"/>
  </cols>
  <sheetData>
    <row r="1" spans="1:15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21" t="s">
        <v>8</v>
      </c>
      <c r="J1" s="19" t="s">
        <v>2202</v>
      </c>
      <c r="K1" s="19" t="s">
        <v>9</v>
      </c>
      <c r="L1" s="32" t="s">
        <v>10</v>
      </c>
      <c r="M1" s="19" t="s">
        <v>11</v>
      </c>
      <c r="N1" s="19" t="s">
        <v>12</v>
      </c>
      <c r="O1" s="29" t="s">
        <v>13</v>
      </c>
    </row>
    <row r="2" spans="1:15" x14ac:dyDescent="0.25">
      <c r="A2" s="36">
        <v>42462</v>
      </c>
      <c r="B2" s="38">
        <v>4</v>
      </c>
      <c r="C2" s="38">
        <v>14</v>
      </c>
      <c r="D2" s="17">
        <v>3000025761</v>
      </c>
      <c r="E2" s="17">
        <v>1100365</v>
      </c>
      <c r="F2" s="17" t="s">
        <v>14</v>
      </c>
      <c r="G2" s="17">
        <v>201888</v>
      </c>
      <c r="H2" s="17" t="s">
        <v>15</v>
      </c>
      <c r="I2" s="27">
        <v>19.600000000000001</v>
      </c>
      <c r="J2" s="27">
        <v>19.54</v>
      </c>
      <c r="K2" s="17" t="s">
        <v>16</v>
      </c>
      <c r="L2" s="34">
        <v>29059</v>
      </c>
      <c r="M2" s="17">
        <v>29059</v>
      </c>
      <c r="N2" s="18">
        <v>524453.6</v>
      </c>
      <c r="O2" s="30">
        <v>26840</v>
      </c>
    </row>
    <row r="3" spans="1:15" x14ac:dyDescent="0.25">
      <c r="A3" s="36">
        <v>42462</v>
      </c>
      <c r="B3" s="38">
        <v>4</v>
      </c>
      <c r="C3" s="38">
        <v>14</v>
      </c>
      <c r="D3" s="17">
        <v>3000026028</v>
      </c>
      <c r="E3" s="17">
        <v>1100365</v>
      </c>
      <c r="F3" s="17" t="s">
        <v>14</v>
      </c>
      <c r="G3" s="17">
        <v>200222</v>
      </c>
      <c r="H3" s="17" t="s">
        <v>17</v>
      </c>
      <c r="I3" s="27">
        <v>12.19</v>
      </c>
      <c r="J3" s="27">
        <v>12.19</v>
      </c>
      <c r="K3" s="17" t="s">
        <v>18</v>
      </c>
      <c r="L3" s="34">
        <v>31034</v>
      </c>
      <c r="M3" s="17">
        <v>31034</v>
      </c>
      <c r="N3" s="18">
        <v>329946.73</v>
      </c>
      <c r="O3" s="30">
        <v>27067</v>
      </c>
    </row>
    <row r="4" spans="1:15" x14ac:dyDescent="0.25">
      <c r="A4" s="36">
        <v>42462</v>
      </c>
      <c r="B4" s="38">
        <v>4</v>
      </c>
      <c r="C4" s="38">
        <v>14</v>
      </c>
      <c r="D4" s="17">
        <v>3000025761</v>
      </c>
      <c r="E4" s="17">
        <v>1100365</v>
      </c>
      <c r="F4" s="17" t="s">
        <v>14</v>
      </c>
      <c r="G4" s="17">
        <v>201888</v>
      </c>
      <c r="H4" s="17" t="s">
        <v>15</v>
      </c>
      <c r="I4" s="27">
        <v>25.82</v>
      </c>
      <c r="J4" s="27">
        <v>25.77</v>
      </c>
      <c r="K4" s="17" t="s">
        <v>19</v>
      </c>
      <c r="L4" s="34">
        <v>29115</v>
      </c>
      <c r="M4" s="17">
        <v>29115</v>
      </c>
      <c r="N4" s="18">
        <v>691666.8</v>
      </c>
      <c r="O4" s="30">
        <v>26840.000000000004</v>
      </c>
    </row>
    <row r="5" spans="1:15" x14ac:dyDescent="0.25">
      <c r="A5" s="36">
        <v>42462</v>
      </c>
      <c r="B5" s="38">
        <v>4</v>
      </c>
      <c r="C5" s="38">
        <v>14</v>
      </c>
      <c r="D5" s="17">
        <v>3000025761</v>
      </c>
      <c r="E5" s="17">
        <v>1100365</v>
      </c>
      <c r="F5" s="17" t="s">
        <v>14</v>
      </c>
      <c r="G5" s="17">
        <v>201888</v>
      </c>
      <c r="H5" s="17" t="s">
        <v>15</v>
      </c>
      <c r="I5" s="27">
        <v>22.33</v>
      </c>
      <c r="J5" s="27">
        <v>22.28</v>
      </c>
      <c r="K5" s="17" t="s">
        <v>20</v>
      </c>
      <c r="L5" s="34">
        <v>29122</v>
      </c>
      <c r="M5" s="17">
        <v>29122</v>
      </c>
      <c r="N5" s="18">
        <v>597995.19999999995</v>
      </c>
      <c r="O5" s="30">
        <v>26839.999999999996</v>
      </c>
    </row>
    <row r="6" spans="1:15" x14ac:dyDescent="0.25">
      <c r="A6" s="36">
        <v>42462</v>
      </c>
      <c r="B6" s="38">
        <v>4</v>
      </c>
      <c r="C6" s="38">
        <v>14</v>
      </c>
      <c r="D6" s="17">
        <v>3000025761</v>
      </c>
      <c r="E6" s="17">
        <v>1100365</v>
      </c>
      <c r="F6" s="17" t="s">
        <v>14</v>
      </c>
      <c r="G6" s="17">
        <v>201888</v>
      </c>
      <c r="H6" s="17" t="s">
        <v>15</v>
      </c>
      <c r="I6" s="27">
        <v>24.55</v>
      </c>
      <c r="J6" s="27">
        <v>24.5</v>
      </c>
      <c r="K6" s="17" t="s">
        <v>21</v>
      </c>
      <c r="L6" s="34">
        <v>29116</v>
      </c>
      <c r="M6" s="17">
        <v>29116</v>
      </c>
      <c r="N6" s="18">
        <v>657580</v>
      </c>
      <c r="O6" s="30">
        <v>26840</v>
      </c>
    </row>
    <row r="7" spans="1:15" x14ac:dyDescent="0.25">
      <c r="A7" s="36">
        <v>42462</v>
      </c>
      <c r="B7" s="38">
        <v>4</v>
      </c>
      <c r="C7" s="38">
        <v>14</v>
      </c>
      <c r="D7" s="17">
        <v>3000025761</v>
      </c>
      <c r="E7" s="17">
        <v>1100365</v>
      </c>
      <c r="F7" s="17" t="s">
        <v>14</v>
      </c>
      <c r="G7" s="17">
        <v>201888</v>
      </c>
      <c r="H7" s="17" t="s">
        <v>15</v>
      </c>
      <c r="I7" s="27">
        <v>19.97</v>
      </c>
      <c r="J7" s="27">
        <v>19.920000000000002</v>
      </c>
      <c r="K7" s="17" t="s">
        <v>22</v>
      </c>
      <c r="L7" s="34">
        <v>3</v>
      </c>
      <c r="M7" s="17">
        <v>3</v>
      </c>
      <c r="N7" s="18">
        <v>534652.80000000005</v>
      </c>
      <c r="O7" s="30">
        <v>26840</v>
      </c>
    </row>
    <row r="8" spans="1:15" x14ac:dyDescent="0.25">
      <c r="A8" s="36">
        <v>42462</v>
      </c>
      <c r="B8" s="38">
        <v>4</v>
      </c>
      <c r="C8" s="38">
        <v>14</v>
      </c>
      <c r="D8" s="17">
        <v>3000029308</v>
      </c>
      <c r="E8" s="17">
        <v>1100380</v>
      </c>
      <c r="F8" s="17" t="s">
        <v>23</v>
      </c>
      <c r="G8" s="17">
        <v>200282</v>
      </c>
      <c r="H8" s="17" t="s">
        <v>24</v>
      </c>
      <c r="I8" s="27">
        <v>26.95</v>
      </c>
      <c r="J8" s="27">
        <v>26.87</v>
      </c>
      <c r="K8" s="17" t="s">
        <v>25</v>
      </c>
      <c r="L8" s="34">
        <v>535</v>
      </c>
      <c r="M8" s="17">
        <v>535</v>
      </c>
      <c r="N8" s="18">
        <v>2066596.42</v>
      </c>
      <c r="O8" s="30">
        <v>76910.919985113505</v>
      </c>
    </row>
    <row r="9" spans="1:15" x14ac:dyDescent="0.25">
      <c r="A9" s="36">
        <v>42462</v>
      </c>
      <c r="B9" s="38">
        <v>4</v>
      </c>
      <c r="C9" s="38">
        <v>14</v>
      </c>
      <c r="D9" s="17">
        <v>3000028728</v>
      </c>
      <c r="E9" s="17">
        <v>1100380</v>
      </c>
      <c r="F9" s="17" t="s">
        <v>23</v>
      </c>
      <c r="G9" s="17">
        <v>202775</v>
      </c>
      <c r="H9" s="17" t="s">
        <v>26</v>
      </c>
      <c r="I9" s="27">
        <v>20.440000000000001</v>
      </c>
      <c r="J9" s="27">
        <v>20.350000000000001</v>
      </c>
      <c r="K9" s="17" t="s">
        <v>27</v>
      </c>
      <c r="L9" s="34">
        <v>22008681</v>
      </c>
      <c r="M9" s="17">
        <v>22008681</v>
      </c>
      <c r="N9" s="18">
        <v>1587300.04</v>
      </c>
      <c r="O9" s="30">
        <v>78000.001965601958</v>
      </c>
    </row>
    <row r="10" spans="1:15" x14ac:dyDescent="0.25">
      <c r="A10" s="36">
        <v>42462</v>
      </c>
      <c r="B10" s="38">
        <v>4</v>
      </c>
      <c r="C10" s="38">
        <v>14</v>
      </c>
      <c r="D10" s="17">
        <v>3000028728</v>
      </c>
      <c r="E10" s="17">
        <v>1100380</v>
      </c>
      <c r="F10" s="17" t="s">
        <v>23</v>
      </c>
      <c r="G10" s="17">
        <v>202775</v>
      </c>
      <c r="H10" s="17" t="s">
        <v>26</v>
      </c>
      <c r="I10" s="27">
        <v>19.82</v>
      </c>
      <c r="J10" s="27">
        <v>19.7</v>
      </c>
      <c r="K10" s="17" t="s">
        <v>28</v>
      </c>
      <c r="L10" s="34">
        <v>22008684</v>
      </c>
      <c r="M10" s="17">
        <v>22008684</v>
      </c>
      <c r="N10" s="18">
        <v>1536600.04</v>
      </c>
      <c r="O10" s="30">
        <v>78000.002030456861</v>
      </c>
    </row>
    <row r="11" spans="1:15" x14ac:dyDescent="0.25">
      <c r="A11" s="36">
        <v>42462</v>
      </c>
      <c r="B11" s="38">
        <v>4</v>
      </c>
      <c r="C11" s="38">
        <v>14</v>
      </c>
      <c r="D11" s="17">
        <v>3000028728</v>
      </c>
      <c r="E11" s="17">
        <v>1100380</v>
      </c>
      <c r="F11" s="17" t="s">
        <v>23</v>
      </c>
      <c r="G11" s="17">
        <v>202775</v>
      </c>
      <c r="H11" s="17" t="s">
        <v>26</v>
      </c>
      <c r="I11" s="27">
        <v>19.78</v>
      </c>
      <c r="J11" s="27">
        <v>19.670000000000002</v>
      </c>
      <c r="K11" s="17" t="s">
        <v>29</v>
      </c>
      <c r="L11" s="34">
        <v>22008682</v>
      </c>
      <c r="M11" s="17">
        <v>22008682</v>
      </c>
      <c r="N11" s="18">
        <v>1534260.04</v>
      </c>
      <c r="O11" s="30">
        <v>78000.002033553625</v>
      </c>
    </row>
    <row r="12" spans="1:15" x14ac:dyDescent="0.25">
      <c r="A12" s="36">
        <v>42462</v>
      </c>
      <c r="B12" s="38">
        <v>4</v>
      </c>
      <c r="C12" s="38">
        <v>14</v>
      </c>
      <c r="D12" s="17">
        <v>3000028728</v>
      </c>
      <c r="E12" s="17">
        <v>1100380</v>
      </c>
      <c r="F12" s="17" t="s">
        <v>23</v>
      </c>
      <c r="G12" s="17">
        <v>202775</v>
      </c>
      <c r="H12" s="17" t="s">
        <v>26</v>
      </c>
      <c r="I12" s="27">
        <v>19.79</v>
      </c>
      <c r="J12" s="27">
        <v>19.690000000000001</v>
      </c>
      <c r="K12" s="17" t="s">
        <v>30</v>
      </c>
      <c r="L12" s="34">
        <v>22008679</v>
      </c>
      <c r="M12" s="17">
        <v>22008679</v>
      </c>
      <c r="N12" s="18">
        <v>1535820.04</v>
      </c>
      <c r="O12" s="30">
        <v>78000.002031488068</v>
      </c>
    </row>
    <row r="13" spans="1:15" x14ac:dyDescent="0.25">
      <c r="A13" s="36">
        <v>42462</v>
      </c>
      <c r="B13" s="38">
        <v>4</v>
      </c>
      <c r="C13" s="38">
        <v>14</v>
      </c>
      <c r="D13" s="17">
        <v>3000028728</v>
      </c>
      <c r="E13" s="17">
        <v>1100380</v>
      </c>
      <c r="F13" s="17" t="s">
        <v>23</v>
      </c>
      <c r="G13" s="17">
        <v>202775</v>
      </c>
      <c r="H13" s="17" t="s">
        <v>26</v>
      </c>
      <c r="I13" s="27">
        <v>20.059999999999999</v>
      </c>
      <c r="J13" s="27">
        <v>19.96</v>
      </c>
      <c r="K13" s="17" t="s">
        <v>31</v>
      </c>
      <c r="L13" s="34">
        <v>22008678</v>
      </c>
      <c r="M13" s="17">
        <v>22008678</v>
      </c>
      <c r="N13" s="18">
        <v>1556880.04</v>
      </c>
      <c r="O13" s="30">
        <v>78000.002004008013</v>
      </c>
    </row>
    <row r="14" spans="1:15" x14ac:dyDescent="0.25">
      <c r="A14" s="36">
        <v>42462</v>
      </c>
      <c r="B14" s="38">
        <v>4</v>
      </c>
      <c r="C14" s="38">
        <v>14</v>
      </c>
      <c r="D14" s="17">
        <v>3000028728</v>
      </c>
      <c r="E14" s="17">
        <v>1100380</v>
      </c>
      <c r="F14" s="17" t="s">
        <v>23</v>
      </c>
      <c r="G14" s="17">
        <v>202775</v>
      </c>
      <c r="H14" s="17" t="s">
        <v>26</v>
      </c>
      <c r="I14" s="27">
        <v>19.79</v>
      </c>
      <c r="J14" s="27">
        <v>19.690000000000001</v>
      </c>
      <c r="K14" s="17" t="s">
        <v>32</v>
      </c>
      <c r="L14" s="34">
        <v>22008683</v>
      </c>
      <c r="M14" s="17">
        <v>22008683</v>
      </c>
      <c r="N14" s="18">
        <v>1535820.04</v>
      </c>
      <c r="O14" s="30">
        <v>78000.002031488068</v>
      </c>
    </row>
    <row r="15" spans="1:15" x14ac:dyDescent="0.25">
      <c r="A15" s="36">
        <v>42462</v>
      </c>
      <c r="B15" s="38">
        <v>4</v>
      </c>
      <c r="C15" s="38">
        <v>14</v>
      </c>
      <c r="D15" s="17">
        <v>3000029308</v>
      </c>
      <c r="E15" s="17">
        <v>1100380</v>
      </c>
      <c r="F15" s="17" t="s">
        <v>23</v>
      </c>
      <c r="G15" s="17">
        <v>200282</v>
      </c>
      <c r="H15" s="17" t="s">
        <v>24</v>
      </c>
      <c r="I15" s="27">
        <v>26.66</v>
      </c>
      <c r="J15" s="27">
        <v>26.59</v>
      </c>
      <c r="K15" s="17" t="s">
        <v>33</v>
      </c>
      <c r="L15" s="34">
        <v>537</v>
      </c>
      <c r="M15" s="17">
        <v>537</v>
      </c>
      <c r="N15" s="18">
        <v>2045061.36</v>
      </c>
      <c r="O15" s="30">
        <v>76910.919894697261</v>
      </c>
    </row>
    <row r="16" spans="1:15" x14ac:dyDescent="0.25">
      <c r="A16" s="36">
        <v>42462</v>
      </c>
      <c r="B16" s="38">
        <v>4</v>
      </c>
      <c r="C16" s="38">
        <v>14</v>
      </c>
      <c r="D16" s="17">
        <v>3000029308</v>
      </c>
      <c r="E16" s="17">
        <v>1100380</v>
      </c>
      <c r="F16" s="17" t="s">
        <v>23</v>
      </c>
      <c r="G16" s="17">
        <v>200282</v>
      </c>
      <c r="H16" s="17" t="s">
        <v>24</v>
      </c>
      <c r="I16" s="27">
        <v>26.94</v>
      </c>
      <c r="J16" s="27">
        <v>26.87</v>
      </c>
      <c r="K16" s="17" t="s">
        <v>34</v>
      </c>
      <c r="L16" s="34">
        <v>536</v>
      </c>
      <c r="M16" s="17">
        <v>536</v>
      </c>
      <c r="N16" s="18">
        <v>2066596.42</v>
      </c>
      <c r="O16" s="30">
        <v>76910.919985113505</v>
      </c>
    </row>
    <row r="17" spans="1:15" x14ac:dyDescent="0.25">
      <c r="A17" s="36">
        <v>42462</v>
      </c>
      <c r="B17" s="38">
        <v>4</v>
      </c>
      <c r="C17" s="38">
        <v>14</v>
      </c>
      <c r="D17" s="17">
        <v>3000029308</v>
      </c>
      <c r="E17" s="17">
        <v>1100380</v>
      </c>
      <c r="F17" s="17" t="s">
        <v>23</v>
      </c>
      <c r="G17" s="17">
        <v>200282</v>
      </c>
      <c r="H17" s="17" t="s">
        <v>24</v>
      </c>
      <c r="I17" s="27">
        <v>27.23</v>
      </c>
      <c r="J17" s="27">
        <v>27.16</v>
      </c>
      <c r="K17" s="17" t="s">
        <v>35</v>
      </c>
      <c r="L17" s="34">
        <v>530</v>
      </c>
      <c r="M17" s="17">
        <v>530</v>
      </c>
      <c r="N17" s="18">
        <v>2088900.5899999999</v>
      </c>
      <c r="O17" s="30">
        <v>76910.92010309278</v>
      </c>
    </row>
    <row r="18" spans="1:15" x14ac:dyDescent="0.25">
      <c r="A18" s="36">
        <v>42462</v>
      </c>
      <c r="B18" s="38">
        <v>4</v>
      </c>
      <c r="C18" s="38">
        <v>14</v>
      </c>
      <c r="D18" s="17">
        <v>3000028728</v>
      </c>
      <c r="E18" s="17">
        <v>1100380</v>
      </c>
      <c r="F18" s="17" t="s">
        <v>23</v>
      </c>
      <c r="G18" s="17">
        <v>202775</v>
      </c>
      <c r="H18" s="17" t="s">
        <v>26</v>
      </c>
      <c r="I18" s="27">
        <v>24.14</v>
      </c>
      <c r="J18" s="27">
        <v>24.03</v>
      </c>
      <c r="K18" s="17" t="s">
        <v>36</v>
      </c>
      <c r="L18" s="34">
        <v>22008677</v>
      </c>
      <c r="M18" s="17">
        <v>22008677</v>
      </c>
      <c r="N18" s="18">
        <v>1874340.04</v>
      </c>
      <c r="O18" s="30">
        <v>78000.001664585929</v>
      </c>
    </row>
    <row r="19" spans="1:15" x14ac:dyDescent="0.25">
      <c r="A19" s="36">
        <v>42462</v>
      </c>
      <c r="B19" s="38">
        <v>4</v>
      </c>
      <c r="C19" s="38">
        <v>14</v>
      </c>
      <c r="D19" s="17">
        <v>3000029308</v>
      </c>
      <c r="E19" s="17">
        <v>1100380</v>
      </c>
      <c r="F19" s="17" t="s">
        <v>23</v>
      </c>
      <c r="G19" s="17">
        <v>200282</v>
      </c>
      <c r="H19" s="17" t="s">
        <v>24</v>
      </c>
      <c r="I19" s="27">
        <v>27.01</v>
      </c>
      <c r="J19" s="27">
        <v>26.98</v>
      </c>
      <c r="K19" s="17" t="s">
        <v>37</v>
      </c>
      <c r="L19" s="34">
        <v>533</v>
      </c>
      <c r="M19" s="17">
        <v>533</v>
      </c>
      <c r="N19" s="18">
        <v>2075056.6199999999</v>
      </c>
      <c r="O19" s="30">
        <v>76910.919940696811</v>
      </c>
    </row>
    <row r="20" spans="1:15" x14ac:dyDescent="0.25">
      <c r="A20" s="36">
        <v>42462</v>
      </c>
      <c r="B20" s="38">
        <v>4</v>
      </c>
      <c r="C20" s="38">
        <v>14</v>
      </c>
      <c r="D20" s="17">
        <v>3000029308</v>
      </c>
      <c r="E20" s="17">
        <v>1100380</v>
      </c>
      <c r="F20" s="17" t="s">
        <v>23</v>
      </c>
      <c r="G20" s="17">
        <v>200282</v>
      </c>
      <c r="H20" s="17" t="s">
        <v>24</v>
      </c>
      <c r="I20" s="27">
        <v>26.04</v>
      </c>
      <c r="J20" s="27">
        <v>25.97</v>
      </c>
      <c r="K20" s="17" t="s">
        <v>38</v>
      </c>
      <c r="L20" s="34">
        <v>534</v>
      </c>
      <c r="M20" s="17">
        <v>534</v>
      </c>
      <c r="N20" s="18">
        <v>1997376.5900000003</v>
      </c>
      <c r="O20" s="30">
        <v>76910.919907585689</v>
      </c>
    </row>
    <row r="21" spans="1:15" x14ac:dyDescent="0.25">
      <c r="A21" s="36">
        <v>42462</v>
      </c>
      <c r="B21" s="38">
        <v>4</v>
      </c>
      <c r="C21" s="38">
        <v>14</v>
      </c>
      <c r="D21" s="17">
        <v>3000029308</v>
      </c>
      <c r="E21" s="17">
        <v>1100380</v>
      </c>
      <c r="F21" s="17" t="s">
        <v>23</v>
      </c>
      <c r="G21" s="17">
        <v>200282</v>
      </c>
      <c r="H21" s="17" t="s">
        <v>24</v>
      </c>
      <c r="I21" s="27">
        <v>27.01</v>
      </c>
      <c r="J21" s="27">
        <v>26.93</v>
      </c>
      <c r="K21" s="17" t="s">
        <v>39</v>
      </c>
      <c r="L21" s="34">
        <v>532</v>
      </c>
      <c r="M21" s="17">
        <v>532</v>
      </c>
      <c r="N21" s="18">
        <v>2071211.08</v>
      </c>
      <c r="O21" s="30">
        <v>76910.92016338656</v>
      </c>
    </row>
    <row r="22" spans="1:15" x14ac:dyDescent="0.25">
      <c r="A22" s="36">
        <v>42462</v>
      </c>
      <c r="B22" s="38">
        <v>4</v>
      </c>
      <c r="C22" s="38">
        <v>14</v>
      </c>
      <c r="D22" s="17">
        <v>3000027412</v>
      </c>
      <c r="E22" s="17">
        <v>1100784</v>
      </c>
      <c r="F22" s="17" t="s">
        <v>40</v>
      </c>
      <c r="G22" s="17">
        <v>202898</v>
      </c>
      <c r="H22" s="17" t="s">
        <v>41</v>
      </c>
      <c r="I22" s="27">
        <v>26.32</v>
      </c>
      <c r="J22" s="27">
        <v>26.28</v>
      </c>
      <c r="K22" s="17" t="s">
        <v>42</v>
      </c>
      <c r="L22" s="34">
        <v>71</v>
      </c>
      <c r="M22" s="17">
        <v>71</v>
      </c>
      <c r="N22" s="18">
        <v>1180563.3</v>
      </c>
      <c r="O22" s="30">
        <v>44922.5</v>
      </c>
    </row>
    <row r="23" spans="1:15" x14ac:dyDescent="0.25">
      <c r="A23" s="36">
        <v>42463</v>
      </c>
      <c r="B23" s="38">
        <v>4</v>
      </c>
      <c r="C23" s="38">
        <v>15</v>
      </c>
      <c r="D23" s="17">
        <v>3000025761</v>
      </c>
      <c r="E23" s="17">
        <v>1100365</v>
      </c>
      <c r="F23" s="17" t="s">
        <v>14</v>
      </c>
      <c r="G23" s="17">
        <v>201888</v>
      </c>
      <c r="H23" s="17" t="s">
        <v>15</v>
      </c>
      <c r="I23" s="27">
        <v>6.51</v>
      </c>
      <c r="J23" s="27">
        <v>6.4969999999999999</v>
      </c>
      <c r="K23" s="17" t="s">
        <v>43</v>
      </c>
      <c r="L23" s="34">
        <v>71</v>
      </c>
      <c r="M23" s="17">
        <v>71</v>
      </c>
      <c r="N23" s="18">
        <v>174379.48</v>
      </c>
      <c r="O23" s="30">
        <v>26840.000000000004</v>
      </c>
    </row>
    <row r="24" spans="1:15" x14ac:dyDescent="0.25">
      <c r="A24" s="36">
        <v>42463</v>
      </c>
      <c r="B24" s="38">
        <v>4</v>
      </c>
      <c r="C24" s="38">
        <v>15</v>
      </c>
      <c r="D24" s="17">
        <v>3000025761</v>
      </c>
      <c r="E24" s="17">
        <v>1100365</v>
      </c>
      <c r="F24" s="17" t="s">
        <v>14</v>
      </c>
      <c r="G24" s="17">
        <v>201888</v>
      </c>
      <c r="H24" s="17" t="s">
        <v>15</v>
      </c>
      <c r="I24" s="27">
        <v>19.89</v>
      </c>
      <c r="J24" s="27">
        <v>19.89</v>
      </c>
      <c r="K24" s="17" t="s">
        <v>44</v>
      </c>
      <c r="L24" s="34">
        <v>19</v>
      </c>
      <c r="M24" s="17">
        <v>19</v>
      </c>
      <c r="N24" s="18">
        <v>533847.6</v>
      </c>
      <c r="O24" s="30">
        <v>26839.999999999996</v>
      </c>
    </row>
    <row r="25" spans="1:15" x14ac:dyDescent="0.25">
      <c r="A25" s="36">
        <v>42463</v>
      </c>
      <c r="B25" s="38">
        <v>4</v>
      </c>
      <c r="C25" s="38">
        <v>15</v>
      </c>
      <c r="D25" s="17">
        <v>3000025761</v>
      </c>
      <c r="E25" s="17">
        <v>1100365</v>
      </c>
      <c r="F25" s="17" t="s">
        <v>14</v>
      </c>
      <c r="G25" s="17">
        <v>201888</v>
      </c>
      <c r="H25" s="17" t="s">
        <v>15</v>
      </c>
      <c r="I25" s="27">
        <v>19.690000000000001</v>
      </c>
      <c r="J25" s="27">
        <v>19.670000000000002</v>
      </c>
      <c r="K25" s="17" t="s">
        <v>45</v>
      </c>
      <c r="L25" s="34">
        <v>29134</v>
      </c>
      <c r="M25" s="17">
        <v>29134</v>
      </c>
      <c r="N25" s="18">
        <v>527942.80000000005</v>
      </c>
      <c r="O25" s="30">
        <v>26840</v>
      </c>
    </row>
    <row r="26" spans="1:15" x14ac:dyDescent="0.25">
      <c r="A26" s="36">
        <v>42463</v>
      </c>
      <c r="B26" s="38">
        <v>4</v>
      </c>
      <c r="C26" s="38">
        <v>15</v>
      </c>
      <c r="D26" s="17">
        <v>3000025761</v>
      </c>
      <c r="E26" s="17">
        <v>1100365</v>
      </c>
      <c r="F26" s="17" t="s">
        <v>14</v>
      </c>
      <c r="G26" s="17">
        <v>201888</v>
      </c>
      <c r="H26" s="17" t="s">
        <v>15</v>
      </c>
      <c r="I26" s="27">
        <v>18</v>
      </c>
      <c r="J26" s="27">
        <v>17.963000000000001</v>
      </c>
      <c r="K26" s="17" t="s">
        <v>43</v>
      </c>
      <c r="L26" s="34">
        <v>72</v>
      </c>
      <c r="M26" s="17">
        <v>72</v>
      </c>
      <c r="N26" s="18">
        <v>482126.92</v>
      </c>
      <c r="O26" s="30">
        <v>26839.999999999996</v>
      </c>
    </row>
    <row r="27" spans="1:15" x14ac:dyDescent="0.25">
      <c r="A27" s="36">
        <v>42463</v>
      </c>
      <c r="B27" s="38">
        <v>4</v>
      </c>
      <c r="C27" s="38">
        <v>15</v>
      </c>
      <c r="D27" s="17">
        <v>3000025761</v>
      </c>
      <c r="E27" s="17">
        <v>1100365</v>
      </c>
      <c r="F27" s="17" t="s">
        <v>14</v>
      </c>
      <c r="G27" s="17">
        <v>201888</v>
      </c>
      <c r="H27" s="17" t="s">
        <v>15</v>
      </c>
      <c r="I27" s="27">
        <v>22.29</v>
      </c>
      <c r="J27" s="27">
        <v>22.24</v>
      </c>
      <c r="K27" s="17" t="s">
        <v>46</v>
      </c>
      <c r="L27" s="34">
        <v>75</v>
      </c>
      <c r="M27" s="17">
        <v>75</v>
      </c>
      <c r="N27" s="18">
        <v>596921.59999999998</v>
      </c>
      <c r="O27" s="30">
        <v>26840</v>
      </c>
    </row>
    <row r="28" spans="1:15" x14ac:dyDescent="0.25">
      <c r="A28" s="36">
        <v>42463</v>
      </c>
      <c r="B28" s="38">
        <v>4</v>
      </c>
      <c r="C28" s="38">
        <v>15</v>
      </c>
      <c r="D28" s="17">
        <v>3000025761</v>
      </c>
      <c r="E28" s="17">
        <v>1100365</v>
      </c>
      <c r="F28" s="17" t="s">
        <v>14</v>
      </c>
      <c r="G28" s="17">
        <v>201888</v>
      </c>
      <c r="H28" s="17" t="s">
        <v>15</v>
      </c>
      <c r="I28" s="27">
        <v>21.75</v>
      </c>
      <c r="J28" s="27">
        <v>21.74</v>
      </c>
      <c r="K28" s="17" t="s">
        <v>47</v>
      </c>
      <c r="L28" s="34">
        <v>20</v>
      </c>
      <c r="M28" s="17">
        <v>20</v>
      </c>
      <c r="N28" s="18">
        <v>583501.6</v>
      </c>
      <c r="O28" s="30">
        <v>26840</v>
      </c>
    </row>
    <row r="29" spans="1:15" x14ac:dyDescent="0.25">
      <c r="A29" s="36">
        <v>42463</v>
      </c>
      <c r="B29" s="38">
        <v>4</v>
      </c>
      <c r="C29" s="38">
        <v>15</v>
      </c>
      <c r="D29" s="17">
        <v>3000029308</v>
      </c>
      <c r="E29" s="17">
        <v>1100380</v>
      </c>
      <c r="F29" s="17" t="s">
        <v>23</v>
      </c>
      <c r="G29" s="17">
        <v>200282</v>
      </c>
      <c r="H29" s="17" t="s">
        <v>24</v>
      </c>
      <c r="I29" s="27">
        <v>27.18</v>
      </c>
      <c r="J29" s="27">
        <v>27.12</v>
      </c>
      <c r="K29" s="17" t="s">
        <v>48</v>
      </c>
      <c r="L29" s="34" t="s">
        <v>49</v>
      </c>
      <c r="M29" s="17">
        <v>541</v>
      </c>
      <c r="N29" s="18">
        <v>2085824.15</v>
      </c>
      <c r="O29" s="30">
        <v>76910.91998525073</v>
      </c>
    </row>
    <row r="30" spans="1:15" x14ac:dyDescent="0.25">
      <c r="A30" s="36">
        <v>42463</v>
      </c>
      <c r="B30" s="38">
        <v>4</v>
      </c>
      <c r="C30" s="38">
        <v>15</v>
      </c>
      <c r="D30" s="17">
        <v>3000029308</v>
      </c>
      <c r="E30" s="17">
        <v>1100380</v>
      </c>
      <c r="F30" s="17" t="s">
        <v>23</v>
      </c>
      <c r="G30" s="17">
        <v>200282</v>
      </c>
      <c r="H30" s="17" t="s">
        <v>24</v>
      </c>
      <c r="I30" s="27">
        <v>32.56</v>
      </c>
      <c r="J30" s="27">
        <v>32.5</v>
      </c>
      <c r="K30" s="17" t="s">
        <v>50</v>
      </c>
      <c r="L30" s="34" t="s">
        <v>51</v>
      </c>
      <c r="M30" s="17">
        <v>538</v>
      </c>
      <c r="N30" s="18">
        <v>2499604.9</v>
      </c>
      <c r="O30" s="30">
        <v>76910.92</v>
      </c>
    </row>
    <row r="31" spans="1:15" x14ac:dyDescent="0.25">
      <c r="A31" s="36">
        <v>42463</v>
      </c>
      <c r="B31" s="38">
        <v>4</v>
      </c>
      <c r="C31" s="38">
        <v>15</v>
      </c>
      <c r="D31" s="17">
        <v>3000029308</v>
      </c>
      <c r="E31" s="17">
        <v>1100380</v>
      </c>
      <c r="F31" s="17" t="s">
        <v>23</v>
      </c>
      <c r="G31" s="17">
        <v>200282</v>
      </c>
      <c r="H31" s="17" t="s">
        <v>24</v>
      </c>
      <c r="I31" s="27">
        <v>27.14</v>
      </c>
      <c r="J31" s="27">
        <v>27.12</v>
      </c>
      <c r="K31" s="17" t="s">
        <v>52</v>
      </c>
      <c r="L31" s="34" t="s">
        <v>53</v>
      </c>
      <c r="M31" s="17">
        <v>539</v>
      </c>
      <c r="N31" s="18">
        <v>2085824.15</v>
      </c>
      <c r="O31" s="30">
        <v>76910.91998525073</v>
      </c>
    </row>
    <row r="32" spans="1:15" x14ac:dyDescent="0.25">
      <c r="A32" s="36">
        <v>42463</v>
      </c>
      <c r="B32" s="38">
        <v>4</v>
      </c>
      <c r="C32" s="38">
        <v>15</v>
      </c>
      <c r="D32" s="17">
        <v>3000029308</v>
      </c>
      <c r="E32" s="17">
        <v>1100380</v>
      </c>
      <c r="F32" s="17" t="s">
        <v>23</v>
      </c>
      <c r="G32" s="17">
        <v>200282</v>
      </c>
      <c r="H32" s="17" t="s">
        <v>24</v>
      </c>
      <c r="I32" s="27">
        <v>26.83</v>
      </c>
      <c r="J32" s="27">
        <v>26.81</v>
      </c>
      <c r="K32" s="17" t="s">
        <v>54</v>
      </c>
      <c r="L32" s="34" t="s">
        <v>55</v>
      </c>
      <c r="M32" s="17">
        <v>543</v>
      </c>
      <c r="N32" s="18">
        <v>2061981.7700000003</v>
      </c>
      <c r="O32" s="30">
        <v>76910.920179037683</v>
      </c>
    </row>
    <row r="33" spans="1:15" x14ac:dyDescent="0.25">
      <c r="A33" s="36">
        <v>42463</v>
      </c>
      <c r="B33" s="38">
        <v>4</v>
      </c>
      <c r="C33" s="38">
        <v>15</v>
      </c>
      <c r="D33" s="17">
        <v>3000029308</v>
      </c>
      <c r="E33" s="17">
        <v>1100380</v>
      </c>
      <c r="F33" s="17" t="s">
        <v>23</v>
      </c>
      <c r="G33" s="17">
        <v>200282</v>
      </c>
      <c r="H33" s="17" t="s">
        <v>24</v>
      </c>
      <c r="I33" s="27">
        <v>26.72</v>
      </c>
      <c r="J33" s="27">
        <v>26.67</v>
      </c>
      <c r="K33" s="17" t="s">
        <v>56</v>
      </c>
      <c r="L33" s="34" t="s">
        <v>57</v>
      </c>
      <c r="M33" s="17">
        <v>542</v>
      </c>
      <c r="N33" s="18">
        <v>2051214.2400000002</v>
      </c>
      <c r="O33" s="30">
        <v>76910.920134983127</v>
      </c>
    </row>
    <row r="34" spans="1:15" x14ac:dyDescent="0.25">
      <c r="A34" s="36">
        <v>42464</v>
      </c>
      <c r="B34" s="38">
        <v>4</v>
      </c>
      <c r="C34" s="38">
        <v>15</v>
      </c>
      <c r="D34" s="17">
        <v>3000029484</v>
      </c>
      <c r="E34" s="17">
        <v>1100122</v>
      </c>
      <c r="F34" s="17" t="s">
        <v>58</v>
      </c>
      <c r="G34" s="17">
        <v>202981</v>
      </c>
      <c r="H34" s="17" t="s">
        <v>59</v>
      </c>
      <c r="I34" s="27">
        <v>19.89</v>
      </c>
      <c r="J34" s="27">
        <v>19.829999999999998</v>
      </c>
      <c r="K34" s="17" t="s">
        <v>60</v>
      </c>
      <c r="L34" s="34">
        <v>11091</v>
      </c>
      <c r="M34" s="17">
        <v>11091</v>
      </c>
      <c r="N34" s="18">
        <v>1586399.9999999998</v>
      </c>
      <c r="O34" s="30">
        <v>80000</v>
      </c>
    </row>
    <row r="35" spans="1:15" x14ac:dyDescent="0.25">
      <c r="A35" s="36">
        <v>42464</v>
      </c>
      <c r="B35" s="38">
        <v>4</v>
      </c>
      <c r="C35" s="38">
        <v>15</v>
      </c>
      <c r="D35" s="17">
        <v>3000029482</v>
      </c>
      <c r="E35" s="17">
        <v>1100122</v>
      </c>
      <c r="F35" s="17" t="s">
        <v>58</v>
      </c>
      <c r="G35" s="17">
        <v>202981</v>
      </c>
      <c r="H35" s="17" t="s">
        <v>59</v>
      </c>
      <c r="I35" s="27">
        <v>16.7</v>
      </c>
      <c r="J35" s="27">
        <v>16.66</v>
      </c>
      <c r="K35" s="17" t="s">
        <v>61</v>
      </c>
      <c r="L35" s="34">
        <v>11151</v>
      </c>
      <c r="M35" s="17">
        <v>11151</v>
      </c>
      <c r="N35" s="18">
        <v>1324470</v>
      </c>
      <c r="O35" s="30">
        <v>79500</v>
      </c>
    </row>
    <row r="36" spans="1:15" x14ac:dyDescent="0.25">
      <c r="A36" s="36">
        <v>42464</v>
      </c>
      <c r="B36" s="38">
        <v>4</v>
      </c>
      <c r="C36" s="38">
        <v>15</v>
      </c>
      <c r="D36" s="17">
        <v>3000029484</v>
      </c>
      <c r="E36" s="17">
        <v>1100122</v>
      </c>
      <c r="F36" s="17" t="s">
        <v>58</v>
      </c>
      <c r="G36" s="17">
        <v>202981</v>
      </c>
      <c r="H36" s="17" t="s">
        <v>59</v>
      </c>
      <c r="I36" s="27">
        <v>-19.89</v>
      </c>
      <c r="J36" s="27">
        <v>-19.829999999999998</v>
      </c>
      <c r="K36" s="17" t="s">
        <v>60</v>
      </c>
      <c r="L36" s="34">
        <v>11091</v>
      </c>
      <c r="M36" s="17">
        <v>11091</v>
      </c>
      <c r="N36" s="18">
        <v>-1586399.9999999998</v>
      </c>
      <c r="O36" s="30">
        <v>80000</v>
      </c>
    </row>
    <row r="37" spans="1:15" x14ac:dyDescent="0.25">
      <c r="A37" s="36">
        <v>42464</v>
      </c>
      <c r="B37" s="38">
        <v>4</v>
      </c>
      <c r="C37" s="38">
        <v>15</v>
      </c>
      <c r="D37" s="17">
        <v>3000029482</v>
      </c>
      <c r="E37" s="17">
        <v>1100122</v>
      </c>
      <c r="F37" s="17" t="s">
        <v>58</v>
      </c>
      <c r="G37" s="17">
        <v>202981</v>
      </c>
      <c r="H37" s="17" t="s">
        <v>59</v>
      </c>
      <c r="I37" s="27">
        <v>19.38</v>
      </c>
      <c r="J37" s="27">
        <v>19.350000000000001</v>
      </c>
      <c r="K37" s="17" t="s">
        <v>62</v>
      </c>
      <c r="L37" s="34">
        <v>11094</v>
      </c>
      <c r="M37" s="17">
        <v>11094</v>
      </c>
      <c r="N37" s="18">
        <v>1538325</v>
      </c>
      <c r="O37" s="30">
        <v>79500</v>
      </c>
    </row>
    <row r="38" spans="1:15" x14ac:dyDescent="0.25">
      <c r="A38" s="36">
        <v>42464</v>
      </c>
      <c r="B38" s="38">
        <v>4</v>
      </c>
      <c r="C38" s="38">
        <v>15</v>
      </c>
      <c r="D38" s="17">
        <v>3000027834</v>
      </c>
      <c r="E38" s="17">
        <v>1100365</v>
      </c>
      <c r="F38" s="17" t="s">
        <v>14</v>
      </c>
      <c r="G38" s="17">
        <v>202717</v>
      </c>
      <c r="H38" s="17" t="s">
        <v>63</v>
      </c>
      <c r="I38" s="27">
        <v>11.63</v>
      </c>
      <c r="J38" s="27">
        <v>11.62</v>
      </c>
      <c r="K38" s="17" t="s">
        <v>64</v>
      </c>
      <c r="L38" s="34" t="s">
        <v>65</v>
      </c>
      <c r="M38" s="17">
        <v>15005</v>
      </c>
      <c r="N38" s="18">
        <v>353282.86</v>
      </c>
      <c r="O38" s="30">
        <v>30403</v>
      </c>
    </row>
    <row r="39" spans="1:15" x14ac:dyDescent="0.25">
      <c r="A39" s="36">
        <v>42464</v>
      </c>
      <c r="B39" s="38">
        <v>4</v>
      </c>
      <c r="C39" s="38">
        <v>15</v>
      </c>
      <c r="D39" s="17">
        <v>3000025762</v>
      </c>
      <c r="E39" s="17">
        <v>1100365</v>
      </c>
      <c r="F39" s="17" t="s">
        <v>14</v>
      </c>
      <c r="G39" s="17">
        <v>201888</v>
      </c>
      <c r="H39" s="17" t="s">
        <v>15</v>
      </c>
      <c r="I39" s="27">
        <v>19.86</v>
      </c>
      <c r="J39" s="27">
        <v>19.829999999999998</v>
      </c>
      <c r="K39" s="17" t="s">
        <v>66</v>
      </c>
      <c r="L39" s="34">
        <v>127</v>
      </c>
      <c r="M39" s="17">
        <v>127</v>
      </c>
      <c r="N39" s="18">
        <v>532237.19999999995</v>
      </c>
      <c r="O39" s="30">
        <v>26840</v>
      </c>
    </row>
    <row r="40" spans="1:15" x14ac:dyDescent="0.25">
      <c r="A40" s="36">
        <v>42464</v>
      </c>
      <c r="B40" s="38">
        <v>4</v>
      </c>
      <c r="C40" s="38">
        <v>15</v>
      </c>
      <c r="D40" s="17">
        <v>3000025762</v>
      </c>
      <c r="E40" s="17">
        <v>1100365</v>
      </c>
      <c r="F40" s="17" t="s">
        <v>14</v>
      </c>
      <c r="G40" s="17">
        <v>201888</v>
      </c>
      <c r="H40" s="17" t="s">
        <v>15</v>
      </c>
      <c r="I40" s="27">
        <v>19.39</v>
      </c>
      <c r="J40" s="27">
        <v>19.34</v>
      </c>
      <c r="K40" s="17" t="s">
        <v>18</v>
      </c>
      <c r="L40" s="34">
        <v>131</v>
      </c>
      <c r="M40" s="17">
        <v>131</v>
      </c>
      <c r="N40" s="18">
        <v>519085.6</v>
      </c>
      <c r="O40" s="30">
        <v>26840</v>
      </c>
    </row>
    <row r="41" spans="1:15" x14ac:dyDescent="0.25">
      <c r="A41" s="36">
        <v>42464</v>
      </c>
      <c r="B41" s="38">
        <v>4</v>
      </c>
      <c r="C41" s="38">
        <v>15</v>
      </c>
      <c r="D41" s="17">
        <v>3000025762</v>
      </c>
      <c r="E41" s="17">
        <v>1100365</v>
      </c>
      <c r="F41" s="17" t="s">
        <v>14</v>
      </c>
      <c r="G41" s="17">
        <v>201888</v>
      </c>
      <c r="H41" s="17" t="s">
        <v>15</v>
      </c>
      <c r="I41" s="27">
        <v>19.649999999999999</v>
      </c>
      <c r="J41" s="27">
        <v>19.63</v>
      </c>
      <c r="K41" s="17" t="s">
        <v>67</v>
      </c>
      <c r="L41" s="34">
        <v>129</v>
      </c>
      <c r="M41" s="17">
        <v>129</v>
      </c>
      <c r="N41" s="18">
        <v>526869.19999999995</v>
      </c>
      <c r="O41" s="30">
        <v>26840</v>
      </c>
    </row>
    <row r="42" spans="1:15" x14ac:dyDescent="0.25">
      <c r="A42" s="36">
        <v>42464</v>
      </c>
      <c r="B42" s="38">
        <v>4</v>
      </c>
      <c r="C42" s="38">
        <v>15</v>
      </c>
      <c r="D42" s="17">
        <v>3000029308</v>
      </c>
      <c r="E42" s="17">
        <v>1100380</v>
      </c>
      <c r="F42" s="17" t="s">
        <v>23</v>
      </c>
      <c r="G42" s="17">
        <v>200282</v>
      </c>
      <c r="H42" s="17" t="s">
        <v>24</v>
      </c>
      <c r="I42" s="27">
        <v>27.25</v>
      </c>
      <c r="J42" s="27">
        <v>27.17</v>
      </c>
      <c r="K42" s="17" t="s">
        <v>68</v>
      </c>
      <c r="L42" s="34">
        <v>540</v>
      </c>
      <c r="M42" s="17">
        <v>540</v>
      </c>
      <c r="N42" s="18">
        <v>2089669.7</v>
      </c>
      <c r="O42" s="30">
        <v>76910.920132499072</v>
      </c>
    </row>
    <row r="43" spans="1:15" x14ac:dyDescent="0.25">
      <c r="A43" s="36">
        <v>42464</v>
      </c>
      <c r="B43" s="38">
        <v>4</v>
      </c>
      <c r="C43" s="38">
        <v>15</v>
      </c>
      <c r="D43" s="17">
        <v>3000029308</v>
      </c>
      <c r="E43" s="17">
        <v>1100380</v>
      </c>
      <c r="F43" s="17" t="s">
        <v>23</v>
      </c>
      <c r="G43" s="17">
        <v>200282</v>
      </c>
      <c r="H43" s="17" t="s">
        <v>24</v>
      </c>
      <c r="I43" s="27">
        <v>26.68</v>
      </c>
      <c r="J43" s="27">
        <v>26.61</v>
      </c>
      <c r="K43" s="17" t="s">
        <v>69</v>
      </c>
      <c r="L43" s="34" t="s">
        <v>70</v>
      </c>
      <c r="M43" s="17">
        <v>1</v>
      </c>
      <c r="N43" s="18">
        <v>2046599.5800000003</v>
      </c>
      <c r="O43" s="30">
        <v>76910.91995490418</v>
      </c>
    </row>
    <row r="44" spans="1:15" x14ac:dyDescent="0.25">
      <c r="A44" s="36">
        <v>42464</v>
      </c>
      <c r="B44" s="38">
        <v>4</v>
      </c>
      <c r="C44" s="38">
        <v>15</v>
      </c>
      <c r="D44" s="17">
        <v>3000029308</v>
      </c>
      <c r="E44" s="17">
        <v>1100380</v>
      </c>
      <c r="F44" s="17" t="s">
        <v>23</v>
      </c>
      <c r="G44" s="17">
        <v>200282</v>
      </c>
      <c r="H44" s="17" t="s">
        <v>24</v>
      </c>
      <c r="I44" s="27">
        <v>25.71</v>
      </c>
      <c r="J44" s="27">
        <v>25.65</v>
      </c>
      <c r="K44" s="17" t="s">
        <v>71</v>
      </c>
      <c r="L44" s="34" t="s">
        <v>72</v>
      </c>
      <c r="M44" s="17">
        <v>2</v>
      </c>
      <c r="N44" s="18">
        <v>1972765.0999999999</v>
      </c>
      <c r="O44" s="30">
        <v>76910.920077972711</v>
      </c>
    </row>
    <row r="45" spans="1:15" x14ac:dyDescent="0.25">
      <c r="A45" s="36">
        <v>42464</v>
      </c>
      <c r="B45" s="38">
        <v>4</v>
      </c>
      <c r="C45" s="38">
        <v>15</v>
      </c>
      <c r="D45" s="17">
        <v>3000029308</v>
      </c>
      <c r="E45" s="17">
        <v>1100380</v>
      </c>
      <c r="F45" s="17" t="s">
        <v>23</v>
      </c>
      <c r="G45" s="17">
        <v>200282</v>
      </c>
      <c r="H45" s="17" t="s">
        <v>24</v>
      </c>
      <c r="I45" s="27">
        <v>26.24</v>
      </c>
      <c r="J45" s="27">
        <v>26.18</v>
      </c>
      <c r="K45" s="17" t="s">
        <v>73</v>
      </c>
      <c r="L45" s="34">
        <v>547</v>
      </c>
      <c r="M45" s="17">
        <v>547</v>
      </c>
      <c r="N45" s="18">
        <v>2013527.89</v>
      </c>
      <c r="O45" s="30">
        <v>76910.920168067227</v>
      </c>
    </row>
    <row r="46" spans="1:15" x14ac:dyDescent="0.25">
      <c r="A46" s="36">
        <v>42464</v>
      </c>
      <c r="B46" s="38">
        <v>4</v>
      </c>
      <c r="C46" s="38">
        <v>15</v>
      </c>
      <c r="D46" s="17">
        <v>3000029308</v>
      </c>
      <c r="E46" s="17">
        <v>1100380</v>
      </c>
      <c r="F46" s="17" t="s">
        <v>23</v>
      </c>
      <c r="G46" s="17">
        <v>200282</v>
      </c>
      <c r="H46" s="17" t="s">
        <v>24</v>
      </c>
      <c r="I46" s="27">
        <v>26.73</v>
      </c>
      <c r="J46" s="27">
        <v>26.67</v>
      </c>
      <c r="K46" s="17" t="s">
        <v>74</v>
      </c>
      <c r="L46" s="34">
        <v>544</v>
      </c>
      <c r="M46" s="17">
        <v>544</v>
      </c>
      <c r="N46" s="18">
        <v>2051214.2400000002</v>
      </c>
      <c r="O46" s="30">
        <v>76910.920134983127</v>
      </c>
    </row>
    <row r="47" spans="1:15" x14ac:dyDescent="0.25">
      <c r="A47" s="36">
        <v>42464</v>
      </c>
      <c r="B47" s="38">
        <v>4</v>
      </c>
      <c r="C47" s="38">
        <v>15</v>
      </c>
      <c r="D47" s="17">
        <v>3000029308</v>
      </c>
      <c r="E47" s="17">
        <v>1100380</v>
      </c>
      <c r="F47" s="17" t="s">
        <v>23</v>
      </c>
      <c r="G47" s="17">
        <v>200282</v>
      </c>
      <c r="H47" s="17" t="s">
        <v>24</v>
      </c>
      <c r="I47" s="27">
        <v>25.27</v>
      </c>
      <c r="J47" s="27">
        <v>25.22</v>
      </c>
      <c r="K47" s="17" t="s">
        <v>75</v>
      </c>
      <c r="L47" s="34">
        <v>546</v>
      </c>
      <c r="M47" s="17">
        <v>546</v>
      </c>
      <c r="N47" s="18">
        <v>1939693.4</v>
      </c>
      <c r="O47" s="30">
        <v>76910.919904837428</v>
      </c>
    </row>
    <row r="48" spans="1:15" x14ac:dyDescent="0.25">
      <c r="A48" s="36">
        <v>42464</v>
      </c>
      <c r="B48" s="38">
        <v>4</v>
      </c>
      <c r="C48" s="38">
        <v>15</v>
      </c>
      <c r="D48" s="17">
        <v>3000029308</v>
      </c>
      <c r="E48" s="17">
        <v>1100380</v>
      </c>
      <c r="F48" s="17" t="s">
        <v>23</v>
      </c>
      <c r="G48" s="17">
        <v>200282</v>
      </c>
      <c r="H48" s="17" t="s">
        <v>24</v>
      </c>
      <c r="I48" s="27">
        <v>32.979999999999997</v>
      </c>
      <c r="J48" s="27">
        <v>32.869999999999997</v>
      </c>
      <c r="K48" s="17" t="s">
        <v>76</v>
      </c>
      <c r="L48" s="34" t="s">
        <v>77</v>
      </c>
      <c r="M48" s="17">
        <v>4</v>
      </c>
      <c r="N48" s="18">
        <v>2528061.94</v>
      </c>
      <c r="O48" s="30">
        <v>76910.919987830857</v>
      </c>
    </row>
    <row r="49" spans="1:15" x14ac:dyDescent="0.25">
      <c r="A49" s="36">
        <v>42464</v>
      </c>
      <c r="B49" s="38">
        <v>4</v>
      </c>
      <c r="C49" s="38">
        <v>15</v>
      </c>
      <c r="D49" s="17">
        <v>3000029308</v>
      </c>
      <c r="E49" s="17">
        <v>1100380</v>
      </c>
      <c r="F49" s="17" t="s">
        <v>23</v>
      </c>
      <c r="G49" s="17">
        <v>200282</v>
      </c>
      <c r="H49" s="17" t="s">
        <v>24</v>
      </c>
      <c r="I49" s="27">
        <v>26.79</v>
      </c>
      <c r="J49" s="27">
        <v>26.75</v>
      </c>
      <c r="K49" s="17" t="s">
        <v>78</v>
      </c>
      <c r="L49" s="34" t="s">
        <v>79</v>
      </c>
      <c r="M49" s="17">
        <v>3</v>
      </c>
      <c r="N49" s="18">
        <v>2057367.1099999999</v>
      </c>
      <c r="O49" s="30">
        <v>76910.92</v>
      </c>
    </row>
    <row r="50" spans="1:15" x14ac:dyDescent="0.25">
      <c r="A50" s="36">
        <v>42464</v>
      </c>
      <c r="B50" s="38">
        <v>4</v>
      </c>
      <c r="C50" s="38">
        <v>15</v>
      </c>
      <c r="D50" s="17">
        <v>3000029308</v>
      </c>
      <c r="E50" s="17">
        <v>1100380</v>
      </c>
      <c r="F50" s="17" t="s">
        <v>23</v>
      </c>
      <c r="G50" s="17">
        <v>200282</v>
      </c>
      <c r="H50" s="17" t="s">
        <v>24</v>
      </c>
      <c r="I50" s="27">
        <v>26.98</v>
      </c>
      <c r="J50" s="27">
        <v>26.95</v>
      </c>
      <c r="K50" s="17" t="s">
        <v>80</v>
      </c>
      <c r="L50" s="34">
        <v>545</v>
      </c>
      <c r="M50" s="17">
        <v>545</v>
      </c>
      <c r="N50" s="18">
        <v>2072749.29</v>
      </c>
      <c r="O50" s="30">
        <v>76910.919851576997</v>
      </c>
    </row>
    <row r="51" spans="1:15" x14ac:dyDescent="0.25">
      <c r="A51" s="36">
        <v>42464</v>
      </c>
      <c r="B51" s="38">
        <v>4</v>
      </c>
      <c r="C51" s="38">
        <v>15</v>
      </c>
      <c r="D51" s="17">
        <v>3000028728</v>
      </c>
      <c r="E51" s="17">
        <v>1100380</v>
      </c>
      <c r="F51" s="17" t="s">
        <v>23</v>
      </c>
      <c r="G51" s="17">
        <v>202775</v>
      </c>
      <c r="H51" s="17" t="s">
        <v>26</v>
      </c>
      <c r="I51" s="27">
        <v>20.47</v>
      </c>
      <c r="J51" s="27">
        <v>20.37</v>
      </c>
      <c r="K51" s="17" t="s">
        <v>81</v>
      </c>
      <c r="L51" s="34">
        <v>22008703</v>
      </c>
      <c r="M51" s="17">
        <v>22008703</v>
      </c>
      <c r="N51" s="18">
        <v>1588860.04</v>
      </c>
      <c r="O51" s="30">
        <v>78000.001963672068</v>
      </c>
    </row>
    <row r="52" spans="1:15" x14ac:dyDescent="0.25">
      <c r="A52" s="36">
        <v>42464</v>
      </c>
      <c r="B52" s="38">
        <v>4</v>
      </c>
      <c r="C52" s="38">
        <v>15</v>
      </c>
      <c r="D52" s="17">
        <v>3000027412</v>
      </c>
      <c r="E52" s="17">
        <v>1100784</v>
      </c>
      <c r="F52" s="17" t="s">
        <v>40</v>
      </c>
      <c r="G52" s="17">
        <v>202898</v>
      </c>
      <c r="H52" s="17" t="s">
        <v>41</v>
      </c>
      <c r="I52" s="27">
        <v>26.7</v>
      </c>
      <c r="J52" s="27">
        <v>26.65</v>
      </c>
      <c r="K52" s="17" t="s">
        <v>82</v>
      </c>
      <c r="L52" s="34">
        <v>72</v>
      </c>
      <c r="M52" s="17">
        <v>72</v>
      </c>
      <c r="N52" s="18">
        <v>1197184.6200000001</v>
      </c>
      <c r="O52" s="30">
        <v>44922.499812382746</v>
      </c>
    </row>
    <row r="53" spans="1:15" x14ac:dyDescent="0.25">
      <c r="A53" s="36">
        <v>42465</v>
      </c>
      <c r="B53" s="38">
        <v>4</v>
      </c>
      <c r="C53" s="38">
        <v>15</v>
      </c>
      <c r="D53" s="17">
        <v>3000029482</v>
      </c>
      <c r="E53" s="17">
        <v>1100122</v>
      </c>
      <c r="F53" s="17" t="s">
        <v>58</v>
      </c>
      <c r="G53" s="17">
        <v>202981</v>
      </c>
      <c r="H53" s="17" t="s">
        <v>59</v>
      </c>
      <c r="I53" s="27">
        <v>16.635000000000002</v>
      </c>
      <c r="J53" s="27">
        <v>16.57</v>
      </c>
      <c r="K53" s="17" t="s">
        <v>83</v>
      </c>
      <c r="L53" s="34">
        <v>11122</v>
      </c>
      <c r="M53" s="17">
        <v>11122</v>
      </c>
      <c r="N53" s="18">
        <v>1317315</v>
      </c>
      <c r="O53" s="30">
        <v>79500</v>
      </c>
    </row>
    <row r="54" spans="1:15" x14ac:dyDescent="0.25">
      <c r="A54" s="36">
        <v>42465</v>
      </c>
      <c r="B54" s="38">
        <v>4</v>
      </c>
      <c r="C54" s="38">
        <v>15</v>
      </c>
      <c r="D54" s="17">
        <v>3000029421</v>
      </c>
      <c r="E54" s="17">
        <v>1100122</v>
      </c>
      <c r="F54" s="17" t="s">
        <v>58</v>
      </c>
      <c r="G54" s="17">
        <v>200290</v>
      </c>
      <c r="H54" s="17" t="s">
        <v>84</v>
      </c>
      <c r="I54" s="27">
        <v>19.670000000000002</v>
      </c>
      <c r="J54" s="27">
        <v>19.55</v>
      </c>
      <c r="K54" s="17" t="s">
        <v>85</v>
      </c>
      <c r="L54" s="34">
        <v>220</v>
      </c>
      <c r="M54" s="17">
        <v>220</v>
      </c>
      <c r="N54" s="18">
        <v>1544450</v>
      </c>
      <c r="O54" s="30">
        <v>79000</v>
      </c>
    </row>
    <row r="55" spans="1:15" x14ac:dyDescent="0.25">
      <c r="A55" s="36">
        <v>42465</v>
      </c>
      <c r="B55" s="38">
        <v>4</v>
      </c>
      <c r="C55" s="38">
        <v>15</v>
      </c>
      <c r="D55" s="17">
        <v>3000029421</v>
      </c>
      <c r="E55" s="17">
        <v>1100122</v>
      </c>
      <c r="F55" s="17" t="s">
        <v>58</v>
      </c>
      <c r="G55" s="17">
        <v>200290</v>
      </c>
      <c r="H55" s="17" t="s">
        <v>84</v>
      </c>
      <c r="I55" s="27">
        <v>20.64</v>
      </c>
      <c r="J55" s="27">
        <v>20.48</v>
      </c>
      <c r="K55" s="17" t="s">
        <v>86</v>
      </c>
      <c r="L55" s="34">
        <v>222</v>
      </c>
      <c r="M55" s="17">
        <v>222</v>
      </c>
      <c r="N55" s="18">
        <v>1617920</v>
      </c>
      <c r="O55" s="30">
        <v>79000</v>
      </c>
    </row>
    <row r="56" spans="1:15" x14ac:dyDescent="0.25">
      <c r="A56" s="36">
        <v>42465</v>
      </c>
      <c r="B56" s="38">
        <v>4</v>
      </c>
      <c r="C56" s="38">
        <v>15</v>
      </c>
      <c r="D56" s="17">
        <v>3000029482</v>
      </c>
      <c r="E56" s="17">
        <v>1100122</v>
      </c>
      <c r="F56" s="17" t="s">
        <v>58</v>
      </c>
      <c r="G56" s="17">
        <v>202981</v>
      </c>
      <c r="H56" s="17" t="s">
        <v>59</v>
      </c>
      <c r="I56" s="27">
        <v>19.89</v>
      </c>
      <c r="J56" s="27">
        <v>19.829999999999998</v>
      </c>
      <c r="K56" s="17" t="s">
        <v>87</v>
      </c>
      <c r="L56" s="34">
        <v>11091</v>
      </c>
      <c r="M56" s="17">
        <v>11091</v>
      </c>
      <c r="N56" s="18">
        <v>1576484.9999999998</v>
      </c>
      <c r="O56" s="30">
        <v>79500</v>
      </c>
    </row>
    <row r="57" spans="1:15" x14ac:dyDescent="0.25">
      <c r="A57" s="36">
        <v>42465</v>
      </c>
      <c r="B57" s="38">
        <v>4</v>
      </c>
      <c r="C57" s="38">
        <v>15</v>
      </c>
      <c r="D57" s="17">
        <v>3000025762</v>
      </c>
      <c r="E57" s="17">
        <v>1100365</v>
      </c>
      <c r="F57" s="17" t="s">
        <v>14</v>
      </c>
      <c r="G57" s="17">
        <v>201888</v>
      </c>
      <c r="H57" s="17" t="s">
        <v>15</v>
      </c>
      <c r="I57" s="27">
        <v>22.48</v>
      </c>
      <c r="J57" s="27">
        <v>22.44</v>
      </c>
      <c r="K57" s="17" t="s">
        <v>88</v>
      </c>
      <c r="L57" s="34">
        <v>174</v>
      </c>
      <c r="M57" s="17">
        <v>174</v>
      </c>
      <c r="N57" s="18">
        <v>602289.6</v>
      </c>
      <c r="O57" s="30">
        <v>26839.999999999996</v>
      </c>
    </row>
    <row r="58" spans="1:15" x14ac:dyDescent="0.25">
      <c r="A58" s="36">
        <v>42465</v>
      </c>
      <c r="B58" s="38">
        <v>4</v>
      </c>
      <c r="C58" s="38">
        <v>15</v>
      </c>
      <c r="D58" s="17">
        <v>3000025762</v>
      </c>
      <c r="E58" s="17">
        <v>1100365</v>
      </c>
      <c r="F58" s="17" t="s">
        <v>14</v>
      </c>
      <c r="G58" s="17">
        <v>201888</v>
      </c>
      <c r="H58" s="17" t="s">
        <v>15</v>
      </c>
      <c r="I58" s="27">
        <v>19.600000000000001</v>
      </c>
      <c r="J58" s="27">
        <v>19.59</v>
      </c>
      <c r="K58" s="17" t="s">
        <v>89</v>
      </c>
      <c r="L58" s="34">
        <v>182</v>
      </c>
      <c r="M58" s="17">
        <v>182</v>
      </c>
      <c r="N58" s="18">
        <v>525795.6</v>
      </c>
      <c r="O58" s="30">
        <v>26840</v>
      </c>
    </row>
    <row r="59" spans="1:15" x14ac:dyDescent="0.25">
      <c r="A59" s="36">
        <v>42465</v>
      </c>
      <c r="B59" s="38">
        <v>4</v>
      </c>
      <c r="C59" s="38">
        <v>15</v>
      </c>
      <c r="D59" s="17">
        <v>3000025762</v>
      </c>
      <c r="E59" s="17">
        <v>1100365</v>
      </c>
      <c r="F59" s="17" t="s">
        <v>14</v>
      </c>
      <c r="G59" s="17">
        <v>201888</v>
      </c>
      <c r="H59" s="17" t="s">
        <v>15</v>
      </c>
      <c r="I59" s="27">
        <v>22.02</v>
      </c>
      <c r="J59" s="27">
        <v>21.96</v>
      </c>
      <c r="K59" s="17" t="s">
        <v>90</v>
      </c>
      <c r="L59" s="34">
        <v>172</v>
      </c>
      <c r="M59" s="17">
        <v>172</v>
      </c>
      <c r="N59" s="18">
        <v>589406.4</v>
      </c>
      <c r="O59" s="30">
        <v>26840</v>
      </c>
    </row>
    <row r="60" spans="1:15" x14ac:dyDescent="0.25">
      <c r="A60" s="36">
        <v>42465</v>
      </c>
      <c r="B60" s="38">
        <v>4</v>
      </c>
      <c r="C60" s="38">
        <v>15</v>
      </c>
      <c r="D60" s="17">
        <v>3000025762</v>
      </c>
      <c r="E60" s="17">
        <v>1100365</v>
      </c>
      <c r="F60" s="17" t="s">
        <v>14</v>
      </c>
      <c r="G60" s="17">
        <v>201888</v>
      </c>
      <c r="H60" s="17" t="s">
        <v>15</v>
      </c>
      <c r="I60" s="27">
        <v>18.850000000000001</v>
      </c>
      <c r="J60" s="27">
        <v>18.850000000000001</v>
      </c>
      <c r="K60" s="17" t="s">
        <v>91</v>
      </c>
      <c r="L60" s="34">
        <v>196</v>
      </c>
      <c r="M60" s="17">
        <v>196</v>
      </c>
      <c r="N60" s="18">
        <v>505933.99999999994</v>
      </c>
      <c r="O60" s="30">
        <v>26839.999999999996</v>
      </c>
    </row>
    <row r="61" spans="1:15" x14ac:dyDescent="0.25">
      <c r="A61" s="36">
        <v>42465</v>
      </c>
      <c r="B61" s="38">
        <v>4</v>
      </c>
      <c r="C61" s="38">
        <v>15</v>
      </c>
      <c r="D61" s="17">
        <v>3000025762</v>
      </c>
      <c r="E61" s="17">
        <v>1100365</v>
      </c>
      <c r="F61" s="17" t="s">
        <v>14</v>
      </c>
      <c r="G61" s="17">
        <v>201888</v>
      </c>
      <c r="H61" s="17" t="s">
        <v>15</v>
      </c>
      <c r="I61" s="27">
        <v>15.87</v>
      </c>
      <c r="J61" s="27">
        <v>15.81</v>
      </c>
      <c r="K61" s="17" t="s">
        <v>92</v>
      </c>
      <c r="L61" s="34">
        <v>102</v>
      </c>
      <c r="M61" s="17">
        <v>102</v>
      </c>
      <c r="N61" s="18">
        <v>424340.4</v>
      </c>
      <c r="O61" s="30">
        <v>26840</v>
      </c>
    </row>
    <row r="62" spans="1:15" x14ac:dyDescent="0.25">
      <c r="A62" s="36">
        <v>42465</v>
      </c>
      <c r="B62" s="38">
        <v>4</v>
      </c>
      <c r="C62" s="38">
        <v>15</v>
      </c>
      <c r="D62" s="17">
        <v>3000025761</v>
      </c>
      <c r="E62" s="17">
        <v>1100365</v>
      </c>
      <c r="F62" s="17" t="s">
        <v>14</v>
      </c>
      <c r="G62" s="17">
        <v>201888</v>
      </c>
      <c r="H62" s="17" t="s">
        <v>15</v>
      </c>
      <c r="I62" s="27">
        <v>9.68</v>
      </c>
      <c r="J62" s="27">
        <v>9.68</v>
      </c>
      <c r="K62" s="17" t="s">
        <v>92</v>
      </c>
      <c r="L62" s="34">
        <v>102</v>
      </c>
      <c r="M62" s="17">
        <v>102</v>
      </c>
      <c r="N62" s="18">
        <v>259811.20000000004</v>
      </c>
      <c r="O62" s="30">
        <v>26840.000000000004</v>
      </c>
    </row>
    <row r="63" spans="1:15" x14ac:dyDescent="0.25">
      <c r="A63" s="36">
        <v>42465</v>
      </c>
      <c r="B63" s="38">
        <v>4</v>
      </c>
      <c r="C63" s="38">
        <v>15</v>
      </c>
      <c r="D63" s="17">
        <v>3000029308</v>
      </c>
      <c r="E63" s="17">
        <v>1100380</v>
      </c>
      <c r="F63" s="17" t="s">
        <v>23</v>
      </c>
      <c r="G63" s="17">
        <v>200282</v>
      </c>
      <c r="H63" s="17" t="s">
        <v>24</v>
      </c>
      <c r="I63" s="27">
        <v>27.78</v>
      </c>
      <c r="J63" s="27">
        <v>27.72</v>
      </c>
      <c r="K63" s="17" t="s">
        <v>93</v>
      </c>
      <c r="L63" s="34" t="s">
        <v>94</v>
      </c>
      <c r="M63" s="17">
        <v>8</v>
      </c>
      <c r="N63" s="18">
        <v>2131970.7000000002</v>
      </c>
      <c r="O63" s="30">
        <v>76910.91991341993</v>
      </c>
    </row>
    <row r="64" spans="1:15" x14ac:dyDescent="0.25">
      <c r="A64" s="36">
        <v>42465</v>
      </c>
      <c r="B64" s="38">
        <v>4</v>
      </c>
      <c r="C64" s="38">
        <v>15</v>
      </c>
      <c r="D64" s="17">
        <v>3000029308</v>
      </c>
      <c r="E64" s="17">
        <v>1100380</v>
      </c>
      <c r="F64" s="17" t="s">
        <v>23</v>
      </c>
      <c r="G64" s="17">
        <v>200282</v>
      </c>
      <c r="H64" s="17" t="s">
        <v>24</v>
      </c>
      <c r="I64" s="27">
        <v>25.6</v>
      </c>
      <c r="J64" s="27">
        <v>25.57</v>
      </c>
      <c r="K64" s="17" t="s">
        <v>95</v>
      </c>
      <c r="L64" s="34" t="s">
        <v>96</v>
      </c>
      <c r="M64" s="17">
        <v>7</v>
      </c>
      <c r="N64" s="18">
        <v>1966612.2199999997</v>
      </c>
      <c r="O64" s="30">
        <v>76910.919827923339</v>
      </c>
    </row>
    <row r="65" spans="1:15" x14ac:dyDescent="0.25">
      <c r="A65" s="36">
        <v>42465</v>
      </c>
      <c r="B65" s="38">
        <v>4</v>
      </c>
      <c r="C65" s="38">
        <v>15</v>
      </c>
      <c r="D65" s="17">
        <v>3000029308</v>
      </c>
      <c r="E65" s="17">
        <v>1100380</v>
      </c>
      <c r="F65" s="17" t="s">
        <v>23</v>
      </c>
      <c r="G65" s="17">
        <v>200282</v>
      </c>
      <c r="H65" s="17" t="s">
        <v>24</v>
      </c>
      <c r="I65" s="27">
        <v>25.75</v>
      </c>
      <c r="J65" s="27">
        <v>25.7</v>
      </c>
      <c r="K65" s="17" t="s">
        <v>97</v>
      </c>
      <c r="L65" s="34" t="s">
        <v>98</v>
      </c>
      <c r="M65" s="17">
        <v>5</v>
      </c>
      <c r="N65" s="18">
        <v>1976610.6400000001</v>
      </c>
      <c r="O65" s="30">
        <v>76910.919844357981</v>
      </c>
    </row>
    <row r="66" spans="1:15" x14ac:dyDescent="0.25">
      <c r="A66" s="36">
        <v>42465</v>
      </c>
      <c r="B66" s="38">
        <v>4</v>
      </c>
      <c r="C66" s="38">
        <v>15</v>
      </c>
      <c r="D66" s="17">
        <v>3000029308</v>
      </c>
      <c r="E66" s="17">
        <v>1100380</v>
      </c>
      <c r="F66" s="17" t="s">
        <v>23</v>
      </c>
      <c r="G66" s="17">
        <v>200282</v>
      </c>
      <c r="H66" s="17" t="s">
        <v>24</v>
      </c>
      <c r="I66" s="27">
        <v>25.52</v>
      </c>
      <c r="J66" s="27">
        <v>25.49</v>
      </c>
      <c r="K66" s="17" t="s">
        <v>99</v>
      </c>
      <c r="L66" s="34" t="s">
        <v>100</v>
      </c>
      <c r="M66" s="17">
        <v>6</v>
      </c>
      <c r="N66" s="18">
        <v>1960459.35</v>
      </c>
      <c r="O66" s="30">
        <v>76910.919968615155</v>
      </c>
    </row>
    <row r="67" spans="1:15" x14ac:dyDescent="0.25">
      <c r="A67" s="36">
        <v>42466</v>
      </c>
      <c r="B67" s="38">
        <v>4</v>
      </c>
      <c r="C67" s="38">
        <v>15</v>
      </c>
      <c r="D67" s="17">
        <v>3000028902</v>
      </c>
      <c r="E67" s="17">
        <v>1100380</v>
      </c>
      <c r="F67" s="17" t="s">
        <v>23</v>
      </c>
      <c r="G67" s="17">
        <v>202775</v>
      </c>
      <c r="H67" s="17" t="s">
        <v>26</v>
      </c>
      <c r="I67" s="27">
        <v>19.87</v>
      </c>
      <c r="J67" s="27">
        <v>19.809999999999999</v>
      </c>
      <c r="K67" s="17" t="s">
        <v>101</v>
      </c>
      <c r="L67" s="34">
        <v>22008718</v>
      </c>
      <c r="M67" s="17">
        <v>22008718</v>
      </c>
      <c r="N67" s="18">
        <v>1570931.0199999998</v>
      </c>
      <c r="O67" s="30">
        <v>79299.900050479555</v>
      </c>
    </row>
    <row r="68" spans="1:15" x14ac:dyDescent="0.25">
      <c r="A68" s="36">
        <v>42466</v>
      </c>
      <c r="B68" s="38">
        <v>4</v>
      </c>
      <c r="C68" s="38">
        <v>15</v>
      </c>
      <c r="D68" s="17">
        <v>3000028728</v>
      </c>
      <c r="E68" s="17">
        <v>1100380</v>
      </c>
      <c r="F68" s="17" t="s">
        <v>23</v>
      </c>
      <c r="G68" s="17">
        <v>202775</v>
      </c>
      <c r="H68" s="17" t="s">
        <v>26</v>
      </c>
      <c r="I68" s="27">
        <v>20.329999999999998</v>
      </c>
      <c r="J68" s="27">
        <v>20.28</v>
      </c>
      <c r="K68" s="17" t="s">
        <v>102</v>
      </c>
      <c r="L68" s="34">
        <v>21668431</v>
      </c>
      <c r="M68" s="17">
        <v>22008702</v>
      </c>
      <c r="N68" s="18">
        <v>1581840.04</v>
      </c>
      <c r="O68" s="30">
        <v>78000.001972386584</v>
      </c>
    </row>
    <row r="69" spans="1:15" x14ac:dyDescent="0.25">
      <c r="A69" s="36">
        <v>42466</v>
      </c>
      <c r="B69" s="38">
        <v>4</v>
      </c>
      <c r="C69" s="38">
        <v>15</v>
      </c>
      <c r="D69" s="17">
        <v>3000028902</v>
      </c>
      <c r="E69" s="17">
        <v>1100380</v>
      </c>
      <c r="F69" s="17" t="s">
        <v>23</v>
      </c>
      <c r="G69" s="17">
        <v>202775</v>
      </c>
      <c r="H69" s="17" t="s">
        <v>26</v>
      </c>
      <c r="I69" s="27">
        <v>23.72</v>
      </c>
      <c r="J69" s="27">
        <v>23.63</v>
      </c>
      <c r="K69" s="17" t="s">
        <v>103</v>
      </c>
      <c r="L69" s="34">
        <v>22008719</v>
      </c>
      <c r="M69" s="17">
        <v>22008719</v>
      </c>
      <c r="N69" s="18">
        <v>1873856.6400000001</v>
      </c>
      <c r="O69" s="30">
        <v>79299.900126957262</v>
      </c>
    </row>
    <row r="70" spans="1:15" x14ac:dyDescent="0.25">
      <c r="A70" s="36">
        <v>42466</v>
      </c>
      <c r="B70" s="38">
        <v>4</v>
      </c>
      <c r="C70" s="38">
        <v>15</v>
      </c>
      <c r="D70" s="17">
        <v>3000028902</v>
      </c>
      <c r="E70" s="17">
        <v>1100380</v>
      </c>
      <c r="F70" s="17" t="s">
        <v>23</v>
      </c>
      <c r="G70" s="17">
        <v>202775</v>
      </c>
      <c r="H70" s="17" t="s">
        <v>26</v>
      </c>
      <c r="I70" s="27">
        <v>21.36</v>
      </c>
      <c r="J70" s="27">
        <v>21.29</v>
      </c>
      <c r="K70" s="17" t="s">
        <v>104</v>
      </c>
      <c r="L70" s="34">
        <v>22008717</v>
      </c>
      <c r="M70" s="17">
        <v>22008717</v>
      </c>
      <c r="N70" s="18">
        <v>1688294.87</v>
      </c>
      <c r="O70" s="30">
        <v>79299.899953029599</v>
      </c>
    </row>
    <row r="71" spans="1:15" x14ac:dyDescent="0.25">
      <c r="A71" s="36">
        <v>42466</v>
      </c>
      <c r="B71" s="38">
        <v>4</v>
      </c>
      <c r="C71" s="38">
        <v>15</v>
      </c>
      <c r="D71" s="17">
        <v>3000028902</v>
      </c>
      <c r="E71" s="17">
        <v>1100380</v>
      </c>
      <c r="F71" s="17" t="s">
        <v>23</v>
      </c>
      <c r="G71" s="17">
        <v>202775</v>
      </c>
      <c r="H71" s="17" t="s">
        <v>26</v>
      </c>
      <c r="I71" s="27">
        <v>20.39</v>
      </c>
      <c r="J71" s="27">
        <v>20.32</v>
      </c>
      <c r="K71" s="17" t="s">
        <v>105</v>
      </c>
      <c r="L71" s="34">
        <v>22008714</v>
      </c>
      <c r="M71" s="17">
        <v>22008714</v>
      </c>
      <c r="N71" s="18">
        <v>1611373.97</v>
      </c>
      <c r="O71" s="30">
        <v>79299.900098425191</v>
      </c>
    </row>
    <row r="72" spans="1:15" x14ac:dyDescent="0.25">
      <c r="A72" s="36">
        <v>42466</v>
      </c>
      <c r="B72" s="38">
        <v>4</v>
      </c>
      <c r="C72" s="38">
        <v>15</v>
      </c>
      <c r="D72" s="17">
        <v>3000028728</v>
      </c>
      <c r="E72" s="17">
        <v>1100380</v>
      </c>
      <c r="F72" s="17" t="s">
        <v>23</v>
      </c>
      <c r="G72" s="17">
        <v>202775</v>
      </c>
      <c r="H72" s="17" t="s">
        <v>26</v>
      </c>
      <c r="I72" s="27">
        <v>21.29</v>
      </c>
      <c r="J72" s="27">
        <v>21.24</v>
      </c>
      <c r="K72" s="17" t="s">
        <v>106</v>
      </c>
      <c r="L72" s="34">
        <v>21668435</v>
      </c>
      <c r="M72" s="17">
        <v>22008705</v>
      </c>
      <c r="N72" s="18">
        <v>1656720.04</v>
      </c>
      <c r="O72" s="30">
        <v>78000.00188323918</v>
      </c>
    </row>
    <row r="73" spans="1:15" x14ac:dyDescent="0.25">
      <c r="A73" s="36">
        <v>42466</v>
      </c>
      <c r="B73" s="38">
        <v>4</v>
      </c>
      <c r="C73" s="38">
        <v>15</v>
      </c>
      <c r="D73" s="17">
        <v>3000028728</v>
      </c>
      <c r="E73" s="17">
        <v>1100380</v>
      </c>
      <c r="F73" s="17" t="s">
        <v>23</v>
      </c>
      <c r="G73" s="17">
        <v>202775</v>
      </c>
      <c r="H73" s="17" t="s">
        <v>26</v>
      </c>
      <c r="I73" s="27">
        <v>20.16</v>
      </c>
      <c r="J73" s="27">
        <v>20.12</v>
      </c>
      <c r="K73" s="17" t="s">
        <v>107</v>
      </c>
      <c r="L73" s="34">
        <v>22008701</v>
      </c>
      <c r="M73" s="17">
        <v>22008701</v>
      </c>
      <c r="N73" s="18">
        <v>1569360.04</v>
      </c>
      <c r="O73" s="30">
        <v>78000.00198807157</v>
      </c>
    </row>
    <row r="74" spans="1:15" x14ac:dyDescent="0.25">
      <c r="A74" s="36">
        <v>42466</v>
      </c>
      <c r="B74" s="38">
        <v>4</v>
      </c>
      <c r="C74" s="38">
        <v>15</v>
      </c>
      <c r="D74" s="17">
        <v>3000028728</v>
      </c>
      <c r="E74" s="17">
        <v>1100380</v>
      </c>
      <c r="F74" s="17" t="s">
        <v>23</v>
      </c>
      <c r="G74" s="17">
        <v>202775</v>
      </c>
      <c r="H74" s="17" t="s">
        <v>26</v>
      </c>
      <c r="I74" s="27">
        <v>20.239999999999998</v>
      </c>
      <c r="J74" s="27">
        <v>20.170000000000002</v>
      </c>
      <c r="K74" s="17" t="s">
        <v>108</v>
      </c>
      <c r="L74" s="34">
        <v>21668434</v>
      </c>
      <c r="M74" s="17">
        <v>22008704</v>
      </c>
      <c r="N74" s="18">
        <v>1573260.04</v>
      </c>
      <c r="O74" s="30">
        <v>78000.001983143273</v>
      </c>
    </row>
    <row r="75" spans="1:15" x14ac:dyDescent="0.25">
      <c r="A75" s="36">
        <v>42466</v>
      </c>
      <c r="B75" s="38">
        <v>4</v>
      </c>
      <c r="C75" s="38">
        <v>15</v>
      </c>
      <c r="D75" s="17">
        <v>3000028902</v>
      </c>
      <c r="E75" s="17">
        <v>1100380</v>
      </c>
      <c r="F75" s="17" t="s">
        <v>23</v>
      </c>
      <c r="G75" s="17">
        <v>202775</v>
      </c>
      <c r="H75" s="17" t="s">
        <v>26</v>
      </c>
      <c r="I75" s="27">
        <v>19.45</v>
      </c>
      <c r="J75" s="27">
        <v>19.34</v>
      </c>
      <c r="K75" s="17" t="s">
        <v>109</v>
      </c>
      <c r="L75" s="34">
        <v>22008713</v>
      </c>
      <c r="M75" s="17">
        <v>22008713</v>
      </c>
      <c r="N75" s="18">
        <v>1533660.0699999998</v>
      </c>
      <c r="O75" s="30">
        <v>79299.90020682523</v>
      </c>
    </row>
    <row r="76" spans="1:15" x14ac:dyDescent="0.25">
      <c r="A76" s="36">
        <v>42466</v>
      </c>
      <c r="B76" s="38">
        <v>4</v>
      </c>
      <c r="C76" s="38">
        <v>15</v>
      </c>
      <c r="D76" s="17">
        <v>3000029308</v>
      </c>
      <c r="E76" s="17">
        <v>1100380</v>
      </c>
      <c r="F76" s="17" t="s">
        <v>23</v>
      </c>
      <c r="G76" s="17">
        <v>200282</v>
      </c>
      <c r="H76" s="17" t="s">
        <v>24</v>
      </c>
      <c r="I76" s="27">
        <v>27.18</v>
      </c>
      <c r="J76" s="27">
        <v>27.08</v>
      </c>
      <c r="K76" s="17" t="s">
        <v>110</v>
      </c>
      <c r="L76" s="34">
        <v>13</v>
      </c>
      <c r="M76" s="17">
        <v>13</v>
      </c>
      <c r="N76" s="18">
        <v>2082747.7100000002</v>
      </c>
      <c r="O76" s="30">
        <v>76910.919867060569</v>
      </c>
    </row>
    <row r="77" spans="1:15" x14ac:dyDescent="0.25">
      <c r="A77" s="36">
        <v>42466</v>
      </c>
      <c r="B77" s="38">
        <v>4</v>
      </c>
      <c r="C77" s="38">
        <v>15</v>
      </c>
      <c r="D77" s="17">
        <v>3000029308</v>
      </c>
      <c r="E77" s="17">
        <v>1100380</v>
      </c>
      <c r="F77" s="17" t="s">
        <v>23</v>
      </c>
      <c r="G77" s="17">
        <v>200282</v>
      </c>
      <c r="H77" s="17" t="s">
        <v>24</v>
      </c>
      <c r="I77" s="27">
        <v>27.67</v>
      </c>
      <c r="J77" s="27">
        <v>27.63</v>
      </c>
      <c r="K77" s="17" t="s">
        <v>111</v>
      </c>
      <c r="L77" s="34">
        <v>11</v>
      </c>
      <c r="M77" s="17">
        <v>11</v>
      </c>
      <c r="N77" s="18">
        <v>2125048.7200000002</v>
      </c>
      <c r="O77" s="30">
        <v>76910.920014477029</v>
      </c>
    </row>
    <row r="78" spans="1:15" x14ac:dyDescent="0.25">
      <c r="A78" s="36">
        <v>42468</v>
      </c>
      <c r="B78" s="38">
        <v>4</v>
      </c>
      <c r="C78" s="38">
        <v>15</v>
      </c>
      <c r="D78" s="17">
        <v>3000025762</v>
      </c>
      <c r="E78" s="17">
        <v>1100365</v>
      </c>
      <c r="F78" s="17" t="s">
        <v>14</v>
      </c>
      <c r="G78" s="17">
        <v>201888</v>
      </c>
      <c r="H78" s="17" t="s">
        <v>15</v>
      </c>
      <c r="I78" s="27">
        <v>5.3</v>
      </c>
      <c r="J78" s="27">
        <v>5.2969999999999997</v>
      </c>
      <c r="K78" s="17" t="s">
        <v>112</v>
      </c>
      <c r="L78" s="34">
        <v>429</v>
      </c>
      <c r="M78" s="17">
        <v>443</v>
      </c>
      <c r="N78" s="18">
        <v>142171.48000000001</v>
      </c>
      <c r="O78" s="30">
        <v>26840.000000000004</v>
      </c>
    </row>
    <row r="79" spans="1:15" x14ac:dyDescent="0.25">
      <c r="A79" s="36">
        <v>42468</v>
      </c>
      <c r="B79" s="38">
        <v>4</v>
      </c>
      <c r="C79" s="38">
        <v>15</v>
      </c>
      <c r="D79" s="17">
        <v>3000025762</v>
      </c>
      <c r="E79" s="17">
        <v>1100365</v>
      </c>
      <c r="F79" s="17" t="s">
        <v>14</v>
      </c>
      <c r="G79" s="17">
        <v>201888</v>
      </c>
      <c r="H79" s="17" t="s">
        <v>15</v>
      </c>
      <c r="I79" s="27">
        <v>19.97</v>
      </c>
      <c r="J79" s="27">
        <v>19.97</v>
      </c>
      <c r="K79" s="17" t="s">
        <v>113</v>
      </c>
      <c r="L79" s="34">
        <v>450</v>
      </c>
      <c r="M79" s="17">
        <v>462</v>
      </c>
      <c r="N79" s="18">
        <v>535994.80000000005</v>
      </c>
      <c r="O79" s="30">
        <v>26840.000000000004</v>
      </c>
    </row>
    <row r="80" spans="1:15" x14ac:dyDescent="0.25">
      <c r="A80" s="36">
        <v>42468</v>
      </c>
      <c r="B80" s="38">
        <v>4</v>
      </c>
      <c r="C80" s="38">
        <v>15</v>
      </c>
      <c r="D80" s="17">
        <v>3000025762</v>
      </c>
      <c r="E80" s="17">
        <v>1100365</v>
      </c>
      <c r="F80" s="17" t="s">
        <v>14</v>
      </c>
      <c r="G80" s="17">
        <v>201888</v>
      </c>
      <c r="H80" s="17" t="s">
        <v>15</v>
      </c>
      <c r="I80" s="27">
        <v>13.47</v>
      </c>
      <c r="J80" s="27">
        <v>13.462999999999999</v>
      </c>
      <c r="K80" s="17" t="s">
        <v>112</v>
      </c>
      <c r="L80" s="34">
        <v>430</v>
      </c>
      <c r="M80" s="17">
        <v>442</v>
      </c>
      <c r="N80" s="18">
        <v>361346.92</v>
      </c>
      <c r="O80" s="30">
        <v>26840</v>
      </c>
    </row>
    <row r="81" spans="1:15" x14ac:dyDescent="0.25">
      <c r="A81" s="36">
        <v>42468</v>
      </c>
      <c r="B81" s="38">
        <v>4</v>
      </c>
      <c r="C81" s="38">
        <v>15</v>
      </c>
      <c r="D81" s="17">
        <v>3000025762</v>
      </c>
      <c r="E81" s="17">
        <v>1100365</v>
      </c>
      <c r="F81" s="17" t="s">
        <v>14</v>
      </c>
      <c r="G81" s="17">
        <v>201888</v>
      </c>
      <c r="H81" s="17" t="s">
        <v>15</v>
      </c>
      <c r="I81" s="27">
        <v>20.3</v>
      </c>
      <c r="J81" s="27">
        <v>20.274999999999999</v>
      </c>
      <c r="K81" s="17" t="s">
        <v>114</v>
      </c>
      <c r="L81" s="34">
        <v>361</v>
      </c>
      <c r="M81" s="17">
        <v>375</v>
      </c>
      <c r="N81" s="18">
        <v>544181</v>
      </c>
      <c r="O81" s="30">
        <v>26840.000000000004</v>
      </c>
    </row>
    <row r="82" spans="1:15" x14ac:dyDescent="0.25">
      <c r="A82" s="36">
        <v>42468</v>
      </c>
      <c r="B82" s="38">
        <v>4</v>
      </c>
      <c r="C82" s="38">
        <v>15</v>
      </c>
      <c r="D82" s="17">
        <v>3000025762</v>
      </c>
      <c r="E82" s="17">
        <v>1100365</v>
      </c>
      <c r="F82" s="17" t="s">
        <v>14</v>
      </c>
      <c r="G82" s="17">
        <v>201888</v>
      </c>
      <c r="H82" s="17" t="s">
        <v>15</v>
      </c>
      <c r="I82" s="27">
        <v>4.22</v>
      </c>
      <c r="J82" s="27">
        <v>4.2149999999999999</v>
      </c>
      <c r="K82" s="17" t="s">
        <v>114</v>
      </c>
      <c r="L82" s="34">
        <v>362</v>
      </c>
      <c r="M82" s="17">
        <v>374</v>
      </c>
      <c r="N82" s="18">
        <v>113130.6</v>
      </c>
      <c r="O82" s="30">
        <v>26840.000000000004</v>
      </c>
    </row>
    <row r="83" spans="1:15" x14ac:dyDescent="0.25">
      <c r="A83" s="36">
        <v>42468</v>
      </c>
      <c r="B83" s="38">
        <v>4</v>
      </c>
      <c r="C83" s="38">
        <v>15</v>
      </c>
      <c r="D83" s="17">
        <v>3000025762</v>
      </c>
      <c r="E83" s="17">
        <v>1100365</v>
      </c>
      <c r="F83" s="17" t="s">
        <v>14</v>
      </c>
      <c r="G83" s="17">
        <v>201888</v>
      </c>
      <c r="H83" s="17" t="s">
        <v>15</v>
      </c>
      <c r="I83" s="27">
        <v>19.91</v>
      </c>
      <c r="J83" s="27">
        <v>19.91</v>
      </c>
      <c r="K83" s="17" t="s">
        <v>43</v>
      </c>
      <c r="L83" s="34">
        <v>448</v>
      </c>
      <c r="M83" s="17">
        <v>460</v>
      </c>
      <c r="N83" s="18">
        <v>534384.4</v>
      </c>
      <c r="O83" s="30">
        <v>26840</v>
      </c>
    </row>
    <row r="84" spans="1:15" x14ac:dyDescent="0.25">
      <c r="A84" s="36">
        <v>42468</v>
      </c>
      <c r="B84" s="38">
        <v>4</v>
      </c>
      <c r="C84" s="38">
        <v>15</v>
      </c>
      <c r="D84" s="17">
        <v>3000025762</v>
      </c>
      <c r="E84" s="17">
        <v>1100365</v>
      </c>
      <c r="F84" s="17" t="s">
        <v>14</v>
      </c>
      <c r="G84" s="17">
        <v>201888</v>
      </c>
      <c r="H84" s="17" t="s">
        <v>15</v>
      </c>
      <c r="I84" s="27">
        <v>19.84</v>
      </c>
      <c r="J84" s="27">
        <v>19.84</v>
      </c>
      <c r="K84" s="17" t="s">
        <v>115</v>
      </c>
      <c r="L84" s="34">
        <v>364</v>
      </c>
      <c r="M84" s="17">
        <v>377</v>
      </c>
      <c r="N84" s="18">
        <v>532505.59999999998</v>
      </c>
      <c r="O84" s="30">
        <v>26840</v>
      </c>
    </row>
    <row r="85" spans="1:15" x14ac:dyDescent="0.25">
      <c r="A85" s="36">
        <v>42468</v>
      </c>
      <c r="B85" s="38">
        <v>4</v>
      </c>
      <c r="C85" s="38">
        <v>15</v>
      </c>
      <c r="D85" s="17">
        <v>3000025762</v>
      </c>
      <c r="E85" s="17">
        <v>1100365</v>
      </c>
      <c r="F85" s="17" t="s">
        <v>14</v>
      </c>
      <c r="G85" s="17">
        <v>201888</v>
      </c>
      <c r="H85" s="17" t="s">
        <v>15</v>
      </c>
      <c r="I85" s="27">
        <v>19.829999999999998</v>
      </c>
      <c r="J85" s="27">
        <v>19.8</v>
      </c>
      <c r="K85" s="17" t="s">
        <v>116</v>
      </c>
      <c r="L85" s="34">
        <v>353</v>
      </c>
      <c r="M85" s="17">
        <v>373</v>
      </c>
      <c r="N85" s="18">
        <v>531432</v>
      </c>
      <c r="O85" s="30">
        <v>26840</v>
      </c>
    </row>
    <row r="86" spans="1:15" x14ac:dyDescent="0.25">
      <c r="A86" s="36">
        <v>42468</v>
      </c>
      <c r="B86" s="38">
        <v>4</v>
      </c>
      <c r="C86" s="38">
        <v>15</v>
      </c>
      <c r="D86" s="17">
        <v>3000025762</v>
      </c>
      <c r="E86" s="17">
        <v>1100365</v>
      </c>
      <c r="F86" s="17" t="s">
        <v>14</v>
      </c>
      <c r="G86" s="17">
        <v>201888</v>
      </c>
      <c r="H86" s="17" t="s">
        <v>15</v>
      </c>
      <c r="I86" s="27">
        <v>19.510000000000002</v>
      </c>
      <c r="J86" s="27">
        <v>19.510000000000002</v>
      </c>
      <c r="K86" s="17" t="s">
        <v>117</v>
      </c>
      <c r="L86" s="34">
        <v>363</v>
      </c>
      <c r="M86" s="17">
        <v>376</v>
      </c>
      <c r="N86" s="18">
        <v>523648.4</v>
      </c>
      <c r="O86" s="30">
        <v>26840</v>
      </c>
    </row>
    <row r="87" spans="1:15" x14ac:dyDescent="0.25">
      <c r="A87" s="36">
        <v>42468</v>
      </c>
      <c r="B87" s="38">
        <v>4</v>
      </c>
      <c r="C87" s="38">
        <v>15</v>
      </c>
      <c r="D87" s="17">
        <v>3000029308</v>
      </c>
      <c r="E87" s="17">
        <v>1100380</v>
      </c>
      <c r="F87" s="17" t="s">
        <v>23</v>
      </c>
      <c r="G87" s="17">
        <v>200282</v>
      </c>
      <c r="H87" s="17" t="s">
        <v>24</v>
      </c>
      <c r="I87" s="27">
        <v>26.38</v>
      </c>
      <c r="J87" s="27">
        <v>26.34</v>
      </c>
      <c r="K87" s="17" t="s">
        <v>118</v>
      </c>
      <c r="L87" s="34" t="s">
        <v>119</v>
      </c>
      <c r="M87" s="17">
        <v>10</v>
      </c>
      <c r="N87" s="18">
        <v>2025833.63</v>
      </c>
      <c r="O87" s="30">
        <v>76910.919893697792</v>
      </c>
    </row>
    <row r="88" spans="1:15" x14ac:dyDescent="0.25">
      <c r="A88" s="36">
        <v>42468</v>
      </c>
      <c r="B88" s="38">
        <v>4</v>
      </c>
      <c r="C88" s="38">
        <v>15</v>
      </c>
      <c r="D88" s="17">
        <v>3000028902</v>
      </c>
      <c r="E88" s="17">
        <v>1100380</v>
      </c>
      <c r="F88" s="17" t="s">
        <v>23</v>
      </c>
      <c r="G88" s="17">
        <v>202775</v>
      </c>
      <c r="H88" s="17" t="s">
        <v>26</v>
      </c>
      <c r="I88" s="27">
        <v>20.5</v>
      </c>
      <c r="J88" s="27">
        <v>20.399999999999999</v>
      </c>
      <c r="K88" s="17" t="s">
        <v>120</v>
      </c>
      <c r="L88" s="34">
        <v>22008725</v>
      </c>
      <c r="M88" s="17">
        <v>22008725</v>
      </c>
      <c r="N88" s="18">
        <v>1617717.96</v>
      </c>
      <c r="O88" s="30">
        <v>79299.900000000009</v>
      </c>
    </row>
    <row r="89" spans="1:15" x14ac:dyDescent="0.25">
      <c r="A89" s="36">
        <v>42468</v>
      </c>
      <c r="B89" s="38">
        <v>4</v>
      </c>
      <c r="C89" s="38">
        <v>15</v>
      </c>
      <c r="D89" s="17">
        <v>3000029491</v>
      </c>
      <c r="E89" s="17">
        <v>1100380</v>
      </c>
      <c r="F89" s="17" t="s">
        <v>23</v>
      </c>
      <c r="G89" s="17">
        <v>200282</v>
      </c>
      <c r="H89" s="17" t="s">
        <v>24</v>
      </c>
      <c r="I89" s="27">
        <v>24.75</v>
      </c>
      <c r="J89" s="27">
        <v>24.71</v>
      </c>
      <c r="K89" s="17" t="s">
        <v>121</v>
      </c>
      <c r="L89" s="34">
        <v>21</v>
      </c>
      <c r="M89" s="17">
        <v>21</v>
      </c>
      <c r="N89" s="18">
        <v>1911533.4799999997</v>
      </c>
      <c r="O89" s="30">
        <v>77358.700121408328</v>
      </c>
    </row>
    <row r="90" spans="1:15" x14ac:dyDescent="0.25">
      <c r="A90" s="36">
        <v>42468</v>
      </c>
      <c r="B90" s="38">
        <v>4</v>
      </c>
      <c r="C90" s="38">
        <v>15</v>
      </c>
      <c r="D90" s="17">
        <v>3000029308</v>
      </c>
      <c r="E90" s="17">
        <v>1100380</v>
      </c>
      <c r="F90" s="17" t="s">
        <v>23</v>
      </c>
      <c r="G90" s="17">
        <v>200282</v>
      </c>
      <c r="H90" s="17" t="s">
        <v>24</v>
      </c>
      <c r="I90" s="27">
        <v>26.56</v>
      </c>
      <c r="J90" s="27">
        <v>26.49</v>
      </c>
      <c r="K90" s="17" t="s">
        <v>56</v>
      </c>
      <c r="L90" s="34" t="s">
        <v>122</v>
      </c>
      <c r="M90" s="17">
        <v>15</v>
      </c>
      <c r="N90" s="18">
        <v>2037370.27</v>
      </c>
      <c r="O90" s="30">
        <v>76910.919969799928</v>
      </c>
    </row>
    <row r="91" spans="1:15" x14ac:dyDescent="0.25">
      <c r="A91" s="36">
        <v>42468</v>
      </c>
      <c r="B91" s="38">
        <v>4</v>
      </c>
      <c r="C91" s="38">
        <v>15</v>
      </c>
      <c r="D91" s="17">
        <v>3000029308</v>
      </c>
      <c r="E91" s="17">
        <v>1100380</v>
      </c>
      <c r="F91" s="17" t="s">
        <v>23</v>
      </c>
      <c r="G91" s="17">
        <v>200282</v>
      </c>
      <c r="H91" s="17" t="s">
        <v>24</v>
      </c>
      <c r="I91" s="27">
        <v>27.07</v>
      </c>
      <c r="J91" s="27">
        <v>27.03</v>
      </c>
      <c r="K91" s="17" t="s">
        <v>37</v>
      </c>
      <c r="L91" s="34" t="s">
        <v>123</v>
      </c>
      <c r="M91" s="17">
        <v>14</v>
      </c>
      <c r="N91" s="18">
        <v>2078902.17</v>
      </c>
      <c r="O91" s="30">
        <v>76910.920088790226</v>
      </c>
    </row>
    <row r="92" spans="1:15" x14ac:dyDescent="0.25">
      <c r="A92" s="36">
        <v>42468</v>
      </c>
      <c r="B92" s="38">
        <v>4</v>
      </c>
      <c r="C92" s="38">
        <v>15</v>
      </c>
      <c r="D92" s="17">
        <v>3000029308</v>
      </c>
      <c r="E92" s="17">
        <v>1100380</v>
      </c>
      <c r="F92" s="17" t="s">
        <v>23</v>
      </c>
      <c r="G92" s="17">
        <v>200282</v>
      </c>
      <c r="H92" s="17" t="s">
        <v>24</v>
      </c>
      <c r="I92" s="27">
        <v>25.93</v>
      </c>
      <c r="J92" s="27">
        <v>25.89</v>
      </c>
      <c r="K92" s="17" t="s">
        <v>124</v>
      </c>
      <c r="L92" s="34" t="s">
        <v>125</v>
      </c>
      <c r="M92" s="17">
        <v>9</v>
      </c>
      <c r="N92" s="18">
        <v>1991223.72</v>
      </c>
      <c r="O92" s="30">
        <v>76910.920046349944</v>
      </c>
    </row>
    <row r="93" spans="1:15" x14ac:dyDescent="0.25">
      <c r="A93" s="36">
        <v>42468</v>
      </c>
      <c r="B93" s="38">
        <v>4</v>
      </c>
      <c r="C93" s="38">
        <v>15</v>
      </c>
      <c r="D93" s="17">
        <v>3000029308</v>
      </c>
      <c r="E93" s="17">
        <v>1100380</v>
      </c>
      <c r="F93" s="17" t="s">
        <v>23</v>
      </c>
      <c r="G93" s="17">
        <v>200282</v>
      </c>
      <c r="H93" s="17" t="s">
        <v>24</v>
      </c>
      <c r="I93" s="27">
        <v>27.08</v>
      </c>
      <c r="J93" s="27">
        <v>27.02</v>
      </c>
      <c r="K93" s="17" t="s">
        <v>33</v>
      </c>
      <c r="L93" s="34" t="s">
        <v>126</v>
      </c>
      <c r="M93" s="17">
        <v>12</v>
      </c>
      <c r="N93" s="18">
        <v>2078133.0599999998</v>
      </c>
      <c r="O93" s="30">
        <v>76910.920059215394</v>
      </c>
    </row>
    <row r="94" spans="1:15" x14ac:dyDescent="0.25">
      <c r="A94" s="36">
        <v>42469</v>
      </c>
      <c r="B94" s="38">
        <v>4</v>
      </c>
      <c r="C94" s="38">
        <v>15</v>
      </c>
      <c r="D94" s="17">
        <v>3000029491</v>
      </c>
      <c r="E94" s="17">
        <v>1100380</v>
      </c>
      <c r="F94" s="17" t="s">
        <v>23</v>
      </c>
      <c r="G94" s="17">
        <v>200282</v>
      </c>
      <c r="H94" s="17" t="s">
        <v>24</v>
      </c>
      <c r="I94" s="27">
        <v>26.58</v>
      </c>
      <c r="J94" s="27">
        <v>26.48</v>
      </c>
      <c r="K94" s="17" t="s">
        <v>69</v>
      </c>
      <c r="L94" s="34">
        <v>25</v>
      </c>
      <c r="M94" s="17">
        <v>25</v>
      </c>
      <c r="N94" s="18">
        <v>2048458.3799999997</v>
      </c>
      <c r="O94" s="30">
        <v>77358.70015105739</v>
      </c>
    </row>
    <row r="95" spans="1:15" x14ac:dyDescent="0.25">
      <c r="A95" s="36">
        <v>42469</v>
      </c>
      <c r="B95" s="38">
        <v>4</v>
      </c>
      <c r="C95" s="38">
        <v>15</v>
      </c>
      <c r="D95" s="17">
        <v>3000029491</v>
      </c>
      <c r="E95" s="17">
        <v>1100380</v>
      </c>
      <c r="F95" s="17" t="s">
        <v>23</v>
      </c>
      <c r="G95" s="17">
        <v>200282</v>
      </c>
      <c r="H95" s="17" t="s">
        <v>24</v>
      </c>
      <c r="I95" s="27">
        <v>26.87</v>
      </c>
      <c r="J95" s="27">
        <v>26.84</v>
      </c>
      <c r="K95" s="17" t="s">
        <v>39</v>
      </c>
      <c r="L95" s="34">
        <v>20</v>
      </c>
      <c r="M95" s="17">
        <v>20</v>
      </c>
      <c r="N95" s="18">
        <v>2076307.5100000002</v>
      </c>
      <c r="O95" s="30">
        <v>77358.700074515655</v>
      </c>
    </row>
    <row r="96" spans="1:15" x14ac:dyDescent="0.25">
      <c r="A96" s="36">
        <v>42469</v>
      </c>
      <c r="B96" s="38">
        <v>4</v>
      </c>
      <c r="C96" s="38">
        <v>15</v>
      </c>
      <c r="D96" s="17">
        <v>3000029491</v>
      </c>
      <c r="E96" s="17">
        <v>1100380</v>
      </c>
      <c r="F96" s="17" t="s">
        <v>23</v>
      </c>
      <c r="G96" s="17">
        <v>200282</v>
      </c>
      <c r="H96" s="17" t="s">
        <v>24</v>
      </c>
      <c r="I96" s="27">
        <v>27.05</v>
      </c>
      <c r="J96" s="27">
        <v>27</v>
      </c>
      <c r="K96" s="17" t="s">
        <v>52</v>
      </c>
      <c r="L96" s="34">
        <v>19</v>
      </c>
      <c r="M96" s="17">
        <v>19</v>
      </c>
      <c r="N96" s="18">
        <v>2088684.9</v>
      </c>
      <c r="O96" s="30">
        <v>77358.7</v>
      </c>
    </row>
    <row r="97" spans="1:15" x14ac:dyDescent="0.25">
      <c r="A97" s="36">
        <v>42469</v>
      </c>
      <c r="B97" s="38">
        <v>4</v>
      </c>
      <c r="C97" s="38">
        <v>15</v>
      </c>
      <c r="D97" s="17">
        <v>3000029491</v>
      </c>
      <c r="E97" s="17">
        <v>1100380</v>
      </c>
      <c r="F97" s="17" t="s">
        <v>23</v>
      </c>
      <c r="G97" s="17">
        <v>200282</v>
      </c>
      <c r="H97" s="17" t="s">
        <v>24</v>
      </c>
      <c r="I97" s="27">
        <v>19.934999999999999</v>
      </c>
      <c r="J97" s="27">
        <v>19.911999999999999</v>
      </c>
      <c r="K97" s="17" t="s">
        <v>38</v>
      </c>
      <c r="L97" s="34">
        <v>18</v>
      </c>
      <c r="M97" s="17">
        <v>18</v>
      </c>
      <c r="N97" s="18">
        <v>1540366.43</v>
      </c>
      <c r="O97" s="30">
        <v>77358.699779027724</v>
      </c>
    </row>
    <row r="98" spans="1:15" x14ac:dyDescent="0.25">
      <c r="A98" s="36">
        <v>42469</v>
      </c>
      <c r="B98" s="38">
        <v>4</v>
      </c>
      <c r="C98" s="38">
        <v>15</v>
      </c>
      <c r="D98" s="17">
        <v>3000029308</v>
      </c>
      <c r="E98" s="17">
        <v>1100380</v>
      </c>
      <c r="F98" s="17" t="s">
        <v>23</v>
      </c>
      <c r="G98" s="17">
        <v>200282</v>
      </c>
      <c r="H98" s="17" t="s">
        <v>24</v>
      </c>
      <c r="I98" s="27">
        <v>27.3</v>
      </c>
      <c r="J98" s="27">
        <v>27.24</v>
      </c>
      <c r="K98" s="17" t="s">
        <v>68</v>
      </c>
      <c r="L98" s="34">
        <v>16</v>
      </c>
      <c r="M98" s="17">
        <v>16</v>
      </c>
      <c r="N98" s="18">
        <v>2095053.46</v>
      </c>
      <c r="O98" s="30">
        <v>76910.919970631425</v>
      </c>
    </row>
    <row r="99" spans="1:15" x14ac:dyDescent="0.25">
      <c r="A99" s="36">
        <v>42469</v>
      </c>
      <c r="B99" s="38">
        <v>4</v>
      </c>
      <c r="C99" s="38">
        <v>15</v>
      </c>
      <c r="D99" s="17">
        <v>3000028902</v>
      </c>
      <c r="E99" s="17">
        <v>1100380</v>
      </c>
      <c r="F99" s="17" t="s">
        <v>23</v>
      </c>
      <c r="G99" s="17">
        <v>202775</v>
      </c>
      <c r="H99" s="17" t="s">
        <v>26</v>
      </c>
      <c r="I99" s="27">
        <v>19.850000000000001</v>
      </c>
      <c r="J99" s="27">
        <v>19.77</v>
      </c>
      <c r="K99" s="17" t="s">
        <v>127</v>
      </c>
      <c r="L99" s="34">
        <v>22008729</v>
      </c>
      <c r="M99" s="17">
        <v>22008729</v>
      </c>
      <c r="N99" s="18">
        <v>1567759.02</v>
      </c>
      <c r="O99" s="30">
        <v>79299.899848254936</v>
      </c>
    </row>
    <row r="100" spans="1:15" x14ac:dyDescent="0.25">
      <c r="A100" s="36">
        <v>42469</v>
      </c>
      <c r="B100" s="38">
        <v>4</v>
      </c>
      <c r="C100" s="38">
        <v>15</v>
      </c>
      <c r="D100" s="17">
        <v>3000029441</v>
      </c>
      <c r="E100" s="17">
        <v>1100380</v>
      </c>
      <c r="F100" s="17" t="s">
        <v>23</v>
      </c>
      <c r="G100" s="17">
        <v>202775</v>
      </c>
      <c r="H100" s="17" t="s">
        <v>26</v>
      </c>
      <c r="I100" s="27">
        <v>19.850000000000001</v>
      </c>
      <c r="J100" s="27">
        <v>19.79</v>
      </c>
      <c r="K100" s="17" t="s">
        <v>128</v>
      </c>
      <c r="L100" s="34">
        <v>22008732</v>
      </c>
      <c r="M100" s="17">
        <v>22008732</v>
      </c>
      <c r="N100" s="18">
        <v>1610905.97</v>
      </c>
      <c r="O100" s="30">
        <v>81399.998484082869</v>
      </c>
    </row>
    <row r="101" spans="1:15" x14ac:dyDescent="0.25">
      <c r="A101" s="36">
        <v>42469</v>
      </c>
      <c r="B101" s="38">
        <v>4</v>
      </c>
      <c r="C101" s="38">
        <v>15</v>
      </c>
      <c r="D101" s="17">
        <v>3000029308</v>
      </c>
      <c r="E101" s="17">
        <v>1100380</v>
      </c>
      <c r="F101" s="17" t="s">
        <v>23</v>
      </c>
      <c r="G101" s="17">
        <v>200282</v>
      </c>
      <c r="H101" s="17" t="s">
        <v>24</v>
      </c>
      <c r="I101" s="27">
        <v>6.1550000000000002</v>
      </c>
      <c r="J101" s="27">
        <v>6.1479999999999997</v>
      </c>
      <c r="K101" s="17" t="s">
        <v>38</v>
      </c>
      <c r="L101" s="34">
        <v>17</v>
      </c>
      <c r="M101" s="17">
        <v>17</v>
      </c>
      <c r="N101" s="18">
        <v>472848.34</v>
      </c>
      <c r="O101" s="30">
        <v>76910.920624593375</v>
      </c>
    </row>
    <row r="102" spans="1:15" x14ac:dyDescent="0.25">
      <c r="A102" s="36">
        <v>42469</v>
      </c>
      <c r="B102" s="38">
        <v>4</v>
      </c>
      <c r="C102" s="38">
        <v>15</v>
      </c>
      <c r="D102" s="17">
        <v>3000029441</v>
      </c>
      <c r="E102" s="17">
        <v>1100380</v>
      </c>
      <c r="F102" s="17" t="s">
        <v>23</v>
      </c>
      <c r="G102" s="17">
        <v>202775</v>
      </c>
      <c r="H102" s="17" t="s">
        <v>26</v>
      </c>
      <c r="I102" s="27">
        <v>19.600000000000001</v>
      </c>
      <c r="J102" s="27">
        <v>19.52</v>
      </c>
      <c r="K102" s="17" t="s">
        <v>129</v>
      </c>
      <c r="L102" s="34">
        <v>22008730</v>
      </c>
      <c r="M102" s="17">
        <v>22008730</v>
      </c>
      <c r="N102" s="18">
        <v>1588927.97</v>
      </c>
      <c r="O102" s="30">
        <v>81399.998463114753</v>
      </c>
    </row>
    <row r="103" spans="1:15" x14ac:dyDescent="0.25">
      <c r="A103" s="36">
        <v>42470</v>
      </c>
      <c r="B103" s="38">
        <v>4</v>
      </c>
      <c r="C103" s="38">
        <v>16</v>
      </c>
      <c r="D103" s="17">
        <v>3000029570</v>
      </c>
      <c r="E103" s="17">
        <v>1100122</v>
      </c>
      <c r="F103" s="17" t="s">
        <v>58</v>
      </c>
      <c r="G103" s="17">
        <v>202963</v>
      </c>
      <c r="H103" s="17" t="s">
        <v>130</v>
      </c>
      <c r="I103" s="27">
        <v>19.89</v>
      </c>
      <c r="J103" s="27">
        <v>19.88</v>
      </c>
      <c r="K103" s="17" t="s">
        <v>131</v>
      </c>
      <c r="L103" s="34">
        <v>8</v>
      </c>
      <c r="M103" s="17">
        <v>8</v>
      </c>
      <c r="N103" s="18">
        <v>1560579.96</v>
      </c>
      <c r="O103" s="30">
        <v>78499.997987927563</v>
      </c>
    </row>
    <row r="104" spans="1:15" x14ac:dyDescent="0.25">
      <c r="A104" s="36">
        <v>42470</v>
      </c>
      <c r="B104" s="38">
        <v>4</v>
      </c>
      <c r="C104" s="38">
        <v>16</v>
      </c>
      <c r="D104" s="17">
        <v>3000029570</v>
      </c>
      <c r="E104" s="17">
        <v>1100122</v>
      </c>
      <c r="F104" s="17" t="s">
        <v>58</v>
      </c>
      <c r="G104" s="17">
        <v>202963</v>
      </c>
      <c r="H104" s="17" t="s">
        <v>130</v>
      </c>
      <c r="I104" s="27">
        <v>24.68</v>
      </c>
      <c r="J104" s="27">
        <v>24.64</v>
      </c>
      <c r="K104" s="17" t="s">
        <v>132</v>
      </c>
      <c r="L104" s="34">
        <v>7</v>
      </c>
      <c r="M104" s="17">
        <v>7</v>
      </c>
      <c r="N104" s="18">
        <v>1934239.9500000002</v>
      </c>
      <c r="O104" s="30">
        <v>78499.997970779223</v>
      </c>
    </row>
    <row r="105" spans="1:15" x14ac:dyDescent="0.25">
      <c r="A105" s="36">
        <v>42470</v>
      </c>
      <c r="B105" s="38">
        <v>4</v>
      </c>
      <c r="C105" s="38">
        <v>16</v>
      </c>
      <c r="D105" s="17">
        <v>3000029441</v>
      </c>
      <c r="E105" s="17">
        <v>1100380</v>
      </c>
      <c r="F105" s="17" t="s">
        <v>23</v>
      </c>
      <c r="G105" s="17">
        <v>202775</v>
      </c>
      <c r="H105" s="17" t="s">
        <v>26</v>
      </c>
      <c r="I105" s="27">
        <v>20.47</v>
      </c>
      <c r="J105" s="27">
        <v>20.420000000000002</v>
      </c>
      <c r="K105" s="17" t="s">
        <v>133</v>
      </c>
      <c r="L105" s="34">
        <v>22008742</v>
      </c>
      <c r="M105" s="17">
        <v>22008742</v>
      </c>
      <c r="N105" s="18">
        <v>1662187.97</v>
      </c>
      <c r="O105" s="30">
        <v>81399.998530852099</v>
      </c>
    </row>
    <row r="106" spans="1:15" x14ac:dyDescent="0.25">
      <c r="A106" s="36">
        <v>42470</v>
      </c>
      <c r="B106" s="38">
        <v>4</v>
      </c>
      <c r="C106" s="38">
        <v>16</v>
      </c>
      <c r="D106" s="17">
        <v>3000029441</v>
      </c>
      <c r="E106" s="17">
        <v>1100380</v>
      </c>
      <c r="F106" s="17" t="s">
        <v>23</v>
      </c>
      <c r="G106" s="17">
        <v>202775</v>
      </c>
      <c r="H106" s="17" t="s">
        <v>26</v>
      </c>
      <c r="I106" s="27">
        <v>20.260000000000002</v>
      </c>
      <c r="J106" s="27">
        <v>20.2</v>
      </c>
      <c r="K106" s="17" t="s">
        <v>134</v>
      </c>
      <c r="L106" s="34">
        <v>22008745</v>
      </c>
      <c r="M106" s="17">
        <v>22008745</v>
      </c>
      <c r="N106" s="18">
        <v>1644279.97</v>
      </c>
      <c r="O106" s="30">
        <v>81399.998514851482</v>
      </c>
    </row>
    <row r="107" spans="1:15" x14ac:dyDescent="0.25">
      <c r="A107" s="36">
        <v>42470</v>
      </c>
      <c r="B107" s="38">
        <v>4</v>
      </c>
      <c r="C107" s="38">
        <v>16</v>
      </c>
      <c r="D107" s="17">
        <v>3000029491</v>
      </c>
      <c r="E107" s="17">
        <v>1100380</v>
      </c>
      <c r="F107" s="17" t="s">
        <v>23</v>
      </c>
      <c r="G107" s="17">
        <v>200282</v>
      </c>
      <c r="H107" s="17" t="s">
        <v>24</v>
      </c>
      <c r="I107" s="27">
        <v>32.11</v>
      </c>
      <c r="J107" s="27">
        <v>32.020000000000003</v>
      </c>
      <c r="K107" s="17" t="s">
        <v>50</v>
      </c>
      <c r="L107" s="34">
        <v>22</v>
      </c>
      <c r="M107" s="17">
        <v>22</v>
      </c>
      <c r="N107" s="18">
        <v>2477025.5699999998</v>
      </c>
      <c r="O107" s="30">
        <v>77358.699875078062</v>
      </c>
    </row>
    <row r="108" spans="1:15" x14ac:dyDescent="0.25">
      <c r="A108" s="36">
        <v>42470</v>
      </c>
      <c r="B108" s="38">
        <v>4</v>
      </c>
      <c r="C108" s="38">
        <v>16</v>
      </c>
      <c r="D108" s="17">
        <v>3000029491</v>
      </c>
      <c r="E108" s="17">
        <v>1100380</v>
      </c>
      <c r="F108" s="17" t="s">
        <v>23</v>
      </c>
      <c r="G108" s="17">
        <v>200282</v>
      </c>
      <c r="H108" s="17" t="s">
        <v>24</v>
      </c>
      <c r="I108" s="27">
        <v>26.95</v>
      </c>
      <c r="J108" s="27">
        <v>26.91</v>
      </c>
      <c r="K108" s="17" t="s">
        <v>54</v>
      </c>
      <c r="L108" s="34">
        <v>23</v>
      </c>
      <c r="M108" s="17">
        <v>23</v>
      </c>
      <c r="N108" s="18">
        <v>2081722.6200000003</v>
      </c>
      <c r="O108" s="30">
        <v>77358.700111482729</v>
      </c>
    </row>
    <row r="109" spans="1:15" x14ac:dyDescent="0.25">
      <c r="A109" s="36">
        <v>42470</v>
      </c>
      <c r="B109" s="38">
        <v>4</v>
      </c>
      <c r="C109" s="38">
        <v>16</v>
      </c>
      <c r="D109" s="17">
        <v>3000029441</v>
      </c>
      <c r="E109" s="17">
        <v>1100380</v>
      </c>
      <c r="F109" s="17" t="s">
        <v>23</v>
      </c>
      <c r="G109" s="17">
        <v>202775</v>
      </c>
      <c r="H109" s="17" t="s">
        <v>26</v>
      </c>
      <c r="I109" s="27">
        <v>19.96</v>
      </c>
      <c r="J109" s="27">
        <v>19.899999999999999</v>
      </c>
      <c r="K109" s="17" t="s">
        <v>135</v>
      </c>
      <c r="L109" s="34">
        <v>22008744</v>
      </c>
      <c r="M109" s="17">
        <v>22008744</v>
      </c>
      <c r="N109" s="18">
        <v>1619859.97</v>
      </c>
      <c r="O109" s="30">
        <v>81399.998492462313</v>
      </c>
    </row>
    <row r="110" spans="1:15" x14ac:dyDescent="0.25">
      <c r="A110" s="36">
        <v>42470</v>
      </c>
      <c r="B110" s="38">
        <v>4</v>
      </c>
      <c r="C110" s="38">
        <v>16</v>
      </c>
      <c r="D110" s="17">
        <v>3000029491</v>
      </c>
      <c r="E110" s="17">
        <v>1100380</v>
      </c>
      <c r="F110" s="17" t="s">
        <v>23</v>
      </c>
      <c r="G110" s="17">
        <v>200282</v>
      </c>
      <c r="H110" s="17" t="s">
        <v>24</v>
      </c>
      <c r="I110" s="27">
        <v>27.17</v>
      </c>
      <c r="J110" s="27">
        <v>27.12</v>
      </c>
      <c r="K110" s="17" t="s">
        <v>48</v>
      </c>
      <c r="L110" s="34">
        <v>24</v>
      </c>
      <c r="M110" s="17">
        <v>24</v>
      </c>
      <c r="N110" s="18">
        <v>2097967.94</v>
      </c>
      <c r="O110" s="30">
        <v>77358.699852507372</v>
      </c>
    </row>
    <row r="111" spans="1:15" x14ac:dyDescent="0.25">
      <c r="A111" s="36">
        <v>42471</v>
      </c>
      <c r="B111" s="38">
        <v>4</v>
      </c>
      <c r="C111" s="38">
        <v>16</v>
      </c>
      <c r="D111" s="17">
        <v>3000029484</v>
      </c>
      <c r="E111" s="17">
        <v>1100122</v>
      </c>
      <c r="F111" s="17" t="s">
        <v>58</v>
      </c>
      <c r="G111" s="17">
        <v>202981</v>
      </c>
      <c r="H111" s="17" t="s">
        <v>59</v>
      </c>
      <c r="I111" s="27">
        <v>15.925000000000001</v>
      </c>
      <c r="J111" s="27">
        <v>15.87</v>
      </c>
      <c r="K111" s="17" t="s">
        <v>136</v>
      </c>
      <c r="L111" s="34">
        <v>190</v>
      </c>
      <c r="M111" s="17">
        <v>190</v>
      </c>
      <c r="N111" s="18">
        <v>1269600</v>
      </c>
      <c r="O111" s="30">
        <v>80000</v>
      </c>
    </row>
    <row r="112" spans="1:15" x14ac:dyDescent="0.25">
      <c r="A112" s="36">
        <v>42471</v>
      </c>
      <c r="B112" s="38">
        <v>4</v>
      </c>
      <c r="C112" s="38">
        <v>16</v>
      </c>
      <c r="D112" s="17">
        <v>3000029482</v>
      </c>
      <c r="E112" s="17">
        <v>1100122</v>
      </c>
      <c r="F112" s="17" t="s">
        <v>58</v>
      </c>
      <c r="G112" s="17">
        <v>202981</v>
      </c>
      <c r="H112" s="17" t="s">
        <v>59</v>
      </c>
      <c r="I112" s="27">
        <v>10.875</v>
      </c>
      <c r="J112" s="27">
        <v>10.845000000000001</v>
      </c>
      <c r="K112" s="17" t="s">
        <v>137</v>
      </c>
      <c r="L112" s="34">
        <v>188</v>
      </c>
      <c r="M112" s="17">
        <v>188</v>
      </c>
      <c r="N112" s="18">
        <v>862177.5</v>
      </c>
      <c r="O112" s="30">
        <v>79500</v>
      </c>
    </row>
    <row r="113" spans="1:15" x14ac:dyDescent="0.25">
      <c r="A113" s="36">
        <v>42471</v>
      </c>
      <c r="B113" s="38">
        <v>4</v>
      </c>
      <c r="C113" s="38">
        <v>16</v>
      </c>
      <c r="D113" s="17">
        <v>3000029421</v>
      </c>
      <c r="E113" s="17">
        <v>1100122</v>
      </c>
      <c r="F113" s="17" t="s">
        <v>58</v>
      </c>
      <c r="G113" s="17">
        <v>200290</v>
      </c>
      <c r="H113" s="17" t="s">
        <v>84</v>
      </c>
      <c r="I113" s="27">
        <v>20.09</v>
      </c>
      <c r="J113" s="27">
        <v>20.059999999999999</v>
      </c>
      <c r="K113" s="17" t="s">
        <v>138</v>
      </c>
      <c r="L113" s="34">
        <v>3</v>
      </c>
      <c r="M113" s="17">
        <v>3</v>
      </c>
      <c r="N113" s="18">
        <v>1584740</v>
      </c>
      <c r="O113" s="30">
        <v>79000</v>
      </c>
    </row>
    <row r="114" spans="1:15" x14ac:dyDescent="0.25">
      <c r="A114" s="36">
        <v>42471</v>
      </c>
      <c r="B114" s="38">
        <v>4</v>
      </c>
      <c r="C114" s="38">
        <v>16</v>
      </c>
      <c r="D114" s="17">
        <v>3000029484</v>
      </c>
      <c r="E114" s="17">
        <v>1100122</v>
      </c>
      <c r="F114" s="17" t="s">
        <v>58</v>
      </c>
      <c r="G114" s="17">
        <v>202981</v>
      </c>
      <c r="H114" s="17" t="s">
        <v>59</v>
      </c>
      <c r="I114" s="27">
        <v>5.2</v>
      </c>
      <c r="J114" s="27">
        <v>5.1849999999999996</v>
      </c>
      <c r="K114" s="17" t="s">
        <v>137</v>
      </c>
      <c r="L114" s="34">
        <v>189</v>
      </c>
      <c r="M114" s="17">
        <v>189</v>
      </c>
      <c r="N114" s="18">
        <v>414799.99999999994</v>
      </c>
      <c r="O114" s="30">
        <v>80000</v>
      </c>
    </row>
    <row r="115" spans="1:15" x14ac:dyDescent="0.25">
      <c r="A115" s="36">
        <v>42471</v>
      </c>
      <c r="B115" s="38">
        <v>4</v>
      </c>
      <c r="C115" s="38">
        <v>16</v>
      </c>
      <c r="D115" s="17">
        <v>3000028972</v>
      </c>
      <c r="E115" s="17">
        <v>1100365</v>
      </c>
      <c r="F115" s="17" t="s">
        <v>14</v>
      </c>
      <c r="G115" s="17">
        <v>202967</v>
      </c>
      <c r="H115" s="17" t="s">
        <v>139</v>
      </c>
      <c r="I115" s="27">
        <v>26.09</v>
      </c>
      <c r="J115" s="27">
        <v>26.02</v>
      </c>
      <c r="K115" s="17" t="s">
        <v>25</v>
      </c>
      <c r="L115" s="34" t="s">
        <v>140</v>
      </c>
      <c r="M115" s="17" t="s">
        <v>140</v>
      </c>
      <c r="N115" s="18">
        <v>1016497.325</v>
      </c>
      <c r="O115" s="30">
        <v>39066.000192159874</v>
      </c>
    </row>
    <row r="116" spans="1:15" x14ac:dyDescent="0.25">
      <c r="A116" s="36">
        <v>42471</v>
      </c>
      <c r="B116" s="38">
        <v>4</v>
      </c>
      <c r="C116" s="38">
        <v>16</v>
      </c>
      <c r="D116" s="17">
        <v>3000028972</v>
      </c>
      <c r="E116" s="17">
        <v>1100365</v>
      </c>
      <c r="F116" s="17" t="s">
        <v>14</v>
      </c>
      <c r="G116" s="17">
        <v>202967</v>
      </c>
      <c r="H116" s="17" t="s">
        <v>139</v>
      </c>
      <c r="I116" s="27">
        <v>25.98</v>
      </c>
      <c r="J116" s="27">
        <v>25.92</v>
      </c>
      <c r="K116" s="17" t="s">
        <v>141</v>
      </c>
      <c r="L116" s="34" t="s">
        <v>142</v>
      </c>
      <c r="M116" s="17" t="s">
        <v>142</v>
      </c>
      <c r="N116" s="18">
        <v>1012590.7200000001</v>
      </c>
      <c r="O116" s="30">
        <v>39066</v>
      </c>
    </row>
    <row r="117" spans="1:15" x14ac:dyDescent="0.25">
      <c r="A117" s="36">
        <v>42471</v>
      </c>
      <c r="B117" s="38">
        <v>4</v>
      </c>
      <c r="C117" s="38">
        <v>16</v>
      </c>
      <c r="D117" s="17">
        <v>3000028972</v>
      </c>
      <c r="E117" s="17">
        <v>1100365</v>
      </c>
      <c r="F117" s="17" t="s">
        <v>14</v>
      </c>
      <c r="G117" s="17">
        <v>202967</v>
      </c>
      <c r="H117" s="17" t="s">
        <v>139</v>
      </c>
      <c r="I117" s="27">
        <v>-25.98</v>
      </c>
      <c r="J117" s="27">
        <v>-25.92</v>
      </c>
      <c r="K117" s="17" t="s">
        <v>141</v>
      </c>
      <c r="L117" s="34" t="s">
        <v>142</v>
      </c>
      <c r="M117" s="17" t="s">
        <v>142</v>
      </c>
      <c r="N117" s="18">
        <v>-1012590.7200000001</v>
      </c>
      <c r="O117" s="30">
        <v>39066</v>
      </c>
    </row>
    <row r="118" spans="1:15" x14ac:dyDescent="0.25">
      <c r="A118" s="36">
        <v>42471</v>
      </c>
      <c r="B118" s="38">
        <v>4</v>
      </c>
      <c r="C118" s="38">
        <v>16</v>
      </c>
      <c r="D118" s="17">
        <v>3000028972</v>
      </c>
      <c r="E118" s="17">
        <v>1100365</v>
      </c>
      <c r="F118" s="17" t="s">
        <v>14</v>
      </c>
      <c r="G118" s="17">
        <v>202967</v>
      </c>
      <c r="H118" s="17" t="s">
        <v>139</v>
      </c>
      <c r="I118" s="27">
        <v>26.73</v>
      </c>
      <c r="J118" s="27">
        <v>26.65</v>
      </c>
      <c r="K118" s="17" t="s">
        <v>34</v>
      </c>
      <c r="L118" s="34" t="s">
        <v>143</v>
      </c>
      <c r="M118" s="17" t="s">
        <v>143</v>
      </c>
      <c r="N118" s="18">
        <v>1041108.9025</v>
      </c>
      <c r="O118" s="30">
        <v>39066.00009380863</v>
      </c>
    </row>
    <row r="119" spans="1:15" x14ac:dyDescent="0.25">
      <c r="A119" s="36">
        <v>42471</v>
      </c>
      <c r="B119" s="38">
        <v>4</v>
      </c>
      <c r="C119" s="38">
        <v>16</v>
      </c>
      <c r="D119" s="17">
        <v>3000028972</v>
      </c>
      <c r="E119" s="17">
        <v>1100365</v>
      </c>
      <c r="F119" s="17" t="s">
        <v>14</v>
      </c>
      <c r="G119" s="17">
        <v>202967</v>
      </c>
      <c r="H119" s="17" t="s">
        <v>139</v>
      </c>
      <c r="I119" s="27">
        <v>25.98</v>
      </c>
      <c r="J119" s="27">
        <v>25.92</v>
      </c>
      <c r="K119" s="17" t="s">
        <v>141</v>
      </c>
      <c r="L119" s="34" t="s">
        <v>142</v>
      </c>
      <c r="M119" s="17" t="s">
        <v>142</v>
      </c>
      <c r="N119" s="18">
        <v>1012590.7200000001</v>
      </c>
      <c r="O119" s="30">
        <v>39066</v>
      </c>
    </row>
    <row r="120" spans="1:15" x14ac:dyDescent="0.25">
      <c r="A120" s="36">
        <v>42471</v>
      </c>
      <c r="B120" s="38">
        <v>4</v>
      </c>
      <c r="C120" s="38">
        <v>16</v>
      </c>
      <c r="D120" s="17">
        <v>3000029491</v>
      </c>
      <c r="E120" s="17">
        <v>1100380</v>
      </c>
      <c r="F120" s="17" t="s">
        <v>23</v>
      </c>
      <c r="G120" s="17">
        <v>200282</v>
      </c>
      <c r="H120" s="17" t="s">
        <v>24</v>
      </c>
      <c r="I120" s="27">
        <v>26.82</v>
      </c>
      <c r="J120" s="27">
        <v>26.81</v>
      </c>
      <c r="K120" s="17" t="s">
        <v>78</v>
      </c>
      <c r="L120" s="34">
        <v>29</v>
      </c>
      <c r="M120" s="17">
        <v>29</v>
      </c>
      <c r="N120" s="18">
        <v>2073986.75</v>
      </c>
      <c r="O120" s="30">
        <v>77358.70011189855</v>
      </c>
    </row>
    <row r="121" spans="1:15" x14ac:dyDescent="0.25">
      <c r="A121" s="36">
        <v>42471</v>
      </c>
      <c r="B121" s="38">
        <v>4</v>
      </c>
      <c r="C121" s="38">
        <v>16</v>
      </c>
      <c r="D121" s="17">
        <v>3000029491</v>
      </c>
      <c r="E121" s="17">
        <v>1100380</v>
      </c>
      <c r="F121" s="17" t="s">
        <v>23</v>
      </c>
      <c r="G121" s="17">
        <v>200282</v>
      </c>
      <c r="H121" s="17" t="s">
        <v>24</v>
      </c>
      <c r="I121" s="27">
        <v>26.95</v>
      </c>
      <c r="J121" s="27">
        <v>26.88</v>
      </c>
      <c r="K121" s="17" t="s">
        <v>74</v>
      </c>
      <c r="L121" s="34">
        <v>27</v>
      </c>
      <c r="M121" s="17">
        <v>27</v>
      </c>
      <c r="N121" s="18">
        <v>2079401.86</v>
      </c>
      <c r="O121" s="30">
        <v>77358.700148809527</v>
      </c>
    </row>
    <row r="122" spans="1:15" x14ac:dyDescent="0.25">
      <c r="A122" s="36">
        <v>42471</v>
      </c>
      <c r="B122" s="38">
        <v>4</v>
      </c>
      <c r="C122" s="38">
        <v>16</v>
      </c>
      <c r="D122" s="17">
        <v>3000029491</v>
      </c>
      <c r="E122" s="17">
        <v>1100380</v>
      </c>
      <c r="F122" s="17" t="s">
        <v>23</v>
      </c>
      <c r="G122" s="17">
        <v>200282</v>
      </c>
      <c r="H122" s="17" t="s">
        <v>24</v>
      </c>
      <c r="I122" s="27">
        <v>28.32</v>
      </c>
      <c r="J122" s="27">
        <v>28.27</v>
      </c>
      <c r="K122" s="17" t="s">
        <v>144</v>
      </c>
      <c r="L122" s="34">
        <v>33</v>
      </c>
      <c r="M122" s="17">
        <v>33</v>
      </c>
      <c r="N122" s="18">
        <v>2186930.4500000002</v>
      </c>
      <c r="O122" s="30">
        <v>77358.7000353732</v>
      </c>
    </row>
    <row r="123" spans="1:15" x14ac:dyDescent="0.25">
      <c r="A123" s="36">
        <v>42471</v>
      </c>
      <c r="B123" s="38">
        <v>4</v>
      </c>
      <c r="C123" s="38">
        <v>16</v>
      </c>
      <c r="D123" s="17">
        <v>3000029491</v>
      </c>
      <c r="E123" s="17">
        <v>1100380</v>
      </c>
      <c r="F123" s="17" t="s">
        <v>23</v>
      </c>
      <c r="G123" s="17">
        <v>200282</v>
      </c>
      <c r="H123" s="17" t="s">
        <v>24</v>
      </c>
      <c r="I123" s="27">
        <v>27.23</v>
      </c>
      <c r="J123" s="27">
        <v>27.2</v>
      </c>
      <c r="K123" s="17" t="s">
        <v>35</v>
      </c>
      <c r="L123" s="34">
        <v>28</v>
      </c>
      <c r="M123" s="17">
        <v>28</v>
      </c>
      <c r="N123" s="18">
        <v>2104156.64</v>
      </c>
      <c r="O123" s="30">
        <v>77358.700000000012</v>
      </c>
    </row>
    <row r="124" spans="1:15" x14ac:dyDescent="0.25">
      <c r="A124" s="36">
        <v>42471</v>
      </c>
      <c r="B124" s="38">
        <v>4</v>
      </c>
      <c r="C124" s="38">
        <v>16</v>
      </c>
      <c r="D124" s="17">
        <v>3000029491</v>
      </c>
      <c r="E124" s="17">
        <v>1100380</v>
      </c>
      <c r="F124" s="17" t="s">
        <v>23</v>
      </c>
      <c r="G124" s="17">
        <v>200282</v>
      </c>
      <c r="H124" s="17" t="s">
        <v>24</v>
      </c>
      <c r="I124" s="27">
        <v>27.05</v>
      </c>
      <c r="J124" s="27">
        <v>27.01</v>
      </c>
      <c r="K124" s="17" t="s">
        <v>80</v>
      </c>
      <c r="L124" s="34">
        <v>26</v>
      </c>
      <c r="M124" s="17">
        <v>26</v>
      </c>
      <c r="N124" s="18">
        <v>2089458.4899999998</v>
      </c>
      <c r="O124" s="30">
        <v>77358.700111069964</v>
      </c>
    </row>
    <row r="125" spans="1:15" x14ac:dyDescent="0.25">
      <c r="A125" s="36">
        <v>42471</v>
      </c>
      <c r="B125" s="38">
        <v>4</v>
      </c>
      <c r="C125" s="38">
        <v>16</v>
      </c>
      <c r="D125" s="17">
        <v>3000029491</v>
      </c>
      <c r="E125" s="17">
        <v>1100380</v>
      </c>
      <c r="F125" s="17" t="s">
        <v>23</v>
      </c>
      <c r="G125" s="17">
        <v>200282</v>
      </c>
      <c r="H125" s="17" t="s">
        <v>24</v>
      </c>
      <c r="I125" s="27">
        <v>31.75</v>
      </c>
      <c r="J125" s="27">
        <v>31.71</v>
      </c>
      <c r="K125" s="17" t="s">
        <v>145</v>
      </c>
      <c r="L125" s="34">
        <v>32</v>
      </c>
      <c r="M125" s="17">
        <v>32</v>
      </c>
      <c r="N125" s="18">
        <v>2453044.38</v>
      </c>
      <c r="O125" s="30">
        <v>77358.700094607368</v>
      </c>
    </row>
    <row r="126" spans="1:15" x14ac:dyDescent="0.25">
      <c r="A126" s="36">
        <v>42471</v>
      </c>
      <c r="B126" s="38">
        <v>4</v>
      </c>
      <c r="C126" s="38">
        <v>16</v>
      </c>
      <c r="D126" s="17">
        <v>3000029491</v>
      </c>
      <c r="E126" s="17">
        <v>1100380</v>
      </c>
      <c r="F126" s="17" t="s">
        <v>23</v>
      </c>
      <c r="G126" s="17">
        <v>200282</v>
      </c>
      <c r="H126" s="17" t="s">
        <v>24</v>
      </c>
      <c r="I126" s="27">
        <v>25.64</v>
      </c>
      <c r="J126" s="27">
        <v>25.59</v>
      </c>
      <c r="K126" s="17" t="s">
        <v>71</v>
      </c>
      <c r="L126" s="34">
        <v>31</v>
      </c>
      <c r="M126" s="17">
        <v>31</v>
      </c>
      <c r="N126" s="18">
        <v>1979609.13</v>
      </c>
      <c r="O126" s="30">
        <v>77358.699882766698</v>
      </c>
    </row>
    <row r="127" spans="1:15" x14ac:dyDescent="0.25">
      <c r="A127" s="36">
        <v>42471</v>
      </c>
      <c r="B127" s="38">
        <v>4</v>
      </c>
      <c r="C127" s="38">
        <v>16</v>
      </c>
      <c r="D127" s="17">
        <v>3000029491</v>
      </c>
      <c r="E127" s="17">
        <v>1100380</v>
      </c>
      <c r="F127" s="17" t="s">
        <v>23</v>
      </c>
      <c r="G127" s="17">
        <v>200282</v>
      </c>
      <c r="H127" s="17" t="s">
        <v>24</v>
      </c>
      <c r="I127" s="27">
        <v>25.98</v>
      </c>
      <c r="J127" s="27">
        <v>25.95</v>
      </c>
      <c r="K127" s="17" t="s">
        <v>73</v>
      </c>
      <c r="L127" s="34">
        <v>30</v>
      </c>
      <c r="M127" s="17">
        <v>30</v>
      </c>
      <c r="N127" s="18">
        <v>2007458.2699999998</v>
      </c>
      <c r="O127" s="30">
        <v>77358.700192678225</v>
      </c>
    </row>
    <row r="128" spans="1:15" x14ac:dyDescent="0.25">
      <c r="A128" s="36">
        <v>42472</v>
      </c>
      <c r="B128" s="38">
        <v>4</v>
      </c>
      <c r="C128" s="38">
        <v>16</v>
      </c>
      <c r="D128" s="17">
        <v>3000029482</v>
      </c>
      <c r="E128" s="17">
        <v>1100122</v>
      </c>
      <c r="F128" s="17" t="s">
        <v>58</v>
      </c>
      <c r="G128" s="17">
        <v>202981</v>
      </c>
      <c r="H128" s="17" t="s">
        <v>59</v>
      </c>
      <c r="I128" s="27">
        <v>16.52</v>
      </c>
      <c r="J128" s="27">
        <v>16.489999999999998</v>
      </c>
      <c r="K128" s="17" t="s">
        <v>146</v>
      </c>
      <c r="L128" s="34">
        <v>187</v>
      </c>
      <c r="M128" s="17">
        <v>187</v>
      </c>
      <c r="N128" s="18">
        <v>1310955</v>
      </c>
      <c r="O128" s="30">
        <v>79500.000000000015</v>
      </c>
    </row>
    <row r="129" spans="1:15" x14ac:dyDescent="0.25">
      <c r="A129" s="36">
        <v>42472</v>
      </c>
      <c r="B129" s="38">
        <v>4</v>
      </c>
      <c r="C129" s="38">
        <v>16</v>
      </c>
      <c r="D129" s="17">
        <v>3000029484</v>
      </c>
      <c r="E129" s="17">
        <v>1100122</v>
      </c>
      <c r="F129" s="17" t="s">
        <v>58</v>
      </c>
      <c r="G129" s="17">
        <v>202981</v>
      </c>
      <c r="H129" s="17" t="s">
        <v>59</v>
      </c>
      <c r="I129" s="27">
        <v>16.684999999999999</v>
      </c>
      <c r="J129" s="27">
        <v>16.66</v>
      </c>
      <c r="K129" s="17" t="s">
        <v>147</v>
      </c>
      <c r="L129" s="34">
        <v>235</v>
      </c>
      <c r="M129" s="17">
        <v>235</v>
      </c>
      <c r="N129" s="18">
        <v>1332800</v>
      </c>
      <c r="O129" s="30">
        <v>80000</v>
      </c>
    </row>
    <row r="130" spans="1:15" x14ac:dyDescent="0.25">
      <c r="A130" s="36">
        <v>42472</v>
      </c>
      <c r="B130" s="38">
        <v>4</v>
      </c>
      <c r="C130" s="38">
        <v>16</v>
      </c>
      <c r="D130" s="17">
        <v>3000028972</v>
      </c>
      <c r="E130" s="17">
        <v>1100365</v>
      </c>
      <c r="F130" s="17" t="s">
        <v>14</v>
      </c>
      <c r="G130" s="17">
        <v>202967</v>
      </c>
      <c r="H130" s="17" t="s">
        <v>139</v>
      </c>
      <c r="I130" s="27">
        <v>19.27</v>
      </c>
      <c r="J130" s="27">
        <v>19.260000000000002</v>
      </c>
      <c r="K130" s="17" t="s">
        <v>148</v>
      </c>
      <c r="L130" s="34">
        <v>25</v>
      </c>
      <c r="M130" s="17">
        <v>25</v>
      </c>
      <c r="N130" s="18">
        <v>752411.15500000003</v>
      </c>
      <c r="O130" s="30">
        <v>39065.999740394596</v>
      </c>
    </row>
    <row r="131" spans="1:15" x14ac:dyDescent="0.25">
      <c r="A131" s="36">
        <v>42472</v>
      </c>
      <c r="B131" s="38">
        <v>4</v>
      </c>
      <c r="C131" s="38">
        <v>16</v>
      </c>
      <c r="D131" s="17">
        <v>3000029491</v>
      </c>
      <c r="E131" s="17">
        <v>1100380</v>
      </c>
      <c r="F131" s="17" t="s">
        <v>23</v>
      </c>
      <c r="G131" s="17">
        <v>200282</v>
      </c>
      <c r="H131" s="17" t="s">
        <v>24</v>
      </c>
      <c r="I131" s="27">
        <v>26.7</v>
      </c>
      <c r="J131" s="27">
        <v>26.67</v>
      </c>
      <c r="K131" s="17" t="s">
        <v>56</v>
      </c>
      <c r="L131" s="34" t="s">
        <v>149</v>
      </c>
      <c r="M131" s="17">
        <v>37</v>
      </c>
      <c r="N131" s="18">
        <v>2063156.53</v>
      </c>
      <c r="O131" s="30">
        <v>77358.700037495306</v>
      </c>
    </row>
    <row r="132" spans="1:15" x14ac:dyDescent="0.25">
      <c r="A132" s="36">
        <v>42473</v>
      </c>
      <c r="B132" s="38">
        <v>4</v>
      </c>
      <c r="C132" s="38">
        <v>16</v>
      </c>
      <c r="D132" s="17">
        <v>3000029484</v>
      </c>
      <c r="E132" s="17">
        <v>1100122</v>
      </c>
      <c r="F132" s="17" t="s">
        <v>58</v>
      </c>
      <c r="G132" s="17">
        <v>202981</v>
      </c>
      <c r="H132" s="17" t="s">
        <v>59</v>
      </c>
      <c r="I132" s="27">
        <v>17.265000000000001</v>
      </c>
      <c r="J132" s="27">
        <v>17.21</v>
      </c>
      <c r="K132" s="17" t="s">
        <v>60</v>
      </c>
      <c r="L132" s="34">
        <v>252</v>
      </c>
      <c r="M132" s="17">
        <v>252</v>
      </c>
      <c r="N132" s="18">
        <v>1376800</v>
      </c>
      <c r="O132" s="30">
        <v>80000</v>
      </c>
    </row>
    <row r="133" spans="1:15" x14ac:dyDescent="0.25">
      <c r="A133" s="36">
        <v>42473</v>
      </c>
      <c r="B133" s="38">
        <v>4</v>
      </c>
      <c r="C133" s="38">
        <v>16</v>
      </c>
      <c r="D133" s="17">
        <v>3000029491</v>
      </c>
      <c r="E133" s="17">
        <v>1100380</v>
      </c>
      <c r="F133" s="17" t="s">
        <v>23</v>
      </c>
      <c r="G133" s="17">
        <v>200282</v>
      </c>
      <c r="H133" s="17" t="s">
        <v>24</v>
      </c>
      <c r="I133" s="27">
        <v>27.02</v>
      </c>
      <c r="J133" s="27">
        <v>27</v>
      </c>
      <c r="K133" s="17" t="s">
        <v>37</v>
      </c>
      <c r="L133" s="34" t="s">
        <v>150</v>
      </c>
      <c r="M133" s="17">
        <v>36</v>
      </c>
      <c r="N133" s="18">
        <v>2088684.9</v>
      </c>
      <c r="O133" s="30">
        <v>77358.7</v>
      </c>
    </row>
    <row r="134" spans="1:15" x14ac:dyDescent="0.25">
      <c r="A134" s="36">
        <v>42474</v>
      </c>
      <c r="B134" s="38">
        <v>4</v>
      </c>
      <c r="C134" s="38">
        <v>16</v>
      </c>
      <c r="D134" s="17">
        <v>3000028971</v>
      </c>
      <c r="E134" s="17">
        <v>1100365</v>
      </c>
      <c r="F134" s="17" t="s">
        <v>14</v>
      </c>
      <c r="G134" s="17">
        <v>202967</v>
      </c>
      <c r="H134" s="17" t="s">
        <v>139</v>
      </c>
      <c r="I134" s="27">
        <v>32.840000000000003</v>
      </c>
      <c r="J134" s="27">
        <v>32.700000000000003</v>
      </c>
      <c r="K134" s="17" t="s">
        <v>151</v>
      </c>
      <c r="L134" s="34">
        <v>28</v>
      </c>
      <c r="M134" s="17">
        <v>28</v>
      </c>
      <c r="N134" s="18">
        <v>1277458.1950000001</v>
      </c>
      <c r="O134" s="30">
        <v>39065.999847094798</v>
      </c>
    </row>
    <row r="135" spans="1:15" x14ac:dyDescent="0.25">
      <c r="A135" s="36">
        <v>42474</v>
      </c>
      <c r="B135" s="38">
        <v>4</v>
      </c>
      <c r="C135" s="38">
        <v>16</v>
      </c>
      <c r="D135" s="17">
        <v>3000028971</v>
      </c>
      <c r="E135" s="17">
        <v>1100365</v>
      </c>
      <c r="F135" s="17" t="s">
        <v>14</v>
      </c>
      <c r="G135" s="17">
        <v>202967</v>
      </c>
      <c r="H135" s="17" t="s">
        <v>139</v>
      </c>
      <c r="I135" s="27">
        <v>27.63</v>
      </c>
      <c r="J135" s="27">
        <v>27.54</v>
      </c>
      <c r="K135" s="17" t="s">
        <v>152</v>
      </c>
      <c r="L135" s="34">
        <v>29</v>
      </c>
      <c r="M135" s="17">
        <v>29</v>
      </c>
      <c r="N135" s="18">
        <v>1075877.6450000003</v>
      </c>
      <c r="O135" s="30">
        <v>39066.000181554111</v>
      </c>
    </row>
    <row r="136" spans="1:15" x14ac:dyDescent="0.25">
      <c r="A136" s="36">
        <v>42474</v>
      </c>
      <c r="B136" s="38">
        <v>4</v>
      </c>
      <c r="C136" s="38">
        <v>16</v>
      </c>
      <c r="D136" s="17">
        <v>3000028971</v>
      </c>
      <c r="E136" s="17">
        <v>1100365</v>
      </c>
      <c r="F136" s="17" t="s">
        <v>14</v>
      </c>
      <c r="G136" s="17">
        <v>202967</v>
      </c>
      <c r="H136" s="17" t="s">
        <v>139</v>
      </c>
      <c r="I136" s="27">
        <v>32.840000000000003</v>
      </c>
      <c r="J136" s="27">
        <v>32.700000000000003</v>
      </c>
      <c r="K136" s="17" t="s">
        <v>151</v>
      </c>
      <c r="L136" s="34">
        <v>28</v>
      </c>
      <c r="M136" s="17">
        <v>28</v>
      </c>
      <c r="N136" s="18">
        <v>1277458.1950000001</v>
      </c>
      <c r="O136" s="30">
        <v>39065.999847094798</v>
      </c>
    </row>
    <row r="137" spans="1:15" x14ac:dyDescent="0.25">
      <c r="A137" s="36">
        <v>42474</v>
      </c>
      <c r="B137" s="38">
        <v>4</v>
      </c>
      <c r="C137" s="38">
        <v>16</v>
      </c>
      <c r="D137" s="17">
        <v>3000028971</v>
      </c>
      <c r="E137" s="17">
        <v>1100365</v>
      </c>
      <c r="F137" s="17" t="s">
        <v>14</v>
      </c>
      <c r="G137" s="17">
        <v>202967</v>
      </c>
      <c r="H137" s="17" t="s">
        <v>139</v>
      </c>
      <c r="I137" s="27">
        <v>-32.840000000000003</v>
      </c>
      <c r="J137" s="27">
        <v>-32.700000000000003</v>
      </c>
      <c r="K137" s="17" t="s">
        <v>151</v>
      </c>
      <c r="L137" s="34">
        <v>28</v>
      </c>
      <c r="M137" s="17">
        <v>28</v>
      </c>
      <c r="N137" s="18">
        <v>-1277458.1950000001</v>
      </c>
      <c r="O137" s="30">
        <v>39065.999847094798</v>
      </c>
    </row>
    <row r="138" spans="1:15" x14ac:dyDescent="0.25">
      <c r="A138" s="36">
        <v>42474</v>
      </c>
      <c r="B138" s="38">
        <v>4</v>
      </c>
      <c r="C138" s="38">
        <v>16</v>
      </c>
      <c r="D138" s="17">
        <v>3000029491</v>
      </c>
      <c r="E138" s="17">
        <v>1100380</v>
      </c>
      <c r="F138" s="17" t="s">
        <v>23</v>
      </c>
      <c r="G138" s="17">
        <v>200282</v>
      </c>
      <c r="H138" s="17" t="s">
        <v>24</v>
      </c>
      <c r="I138" s="27">
        <v>25.47</v>
      </c>
      <c r="J138" s="27">
        <v>25.47</v>
      </c>
      <c r="K138" s="17" t="s">
        <v>97</v>
      </c>
      <c r="L138" s="34">
        <v>34</v>
      </c>
      <c r="M138" s="17">
        <v>34</v>
      </c>
      <c r="N138" s="18">
        <v>1970326.09</v>
      </c>
      <c r="O138" s="30">
        <v>77358.700039261879</v>
      </c>
    </row>
    <row r="139" spans="1:15" x14ac:dyDescent="0.25">
      <c r="A139" s="36">
        <v>42474</v>
      </c>
      <c r="B139" s="38">
        <v>4</v>
      </c>
      <c r="C139" s="38">
        <v>16</v>
      </c>
      <c r="D139" s="17">
        <v>3000029491</v>
      </c>
      <c r="E139" s="17">
        <v>1100380</v>
      </c>
      <c r="F139" s="17" t="s">
        <v>23</v>
      </c>
      <c r="G139" s="17">
        <v>200282</v>
      </c>
      <c r="H139" s="17" t="s">
        <v>24</v>
      </c>
      <c r="I139" s="27">
        <v>27.44</v>
      </c>
      <c r="J139" s="27">
        <v>27.41</v>
      </c>
      <c r="K139" s="17" t="s">
        <v>33</v>
      </c>
      <c r="L139" s="34" t="s">
        <v>153</v>
      </c>
      <c r="M139" s="17">
        <v>35</v>
      </c>
      <c r="N139" s="18">
        <v>2120401.9700000002</v>
      </c>
      <c r="O139" s="30">
        <v>77358.700109449113</v>
      </c>
    </row>
    <row r="140" spans="1:15" x14ac:dyDescent="0.25">
      <c r="A140" s="36">
        <v>42475</v>
      </c>
      <c r="B140" s="38">
        <v>4</v>
      </c>
      <c r="C140" s="38">
        <v>16</v>
      </c>
      <c r="D140" s="17">
        <v>3000029586</v>
      </c>
      <c r="E140" s="17">
        <v>1100122</v>
      </c>
      <c r="F140" s="17" t="s">
        <v>58</v>
      </c>
      <c r="G140" s="17">
        <v>202963</v>
      </c>
      <c r="H140" s="17" t="s">
        <v>130</v>
      </c>
      <c r="I140" s="27">
        <v>20.29</v>
      </c>
      <c r="J140" s="27">
        <v>20.23</v>
      </c>
      <c r="K140" s="17" t="s">
        <v>154</v>
      </c>
      <c r="L140" s="34">
        <v>25</v>
      </c>
      <c r="M140" s="17">
        <v>25</v>
      </c>
      <c r="N140" s="18">
        <v>1598170.04</v>
      </c>
      <c r="O140" s="30">
        <v>79000.001977261491</v>
      </c>
    </row>
    <row r="141" spans="1:15" x14ac:dyDescent="0.25">
      <c r="A141" s="36">
        <v>42475</v>
      </c>
      <c r="B141" s="38">
        <v>4</v>
      </c>
      <c r="C141" s="38">
        <v>16</v>
      </c>
      <c r="D141" s="17">
        <v>3000029491</v>
      </c>
      <c r="E141" s="17">
        <v>1100380</v>
      </c>
      <c r="F141" s="17" t="s">
        <v>23</v>
      </c>
      <c r="G141" s="17">
        <v>200282</v>
      </c>
      <c r="H141" s="17" t="s">
        <v>24</v>
      </c>
      <c r="I141" s="27">
        <v>26.9</v>
      </c>
      <c r="J141" s="27">
        <v>26.9</v>
      </c>
      <c r="K141" s="17" t="s">
        <v>69</v>
      </c>
      <c r="L141" s="34">
        <v>40</v>
      </c>
      <c r="M141" s="17">
        <v>40</v>
      </c>
      <c r="N141" s="18">
        <v>2080949.0300000003</v>
      </c>
      <c r="O141" s="30">
        <v>77358.700000000012</v>
      </c>
    </row>
    <row r="142" spans="1:15" x14ac:dyDescent="0.25">
      <c r="A142" s="36">
        <v>42475</v>
      </c>
      <c r="B142" s="38">
        <v>4</v>
      </c>
      <c r="C142" s="38">
        <v>16</v>
      </c>
      <c r="D142" s="17">
        <v>3000029491</v>
      </c>
      <c r="E142" s="17">
        <v>1100380</v>
      </c>
      <c r="F142" s="17" t="s">
        <v>23</v>
      </c>
      <c r="G142" s="17">
        <v>200282</v>
      </c>
      <c r="H142" s="17" t="s">
        <v>24</v>
      </c>
      <c r="I142" s="27">
        <v>26.05</v>
      </c>
      <c r="J142" s="27">
        <v>26.02</v>
      </c>
      <c r="K142" s="17" t="s">
        <v>155</v>
      </c>
      <c r="L142" s="34">
        <v>38</v>
      </c>
      <c r="M142" s="17">
        <v>38</v>
      </c>
      <c r="N142" s="18">
        <v>2012873.3700000003</v>
      </c>
      <c r="O142" s="30">
        <v>77358.699846272109</v>
      </c>
    </row>
    <row r="143" spans="1:15" x14ac:dyDescent="0.25">
      <c r="A143" s="36">
        <v>42475</v>
      </c>
      <c r="B143" s="38">
        <v>4</v>
      </c>
      <c r="C143" s="38">
        <v>16</v>
      </c>
      <c r="D143" s="17">
        <v>3000029491</v>
      </c>
      <c r="E143" s="17">
        <v>1100380</v>
      </c>
      <c r="F143" s="17" t="s">
        <v>23</v>
      </c>
      <c r="G143" s="17">
        <v>200282</v>
      </c>
      <c r="H143" s="17" t="s">
        <v>24</v>
      </c>
      <c r="I143" s="27">
        <v>27.13</v>
      </c>
      <c r="J143" s="27">
        <v>27.13</v>
      </c>
      <c r="K143" s="17" t="s">
        <v>52</v>
      </c>
      <c r="L143" s="34">
        <v>41</v>
      </c>
      <c r="M143" s="17">
        <v>41</v>
      </c>
      <c r="N143" s="18">
        <v>2098741.5299999998</v>
      </c>
      <c r="O143" s="30">
        <v>77358.699963140432</v>
      </c>
    </row>
    <row r="144" spans="1:15" x14ac:dyDescent="0.25">
      <c r="A144" s="36">
        <v>42475</v>
      </c>
      <c r="B144" s="38">
        <v>4</v>
      </c>
      <c r="C144" s="38">
        <v>16</v>
      </c>
      <c r="D144" s="17">
        <v>3000029491</v>
      </c>
      <c r="E144" s="17">
        <v>1100380</v>
      </c>
      <c r="F144" s="17" t="s">
        <v>23</v>
      </c>
      <c r="G144" s="17">
        <v>200282</v>
      </c>
      <c r="H144" s="17" t="s">
        <v>24</v>
      </c>
      <c r="I144" s="27">
        <v>26.52</v>
      </c>
      <c r="J144" s="27">
        <v>26.52</v>
      </c>
      <c r="K144" s="17" t="s">
        <v>118</v>
      </c>
      <c r="L144" s="34">
        <v>39</v>
      </c>
      <c r="M144" s="17">
        <v>39</v>
      </c>
      <c r="N144" s="18">
        <v>2051552.7200000002</v>
      </c>
      <c r="O144" s="30">
        <v>77358.699849170443</v>
      </c>
    </row>
    <row r="145" spans="1:15" x14ac:dyDescent="0.25">
      <c r="A145" s="36">
        <v>42475</v>
      </c>
      <c r="B145" s="38">
        <v>4</v>
      </c>
      <c r="C145" s="38">
        <v>16</v>
      </c>
      <c r="D145" s="17">
        <v>3000029491</v>
      </c>
      <c r="E145" s="17">
        <v>1100380</v>
      </c>
      <c r="F145" s="17" t="s">
        <v>23</v>
      </c>
      <c r="G145" s="17">
        <v>200282</v>
      </c>
      <c r="H145" s="17" t="s">
        <v>24</v>
      </c>
      <c r="I145" s="27">
        <v>18.16</v>
      </c>
      <c r="J145" s="27">
        <v>18.16</v>
      </c>
      <c r="K145" s="17" t="s">
        <v>68</v>
      </c>
      <c r="L145" s="34">
        <v>42</v>
      </c>
      <c r="M145" s="17">
        <v>42</v>
      </c>
      <c r="N145" s="18">
        <v>1404833.99</v>
      </c>
      <c r="O145" s="30">
        <v>77358.699889867843</v>
      </c>
    </row>
    <row r="146" spans="1:15" x14ac:dyDescent="0.25">
      <c r="A146" s="36">
        <v>42475</v>
      </c>
      <c r="B146" s="38">
        <v>4</v>
      </c>
      <c r="C146" s="38">
        <v>16</v>
      </c>
      <c r="D146" s="17">
        <v>3000029762</v>
      </c>
      <c r="E146" s="17">
        <v>1100380</v>
      </c>
      <c r="F146" s="17" t="s">
        <v>23</v>
      </c>
      <c r="G146" s="17">
        <v>200282</v>
      </c>
      <c r="H146" s="17" t="s">
        <v>24</v>
      </c>
      <c r="I146" s="27">
        <v>9.18</v>
      </c>
      <c r="J146" s="27">
        <v>9.18</v>
      </c>
      <c r="K146" s="17" t="s">
        <v>68</v>
      </c>
      <c r="L146" s="34">
        <v>43</v>
      </c>
      <c r="M146" s="17">
        <v>43</v>
      </c>
      <c r="N146" s="18">
        <v>708092.87</v>
      </c>
      <c r="O146" s="30">
        <v>77134.299564270157</v>
      </c>
    </row>
    <row r="147" spans="1:15" x14ac:dyDescent="0.25">
      <c r="A147" s="36">
        <v>42475</v>
      </c>
      <c r="B147" s="38">
        <v>4</v>
      </c>
      <c r="C147" s="38">
        <v>16</v>
      </c>
      <c r="D147" s="17">
        <v>3000029762</v>
      </c>
      <c r="E147" s="17">
        <v>1100380</v>
      </c>
      <c r="F147" s="17" t="s">
        <v>23</v>
      </c>
      <c r="G147" s="17">
        <v>200282</v>
      </c>
      <c r="H147" s="17" t="s">
        <v>24</v>
      </c>
      <c r="I147" s="27">
        <v>25.9</v>
      </c>
      <c r="J147" s="27">
        <v>25.9</v>
      </c>
      <c r="K147" s="17" t="s">
        <v>38</v>
      </c>
      <c r="L147" s="34">
        <v>45</v>
      </c>
      <c r="M147" s="17">
        <v>45</v>
      </c>
      <c r="N147" s="18">
        <v>1997778.3699999999</v>
      </c>
      <c r="O147" s="30">
        <v>77134.3</v>
      </c>
    </row>
    <row r="148" spans="1:15" x14ac:dyDescent="0.25">
      <c r="A148" s="36">
        <v>42475</v>
      </c>
      <c r="B148" s="38">
        <v>4</v>
      </c>
      <c r="C148" s="38">
        <v>16</v>
      </c>
      <c r="D148" s="17">
        <v>3000029762</v>
      </c>
      <c r="E148" s="17">
        <v>1100380</v>
      </c>
      <c r="F148" s="17" t="s">
        <v>23</v>
      </c>
      <c r="G148" s="17">
        <v>200282</v>
      </c>
      <c r="H148" s="17" t="s">
        <v>24</v>
      </c>
      <c r="I148" s="27">
        <v>26.71</v>
      </c>
      <c r="J148" s="27">
        <v>26.7</v>
      </c>
      <c r="K148" s="17" t="s">
        <v>39</v>
      </c>
      <c r="L148" s="34">
        <v>44</v>
      </c>
      <c r="M148" s="17">
        <v>44</v>
      </c>
      <c r="N148" s="18">
        <v>2059485.81</v>
      </c>
      <c r="O148" s="30">
        <v>77134.3</v>
      </c>
    </row>
    <row r="149" spans="1:15" x14ac:dyDescent="0.25">
      <c r="A149" s="36">
        <v>42475</v>
      </c>
      <c r="B149" s="38">
        <v>4</v>
      </c>
      <c r="C149" s="38">
        <v>16</v>
      </c>
      <c r="D149" s="17">
        <v>3000029762</v>
      </c>
      <c r="E149" s="17">
        <v>1100380</v>
      </c>
      <c r="F149" s="17" t="s">
        <v>23</v>
      </c>
      <c r="G149" s="17">
        <v>200282</v>
      </c>
      <c r="H149" s="17" t="s">
        <v>24</v>
      </c>
      <c r="I149" s="27">
        <v>31.82</v>
      </c>
      <c r="J149" s="27">
        <v>31.78</v>
      </c>
      <c r="K149" s="17" t="s">
        <v>145</v>
      </c>
      <c r="L149" s="34">
        <v>50</v>
      </c>
      <c r="M149" s="17">
        <v>50</v>
      </c>
      <c r="N149" s="18">
        <v>2451328.0499999998</v>
      </c>
      <c r="O149" s="30">
        <v>77134.299874134667</v>
      </c>
    </row>
    <row r="150" spans="1:15" x14ac:dyDescent="0.25">
      <c r="A150" s="36">
        <v>42476</v>
      </c>
      <c r="B150" s="38">
        <v>4</v>
      </c>
      <c r="C150" s="38">
        <v>16</v>
      </c>
      <c r="D150" s="17">
        <v>3000029421</v>
      </c>
      <c r="E150" s="17">
        <v>1100122</v>
      </c>
      <c r="F150" s="17" t="s">
        <v>58</v>
      </c>
      <c r="G150" s="17">
        <v>200290</v>
      </c>
      <c r="H150" s="17" t="s">
        <v>84</v>
      </c>
      <c r="I150" s="27">
        <v>20.11</v>
      </c>
      <c r="J150" s="27">
        <v>19.989999999999998</v>
      </c>
      <c r="K150" s="17" t="s">
        <v>156</v>
      </c>
      <c r="L150" s="34">
        <v>6</v>
      </c>
      <c r="M150" s="17">
        <v>6</v>
      </c>
      <c r="N150" s="18">
        <v>1579209.9999999998</v>
      </c>
      <c r="O150" s="30">
        <v>79000</v>
      </c>
    </row>
    <row r="151" spans="1:15" x14ac:dyDescent="0.25">
      <c r="A151" s="36">
        <v>42476</v>
      </c>
      <c r="B151" s="38">
        <v>4</v>
      </c>
      <c r="C151" s="38">
        <v>16</v>
      </c>
      <c r="D151" s="17">
        <v>3000029762</v>
      </c>
      <c r="E151" s="17">
        <v>1100380</v>
      </c>
      <c r="F151" s="17" t="s">
        <v>23</v>
      </c>
      <c r="G151" s="17">
        <v>200282</v>
      </c>
      <c r="H151" s="17" t="s">
        <v>24</v>
      </c>
      <c r="I151" s="27">
        <v>32.57</v>
      </c>
      <c r="J151" s="27">
        <v>32.54</v>
      </c>
      <c r="K151" s="17" t="s">
        <v>50</v>
      </c>
      <c r="L151" s="34">
        <v>47</v>
      </c>
      <c r="M151" s="17">
        <v>47</v>
      </c>
      <c r="N151" s="18">
        <v>2509950.12</v>
      </c>
      <c r="O151" s="30">
        <v>77134.299938537195</v>
      </c>
    </row>
    <row r="152" spans="1:15" x14ac:dyDescent="0.25">
      <c r="A152" s="36">
        <v>42476</v>
      </c>
      <c r="B152" s="38">
        <v>4</v>
      </c>
      <c r="C152" s="38">
        <v>16</v>
      </c>
      <c r="D152" s="17">
        <v>3000029441</v>
      </c>
      <c r="E152" s="17">
        <v>1100380</v>
      </c>
      <c r="F152" s="17" t="s">
        <v>23</v>
      </c>
      <c r="G152" s="17">
        <v>202775</v>
      </c>
      <c r="H152" s="17" t="s">
        <v>26</v>
      </c>
      <c r="I152" s="27">
        <v>20.99</v>
      </c>
      <c r="J152" s="27">
        <v>20.98</v>
      </c>
      <c r="K152" s="17" t="s">
        <v>157</v>
      </c>
      <c r="L152" s="34">
        <v>22008782</v>
      </c>
      <c r="M152" s="17">
        <v>22008782</v>
      </c>
      <c r="N152" s="18">
        <v>1707771.97</v>
      </c>
      <c r="O152" s="30">
        <v>81399.998570066731</v>
      </c>
    </row>
    <row r="153" spans="1:15" x14ac:dyDescent="0.25">
      <c r="A153" s="36">
        <v>42476</v>
      </c>
      <c r="B153" s="38">
        <v>4</v>
      </c>
      <c r="C153" s="38">
        <v>16</v>
      </c>
      <c r="D153" s="17">
        <v>3000029762</v>
      </c>
      <c r="E153" s="17">
        <v>1100380</v>
      </c>
      <c r="F153" s="17" t="s">
        <v>23</v>
      </c>
      <c r="G153" s="17">
        <v>200282</v>
      </c>
      <c r="H153" s="17" t="s">
        <v>24</v>
      </c>
      <c r="I153" s="27">
        <v>26.81</v>
      </c>
      <c r="J153" s="27">
        <v>26.8</v>
      </c>
      <c r="K153" s="17" t="s">
        <v>54</v>
      </c>
      <c r="L153" s="34">
        <v>49</v>
      </c>
      <c r="M153" s="17">
        <v>49</v>
      </c>
      <c r="N153" s="18">
        <v>2067199.2400000002</v>
      </c>
      <c r="O153" s="30">
        <v>77134.3</v>
      </c>
    </row>
    <row r="154" spans="1:15" x14ac:dyDescent="0.25">
      <c r="A154" s="36">
        <v>42476</v>
      </c>
      <c r="B154" s="38">
        <v>4</v>
      </c>
      <c r="C154" s="38">
        <v>16</v>
      </c>
      <c r="D154" s="17">
        <v>3000029762</v>
      </c>
      <c r="E154" s="17">
        <v>1100380</v>
      </c>
      <c r="F154" s="17" t="s">
        <v>23</v>
      </c>
      <c r="G154" s="17">
        <v>200282</v>
      </c>
      <c r="H154" s="17" t="s">
        <v>24</v>
      </c>
      <c r="I154" s="27">
        <v>27.25</v>
      </c>
      <c r="J154" s="27">
        <v>27.24</v>
      </c>
      <c r="K154" s="17" t="s">
        <v>48</v>
      </c>
      <c r="L154" s="34">
        <v>46</v>
      </c>
      <c r="M154" s="17">
        <v>46</v>
      </c>
      <c r="N154" s="18">
        <v>2101138.33</v>
      </c>
      <c r="O154" s="30">
        <v>77134.299926578562</v>
      </c>
    </row>
    <row r="155" spans="1:15" x14ac:dyDescent="0.25">
      <c r="A155" s="36">
        <v>42476</v>
      </c>
      <c r="B155" s="38">
        <v>4</v>
      </c>
      <c r="C155" s="38">
        <v>16</v>
      </c>
      <c r="D155" s="17">
        <v>3000029762</v>
      </c>
      <c r="E155" s="17">
        <v>1100380</v>
      </c>
      <c r="F155" s="17" t="s">
        <v>23</v>
      </c>
      <c r="G155" s="17">
        <v>200282</v>
      </c>
      <c r="H155" s="17" t="s">
        <v>24</v>
      </c>
      <c r="I155" s="27">
        <v>32.96</v>
      </c>
      <c r="J155" s="27">
        <v>32.96</v>
      </c>
      <c r="K155" s="17" t="s">
        <v>76</v>
      </c>
      <c r="L155" s="34">
        <v>48</v>
      </c>
      <c r="M155" s="17">
        <v>48</v>
      </c>
      <c r="N155" s="18">
        <v>2542346.5299999998</v>
      </c>
      <c r="O155" s="30">
        <v>77134.300060679598</v>
      </c>
    </row>
    <row r="156" spans="1:15" x14ac:dyDescent="0.25">
      <c r="A156" s="36">
        <v>42476</v>
      </c>
      <c r="B156" s="38">
        <v>4</v>
      </c>
      <c r="C156" s="38">
        <v>16</v>
      </c>
      <c r="D156" s="17">
        <v>3000029289</v>
      </c>
      <c r="E156" s="17">
        <v>1100380</v>
      </c>
      <c r="F156" s="17" t="s">
        <v>23</v>
      </c>
      <c r="G156" s="17">
        <v>202775</v>
      </c>
      <c r="H156" s="17" t="s">
        <v>26</v>
      </c>
      <c r="I156" s="27">
        <v>21</v>
      </c>
      <c r="J156" s="27">
        <v>20.95</v>
      </c>
      <c r="K156" s="17" t="s">
        <v>158</v>
      </c>
      <c r="L156" s="34">
        <v>22008788</v>
      </c>
      <c r="M156" s="17">
        <v>22008788</v>
      </c>
      <c r="N156" s="18">
        <v>1692760.08</v>
      </c>
      <c r="O156" s="30">
        <v>80800.003818615762</v>
      </c>
    </row>
    <row r="157" spans="1:15" x14ac:dyDescent="0.25">
      <c r="A157" s="36">
        <v>42476</v>
      </c>
      <c r="B157" s="38">
        <v>4</v>
      </c>
      <c r="C157" s="38">
        <v>16</v>
      </c>
      <c r="D157" s="17">
        <v>3000029289</v>
      </c>
      <c r="E157" s="17">
        <v>1100380</v>
      </c>
      <c r="F157" s="17" t="s">
        <v>23</v>
      </c>
      <c r="G157" s="17">
        <v>202775</v>
      </c>
      <c r="H157" s="17" t="s">
        <v>26</v>
      </c>
      <c r="I157" s="27">
        <v>34.06</v>
      </c>
      <c r="J157" s="27">
        <v>33.909999999999997</v>
      </c>
      <c r="K157" s="17" t="s">
        <v>159</v>
      </c>
      <c r="L157" s="34">
        <v>22008786</v>
      </c>
      <c r="M157" s="17">
        <v>22008786</v>
      </c>
      <c r="N157" s="18">
        <v>2739928.13</v>
      </c>
      <c r="O157" s="30">
        <v>80800.003833677387</v>
      </c>
    </row>
    <row r="158" spans="1:15" x14ac:dyDescent="0.25">
      <c r="A158" s="36">
        <v>42477</v>
      </c>
      <c r="B158" s="38">
        <v>4</v>
      </c>
      <c r="C158" s="38">
        <v>17</v>
      </c>
      <c r="D158" s="17">
        <v>3000029586</v>
      </c>
      <c r="E158" s="17">
        <v>1100122</v>
      </c>
      <c r="F158" s="17" t="s">
        <v>58</v>
      </c>
      <c r="G158" s="17">
        <v>202963</v>
      </c>
      <c r="H158" s="17" t="s">
        <v>130</v>
      </c>
      <c r="I158" s="27">
        <v>19.850000000000001</v>
      </c>
      <c r="J158" s="27">
        <v>19.809999999999999</v>
      </c>
      <c r="K158" s="17" t="s">
        <v>160</v>
      </c>
      <c r="L158" s="34">
        <v>42</v>
      </c>
      <c r="M158" s="17">
        <v>42</v>
      </c>
      <c r="N158" s="18">
        <v>1564990.0499999998</v>
      </c>
      <c r="O158" s="30">
        <v>79000.00252397779</v>
      </c>
    </row>
    <row r="159" spans="1:15" x14ac:dyDescent="0.25">
      <c r="A159" s="36">
        <v>42477</v>
      </c>
      <c r="B159" s="38">
        <v>4</v>
      </c>
      <c r="C159" s="38">
        <v>17</v>
      </c>
      <c r="D159" s="17">
        <v>3000029289</v>
      </c>
      <c r="E159" s="17">
        <v>1100380</v>
      </c>
      <c r="F159" s="17" t="s">
        <v>23</v>
      </c>
      <c r="G159" s="17">
        <v>202775</v>
      </c>
      <c r="H159" s="17" t="s">
        <v>26</v>
      </c>
      <c r="I159" s="27">
        <v>20.81</v>
      </c>
      <c r="J159" s="27">
        <v>20.76</v>
      </c>
      <c r="K159" s="17" t="s">
        <v>161</v>
      </c>
      <c r="L159" s="34">
        <v>22008801</v>
      </c>
      <c r="M159" s="17">
        <v>22008801</v>
      </c>
      <c r="N159" s="18">
        <v>1677408.08</v>
      </c>
      <c r="O159" s="30">
        <v>80800.003853564544</v>
      </c>
    </row>
    <row r="160" spans="1:15" x14ac:dyDescent="0.25">
      <c r="A160" s="36">
        <v>42477</v>
      </c>
      <c r="B160" s="38">
        <v>4</v>
      </c>
      <c r="C160" s="38">
        <v>17</v>
      </c>
      <c r="D160" s="17">
        <v>3000029441</v>
      </c>
      <c r="E160" s="17">
        <v>1100380</v>
      </c>
      <c r="F160" s="17" t="s">
        <v>23</v>
      </c>
      <c r="G160" s="17">
        <v>202775</v>
      </c>
      <c r="H160" s="17" t="s">
        <v>26</v>
      </c>
      <c r="I160" s="27">
        <v>20.329999999999998</v>
      </c>
      <c r="J160" s="27">
        <v>20.23</v>
      </c>
      <c r="K160" s="17" t="s">
        <v>162</v>
      </c>
      <c r="L160" s="34">
        <v>22008771</v>
      </c>
      <c r="M160" s="17">
        <v>22008771</v>
      </c>
      <c r="N160" s="18">
        <v>1646721.9699999997</v>
      </c>
      <c r="O160" s="30">
        <v>81399.998517053871</v>
      </c>
    </row>
    <row r="161" spans="1:15" x14ac:dyDescent="0.25">
      <c r="A161" s="36">
        <v>42477</v>
      </c>
      <c r="B161" s="38">
        <v>4</v>
      </c>
      <c r="C161" s="38">
        <v>17</v>
      </c>
      <c r="D161" s="17">
        <v>3000029289</v>
      </c>
      <c r="E161" s="17">
        <v>1100380</v>
      </c>
      <c r="F161" s="17" t="s">
        <v>23</v>
      </c>
      <c r="G161" s="17">
        <v>202775</v>
      </c>
      <c r="H161" s="17" t="s">
        <v>26</v>
      </c>
      <c r="I161" s="27">
        <v>20.87</v>
      </c>
      <c r="J161" s="27">
        <v>20.8</v>
      </c>
      <c r="K161" s="17" t="s">
        <v>163</v>
      </c>
      <c r="L161" s="34">
        <v>22008794</v>
      </c>
      <c r="M161" s="17">
        <v>22008794</v>
      </c>
      <c r="N161" s="18">
        <v>1680640.08</v>
      </c>
      <c r="O161" s="30">
        <v>80800.00384615385</v>
      </c>
    </row>
    <row r="162" spans="1:15" x14ac:dyDescent="0.25">
      <c r="A162" s="36">
        <v>42477</v>
      </c>
      <c r="B162" s="38">
        <v>4</v>
      </c>
      <c r="C162" s="38">
        <v>17</v>
      </c>
      <c r="D162" s="17">
        <v>3000029441</v>
      </c>
      <c r="E162" s="17">
        <v>1100380</v>
      </c>
      <c r="F162" s="17" t="s">
        <v>23</v>
      </c>
      <c r="G162" s="17">
        <v>202775</v>
      </c>
      <c r="H162" s="17" t="s">
        <v>26</v>
      </c>
      <c r="I162" s="27">
        <v>20.49</v>
      </c>
      <c r="J162" s="27">
        <v>20.39</v>
      </c>
      <c r="K162" s="17" t="s">
        <v>164</v>
      </c>
      <c r="L162" s="34">
        <v>22008778</v>
      </c>
      <c r="M162" s="17">
        <v>22008778</v>
      </c>
      <c r="N162" s="18">
        <v>1659745.97</v>
      </c>
      <c r="O162" s="30">
        <v>81399.998528690528</v>
      </c>
    </row>
    <row r="163" spans="1:15" x14ac:dyDescent="0.25">
      <c r="A163" s="36">
        <v>42477</v>
      </c>
      <c r="B163" s="38">
        <v>4</v>
      </c>
      <c r="C163" s="38">
        <v>17</v>
      </c>
      <c r="D163" s="17">
        <v>3000029441</v>
      </c>
      <c r="E163" s="17">
        <v>1100380</v>
      </c>
      <c r="F163" s="17" t="s">
        <v>23</v>
      </c>
      <c r="G163" s="17">
        <v>202775</v>
      </c>
      <c r="H163" s="17" t="s">
        <v>26</v>
      </c>
      <c r="I163" s="27">
        <v>20.29</v>
      </c>
      <c r="J163" s="27">
        <v>20.2</v>
      </c>
      <c r="K163" s="17" t="s">
        <v>165</v>
      </c>
      <c r="L163" s="34">
        <v>22008772</v>
      </c>
      <c r="M163" s="17">
        <v>22008772</v>
      </c>
      <c r="N163" s="18">
        <v>1644279.97</v>
      </c>
      <c r="O163" s="30">
        <v>81399.998514851482</v>
      </c>
    </row>
    <row r="164" spans="1:15" x14ac:dyDescent="0.25">
      <c r="A164" s="36">
        <v>42478</v>
      </c>
      <c r="B164" s="38">
        <v>4</v>
      </c>
      <c r="C164" s="38">
        <v>17</v>
      </c>
      <c r="D164" s="17">
        <v>3000029570</v>
      </c>
      <c r="E164" s="17">
        <v>1100122</v>
      </c>
      <c r="F164" s="17" t="s">
        <v>58</v>
      </c>
      <c r="G164" s="17">
        <v>202963</v>
      </c>
      <c r="H164" s="17" t="s">
        <v>130</v>
      </c>
      <c r="I164" s="27">
        <v>16</v>
      </c>
      <c r="J164" s="27">
        <v>15.96</v>
      </c>
      <c r="K164" s="17" t="s">
        <v>166</v>
      </c>
      <c r="L164" s="34">
        <v>22</v>
      </c>
      <c r="M164" s="17">
        <v>22</v>
      </c>
      <c r="N164" s="18">
        <v>1252859.96</v>
      </c>
      <c r="O164" s="30">
        <v>78499.997493734336</v>
      </c>
    </row>
    <row r="165" spans="1:15" x14ac:dyDescent="0.25">
      <c r="A165" s="36">
        <v>42478</v>
      </c>
      <c r="B165" s="38">
        <v>4</v>
      </c>
      <c r="C165" s="38">
        <v>17</v>
      </c>
      <c r="D165" s="17">
        <v>3000029586</v>
      </c>
      <c r="E165" s="17">
        <v>1100122</v>
      </c>
      <c r="F165" s="17" t="s">
        <v>58</v>
      </c>
      <c r="G165" s="17">
        <v>202963</v>
      </c>
      <c r="H165" s="17" t="s">
        <v>130</v>
      </c>
      <c r="I165" s="27">
        <v>16.25</v>
      </c>
      <c r="J165" s="27">
        <v>16.23</v>
      </c>
      <c r="K165" s="17" t="s">
        <v>167</v>
      </c>
      <c r="L165" s="34">
        <v>24</v>
      </c>
      <c r="M165" s="17">
        <v>24</v>
      </c>
      <c r="N165" s="18">
        <v>1282170.03</v>
      </c>
      <c r="O165" s="30">
        <v>79000.00184842883</v>
      </c>
    </row>
    <row r="166" spans="1:15" x14ac:dyDescent="0.25">
      <c r="A166" s="36">
        <v>42478</v>
      </c>
      <c r="B166" s="38">
        <v>4</v>
      </c>
      <c r="C166" s="38">
        <v>17</v>
      </c>
      <c r="D166" s="17">
        <v>3000029289</v>
      </c>
      <c r="E166" s="17">
        <v>1100380</v>
      </c>
      <c r="F166" s="17" t="s">
        <v>23</v>
      </c>
      <c r="G166" s="17">
        <v>202775</v>
      </c>
      <c r="H166" s="17" t="s">
        <v>26</v>
      </c>
      <c r="I166" s="28">
        <v>17.035</v>
      </c>
      <c r="J166" s="27">
        <v>17.035</v>
      </c>
      <c r="K166" s="17" t="s">
        <v>168</v>
      </c>
      <c r="L166" s="34">
        <v>22008785</v>
      </c>
      <c r="M166" s="17">
        <v>22008785</v>
      </c>
      <c r="N166" s="18">
        <v>1376428.06</v>
      </c>
      <c r="O166" s="30">
        <v>80800.003522160259</v>
      </c>
    </row>
    <row r="167" spans="1:15" x14ac:dyDescent="0.25">
      <c r="A167" s="36">
        <v>42478</v>
      </c>
      <c r="B167" s="38">
        <v>4</v>
      </c>
      <c r="C167" s="38">
        <v>17</v>
      </c>
      <c r="D167" s="17">
        <v>3000029441</v>
      </c>
      <c r="E167" s="17">
        <v>1100380</v>
      </c>
      <c r="F167" s="17" t="s">
        <v>23</v>
      </c>
      <c r="G167" s="17">
        <v>202775</v>
      </c>
      <c r="H167" s="17" t="s">
        <v>26</v>
      </c>
      <c r="I167" s="28">
        <v>16.925000000000001</v>
      </c>
      <c r="J167" s="27">
        <v>16.925000000000001</v>
      </c>
      <c r="K167" s="17" t="s">
        <v>168</v>
      </c>
      <c r="L167" s="34">
        <v>22008785</v>
      </c>
      <c r="M167" s="17">
        <v>22008785</v>
      </c>
      <c r="N167" s="18">
        <v>1377694.97</v>
      </c>
      <c r="O167" s="30">
        <v>81399.998227474149</v>
      </c>
    </row>
    <row r="168" spans="1:15" x14ac:dyDescent="0.25">
      <c r="A168" s="36">
        <v>42478</v>
      </c>
      <c r="B168" s="38">
        <v>4</v>
      </c>
      <c r="C168" s="38">
        <v>17</v>
      </c>
      <c r="D168" s="17">
        <v>3000029289</v>
      </c>
      <c r="E168" s="17">
        <v>1100380</v>
      </c>
      <c r="F168" s="17" t="s">
        <v>23</v>
      </c>
      <c r="G168" s="17">
        <v>202775</v>
      </c>
      <c r="H168" s="17" t="s">
        <v>26</v>
      </c>
      <c r="I168" s="27">
        <v>19.77</v>
      </c>
      <c r="J168" s="27">
        <v>19.72</v>
      </c>
      <c r="K168" s="17" t="s">
        <v>169</v>
      </c>
      <c r="L168" s="34">
        <v>22008805</v>
      </c>
      <c r="M168" s="17">
        <v>22008805</v>
      </c>
      <c r="N168" s="18">
        <v>1593376.07</v>
      </c>
      <c r="O168" s="30">
        <v>80800.003549695743</v>
      </c>
    </row>
    <row r="169" spans="1:15" x14ac:dyDescent="0.25">
      <c r="A169" s="36">
        <v>42478</v>
      </c>
      <c r="B169" s="38">
        <v>4</v>
      </c>
      <c r="C169" s="38">
        <v>17</v>
      </c>
      <c r="D169" s="17">
        <v>3000029289</v>
      </c>
      <c r="E169" s="17">
        <v>1100380</v>
      </c>
      <c r="F169" s="17" t="s">
        <v>23</v>
      </c>
      <c r="G169" s="17">
        <v>202775</v>
      </c>
      <c r="H169" s="17" t="s">
        <v>26</v>
      </c>
      <c r="I169" s="27">
        <v>20.61</v>
      </c>
      <c r="J169" s="27">
        <v>20.58</v>
      </c>
      <c r="K169" s="17" t="s">
        <v>170</v>
      </c>
      <c r="L169" s="34">
        <v>22008789</v>
      </c>
      <c r="M169" s="17">
        <v>22008789</v>
      </c>
      <c r="N169" s="18">
        <v>1662864.0800000003</v>
      </c>
      <c r="O169" s="30">
        <v>80800.003887269209</v>
      </c>
    </row>
    <row r="170" spans="1:15" x14ac:dyDescent="0.25">
      <c r="A170" s="36">
        <v>42479</v>
      </c>
      <c r="B170" s="38">
        <v>4</v>
      </c>
      <c r="C170" s="38">
        <v>17</v>
      </c>
      <c r="D170" s="17">
        <v>3000029289</v>
      </c>
      <c r="E170" s="17">
        <v>1100380</v>
      </c>
      <c r="F170" s="17" t="s">
        <v>23</v>
      </c>
      <c r="G170" s="17">
        <v>202775</v>
      </c>
      <c r="H170" s="17" t="s">
        <v>26</v>
      </c>
      <c r="I170" s="27">
        <v>20.41</v>
      </c>
      <c r="J170" s="27">
        <v>20.350000000000001</v>
      </c>
      <c r="K170" s="17" t="s">
        <v>171</v>
      </c>
      <c r="L170" s="34">
        <v>22008796</v>
      </c>
      <c r="M170" s="17">
        <v>22008796</v>
      </c>
      <c r="N170" s="18">
        <v>1644280.08</v>
      </c>
      <c r="O170" s="30">
        <v>80800.00393120393</v>
      </c>
    </row>
    <row r="171" spans="1:15" x14ac:dyDescent="0.25">
      <c r="A171" s="36">
        <v>42479</v>
      </c>
      <c r="B171" s="38">
        <v>4</v>
      </c>
      <c r="C171" s="38">
        <v>17</v>
      </c>
      <c r="D171" s="17">
        <v>3000029289</v>
      </c>
      <c r="E171" s="17">
        <v>1100380</v>
      </c>
      <c r="F171" s="17" t="s">
        <v>23</v>
      </c>
      <c r="G171" s="17">
        <v>202775</v>
      </c>
      <c r="H171" s="17" t="s">
        <v>26</v>
      </c>
      <c r="I171" s="27">
        <v>20.22</v>
      </c>
      <c r="J171" s="27">
        <v>20.18</v>
      </c>
      <c r="K171" s="17" t="s">
        <v>172</v>
      </c>
      <c r="L171" s="34">
        <v>22008818</v>
      </c>
      <c r="M171" s="17">
        <v>22008818</v>
      </c>
      <c r="N171" s="18">
        <v>1630544.08</v>
      </c>
      <c r="O171" s="30">
        <v>80800.00396432112</v>
      </c>
    </row>
    <row r="172" spans="1:15" x14ac:dyDescent="0.25">
      <c r="A172" s="36">
        <v>42479</v>
      </c>
      <c r="B172" s="38">
        <v>4</v>
      </c>
      <c r="C172" s="38">
        <v>17</v>
      </c>
      <c r="D172" s="17">
        <v>3000029289</v>
      </c>
      <c r="E172" s="17">
        <v>1100380</v>
      </c>
      <c r="F172" s="17" t="s">
        <v>23</v>
      </c>
      <c r="G172" s="17">
        <v>202775</v>
      </c>
      <c r="H172" s="17" t="s">
        <v>26</v>
      </c>
      <c r="I172" s="27">
        <v>20.18</v>
      </c>
      <c r="J172" s="27">
        <v>20.11</v>
      </c>
      <c r="K172" s="17" t="s">
        <v>107</v>
      </c>
      <c r="L172" s="34">
        <v>22008810</v>
      </c>
      <c r="M172" s="17">
        <v>22008810</v>
      </c>
      <c r="N172" s="18">
        <v>1624888.0799999998</v>
      </c>
      <c r="O172" s="30">
        <v>80800.003978120338</v>
      </c>
    </row>
    <row r="173" spans="1:15" x14ac:dyDescent="0.25">
      <c r="A173" s="36">
        <v>42479</v>
      </c>
      <c r="B173" s="38">
        <v>4</v>
      </c>
      <c r="C173" s="38">
        <v>17</v>
      </c>
      <c r="D173" s="17">
        <v>3000029289</v>
      </c>
      <c r="E173" s="17">
        <v>1100380</v>
      </c>
      <c r="F173" s="17" t="s">
        <v>23</v>
      </c>
      <c r="G173" s="17">
        <v>202775</v>
      </c>
      <c r="H173" s="17" t="s">
        <v>26</v>
      </c>
      <c r="I173" s="27">
        <v>20.63</v>
      </c>
      <c r="J173" s="27">
        <v>20.57</v>
      </c>
      <c r="K173" s="17" t="s">
        <v>173</v>
      </c>
      <c r="L173" s="34">
        <v>22008795</v>
      </c>
      <c r="M173" s="17">
        <v>22008795</v>
      </c>
      <c r="N173" s="18">
        <v>1662056.0799999998</v>
      </c>
      <c r="O173" s="30">
        <v>80800.003889158965</v>
      </c>
    </row>
    <row r="174" spans="1:15" x14ac:dyDescent="0.25">
      <c r="A174" s="36">
        <v>42479</v>
      </c>
      <c r="B174" s="38">
        <v>4</v>
      </c>
      <c r="C174" s="38">
        <v>17</v>
      </c>
      <c r="D174" s="17">
        <v>3000029289</v>
      </c>
      <c r="E174" s="17">
        <v>1100380</v>
      </c>
      <c r="F174" s="17" t="s">
        <v>23</v>
      </c>
      <c r="G174" s="17">
        <v>202775</v>
      </c>
      <c r="H174" s="17" t="s">
        <v>26</v>
      </c>
      <c r="I174" s="27">
        <v>19.78</v>
      </c>
      <c r="J174" s="27">
        <v>19.73</v>
      </c>
      <c r="K174" s="17" t="s">
        <v>174</v>
      </c>
      <c r="L174" s="34">
        <v>22008826</v>
      </c>
      <c r="M174" s="17">
        <v>22008826</v>
      </c>
      <c r="N174" s="18">
        <v>1594184.07</v>
      </c>
      <c r="O174" s="30">
        <v>80800.003547896602</v>
      </c>
    </row>
    <row r="175" spans="1:15" x14ac:dyDescent="0.25">
      <c r="A175" s="36">
        <v>42480</v>
      </c>
      <c r="B175" s="38">
        <v>4</v>
      </c>
      <c r="C175" s="38">
        <v>17</v>
      </c>
      <c r="D175" s="17">
        <v>3000029421</v>
      </c>
      <c r="E175" s="17">
        <v>1100122</v>
      </c>
      <c r="F175" s="17" t="s">
        <v>58</v>
      </c>
      <c r="G175" s="17">
        <v>200290</v>
      </c>
      <c r="H175" s="17" t="s">
        <v>84</v>
      </c>
      <c r="I175" s="27">
        <v>20.28</v>
      </c>
      <c r="J175" s="27">
        <v>20.23</v>
      </c>
      <c r="K175" s="17" t="s">
        <v>175</v>
      </c>
      <c r="L175" s="34">
        <v>10</v>
      </c>
      <c r="M175" s="17">
        <v>10</v>
      </c>
      <c r="N175" s="18">
        <v>1598170</v>
      </c>
      <c r="O175" s="30">
        <v>79000</v>
      </c>
    </row>
    <row r="176" spans="1:15" x14ac:dyDescent="0.25">
      <c r="A176" s="36">
        <v>42480</v>
      </c>
      <c r="B176" s="38">
        <v>4</v>
      </c>
      <c r="C176" s="38">
        <v>17</v>
      </c>
      <c r="D176" s="17">
        <v>3000029421</v>
      </c>
      <c r="E176" s="17">
        <v>1100122</v>
      </c>
      <c r="F176" s="17" t="s">
        <v>58</v>
      </c>
      <c r="G176" s="17">
        <v>200290</v>
      </c>
      <c r="H176" s="17" t="s">
        <v>84</v>
      </c>
      <c r="I176" s="27">
        <v>19.52</v>
      </c>
      <c r="J176" s="27">
        <v>19.47</v>
      </c>
      <c r="K176" s="17" t="s">
        <v>176</v>
      </c>
      <c r="L176" s="34">
        <v>11</v>
      </c>
      <c r="M176" s="17">
        <v>11</v>
      </c>
      <c r="N176" s="18">
        <v>1538130</v>
      </c>
      <c r="O176" s="30">
        <v>79000</v>
      </c>
    </row>
    <row r="177" spans="1:15" x14ac:dyDescent="0.25">
      <c r="A177" s="36">
        <v>42480</v>
      </c>
      <c r="B177" s="38">
        <v>4</v>
      </c>
      <c r="C177" s="38">
        <v>17</v>
      </c>
      <c r="D177" s="17">
        <v>3000029289</v>
      </c>
      <c r="E177" s="17">
        <v>1100380</v>
      </c>
      <c r="F177" s="17" t="s">
        <v>23</v>
      </c>
      <c r="G177" s="17">
        <v>202775</v>
      </c>
      <c r="H177" s="17" t="s">
        <v>26</v>
      </c>
      <c r="I177" s="27">
        <v>20.32</v>
      </c>
      <c r="J177" s="27">
        <v>20.260000000000002</v>
      </c>
      <c r="K177" s="17" t="s">
        <v>133</v>
      </c>
      <c r="L177" s="34">
        <v>22008840</v>
      </c>
      <c r="M177" s="17">
        <v>22008840</v>
      </c>
      <c r="N177" s="18">
        <v>1637008.08</v>
      </c>
      <c r="O177" s="30">
        <v>80800.003948667319</v>
      </c>
    </row>
    <row r="178" spans="1:15" x14ac:dyDescent="0.25">
      <c r="A178" s="36">
        <v>42480</v>
      </c>
      <c r="B178" s="38">
        <v>4</v>
      </c>
      <c r="C178" s="38">
        <v>17</v>
      </c>
      <c r="D178" s="17">
        <v>3000029762</v>
      </c>
      <c r="E178" s="17">
        <v>1100380</v>
      </c>
      <c r="F178" s="17" t="s">
        <v>23</v>
      </c>
      <c r="G178" s="17">
        <v>200282</v>
      </c>
      <c r="H178" s="17" t="s">
        <v>24</v>
      </c>
      <c r="I178" s="27">
        <v>27.41</v>
      </c>
      <c r="J178" s="27">
        <v>27.35</v>
      </c>
      <c r="K178" s="17" t="s">
        <v>35</v>
      </c>
      <c r="L178" s="34">
        <v>52</v>
      </c>
      <c r="M178" s="17">
        <v>52</v>
      </c>
      <c r="N178" s="18">
        <v>2109623.11</v>
      </c>
      <c r="O178" s="30">
        <v>77134.30018281535</v>
      </c>
    </row>
    <row r="179" spans="1:15" x14ac:dyDescent="0.25">
      <c r="A179" s="36">
        <v>42480</v>
      </c>
      <c r="B179" s="38">
        <v>4</v>
      </c>
      <c r="C179" s="38">
        <v>17</v>
      </c>
      <c r="D179" s="17">
        <v>3000029762</v>
      </c>
      <c r="E179" s="17">
        <v>1100380</v>
      </c>
      <c r="F179" s="17" t="s">
        <v>23</v>
      </c>
      <c r="G179" s="17">
        <v>200282</v>
      </c>
      <c r="H179" s="17" t="s">
        <v>24</v>
      </c>
      <c r="I179" s="27">
        <v>25.9</v>
      </c>
      <c r="J179" s="27">
        <v>25.87</v>
      </c>
      <c r="K179" s="17" t="s">
        <v>97</v>
      </c>
      <c r="L179" s="34">
        <v>62</v>
      </c>
      <c r="M179" s="17">
        <v>62</v>
      </c>
      <c r="N179" s="18">
        <v>1995464.3399999999</v>
      </c>
      <c r="O179" s="30">
        <v>77134.299961345183</v>
      </c>
    </row>
    <row r="180" spans="1:15" x14ac:dyDescent="0.25">
      <c r="A180" s="36">
        <v>42480</v>
      </c>
      <c r="B180" s="38">
        <v>4</v>
      </c>
      <c r="C180" s="38">
        <v>17</v>
      </c>
      <c r="D180" s="17">
        <v>3000029762</v>
      </c>
      <c r="E180" s="17">
        <v>1100380</v>
      </c>
      <c r="F180" s="17" t="s">
        <v>23</v>
      </c>
      <c r="G180" s="17">
        <v>200282</v>
      </c>
      <c r="H180" s="17" t="s">
        <v>24</v>
      </c>
      <c r="I180" s="27">
        <v>27.05</v>
      </c>
      <c r="J180" s="27">
        <v>26.97</v>
      </c>
      <c r="K180" s="17" t="s">
        <v>177</v>
      </c>
      <c r="L180" s="34" t="s">
        <v>178</v>
      </c>
      <c r="M180" s="17">
        <v>59</v>
      </c>
      <c r="N180" s="18">
        <v>2080312.07</v>
      </c>
      <c r="O180" s="30">
        <v>77134.299962921767</v>
      </c>
    </row>
    <row r="181" spans="1:15" x14ac:dyDescent="0.25">
      <c r="A181" s="36">
        <v>42480</v>
      </c>
      <c r="B181" s="38">
        <v>4</v>
      </c>
      <c r="C181" s="38">
        <v>17</v>
      </c>
      <c r="D181" s="17">
        <v>3000029762</v>
      </c>
      <c r="E181" s="17">
        <v>1100380</v>
      </c>
      <c r="F181" s="17" t="s">
        <v>23</v>
      </c>
      <c r="G181" s="17">
        <v>200282</v>
      </c>
      <c r="H181" s="17" t="s">
        <v>24</v>
      </c>
      <c r="I181" s="27">
        <v>27.36</v>
      </c>
      <c r="J181" s="27">
        <v>27.33</v>
      </c>
      <c r="K181" s="17" t="s">
        <v>78</v>
      </c>
      <c r="L181" s="34">
        <v>54</v>
      </c>
      <c r="M181" s="17">
        <v>54</v>
      </c>
      <c r="N181" s="18">
        <v>2108080.42</v>
      </c>
      <c r="O181" s="30">
        <v>77134.300036589833</v>
      </c>
    </row>
    <row r="182" spans="1:15" x14ac:dyDescent="0.25">
      <c r="A182" s="36">
        <v>42480</v>
      </c>
      <c r="B182" s="38">
        <v>4</v>
      </c>
      <c r="C182" s="38">
        <v>17</v>
      </c>
      <c r="D182" s="17">
        <v>3000029762</v>
      </c>
      <c r="E182" s="17">
        <v>1100380</v>
      </c>
      <c r="F182" s="17" t="s">
        <v>23</v>
      </c>
      <c r="G182" s="17">
        <v>200282</v>
      </c>
      <c r="H182" s="17" t="s">
        <v>24</v>
      </c>
      <c r="I182" s="27">
        <v>26.65</v>
      </c>
      <c r="J182" s="27">
        <v>26.62</v>
      </c>
      <c r="K182" s="17" t="s">
        <v>69</v>
      </c>
      <c r="L182" s="34">
        <v>63</v>
      </c>
      <c r="M182" s="17">
        <v>63</v>
      </c>
      <c r="N182" s="18">
        <v>2053315.07</v>
      </c>
      <c r="O182" s="30">
        <v>77134.300150262963</v>
      </c>
    </row>
    <row r="183" spans="1:15" x14ac:dyDescent="0.25">
      <c r="A183" s="36">
        <v>42480</v>
      </c>
      <c r="B183" s="38">
        <v>4</v>
      </c>
      <c r="C183" s="38">
        <v>17</v>
      </c>
      <c r="D183" s="17">
        <v>3000029762</v>
      </c>
      <c r="E183" s="17">
        <v>1100380</v>
      </c>
      <c r="F183" s="17" t="s">
        <v>23</v>
      </c>
      <c r="G183" s="17">
        <v>200282</v>
      </c>
      <c r="H183" s="17" t="s">
        <v>24</v>
      </c>
      <c r="I183" s="27">
        <v>27.33</v>
      </c>
      <c r="J183" s="27">
        <v>27.29</v>
      </c>
      <c r="K183" s="17" t="s">
        <v>80</v>
      </c>
      <c r="L183" s="34">
        <v>55</v>
      </c>
      <c r="M183" s="17">
        <v>55</v>
      </c>
      <c r="N183" s="18">
        <v>2104995.0499999998</v>
      </c>
      <c r="O183" s="30">
        <v>77134.30010993038</v>
      </c>
    </row>
    <row r="184" spans="1:15" x14ac:dyDescent="0.25">
      <c r="A184" s="36">
        <v>42480</v>
      </c>
      <c r="B184" s="38">
        <v>4</v>
      </c>
      <c r="C184" s="38">
        <v>17</v>
      </c>
      <c r="D184" s="17">
        <v>3000029762</v>
      </c>
      <c r="E184" s="17">
        <v>1100380</v>
      </c>
      <c r="F184" s="17" t="s">
        <v>23</v>
      </c>
      <c r="G184" s="17">
        <v>200282</v>
      </c>
      <c r="H184" s="17" t="s">
        <v>24</v>
      </c>
      <c r="I184" s="27">
        <v>26.9</v>
      </c>
      <c r="J184" s="27">
        <v>26.86</v>
      </c>
      <c r="K184" s="17" t="s">
        <v>74</v>
      </c>
      <c r="L184" s="34">
        <v>56</v>
      </c>
      <c r="M184" s="17">
        <v>56</v>
      </c>
      <c r="N184" s="18">
        <v>2071827.3000000003</v>
      </c>
      <c r="O184" s="30">
        <v>77134.300074460174</v>
      </c>
    </row>
    <row r="185" spans="1:15" x14ac:dyDescent="0.25">
      <c r="A185" s="36">
        <v>42480</v>
      </c>
      <c r="B185" s="38">
        <v>4</v>
      </c>
      <c r="C185" s="38">
        <v>17</v>
      </c>
      <c r="D185" s="17">
        <v>3000029762</v>
      </c>
      <c r="E185" s="17">
        <v>1100380</v>
      </c>
      <c r="F185" s="17" t="s">
        <v>23</v>
      </c>
      <c r="G185" s="17">
        <v>200282</v>
      </c>
      <c r="H185" s="17" t="s">
        <v>24</v>
      </c>
      <c r="I185" s="27">
        <v>25.95</v>
      </c>
      <c r="J185" s="27">
        <v>25.9</v>
      </c>
      <c r="K185" s="17" t="s">
        <v>179</v>
      </c>
      <c r="L185" s="34" t="s">
        <v>180</v>
      </c>
      <c r="M185" s="17">
        <v>53</v>
      </c>
      <c r="N185" s="18">
        <v>1997778.3699999999</v>
      </c>
      <c r="O185" s="30">
        <v>77134.3</v>
      </c>
    </row>
    <row r="186" spans="1:15" x14ac:dyDescent="0.25">
      <c r="A186" s="36">
        <v>42480</v>
      </c>
      <c r="B186" s="38">
        <v>4</v>
      </c>
      <c r="C186" s="38">
        <v>17</v>
      </c>
      <c r="D186" s="17">
        <v>3000029762</v>
      </c>
      <c r="E186" s="17">
        <v>1100380</v>
      </c>
      <c r="F186" s="17" t="s">
        <v>23</v>
      </c>
      <c r="G186" s="17">
        <v>200282</v>
      </c>
      <c r="H186" s="17" t="s">
        <v>24</v>
      </c>
      <c r="I186" s="27">
        <v>27.03</v>
      </c>
      <c r="J186" s="27">
        <v>26.99</v>
      </c>
      <c r="K186" s="17" t="s">
        <v>37</v>
      </c>
      <c r="L186" s="34">
        <v>58</v>
      </c>
      <c r="M186" s="17">
        <v>58</v>
      </c>
      <c r="N186" s="18">
        <v>2081854.7600000002</v>
      </c>
      <c r="O186" s="30">
        <v>77134.30011115229</v>
      </c>
    </row>
    <row r="187" spans="1:15" x14ac:dyDescent="0.25">
      <c r="A187" s="36">
        <v>42480</v>
      </c>
      <c r="B187" s="38">
        <v>4</v>
      </c>
      <c r="C187" s="38">
        <v>17</v>
      </c>
      <c r="D187" s="17">
        <v>3000029762</v>
      </c>
      <c r="E187" s="17">
        <v>1100380</v>
      </c>
      <c r="F187" s="17" t="s">
        <v>23</v>
      </c>
      <c r="G187" s="17">
        <v>200282</v>
      </c>
      <c r="H187" s="17" t="s">
        <v>24</v>
      </c>
      <c r="I187" s="27">
        <v>27.84</v>
      </c>
      <c r="J187" s="27">
        <v>27.81</v>
      </c>
      <c r="K187" s="17" t="s">
        <v>181</v>
      </c>
      <c r="L187" s="34" t="s">
        <v>182</v>
      </c>
      <c r="M187" s="17">
        <v>51</v>
      </c>
      <c r="N187" s="18">
        <v>2145104.88</v>
      </c>
      <c r="O187" s="30">
        <v>77134.299892125127</v>
      </c>
    </row>
    <row r="188" spans="1:15" x14ac:dyDescent="0.25">
      <c r="A188" s="36">
        <v>42480</v>
      </c>
      <c r="B188" s="38">
        <v>4</v>
      </c>
      <c r="C188" s="38">
        <v>17</v>
      </c>
      <c r="D188" s="17">
        <v>3000029762</v>
      </c>
      <c r="E188" s="17">
        <v>1100380</v>
      </c>
      <c r="F188" s="17" t="s">
        <v>23</v>
      </c>
      <c r="G188" s="17">
        <v>200282</v>
      </c>
      <c r="H188" s="17" t="s">
        <v>24</v>
      </c>
      <c r="I188" s="27">
        <v>26.84</v>
      </c>
      <c r="J188" s="27">
        <v>26.81</v>
      </c>
      <c r="K188" s="17" t="s">
        <v>183</v>
      </c>
      <c r="L188" s="34" t="s">
        <v>184</v>
      </c>
      <c r="M188" s="17">
        <v>57</v>
      </c>
      <c r="N188" s="18">
        <v>2067970.58</v>
      </c>
      <c r="O188" s="30">
        <v>77134.299888101465</v>
      </c>
    </row>
    <row r="189" spans="1:15" x14ac:dyDescent="0.25">
      <c r="A189" s="36">
        <v>42480</v>
      </c>
      <c r="B189" s="38">
        <v>4</v>
      </c>
      <c r="C189" s="38">
        <v>17</v>
      </c>
      <c r="D189" s="17">
        <v>3000029762</v>
      </c>
      <c r="E189" s="17">
        <v>1100380</v>
      </c>
      <c r="F189" s="17" t="s">
        <v>23</v>
      </c>
      <c r="G189" s="17">
        <v>200282</v>
      </c>
      <c r="H189" s="17" t="s">
        <v>24</v>
      </c>
      <c r="I189" s="27">
        <v>27.34</v>
      </c>
      <c r="J189" s="27">
        <v>27.3</v>
      </c>
      <c r="K189" s="17" t="s">
        <v>185</v>
      </c>
      <c r="L189" s="34" t="s">
        <v>186</v>
      </c>
      <c r="M189" s="17">
        <v>61</v>
      </c>
      <c r="N189" s="18">
        <v>2105766.39</v>
      </c>
      <c r="O189" s="30">
        <v>77134.3</v>
      </c>
    </row>
    <row r="190" spans="1:15" x14ac:dyDescent="0.25">
      <c r="A190" s="36">
        <v>42480</v>
      </c>
      <c r="B190" s="38">
        <v>4</v>
      </c>
      <c r="C190" s="38">
        <v>17</v>
      </c>
      <c r="D190" s="17">
        <v>3000029762</v>
      </c>
      <c r="E190" s="17">
        <v>1100380</v>
      </c>
      <c r="F190" s="17" t="s">
        <v>23</v>
      </c>
      <c r="G190" s="17">
        <v>200282</v>
      </c>
      <c r="H190" s="17" t="s">
        <v>24</v>
      </c>
      <c r="I190" s="27">
        <v>26.08</v>
      </c>
      <c r="J190" s="27">
        <v>26.04</v>
      </c>
      <c r="K190" s="17" t="s">
        <v>38</v>
      </c>
      <c r="L190" s="34">
        <v>64</v>
      </c>
      <c r="M190" s="17">
        <v>64</v>
      </c>
      <c r="N190" s="18">
        <v>2008577.17</v>
      </c>
      <c r="O190" s="30">
        <v>77134.299923195082</v>
      </c>
    </row>
    <row r="191" spans="1:15" x14ac:dyDescent="0.25">
      <c r="A191" s="36">
        <v>42481</v>
      </c>
      <c r="B191" s="38">
        <v>4</v>
      </c>
      <c r="C191" s="38">
        <v>17</v>
      </c>
      <c r="D191" s="17">
        <v>3000029762</v>
      </c>
      <c r="E191" s="17">
        <v>1100380</v>
      </c>
      <c r="F191" s="17" t="s">
        <v>23</v>
      </c>
      <c r="G191" s="17">
        <v>200282</v>
      </c>
      <c r="H191" s="17" t="s">
        <v>24</v>
      </c>
      <c r="I191" s="27">
        <v>27.31</v>
      </c>
      <c r="J191" s="27">
        <v>27.26</v>
      </c>
      <c r="K191" s="17" t="s">
        <v>52</v>
      </c>
      <c r="L191" s="34">
        <v>65</v>
      </c>
      <c r="M191" s="17">
        <v>65</v>
      </c>
      <c r="N191" s="18">
        <v>2102681.02</v>
      </c>
      <c r="O191" s="30">
        <v>77134.300073367573</v>
      </c>
    </row>
    <row r="192" spans="1:15" x14ac:dyDescent="0.25">
      <c r="A192" s="36">
        <v>42482</v>
      </c>
      <c r="B192" s="38">
        <v>4</v>
      </c>
      <c r="C192" s="38">
        <v>17</v>
      </c>
      <c r="D192" s="17">
        <v>3000029762</v>
      </c>
      <c r="E192" s="17">
        <v>1100380</v>
      </c>
      <c r="F192" s="17" t="s">
        <v>23</v>
      </c>
      <c r="G192" s="17">
        <v>200282</v>
      </c>
      <c r="H192" s="17" t="s">
        <v>24</v>
      </c>
      <c r="I192" s="27">
        <v>-27.52</v>
      </c>
      <c r="J192" s="27">
        <v>-27.452000000000002</v>
      </c>
      <c r="K192" s="17" t="s">
        <v>187</v>
      </c>
      <c r="L192" s="34">
        <v>70</v>
      </c>
      <c r="M192" s="17">
        <v>70</v>
      </c>
      <c r="N192" s="18">
        <v>-2117490.7999999998</v>
      </c>
      <c r="O192" s="30">
        <v>77134.299868861999</v>
      </c>
    </row>
    <row r="193" spans="1:15" x14ac:dyDescent="0.25">
      <c r="A193" s="36">
        <v>42482</v>
      </c>
      <c r="B193" s="38">
        <v>4</v>
      </c>
      <c r="C193" s="38">
        <v>17</v>
      </c>
      <c r="D193" s="17">
        <v>3000029762</v>
      </c>
      <c r="E193" s="17">
        <v>1100380</v>
      </c>
      <c r="F193" s="17" t="s">
        <v>23</v>
      </c>
      <c r="G193" s="17">
        <v>200282</v>
      </c>
      <c r="H193" s="17" t="s">
        <v>24</v>
      </c>
      <c r="I193" s="27">
        <v>27.52</v>
      </c>
      <c r="J193" s="27">
        <v>27.452000000000002</v>
      </c>
      <c r="K193" s="17" t="s">
        <v>50</v>
      </c>
      <c r="L193" s="34">
        <v>70</v>
      </c>
      <c r="M193" s="17">
        <v>70</v>
      </c>
      <c r="N193" s="18">
        <v>2117490.7999999998</v>
      </c>
      <c r="O193" s="30">
        <v>77134.299868861999</v>
      </c>
    </row>
    <row r="194" spans="1:15" x14ac:dyDescent="0.25">
      <c r="A194" s="36">
        <v>42482</v>
      </c>
      <c r="B194" s="38">
        <v>4</v>
      </c>
      <c r="C194" s="38">
        <v>17</v>
      </c>
      <c r="D194" s="17">
        <v>3000029944</v>
      </c>
      <c r="E194" s="17">
        <v>1100380</v>
      </c>
      <c r="F194" s="17" t="s">
        <v>23</v>
      </c>
      <c r="G194" s="17">
        <v>200282</v>
      </c>
      <c r="H194" s="17" t="s">
        <v>24</v>
      </c>
      <c r="I194" s="27">
        <v>5.08</v>
      </c>
      <c r="J194" s="27">
        <v>5.0679999999999996</v>
      </c>
      <c r="K194" s="17" t="s">
        <v>50</v>
      </c>
      <c r="L194" s="34">
        <v>71</v>
      </c>
      <c r="M194" s="17">
        <v>71</v>
      </c>
      <c r="N194" s="18">
        <v>409407.43</v>
      </c>
      <c r="O194" s="30">
        <v>80782.839384372535</v>
      </c>
    </row>
    <row r="195" spans="1:15" x14ac:dyDescent="0.25">
      <c r="A195" s="36">
        <v>42482</v>
      </c>
      <c r="B195" s="38">
        <v>4</v>
      </c>
      <c r="C195" s="38">
        <v>17</v>
      </c>
      <c r="D195" s="17">
        <v>3000029762</v>
      </c>
      <c r="E195" s="17">
        <v>1100380</v>
      </c>
      <c r="F195" s="17" t="s">
        <v>23</v>
      </c>
      <c r="G195" s="17">
        <v>200282</v>
      </c>
      <c r="H195" s="17" t="s">
        <v>24</v>
      </c>
      <c r="I195" s="27">
        <v>26.17</v>
      </c>
      <c r="J195" s="27">
        <v>26.12</v>
      </c>
      <c r="K195" s="17" t="s">
        <v>155</v>
      </c>
      <c r="L195" s="34">
        <v>67</v>
      </c>
      <c r="M195" s="17">
        <v>67</v>
      </c>
      <c r="N195" s="18">
        <v>2014747.92</v>
      </c>
      <c r="O195" s="30">
        <v>77134.300153139353</v>
      </c>
    </row>
    <row r="196" spans="1:15" x14ac:dyDescent="0.25">
      <c r="A196" s="36">
        <v>42482</v>
      </c>
      <c r="B196" s="38">
        <v>4</v>
      </c>
      <c r="C196" s="38">
        <v>17</v>
      </c>
      <c r="D196" s="17">
        <v>3000029762</v>
      </c>
      <c r="E196" s="17">
        <v>1100380</v>
      </c>
      <c r="F196" s="17" t="s">
        <v>23</v>
      </c>
      <c r="G196" s="17">
        <v>200282</v>
      </c>
      <c r="H196" s="17" t="s">
        <v>24</v>
      </c>
      <c r="I196" s="27">
        <v>27.34</v>
      </c>
      <c r="J196" s="27">
        <v>27.29</v>
      </c>
      <c r="K196" s="17" t="s">
        <v>48</v>
      </c>
      <c r="L196" s="34">
        <v>69</v>
      </c>
      <c r="M196" s="17">
        <v>69</v>
      </c>
      <c r="N196" s="18">
        <v>2104995.0499999998</v>
      </c>
      <c r="O196" s="30">
        <v>77134.30010993038</v>
      </c>
    </row>
    <row r="197" spans="1:15" x14ac:dyDescent="0.25">
      <c r="A197" s="36">
        <v>42482</v>
      </c>
      <c r="B197" s="38">
        <v>4</v>
      </c>
      <c r="C197" s="38">
        <v>17</v>
      </c>
      <c r="D197" s="17">
        <v>3000029762</v>
      </c>
      <c r="E197" s="17">
        <v>1100380</v>
      </c>
      <c r="F197" s="17" t="s">
        <v>23</v>
      </c>
      <c r="G197" s="17">
        <v>200282</v>
      </c>
      <c r="H197" s="17" t="s">
        <v>24</v>
      </c>
      <c r="I197" s="27">
        <v>26.92</v>
      </c>
      <c r="J197" s="27">
        <v>26.87</v>
      </c>
      <c r="K197" s="17" t="s">
        <v>54</v>
      </c>
      <c r="L197" s="34">
        <v>68</v>
      </c>
      <c r="M197" s="17">
        <v>68</v>
      </c>
      <c r="N197" s="18">
        <v>2072598.64</v>
      </c>
      <c r="O197" s="30">
        <v>77134.299962783771</v>
      </c>
    </row>
    <row r="198" spans="1:15" x14ac:dyDescent="0.25">
      <c r="A198" s="36">
        <v>42482</v>
      </c>
      <c r="B198" s="38">
        <v>4</v>
      </c>
      <c r="C198" s="38">
        <v>17</v>
      </c>
      <c r="D198" s="17">
        <v>3000029762</v>
      </c>
      <c r="E198" s="17">
        <v>1100380</v>
      </c>
      <c r="F198" s="17" t="s">
        <v>23</v>
      </c>
      <c r="G198" s="17">
        <v>200282</v>
      </c>
      <c r="H198" s="17" t="s">
        <v>24</v>
      </c>
      <c r="I198" s="27">
        <v>26.46</v>
      </c>
      <c r="J198" s="27">
        <v>26.4</v>
      </c>
      <c r="K198" s="17" t="s">
        <v>118</v>
      </c>
      <c r="L198" s="34">
        <v>66</v>
      </c>
      <c r="M198" s="17">
        <v>66</v>
      </c>
      <c r="N198" s="18">
        <v>2036345.52</v>
      </c>
      <c r="O198" s="30">
        <v>77134.3</v>
      </c>
    </row>
    <row r="199" spans="1:15" x14ac:dyDescent="0.25">
      <c r="A199" s="36">
        <v>42482</v>
      </c>
      <c r="B199" s="38">
        <v>4</v>
      </c>
      <c r="C199" s="38">
        <v>17</v>
      </c>
      <c r="D199" s="17">
        <v>3000029762</v>
      </c>
      <c r="E199" s="17">
        <v>1100380</v>
      </c>
      <c r="F199" s="17" t="s">
        <v>23</v>
      </c>
      <c r="G199" s="17">
        <v>200282</v>
      </c>
      <c r="H199" s="17" t="s">
        <v>24</v>
      </c>
      <c r="I199" s="27">
        <v>27.52</v>
      </c>
      <c r="J199" s="27">
        <v>27.452000000000002</v>
      </c>
      <c r="K199" s="17" t="s">
        <v>187</v>
      </c>
      <c r="L199" s="34">
        <v>70</v>
      </c>
      <c r="M199" s="17">
        <v>70</v>
      </c>
      <c r="N199" s="18">
        <v>2117490.7999999998</v>
      </c>
      <c r="O199" s="30">
        <v>77134.299868861999</v>
      </c>
    </row>
    <row r="200" spans="1:15" x14ac:dyDescent="0.25">
      <c r="A200" s="36">
        <v>42483</v>
      </c>
      <c r="B200" s="38">
        <v>4</v>
      </c>
      <c r="C200" s="38">
        <v>17</v>
      </c>
      <c r="D200" s="17">
        <v>3000029944</v>
      </c>
      <c r="E200" s="17">
        <v>1100380</v>
      </c>
      <c r="F200" s="17" t="s">
        <v>23</v>
      </c>
      <c r="G200" s="17">
        <v>200282</v>
      </c>
      <c r="H200" s="17" t="s">
        <v>24</v>
      </c>
      <c r="I200" s="27">
        <v>25.58</v>
      </c>
      <c r="J200" s="27">
        <v>25.55</v>
      </c>
      <c r="K200" s="17" t="s">
        <v>188</v>
      </c>
      <c r="L200" s="34">
        <v>75</v>
      </c>
      <c r="M200" s="17">
        <v>75</v>
      </c>
      <c r="N200" s="18">
        <v>2064001.56</v>
      </c>
      <c r="O200" s="30">
        <v>80782.839921722116</v>
      </c>
    </row>
    <row r="201" spans="1:15" x14ac:dyDescent="0.25">
      <c r="A201" s="36">
        <v>42483</v>
      </c>
      <c r="B201" s="38">
        <v>4</v>
      </c>
      <c r="C201" s="38">
        <v>17</v>
      </c>
      <c r="D201" s="17">
        <v>3000029944</v>
      </c>
      <c r="E201" s="17">
        <v>1100380</v>
      </c>
      <c r="F201" s="17" t="s">
        <v>23</v>
      </c>
      <c r="G201" s="17">
        <v>200282</v>
      </c>
      <c r="H201" s="17" t="s">
        <v>24</v>
      </c>
      <c r="I201" s="27">
        <v>26.15</v>
      </c>
      <c r="J201" s="27">
        <v>26.1</v>
      </c>
      <c r="K201" s="17" t="s">
        <v>189</v>
      </c>
      <c r="L201" s="34">
        <v>73</v>
      </c>
      <c r="M201" s="17">
        <v>73</v>
      </c>
      <c r="N201" s="18">
        <v>2108432.12</v>
      </c>
      <c r="O201" s="30">
        <v>80782.8398467433</v>
      </c>
    </row>
    <row r="202" spans="1:15" x14ac:dyDescent="0.25">
      <c r="A202" s="36">
        <v>42483</v>
      </c>
      <c r="B202" s="38">
        <v>4</v>
      </c>
      <c r="C202" s="38">
        <v>17</v>
      </c>
      <c r="D202" s="17">
        <v>3000029944</v>
      </c>
      <c r="E202" s="17">
        <v>1100380</v>
      </c>
      <c r="F202" s="17" t="s">
        <v>23</v>
      </c>
      <c r="G202" s="17">
        <v>200282</v>
      </c>
      <c r="H202" s="17" t="s">
        <v>24</v>
      </c>
      <c r="I202" s="27">
        <v>26.82</v>
      </c>
      <c r="J202" s="27">
        <v>26.75</v>
      </c>
      <c r="K202" s="17" t="s">
        <v>25</v>
      </c>
      <c r="L202" s="34">
        <v>74</v>
      </c>
      <c r="M202" s="17">
        <v>74</v>
      </c>
      <c r="N202" s="18">
        <v>2160940.9700000002</v>
      </c>
      <c r="O202" s="30">
        <v>80782.840000000011</v>
      </c>
    </row>
    <row r="203" spans="1:15" x14ac:dyDescent="0.25">
      <c r="A203" s="36">
        <v>42483</v>
      </c>
      <c r="B203" s="38">
        <v>4</v>
      </c>
      <c r="C203" s="38">
        <v>17</v>
      </c>
      <c r="D203" s="17">
        <v>3000029944</v>
      </c>
      <c r="E203" s="17">
        <v>1100380</v>
      </c>
      <c r="F203" s="17" t="s">
        <v>23</v>
      </c>
      <c r="G203" s="17">
        <v>200282</v>
      </c>
      <c r="H203" s="17" t="s">
        <v>24</v>
      </c>
      <c r="I203" s="27">
        <v>33.07</v>
      </c>
      <c r="J203" s="27">
        <v>33.020000000000003</v>
      </c>
      <c r="K203" s="17" t="s">
        <v>76</v>
      </c>
      <c r="L203" s="34">
        <v>72</v>
      </c>
      <c r="M203" s="17">
        <v>72</v>
      </c>
      <c r="N203" s="18">
        <v>2667449.38</v>
      </c>
      <c r="O203" s="30">
        <v>80782.84009691095</v>
      </c>
    </row>
    <row r="204" spans="1:15" x14ac:dyDescent="0.25">
      <c r="A204" s="36">
        <v>42483</v>
      </c>
      <c r="B204" s="38">
        <v>4</v>
      </c>
      <c r="C204" s="38">
        <v>17</v>
      </c>
      <c r="D204" s="17">
        <v>3000029944</v>
      </c>
      <c r="E204" s="17">
        <v>1100380</v>
      </c>
      <c r="F204" s="17" t="s">
        <v>23</v>
      </c>
      <c r="G204" s="17">
        <v>200282</v>
      </c>
      <c r="H204" s="17" t="s">
        <v>24</v>
      </c>
      <c r="I204" s="27">
        <v>13.61</v>
      </c>
      <c r="J204" s="27">
        <v>13.6</v>
      </c>
      <c r="K204" s="17" t="s">
        <v>190</v>
      </c>
      <c r="L204" s="34">
        <v>76</v>
      </c>
      <c r="M204" s="17">
        <v>76</v>
      </c>
      <c r="N204" s="18">
        <v>1098646.6200000001</v>
      </c>
      <c r="O204" s="30">
        <v>80782.839705882361</v>
      </c>
    </row>
    <row r="205" spans="1:15" x14ac:dyDescent="0.25">
      <c r="A205" s="36">
        <v>42484</v>
      </c>
      <c r="B205" s="38">
        <v>4</v>
      </c>
      <c r="C205" s="38">
        <v>18</v>
      </c>
      <c r="D205" s="17">
        <v>3000029944</v>
      </c>
      <c r="E205" s="17">
        <v>1100380</v>
      </c>
      <c r="F205" s="17" t="s">
        <v>23</v>
      </c>
      <c r="G205" s="17">
        <v>200282</v>
      </c>
      <c r="H205" s="17" t="s">
        <v>24</v>
      </c>
      <c r="I205" s="27">
        <v>26.89</v>
      </c>
      <c r="J205" s="27">
        <v>26.86</v>
      </c>
      <c r="K205" s="17" t="s">
        <v>183</v>
      </c>
      <c r="L205" s="34" t="s">
        <v>191</v>
      </c>
      <c r="M205" s="17">
        <v>80</v>
      </c>
      <c r="N205" s="18">
        <v>2169827.08</v>
      </c>
      <c r="O205" s="30">
        <v>80782.839910647803</v>
      </c>
    </row>
    <row r="206" spans="1:15" x14ac:dyDescent="0.25">
      <c r="A206" s="36">
        <v>42484</v>
      </c>
      <c r="B206" s="38">
        <v>4</v>
      </c>
      <c r="C206" s="38">
        <v>18</v>
      </c>
      <c r="D206" s="17">
        <v>3000029944</v>
      </c>
      <c r="E206" s="17">
        <v>1100380</v>
      </c>
      <c r="F206" s="17" t="s">
        <v>23</v>
      </c>
      <c r="G206" s="17">
        <v>200282</v>
      </c>
      <c r="H206" s="17" t="s">
        <v>24</v>
      </c>
      <c r="I206" s="27">
        <v>25.45</v>
      </c>
      <c r="J206" s="27">
        <v>25.4</v>
      </c>
      <c r="K206" s="17" t="s">
        <v>192</v>
      </c>
      <c r="L206" s="34">
        <v>79</v>
      </c>
      <c r="M206" s="17">
        <v>79</v>
      </c>
      <c r="N206" s="18">
        <v>2051884.14</v>
      </c>
      <c r="O206" s="30">
        <v>80782.840157480314</v>
      </c>
    </row>
    <row r="207" spans="1:15" x14ac:dyDescent="0.25">
      <c r="A207" s="36">
        <v>42484</v>
      </c>
      <c r="B207" s="38">
        <v>4</v>
      </c>
      <c r="C207" s="38">
        <v>18</v>
      </c>
      <c r="D207" s="17">
        <v>3000029944</v>
      </c>
      <c r="E207" s="17">
        <v>1100380</v>
      </c>
      <c r="F207" s="17" t="s">
        <v>23</v>
      </c>
      <c r="G207" s="17">
        <v>200282</v>
      </c>
      <c r="H207" s="17" t="s">
        <v>24</v>
      </c>
      <c r="I207" s="27">
        <v>26.05</v>
      </c>
      <c r="J207" s="27">
        <v>26.04</v>
      </c>
      <c r="K207" s="17" t="s">
        <v>193</v>
      </c>
      <c r="L207" s="34">
        <v>83</v>
      </c>
      <c r="M207" s="17">
        <v>83</v>
      </c>
      <c r="N207" s="18">
        <v>2103585.15</v>
      </c>
      <c r="O207" s="30">
        <v>80782.839861751156</v>
      </c>
    </row>
    <row r="208" spans="1:15" x14ac:dyDescent="0.25">
      <c r="A208" s="36">
        <v>42484</v>
      </c>
      <c r="B208" s="38">
        <v>4</v>
      </c>
      <c r="C208" s="38">
        <v>18</v>
      </c>
      <c r="D208" s="17">
        <v>3000029944</v>
      </c>
      <c r="E208" s="17">
        <v>1100380</v>
      </c>
      <c r="F208" s="17" t="s">
        <v>23</v>
      </c>
      <c r="G208" s="17">
        <v>200282</v>
      </c>
      <c r="H208" s="17" t="s">
        <v>24</v>
      </c>
      <c r="I208" s="27">
        <v>28.45</v>
      </c>
      <c r="J208" s="27">
        <v>28.41</v>
      </c>
      <c r="K208" s="17" t="s">
        <v>181</v>
      </c>
      <c r="L208" s="34" t="s">
        <v>194</v>
      </c>
      <c r="M208" s="17">
        <v>82</v>
      </c>
      <c r="N208" s="18">
        <v>2295040.48</v>
      </c>
      <c r="O208" s="30">
        <v>80782.839845124952</v>
      </c>
    </row>
    <row r="209" spans="1:15" x14ac:dyDescent="0.25">
      <c r="A209" s="36">
        <v>42484</v>
      </c>
      <c r="B209" s="38">
        <v>4</v>
      </c>
      <c r="C209" s="38">
        <v>18</v>
      </c>
      <c r="D209" s="17">
        <v>3000029944</v>
      </c>
      <c r="E209" s="17">
        <v>1100380</v>
      </c>
      <c r="F209" s="17" t="s">
        <v>23</v>
      </c>
      <c r="G209" s="17">
        <v>200282</v>
      </c>
      <c r="H209" s="17" t="s">
        <v>24</v>
      </c>
      <c r="I209" s="27">
        <v>27.45</v>
      </c>
      <c r="J209" s="27">
        <v>27.43</v>
      </c>
      <c r="K209" s="17" t="s">
        <v>195</v>
      </c>
      <c r="L209" s="34" t="s">
        <v>196</v>
      </c>
      <c r="M209" s="17">
        <v>84</v>
      </c>
      <c r="N209" s="18">
        <v>2215873.2999999998</v>
      </c>
      <c r="O209" s="30">
        <v>80782.839956252268</v>
      </c>
    </row>
    <row r="210" spans="1:15" x14ac:dyDescent="0.25">
      <c r="A210" s="36">
        <v>42484</v>
      </c>
      <c r="B210" s="38">
        <v>4</v>
      </c>
      <c r="C210" s="38">
        <v>18</v>
      </c>
      <c r="D210" s="17">
        <v>3000029944</v>
      </c>
      <c r="E210" s="17">
        <v>1100380</v>
      </c>
      <c r="F210" s="17" t="s">
        <v>23</v>
      </c>
      <c r="G210" s="17">
        <v>200282</v>
      </c>
      <c r="H210" s="17" t="s">
        <v>24</v>
      </c>
      <c r="I210" s="27">
        <v>26.55</v>
      </c>
      <c r="J210" s="27">
        <v>26.5</v>
      </c>
      <c r="K210" s="17" t="s">
        <v>197</v>
      </c>
      <c r="L210" s="34">
        <v>78</v>
      </c>
      <c r="M210" s="17">
        <v>78</v>
      </c>
      <c r="N210" s="18">
        <v>2140745.2599999998</v>
      </c>
      <c r="O210" s="30">
        <v>80782.84</v>
      </c>
    </row>
    <row r="211" spans="1:15" x14ac:dyDescent="0.25">
      <c r="A211" s="36">
        <v>42484</v>
      </c>
      <c r="B211" s="38">
        <v>4</v>
      </c>
      <c r="C211" s="38">
        <v>18</v>
      </c>
      <c r="D211" s="17">
        <v>3000029944</v>
      </c>
      <c r="E211" s="17">
        <v>1100380</v>
      </c>
      <c r="F211" s="17" t="s">
        <v>23</v>
      </c>
      <c r="G211" s="17">
        <v>200282</v>
      </c>
      <c r="H211" s="17" t="s">
        <v>24</v>
      </c>
      <c r="I211" s="27">
        <v>26.68</v>
      </c>
      <c r="J211" s="27">
        <v>26.64</v>
      </c>
      <c r="K211" s="17" t="s">
        <v>198</v>
      </c>
      <c r="L211" s="34" t="s">
        <v>199</v>
      </c>
      <c r="M211" s="17">
        <v>86</v>
      </c>
      <c r="N211" s="18">
        <v>2152054.86</v>
      </c>
      <c r="O211" s="30">
        <v>80782.840090090089</v>
      </c>
    </row>
    <row r="212" spans="1:15" x14ac:dyDescent="0.25">
      <c r="A212" s="36">
        <v>42484</v>
      </c>
      <c r="B212" s="38">
        <v>4</v>
      </c>
      <c r="C212" s="38">
        <v>18</v>
      </c>
      <c r="D212" s="17">
        <v>3000029944</v>
      </c>
      <c r="E212" s="17">
        <v>1100380</v>
      </c>
      <c r="F212" s="17" t="s">
        <v>23</v>
      </c>
      <c r="G212" s="17">
        <v>200282</v>
      </c>
      <c r="H212" s="17" t="s">
        <v>24</v>
      </c>
      <c r="I212" s="27">
        <v>27.44</v>
      </c>
      <c r="J212" s="27">
        <v>27.41</v>
      </c>
      <c r="K212" s="17" t="s">
        <v>185</v>
      </c>
      <c r="L212" s="34" t="s">
        <v>200</v>
      </c>
      <c r="M212" s="17">
        <v>81</v>
      </c>
      <c r="N212" s="18">
        <v>2214257.64</v>
      </c>
      <c r="O212" s="30">
        <v>80782.839839474647</v>
      </c>
    </row>
    <row r="213" spans="1:15" x14ac:dyDescent="0.25">
      <c r="A213" s="36">
        <v>42484</v>
      </c>
      <c r="B213" s="38">
        <v>4</v>
      </c>
      <c r="C213" s="38">
        <v>18</v>
      </c>
      <c r="D213" s="17">
        <v>3000029944</v>
      </c>
      <c r="E213" s="17">
        <v>1100380</v>
      </c>
      <c r="F213" s="17" t="s">
        <v>23</v>
      </c>
      <c r="G213" s="17">
        <v>200282</v>
      </c>
      <c r="H213" s="17" t="s">
        <v>24</v>
      </c>
      <c r="I213" s="27">
        <v>27.2</v>
      </c>
      <c r="J213" s="27">
        <v>27.17</v>
      </c>
      <c r="K213" s="17" t="s">
        <v>201</v>
      </c>
      <c r="L213" s="34" t="s">
        <v>202</v>
      </c>
      <c r="M213" s="17">
        <v>85</v>
      </c>
      <c r="N213" s="18">
        <v>2194869.7599999998</v>
      </c>
      <c r="O213" s="30">
        <v>80782.839896945152</v>
      </c>
    </row>
    <row r="214" spans="1:15" x14ac:dyDescent="0.25">
      <c r="A214" s="36">
        <v>42484</v>
      </c>
      <c r="B214" s="38">
        <v>4</v>
      </c>
      <c r="C214" s="38">
        <v>18</v>
      </c>
      <c r="D214" s="17">
        <v>3000029944</v>
      </c>
      <c r="E214" s="17">
        <v>1100380</v>
      </c>
      <c r="F214" s="17" t="s">
        <v>23</v>
      </c>
      <c r="G214" s="17">
        <v>200282</v>
      </c>
      <c r="H214" s="17" t="s">
        <v>24</v>
      </c>
      <c r="I214" s="27">
        <v>26.39</v>
      </c>
      <c r="J214" s="27">
        <v>26.36</v>
      </c>
      <c r="K214" s="17" t="s">
        <v>203</v>
      </c>
      <c r="L214" s="34">
        <v>77</v>
      </c>
      <c r="M214" s="17">
        <v>77</v>
      </c>
      <c r="N214" s="18">
        <v>2129435.66</v>
      </c>
      <c r="O214" s="30">
        <v>80782.83990895297</v>
      </c>
    </row>
    <row r="215" spans="1:15" x14ac:dyDescent="0.25">
      <c r="A215" s="36">
        <v>42484</v>
      </c>
      <c r="B215" s="38">
        <v>4</v>
      </c>
      <c r="C215" s="38">
        <v>18</v>
      </c>
      <c r="D215" s="17">
        <v>3000029944</v>
      </c>
      <c r="E215" s="17">
        <v>1100380</v>
      </c>
      <c r="F215" s="17" t="s">
        <v>23</v>
      </c>
      <c r="G215" s="17">
        <v>200282</v>
      </c>
      <c r="H215" s="17" t="s">
        <v>24</v>
      </c>
      <c r="I215" s="27">
        <v>27.09</v>
      </c>
      <c r="J215" s="27">
        <v>27.04</v>
      </c>
      <c r="K215" s="17" t="s">
        <v>204</v>
      </c>
      <c r="L215" s="34" t="s">
        <v>205</v>
      </c>
      <c r="M215" s="17">
        <v>87</v>
      </c>
      <c r="N215" s="18">
        <v>2184367.9900000002</v>
      </c>
      <c r="O215" s="30">
        <v>80782.839866863913</v>
      </c>
    </row>
    <row r="216" spans="1:15" x14ac:dyDescent="0.25">
      <c r="A216" s="36">
        <v>42485</v>
      </c>
      <c r="B216" s="38">
        <v>4</v>
      </c>
      <c r="C216" s="38">
        <v>18</v>
      </c>
      <c r="D216" s="17">
        <v>3000029940</v>
      </c>
      <c r="E216" s="17">
        <v>1100122</v>
      </c>
      <c r="F216" s="17" t="s">
        <v>58</v>
      </c>
      <c r="G216" s="17">
        <v>202989</v>
      </c>
      <c r="H216" s="17" t="s">
        <v>206</v>
      </c>
      <c r="I216" s="27">
        <v>19.73</v>
      </c>
      <c r="J216" s="27">
        <v>19.71</v>
      </c>
      <c r="K216" s="17" t="s">
        <v>207</v>
      </c>
      <c r="L216" s="34">
        <v>1052</v>
      </c>
      <c r="M216" s="17">
        <v>1052</v>
      </c>
      <c r="N216" s="18">
        <v>1709842.51</v>
      </c>
      <c r="O216" s="30">
        <v>86750.000507356672</v>
      </c>
    </row>
    <row r="217" spans="1:15" x14ac:dyDescent="0.25">
      <c r="A217" s="36">
        <v>42486</v>
      </c>
      <c r="B217" s="38">
        <v>4</v>
      </c>
      <c r="C217" s="38">
        <v>18</v>
      </c>
      <c r="D217" s="17">
        <v>3000029421</v>
      </c>
      <c r="E217" s="17">
        <v>1100122</v>
      </c>
      <c r="F217" s="17" t="s">
        <v>58</v>
      </c>
      <c r="G217" s="17">
        <v>200290</v>
      </c>
      <c r="H217" s="17" t="s">
        <v>84</v>
      </c>
      <c r="I217" s="27">
        <v>20.010000000000002</v>
      </c>
      <c r="J217" s="27">
        <v>19.920000000000002</v>
      </c>
      <c r="K217" s="17" t="s">
        <v>208</v>
      </c>
      <c r="L217" s="34" t="s">
        <v>209</v>
      </c>
      <c r="M217" s="17">
        <v>14</v>
      </c>
      <c r="N217" s="18">
        <v>1573680.0000000002</v>
      </c>
      <c r="O217" s="30">
        <v>79000</v>
      </c>
    </row>
    <row r="218" spans="1:15" x14ac:dyDescent="0.25">
      <c r="A218" s="36">
        <v>42486</v>
      </c>
      <c r="B218" s="38">
        <v>4</v>
      </c>
      <c r="C218" s="38">
        <v>18</v>
      </c>
      <c r="D218" s="17">
        <v>3000029944</v>
      </c>
      <c r="E218" s="17">
        <v>1100380</v>
      </c>
      <c r="F218" s="17" t="s">
        <v>23</v>
      </c>
      <c r="G218" s="17">
        <v>200282</v>
      </c>
      <c r="H218" s="17" t="s">
        <v>24</v>
      </c>
      <c r="I218" s="27">
        <v>26.81</v>
      </c>
      <c r="J218" s="27">
        <v>26.74</v>
      </c>
      <c r="K218" s="17" t="s">
        <v>78</v>
      </c>
      <c r="L218" s="34" t="s">
        <v>210</v>
      </c>
      <c r="M218" s="17">
        <v>88</v>
      </c>
      <c r="N218" s="18">
        <v>2160133.14</v>
      </c>
      <c r="O218" s="30">
        <v>80782.839940164558</v>
      </c>
    </row>
    <row r="219" spans="1:15" x14ac:dyDescent="0.25">
      <c r="A219" s="36">
        <v>42487</v>
      </c>
      <c r="B219" s="38">
        <v>4</v>
      </c>
      <c r="C219" s="38">
        <v>18</v>
      </c>
      <c r="D219" s="17">
        <v>3000029484</v>
      </c>
      <c r="E219" s="17">
        <v>1100122</v>
      </c>
      <c r="F219" s="17" t="s">
        <v>58</v>
      </c>
      <c r="G219" s="17">
        <v>202981</v>
      </c>
      <c r="H219" s="17" t="s">
        <v>59</v>
      </c>
      <c r="I219" s="27">
        <v>17.38</v>
      </c>
      <c r="J219" s="27">
        <v>17.32</v>
      </c>
      <c r="K219" s="17" t="s">
        <v>61</v>
      </c>
      <c r="L219" s="34">
        <v>521</v>
      </c>
      <c r="M219" s="17">
        <v>521</v>
      </c>
      <c r="N219" s="18">
        <v>1385600</v>
      </c>
      <c r="O219" s="30">
        <v>80000</v>
      </c>
    </row>
    <row r="220" spans="1:15" x14ac:dyDescent="0.25">
      <c r="A220" s="36">
        <v>42487</v>
      </c>
      <c r="B220" s="38">
        <v>4</v>
      </c>
      <c r="C220" s="38">
        <v>18</v>
      </c>
      <c r="D220" s="17">
        <v>3000029484</v>
      </c>
      <c r="E220" s="17">
        <v>1100122</v>
      </c>
      <c r="F220" s="17" t="s">
        <v>58</v>
      </c>
      <c r="G220" s="17">
        <v>202981</v>
      </c>
      <c r="H220" s="17" t="s">
        <v>59</v>
      </c>
      <c r="I220" s="27">
        <v>19.73</v>
      </c>
      <c r="J220" s="27">
        <v>19.68</v>
      </c>
      <c r="K220" s="17" t="s">
        <v>62</v>
      </c>
      <c r="L220" s="34">
        <v>498</v>
      </c>
      <c r="M220" s="17">
        <v>498</v>
      </c>
      <c r="N220" s="18">
        <v>1574400</v>
      </c>
      <c r="O220" s="30">
        <v>80000</v>
      </c>
    </row>
    <row r="221" spans="1:15" x14ac:dyDescent="0.25">
      <c r="A221" s="36">
        <v>42487</v>
      </c>
      <c r="B221" s="38">
        <v>4</v>
      </c>
      <c r="C221" s="38">
        <v>18</v>
      </c>
      <c r="D221" s="17">
        <v>3000029421</v>
      </c>
      <c r="E221" s="17">
        <v>1100122</v>
      </c>
      <c r="F221" s="17" t="s">
        <v>58</v>
      </c>
      <c r="G221" s="17">
        <v>200290</v>
      </c>
      <c r="H221" s="17" t="s">
        <v>84</v>
      </c>
      <c r="I221" s="27">
        <v>20.16</v>
      </c>
      <c r="J221" s="27">
        <v>20.04</v>
      </c>
      <c r="K221" s="17" t="s">
        <v>211</v>
      </c>
      <c r="L221" s="34">
        <v>15</v>
      </c>
      <c r="M221" s="17">
        <v>15</v>
      </c>
      <c r="N221" s="18">
        <v>1583160</v>
      </c>
      <c r="O221" s="30">
        <v>79000</v>
      </c>
    </row>
    <row r="222" spans="1:15" x14ac:dyDescent="0.25">
      <c r="A222" s="36">
        <v>42487</v>
      </c>
      <c r="B222" s="38">
        <v>4</v>
      </c>
      <c r="C222" s="38">
        <v>18</v>
      </c>
      <c r="D222" s="17">
        <v>3000029940</v>
      </c>
      <c r="E222" s="17">
        <v>1100122</v>
      </c>
      <c r="F222" s="17" t="s">
        <v>58</v>
      </c>
      <c r="G222" s="17">
        <v>202989</v>
      </c>
      <c r="H222" s="17" t="s">
        <v>206</v>
      </c>
      <c r="I222" s="27">
        <v>19.79</v>
      </c>
      <c r="J222" s="27">
        <v>19.73</v>
      </c>
      <c r="K222" s="17" t="s">
        <v>212</v>
      </c>
      <c r="L222" s="34">
        <v>1053</v>
      </c>
      <c r="M222" s="17">
        <v>1053</v>
      </c>
      <c r="N222" s="18">
        <v>1711577.5099999998</v>
      </c>
      <c r="O222" s="30">
        <v>86750.000506842363</v>
      </c>
    </row>
    <row r="223" spans="1:15" x14ac:dyDescent="0.25">
      <c r="A223" s="36">
        <v>42489</v>
      </c>
      <c r="B223" s="38">
        <v>4</v>
      </c>
      <c r="C223" s="38">
        <v>18</v>
      </c>
      <c r="D223" s="17">
        <v>3000028971</v>
      </c>
      <c r="E223" s="17">
        <v>1100365</v>
      </c>
      <c r="F223" s="17" t="s">
        <v>14</v>
      </c>
      <c r="G223" s="17">
        <v>202967</v>
      </c>
      <c r="H223" s="17" t="s">
        <v>139</v>
      </c>
      <c r="I223" s="27">
        <v>26.21</v>
      </c>
      <c r="J223" s="27">
        <v>26.18</v>
      </c>
      <c r="K223" s="17" t="s">
        <v>213</v>
      </c>
      <c r="L223" s="34" t="s">
        <v>214</v>
      </c>
      <c r="M223" s="17">
        <v>59</v>
      </c>
      <c r="N223" s="18">
        <v>1022747.8850000001</v>
      </c>
      <c r="O223" s="30">
        <v>39066.000190985491</v>
      </c>
    </row>
    <row r="224" spans="1:15" x14ac:dyDescent="0.25">
      <c r="A224" s="36">
        <v>42489</v>
      </c>
      <c r="B224" s="38">
        <v>4</v>
      </c>
      <c r="C224" s="38">
        <v>18</v>
      </c>
      <c r="D224" s="17">
        <v>3000028971</v>
      </c>
      <c r="E224" s="17">
        <v>1100365</v>
      </c>
      <c r="F224" s="17" t="s">
        <v>14</v>
      </c>
      <c r="G224" s="17">
        <v>202967</v>
      </c>
      <c r="H224" s="17" t="s">
        <v>139</v>
      </c>
      <c r="I224" s="27">
        <v>32.53</v>
      </c>
      <c r="J224" s="27">
        <v>32.53</v>
      </c>
      <c r="K224" s="17" t="s">
        <v>82</v>
      </c>
      <c r="L224" s="34" t="s">
        <v>215</v>
      </c>
      <c r="M224" s="17">
        <v>65</v>
      </c>
      <c r="N224" s="18">
        <v>1270816.9724999999</v>
      </c>
      <c r="O224" s="30">
        <v>39065.999769443588</v>
      </c>
    </row>
    <row r="225" spans="1:15" x14ac:dyDescent="0.25">
      <c r="A225" s="36">
        <v>42489</v>
      </c>
      <c r="B225" s="38">
        <v>4</v>
      </c>
      <c r="C225" s="38">
        <v>18</v>
      </c>
      <c r="D225" s="17">
        <v>3000028971</v>
      </c>
      <c r="E225" s="17">
        <v>1100365</v>
      </c>
      <c r="F225" s="17" t="s">
        <v>14</v>
      </c>
      <c r="G225" s="17">
        <v>202967</v>
      </c>
      <c r="H225" s="17" t="s">
        <v>139</v>
      </c>
      <c r="I225" s="27">
        <v>26.85</v>
      </c>
      <c r="J225" s="27">
        <v>26.77</v>
      </c>
      <c r="K225" s="17" t="s">
        <v>216</v>
      </c>
      <c r="L225" s="34" t="s">
        <v>217</v>
      </c>
      <c r="M225" s="17">
        <v>60</v>
      </c>
      <c r="N225" s="18">
        <v>1045796.8125</v>
      </c>
      <c r="O225" s="30">
        <v>39065.999719835636</v>
      </c>
    </row>
    <row r="226" spans="1:15" x14ac:dyDescent="0.25">
      <c r="A226" s="36">
        <v>42490</v>
      </c>
      <c r="B226" s="38">
        <v>4</v>
      </c>
      <c r="C226" s="38">
        <v>18</v>
      </c>
      <c r="D226" s="17">
        <v>3000029944</v>
      </c>
      <c r="E226" s="17">
        <v>1100380</v>
      </c>
      <c r="F226" s="17" t="s">
        <v>23</v>
      </c>
      <c r="G226" s="17">
        <v>200282</v>
      </c>
      <c r="H226" s="17" t="s">
        <v>24</v>
      </c>
      <c r="I226" s="27">
        <v>26.96</v>
      </c>
      <c r="J226" s="27">
        <v>26.94</v>
      </c>
      <c r="K226" s="17" t="s">
        <v>25</v>
      </c>
      <c r="L226" s="34" t="s">
        <v>218</v>
      </c>
      <c r="M226" s="17">
        <v>89</v>
      </c>
      <c r="N226" s="18">
        <v>2176289.71</v>
      </c>
      <c r="O226" s="30">
        <v>80782.84001484781</v>
      </c>
    </row>
    <row r="227" spans="1:15" x14ac:dyDescent="0.25">
      <c r="A227" s="36">
        <v>42490</v>
      </c>
      <c r="B227" s="38">
        <v>4</v>
      </c>
      <c r="C227" s="38">
        <v>18</v>
      </c>
      <c r="D227" s="17">
        <v>3000029944</v>
      </c>
      <c r="E227" s="17">
        <v>1100380</v>
      </c>
      <c r="F227" s="17" t="s">
        <v>23</v>
      </c>
      <c r="G227" s="17">
        <v>200282</v>
      </c>
      <c r="H227" s="17" t="s">
        <v>24</v>
      </c>
      <c r="I227" s="27">
        <v>27.05</v>
      </c>
      <c r="J227" s="27">
        <v>27.05</v>
      </c>
      <c r="K227" s="17" t="s">
        <v>219</v>
      </c>
      <c r="L227" s="34" t="s">
        <v>220</v>
      </c>
      <c r="M227" s="17">
        <v>90</v>
      </c>
      <c r="N227" s="18">
        <v>2185175.8199999998</v>
      </c>
      <c r="O227" s="30">
        <v>80782.839926062836</v>
      </c>
    </row>
    <row r="228" spans="1:15" x14ac:dyDescent="0.25">
      <c r="A228" s="36">
        <v>42490</v>
      </c>
      <c r="B228" s="38">
        <v>4</v>
      </c>
      <c r="C228" s="38">
        <v>18</v>
      </c>
      <c r="D228" s="17">
        <v>3000029944</v>
      </c>
      <c r="E228" s="17">
        <v>1100380</v>
      </c>
      <c r="F228" s="17" t="s">
        <v>23</v>
      </c>
      <c r="G228" s="17">
        <v>200282</v>
      </c>
      <c r="H228" s="17" t="s">
        <v>24</v>
      </c>
      <c r="I228" s="27">
        <v>27.05</v>
      </c>
      <c r="J228" s="27">
        <v>27</v>
      </c>
      <c r="K228" s="17" t="s">
        <v>221</v>
      </c>
      <c r="L228" s="34" t="s">
        <v>222</v>
      </c>
      <c r="M228" s="17">
        <v>91</v>
      </c>
      <c r="N228" s="18">
        <v>2181136.6800000002</v>
      </c>
      <c r="O228" s="30">
        <v>80782.840000000011</v>
      </c>
    </row>
    <row r="229" spans="1:15" x14ac:dyDescent="0.25">
      <c r="A229" s="36">
        <v>42491</v>
      </c>
      <c r="B229" s="38">
        <v>5</v>
      </c>
      <c r="C229" s="38">
        <v>19</v>
      </c>
      <c r="D229" s="17">
        <v>3000030160</v>
      </c>
      <c r="E229" s="17">
        <v>1100380</v>
      </c>
      <c r="F229" s="17" t="s">
        <v>23</v>
      </c>
      <c r="G229" s="17">
        <v>200282</v>
      </c>
      <c r="H229" s="17" t="s">
        <v>24</v>
      </c>
      <c r="I229" s="27">
        <v>28.2</v>
      </c>
      <c r="J229" s="27">
        <v>28.17</v>
      </c>
      <c r="K229" s="17" t="s">
        <v>144</v>
      </c>
      <c r="L229" s="34" t="s">
        <v>223</v>
      </c>
      <c r="M229" s="17">
        <v>95</v>
      </c>
      <c r="N229" s="18">
        <v>2299932.33</v>
      </c>
      <c r="O229" s="30">
        <v>81644.740149094781</v>
      </c>
    </row>
    <row r="230" spans="1:15" x14ac:dyDescent="0.25">
      <c r="A230" s="36">
        <v>42493</v>
      </c>
      <c r="B230" s="38">
        <v>5</v>
      </c>
      <c r="C230" s="38">
        <v>19</v>
      </c>
      <c r="D230" s="17">
        <v>3000030160</v>
      </c>
      <c r="E230" s="17">
        <v>1100380</v>
      </c>
      <c r="F230" s="17" t="s">
        <v>23</v>
      </c>
      <c r="G230" s="17">
        <v>200282</v>
      </c>
      <c r="H230" s="17" t="s">
        <v>24</v>
      </c>
      <c r="I230" s="27">
        <v>-25.56</v>
      </c>
      <c r="J230" s="27">
        <v>-25.52</v>
      </c>
      <c r="K230" s="17" t="s">
        <v>224</v>
      </c>
      <c r="L230" s="34" t="s">
        <v>225</v>
      </c>
      <c r="M230" s="17">
        <v>104</v>
      </c>
      <c r="N230" s="18">
        <v>-2083573.7599999998</v>
      </c>
      <c r="O230" s="30">
        <v>81644.739811912223</v>
      </c>
    </row>
    <row r="231" spans="1:15" x14ac:dyDescent="0.25">
      <c r="A231" s="36">
        <v>42493</v>
      </c>
      <c r="B231" s="38">
        <v>5</v>
      </c>
      <c r="C231" s="38">
        <v>19</v>
      </c>
      <c r="D231" s="17">
        <v>3000029944</v>
      </c>
      <c r="E231" s="17">
        <v>1100380</v>
      </c>
      <c r="F231" s="17" t="s">
        <v>23</v>
      </c>
      <c r="G231" s="17">
        <v>200282</v>
      </c>
      <c r="H231" s="17" t="s">
        <v>24</v>
      </c>
      <c r="I231" s="27">
        <v>8.49</v>
      </c>
      <c r="J231" s="27">
        <v>8.4770000000000003</v>
      </c>
      <c r="K231" s="17" t="s">
        <v>69</v>
      </c>
      <c r="L231" s="34" t="s">
        <v>226</v>
      </c>
      <c r="M231" s="17">
        <v>92</v>
      </c>
      <c r="N231" s="18">
        <v>684796.13</v>
      </c>
      <c r="O231" s="30">
        <v>80782.839447917897</v>
      </c>
    </row>
    <row r="232" spans="1:15" x14ac:dyDescent="0.25">
      <c r="A232" s="36">
        <v>42493</v>
      </c>
      <c r="B232" s="38">
        <v>5</v>
      </c>
      <c r="C232" s="38">
        <v>19</v>
      </c>
      <c r="D232" s="17">
        <v>3000030160</v>
      </c>
      <c r="E232" s="17">
        <v>1100380</v>
      </c>
      <c r="F232" s="17" t="s">
        <v>23</v>
      </c>
      <c r="G232" s="17">
        <v>200282</v>
      </c>
      <c r="H232" s="17" t="s">
        <v>24</v>
      </c>
      <c r="I232" s="27">
        <v>18.3</v>
      </c>
      <c r="J232" s="27">
        <v>18.273</v>
      </c>
      <c r="K232" s="17" t="s">
        <v>69</v>
      </c>
      <c r="L232" s="34" t="s">
        <v>227</v>
      </c>
      <c r="M232" s="17">
        <v>93</v>
      </c>
      <c r="N232" s="18">
        <v>1491894.33</v>
      </c>
      <c r="O232" s="30">
        <v>81644.739780003292</v>
      </c>
    </row>
    <row r="233" spans="1:15" x14ac:dyDescent="0.25">
      <c r="A233" s="36">
        <v>42493</v>
      </c>
      <c r="B233" s="38">
        <v>5</v>
      </c>
      <c r="C233" s="38">
        <v>19</v>
      </c>
      <c r="D233" s="17">
        <v>3000030160</v>
      </c>
      <c r="E233" s="17">
        <v>1100380</v>
      </c>
      <c r="F233" s="17" t="s">
        <v>23</v>
      </c>
      <c r="G233" s="17">
        <v>200282</v>
      </c>
      <c r="H233" s="17" t="s">
        <v>24</v>
      </c>
      <c r="I233" s="27">
        <v>26.16</v>
      </c>
      <c r="J233" s="27">
        <v>26.09</v>
      </c>
      <c r="K233" s="17" t="s">
        <v>228</v>
      </c>
      <c r="L233" s="34" t="s">
        <v>229</v>
      </c>
      <c r="M233" s="17">
        <v>100</v>
      </c>
      <c r="N233" s="18">
        <v>2130111.27</v>
      </c>
      <c r="O233" s="30">
        <v>81644.740130318125</v>
      </c>
    </row>
    <row r="234" spans="1:15" x14ac:dyDescent="0.25">
      <c r="A234" s="36">
        <v>42493</v>
      </c>
      <c r="B234" s="38">
        <v>5</v>
      </c>
      <c r="C234" s="38">
        <v>19</v>
      </c>
      <c r="D234" s="17">
        <v>3000030160</v>
      </c>
      <c r="E234" s="17">
        <v>1100380</v>
      </c>
      <c r="F234" s="17" t="s">
        <v>23</v>
      </c>
      <c r="G234" s="17">
        <v>200282</v>
      </c>
      <c r="H234" s="17" t="s">
        <v>24</v>
      </c>
      <c r="I234" s="27">
        <v>26.9</v>
      </c>
      <c r="J234" s="27">
        <v>26.85</v>
      </c>
      <c r="K234" s="17" t="s">
        <v>230</v>
      </c>
      <c r="L234" s="34" t="s">
        <v>231</v>
      </c>
      <c r="M234" s="17">
        <v>99</v>
      </c>
      <c r="N234" s="18">
        <v>2192161.27</v>
      </c>
      <c r="O234" s="30">
        <v>81644.740037243944</v>
      </c>
    </row>
    <row r="235" spans="1:15" x14ac:dyDescent="0.25">
      <c r="A235" s="36">
        <v>42493</v>
      </c>
      <c r="B235" s="38">
        <v>5</v>
      </c>
      <c r="C235" s="38">
        <v>19</v>
      </c>
      <c r="D235" s="17">
        <v>3000030160</v>
      </c>
      <c r="E235" s="17">
        <v>1100380</v>
      </c>
      <c r="F235" s="17" t="s">
        <v>23</v>
      </c>
      <c r="G235" s="17">
        <v>200282</v>
      </c>
      <c r="H235" s="17" t="s">
        <v>24</v>
      </c>
      <c r="I235" s="27">
        <v>27.23</v>
      </c>
      <c r="J235" s="27">
        <v>27.19</v>
      </c>
      <c r="K235" s="17" t="s">
        <v>232</v>
      </c>
      <c r="L235" s="34" t="s">
        <v>233</v>
      </c>
      <c r="M235" s="17">
        <v>102</v>
      </c>
      <c r="N235" s="18">
        <v>2219920.48</v>
      </c>
      <c r="O235" s="30">
        <v>81644.739977933059</v>
      </c>
    </row>
    <row r="236" spans="1:15" x14ac:dyDescent="0.25">
      <c r="A236" s="36">
        <v>42493</v>
      </c>
      <c r="B236" s="38">
        <v>5</v>
      </c>
      <c r="C236" s="38">
        <v>19</v>
      </c>
      <c r="D236" s="17">
        <v>3000030160</v>
      </c>
      <c r="E236" s="17">
        <v>1100380</v>
      </c>
      <c r="F236" s="17" t="s">
        <v>23</v>
      </c>
      <c r="G236" s="17">
        <v>200282</v>
      </c>
      <c r="H236" s="17" t="s">
        <v>24</v>
      </c>
      <c r="I236" s="27">
        <v>14.13</v>
      </c>
      <c r="J236" s="27">
        <v>14.12</v>
      </c>
      <c r="K236" s="17" t="s">
        <v>234</v>
      </c>
      <c r="L236" s="34" t="s">
        <v>235</v>
      </c>
      <c r="M236" s="17">
        <v>106</v>
      </c>
      <c r="N236" s="18">
        <v>1152823.73</v>
      </c>
      <c r="O236" s="30">
        <v>81644.740084985839</v>
      </c>
    </row>
    <row r="237" spans="1:15" x14ac:dyDescent="0.25">
      <c r="A237" s="36">
        <v>42493</v>
      </c>
      <c r="B237" s="38">
        <v>5</v>
      </c>
      <c r="C237" s="38">
        <v>19</v>
      </c>
      <c r="D237" s="17">
        <v>3000030160</v>
      </c>
      <c r="E237" s="17">
        <v>1100380</v>
      </c>
      <c r="F237" s="17" t="s">
        <v>23</v>
      </c>
      <c r="G237" s="17">
        <v>200282</v>
      </c>
      <c r="H237" s="17" t="s">
        <v>24</v>
      </c>
      <c r="I237" s="27">
        <v>25.7</v>
      </c>
      <c r="J237" s="27">
        <v>25.65</v>
      </c>
      <c r="K237" s="17" t="s">
        <v>236</v>
      </c>
      <c r="L237" s="34" t="s">
        <v>237</v>
      </c>
      <c r="M237" s="17">
        <v>103</v>
      </c>
      <c r="N237" s="18">
        <v>2094187.58</v>
      </c>
      <c r="O237" s="30">
        <v>81644.739961013649</v>
      </c>
    </row>
    <row r="238" spans="1:15" x14ac:dyDescent="0.25">
      <c r="A238" s="36">
        <v>42493</v>
      </c>
      <c r="B238" s="38">
        <v>5</v>
      </c>
      <c r="C238" s="38">
        <v>19</v>
      </c>
      <c r="D238" s="17">
        <v>3000030160</v>
      </c>
      <c r="E238" s="17">
        <v>1100380</v>
      </c>
      <c r="F238" s="17" t="s">
        <v>23</v>
      </c>
      <c r="G238" s="17">
        <v>200282</v>
      </c>
      <c r="H238" s="17" t="s">
        <v>24</v>
      </c>
      <c r="I238" s="27">
        <v>27.35</v>
      </c>
      <c r="J238" s="27">
        <v>27.29</v>
      </c>
      <c r="K238" s="17" t="s">
        <v>33</v>
      </c>
      <c r="L238" s="34" t="s">
        <v>238</v>
      </c>
      <c r="M238" s="17">
        <v>101</v>
      </c>
      <c r="N238" s="18">
        <v>2228084.9500000002</v>
      </c>
      <c r="O238" s="30">
        <v>81644.739831440093</v>
      </c>
    </row>
    <row r="239" spans="1:15" x14ac:dyDescent="0.25">
      <c r="A239" s="36">
        <v>42493</v>
      </c>
      <c r="B239" s="38">
        <v>5</v>
      </c>
      <c r="C239" s="38">
        <v>19</v>
      </c>
      <c r="D239" s="17">
        <v>3000030160</v>
      </c>
      <c r="E239" s="17">
        <v>1100380</v>
      </c>
      <c r="F239" s="17" t="s">
        <v>23</v>
      </c>
      <c r="G239" s="17">
        <v>200282</v>
      </c>
      <c r="H239" s="17" t="s">
        <v>24</v>
      </c>
      <c r="I239" s="27">
        <v>27.29</v>
      </c>
      <c r="J239" s="27">
        <v>27.26</v>
      </c>
      <c r="K239" s="17" t="s">
        <v>239</v>
      </c>
      <c r="L239" s="34" t="s">
        <v>240</v>
      </c>
      <c r="M239" s="17">
        <v>98</v>
      </c>
      <c r="N239" s="18">
        <v>2225635.61</v>
      </c>
      <c r="O239" s="30">
        <v>81644.73991195891</v>
      </c>
    </row>
    <row r="240" spans="1:15" x14ac:dyDescent="0.25">
      <c r="A240" s="36">
        <v>42493</v>
      </c>
      <c r="B240" s="38">
        <v>5</v>
      </c>
      <c r="C240" s="38">
        <v>19</v>
      </c>
      <c r="D240" s="17">
        <v>3000030160</v>
      </c>
      <c r="E240" s="17">
        <v>1100380</v>
      </c>
      <c r="F240" s="17" t="s">
        <v>23</v>
      </c>
      <c r="G240" s="17">
        <v>200282</v>
      </c>
      <c r="H240" s="17" t="s">
        <v>24</v>
      </c>
      <c r="I240" s="27">
        <v>26.73</v>
      </c>
      <c r="J240" s="27">
        <v>26.7</v>
      </c>
      <c r="K240" s="17" t="s">
        <v>241</v>
      </c>
      <c r="L240" s="34" t="s">
        <v>242</v>
      </c>
      <c r="M240" s="17">
        <v>97</v>
      </c>
      <c r="N240" s="18">
        <v>2179914.56</v>
      </c>
      <c r="O240" s="30">
        <v>81644.740074906367</v>
      </c>
    </row>
    <row r="241" spans="1:15" x14ac:dyDescent="0.25">
      <c r="A241" s="36">
        <v>42493</v>
      </c>
      <c r="B241" s="38">
        <v>5</v>
      </c>
      <c r="C241" s="38">
        <v>19</v>
      </c>
      <c r="D241" s="17">
        <v>3000030160</v>
      </c>
      <c r="E241" s="17">
        <v>1100380</v>
      </c>
      <c r="F241" s="17" t="s">
        <v>23</v>
      </c>
      <c r="G241" s="17">
        <v>200282</v>
      </c>
      <c r="H241" s="17" t="s">
        <v>24</v>
      </c>
      <c r="I241" s="27">
        <v>27.05</v>
      </c>
      <c r="J241" s="27">
        <v>27.03</v>
      </c>
      <c r="K241" s="17" t="s">
        <v>243</v>
      </c>
      <c r="L241" s="34" t="s">
        <v>244</v>
      </c>
      <c r="M241" s="17">
        <v>96</v>
      </c>
      <c r="N241" s="18">
        <v>2206857.3199999998</v>
      </c>
      <c r="O241" s="30">
        <v>81644.739918608946</v>
      </c>
    </row>
    <row r="242" spans="1:15" x14ac:dyDescent="0.25">
      <c r="A242" s="36">
        <v>42493</v>
      </c>
      <c r="B242" s="38">
        <v>5</v>
      </c>
      <c r="C242" s="38">
        <v>19</v>
      </c>
      <c r="D242" s="17">
        <v>3000030160</v>
      </c>
      <c r="E242" s="17">
        <v>1100380</v>
      </c>
      <c r="F242" s="17" t="s">
        <v>23</v>
      </c>
      <c r="G242" s="17">
        <v>200282</v>
      </c>
      <c r="H242" s="17" t="s">
        <v>24</v>
      </c>
      <c r="I242" s="27">
        <v>25.56</v>
      </c>
      <c r="J242" s="27">
        <v>25.52</v>
      </c>
      <c r="K242" s="17" t="s">
        <v>224</v>
      </c>
      <c r="L242" s="34" t="s">
        <v>225</v>
      </c>
      <c r="M242" s="17">
        <v>104</v>
      </c>
      <c r="N242" s="18">
        <v>2083573.7599999998</v>
      </c>
      <c r="O242" s="30">
        <v>81644.739811912223</v>
      </c>
    </row>
    <row r="243" spans="1:15" x14ac:dyDescent="0.25">
      <c r="A243" s="36">
        <v>42493</v>
      </c>
      <c r="B243" s="38">
        <v>5</v>
      </c>
      <c r="C243" s="38">
        <v>19</v>
      </c>
      <c r="D243" s="17">
        <v>3000030160</v>
      </c>
      <c r="E243" s="17">
        <v>1100380</v>
      </c>
      <c r="F243" s="17" t="s">
        <v>23</v>
      </c>
      <c r="G243" s="17">
        <v>200282</v>
      </c>
      <c r="H243" s="17" t="s">
        <v>24</v>
      </c>
      <c r="I243" s="27">
        <v>26.56</v>
      </c>
      <c r="J243" s="27">
        <v>26.52</v>
      </c>
      <c r="K243" s="17" t="s">
        <v>245</v>
      </c>
      <c r="L243" s="34" t="s">
        <v>246</v>
      </c>
      <c r="M243" s="17">
        <v>105</v>
      </c>
      <c r="N243" s="18">
        <v>2165218.5</v>
      </c>
      <c r="O243" s="30">
        <v>81644.739819004521</v>
      </c>
    </row>
    <row r="244" spans="1:15" x14ac:dyDescent="0.25">
      <c r="A244" s="36">
        <v>42493</v>
      </c>
      <c r="B244" s="38">
        <v>5</v>
      </c>
      <c r="C244" s="38">
        <v>19</v>
      </c>
      <c r="D244" s="17">
        <v>3000030160</v>
      </c>
      <c r="E244" s="17">
        <v>1100380</v>
      </c>
      <c r="F244" s="17" t="s">
        <v>23</v>
      </c>
      <c r="G244" s="17">
        <v>200282</v>
      </c>
      <c r="H244" s="17" t="s">
        <v>24</v>
      </c>
      <c r="I244" s="27">
        <v>26.74</v>
      </c>
      <c r="J244" s="27">
        <v>26.7</v>
      </c>
      <c r="K244" s="17" t="s">
        <v>247</v>
      </c>
      <c r="L244" s="34" t="s">
        <v>248</v>
      </c>
      <c r="M244" s="17">
        <v>94</v>
      </c>
      <c r="N244" s="18">
        <v>2179914.56</v>
      </c>
      <c r="O244" s="30">
        <v>81644.740074906367</v>
      </c>
    </row>
    <row r="245" spans="1:15" x14ac:dyDescent="0.25">
      <c r="A245" s="36">
        <v>42494</v>
      </c>
      <c r="B245" s="38">
        <v>5</v>
      </c>
      <c r="C245" s="38">
        <v>19</v>
      </c>
      <c r="D245" s="17">
        <v>3000030160</v>
      </c>
      <c r="E245" s="17">
        <v>1100380</v>
      </c>
      <c r="F245" s="17" t="s">
        <v>23</v>
      </c>
      <c r="G245" s="17">
        <v>200282</v>
      </c>
      <c r="H245" s="17" t="s">
        <v>24</v>
      </c>
      <c r="I245" s="27">
        <v>26.56</v>
      </c>
      <c r="J245" s="27">
        <v>26.52</v>
      </c>
      <c r="K245" s="17" t="s">
        <v>189</v>
      </c>
      <c r="L245" s="34" t="s">
        <v>249</v>
      </c>
      <c r="M245" s="17">
        <v>104</v>
      </c>
      <c r="N245" s="18">
        <v>2165218.5</v>
      </c>
      <c r="O245" s="30">
        <v>81644.739819004521</v>
      </c>
    </row>
    <row r="246" spans="1:15" x14ac:dyDescent="0.25">
      <c r="A246" s="36">
        <v>42496</v>
      </c>
      <c r="B246" s="38">
        <v>5</v>
      </c>
      <c r="C246" s="38">
        <v>19</v>
      </c>
      <c r="D246" s="17">
        <v>3000030160</v>
      </c>
      <c r="E246" s="17">
        <v>1100380</v>
      </c>
      <c r="F246" s="17" t="s">
        <v>23</v>
      </c>
      <c r="G246" s="17">
        <v>200282</v>
      </c>
      <c r="H246" s="17" t="s">
        <v>24</v>
      </c>
      <c r="I246" s="27">
        <v>28.45</v>
      </c>
      <c r="J246" s="27">
        <v>28.4</v>
      </c>
      <c r="K246" s="17" t="s">
        <v>144</v>
      </c>
      <c r="L246" s="34" t="s">
        <v>250</v>
      </c>
      <c r="M246" s="17">
        <v>107</v>
      </c>
      <c r="N246" s="18">
        <v>2318710.62</v>
      </c>
      <c r="O246" s="30">
        <v>81644.740140845082</v>
      </c>
    </row>
    <row r="247" spans="1:15" x14ac:dyDescent="0.25">
      <c r="A247" s="36">
        <v>42497</v>
      </c>
      <c r="B247" s="38">
        <v>5</v>
      </c>
      <c r="C247" s="38">
        <v>19</v>
      </c>
      <c r="D247" s="17">
        <v>3000030160</v>
      </c>
      <c r="E247" s="17">
        <v>1100380</v>
      </c>
      <c r="F247" s="17" t="s">
        <v>23</v>
      </c>
      <c r="G247" s="17">
        <v>200282</v>
      </c>
      <c r="H247" s="17" t="s">
        <v>24</v>
      </c>
      <c r="I247" s="27">
        <v>26.41</v>
      </c>
      <c r="J247" s="27">
        <v>26.36</v>
      </c>
      <c r="K247" s="17" t="s">
        <v>251</v>
      </c>
      <c r="L247" s="34" t="s">
        <v>252</v>
      </c>
      <c r="M247" s="17">
        <v>111</v>
      </c>
      <c r="N247" s="18">
        <v>2152155.35</v>
      </c>
      <c r="O247" s="30">
        <v>81644.740136570574</v>
      </c>
    </row>
    <row r="248" spans="1:15" x14ac:dyDescent="0.25">
      <c r="A248" s="36">
        <v>42497</v>
      </c>
      <c r="B248" s="38">
        <v>5</v>
      </c>
      <c r="C248" s="38">
        <v>19</v>
      </c>
      <c r="D248" s="17">
        <v>3000030160</v>
      </c>
      <c r="E248" s="17">
        <v>1100380</v>
      </c>
      <c r="F248" s="17" t="s">
        <v>23</v>
      </c>
      <c r="G248" s="17">
        <v>200282</v>
      </c>
      <c r="H248" s="17" t="s">
        <v>24</v>
      </c>
      <c r="I248" s="27">
        <v>27.68</v>
      </c>
      <c r="J248" s="27">
        <v>27.64</v>
      </c>
      <c r="K248" s="17" t="s">
        <v>253</v>
      </c>
      <c r="L248" s="34" t="s">
        <v>254</v>
      </c>
      <c r="M248" s="17">
        <v>109</v>
      </c>
      <c r="N248" s="18">
        <v>2256660.61</v>
      </c>
      <c r="O248" s="30">
        <v>81644.739869753976</v>
      </c>
    </row>
    <row r="249" spans="1:15" x14ac:dyDescent="0.25">
      <c r="A249" s="36">
        <v>42497</v>
      </c>
      <c r="B249" s="38">
        <v>5</v>
      </c>
      <c r="C249" s="38">
        <v>19</v>
      </c>
      <c r="D249" s="17">
        <v>3000030160</v>
      </c>
      <c r="E249" s="17">
        <v>1100380</v>
      </c>
      <c r="F249" s="17" t="s">
        <v>23</v>
      </c>
      <c r="G249" s="17">
        <v>200282</v>
      </c>
      <c r="H249" s="17" t="s">
        <v>24</v>
      </c>
      <c r="I249" s="27">
        <v>27.21</v>
      </c>
      <c r="J249" s="27">
        <v>27.16</v>
      </c>
      <c r="K249" s="17" t="s">
        <v>255</v>
      </c>
      <c r="L249" s="34" t="s">
        <v>256</v>
      </c>
      <c r="M249" s="17">
        <v>108</v>
      </c>
      <c r="N249" s="18">
        <v>2217471.14</v>
      </c>
      <c r="O249" s="30">
        <v>81644.74005891016</v>
      </c>
    </row>
    <row r="250" spans="1:15" x14ac:dyDescent="0.25">
      <c r="A250" s="36">
        <v>42497</v>
      </c>
      <c r="B250" s="38">
        <v>5</v>
      </c>
      <c r="C250" s="38">
        <v>19</v>
      </c>
      <c r="D250" s="17">
        <v>3000030160</v>
      </c>
      <c r="E250" s="17">
        <v>1100380</v>
      </c>
      <c r="F250" s="17" t="s">
        <v>23</v>
      </c>
      <c r="G250" s="17">
        <v>200282</v>
      </c>
      <c r="H250" s="17" t="s">
        <v>24</v>
      </c>
      <c r="I250" s="27">
        <v>26.87</v>
      </c>
      <c r="J250" s="27">
        <v>26.82</v>
      </c>
      <c r="K250" s="17" t="s">
        <v>257</v>
      </c>
      <c r="L250" s="34">
        <v>110</v>
      </c>
      <c r="M250" s="17">
        <v>110</v>
      </c>
      <c r="N250" s="18">
        <v>2189711.9300000002</v>
      </c>
      <c r="O250" s="30">
        <v>81644.740119313952</v>
      </c>
    </row>
    <row r="251" spans="1:15" x14ac:dyDescent="0.25">
      <c r="A251" s="36">
        <v>42499</v>
      </c>
      <c r="B251" s="38">
        <v>5</v>
      </c>
      <c r="C251" s="38">
        <v>20</v>
      </c>
      <c r="D251" s="17">
        <v>3000030384</v>
      </c>
      <c r="E251" s="17">
        <v>1100380</v>
      </c>
      <c r="F251" s="17" t="s">
        <v>23</v>
      </c>
      <c r="G251" s="17">
        <v>201504</v>
      </c>
      <c r="H251" s="17" t="s">
        <v>258</v>
      </c>
      <c r="I251" s="27">
        <v>20.07</v>
      </c>
      <c r="J251" s="27">
        <v>19.98</v>
      </c>
      <c r="K251" s="17" t="s">
        <v>259</v>
      </c>
      <c r="L251" s="34" t="s">
        <v>260</v>
      </c>
      <c r="M251" s="17">
        <v>132</v>
      </c>
      <c r="N251" s="18">
        <v>1800197.93</v>
      </c>
      <c r="O251" s="30">
        <v>90099.996496496489</v>
      </c>
    </row>
    <row r="252" spans="1:15" x14ac:dyDescent="0.25">
      <c r="A252" s="36">
        <v>42499</v>
      </c>
      <c r="B252" s="38">
        <v>5</v>
      </c>
      <c r="C252" s="38">
        <v>20</v>
      </c>
      <c r="D252" s="17">
        <v>3000030384</v>
      </c>
      <c r="E252" s="17">
        <v>1100380</v>
      </c>
      <c r="F252" s="17" t="s">
        <v>23</v>
      </c>
      <c r="G252" s="17">
        <v>201504</v>
      </c>
      <c r="H252" s="17" t="s">
        <v>258</v>
      </c>
      <c r="I252" s="27">
        <v>20.66</v>
      </c>
      <c r="J252" s="27">
        <v>20.57</v>
      </c>
      <c r="K252" s="17" t="s">
        <v>261</v>
      </c>
      <c r="L252" s="34" t="s">
        <v>262</v>
      </c>
      <c r="M252" s="17">
        <v>123</v>
      </c>
      <c r="N252" s="18">
        <v>1853356.9300000002</v>
      </c>
      <c r="O252" s="30">
        <v>90099.996596985904</v>
      </c>
    </row>
    <row r="253" spans="1:15" x14ac:dyDescent="0.25">
      <c r="A253" s="36">
        <v>42499</v>
      </c>
      <c r="B253" s="38">
        <v>5</v>
      </c>
      <c r="C253" s="38">
        <v>20</v>
      </c>
      <c r="D253" s="17">
        <v>3000030405</v>
      </c>
      <c r="E253" s="17">
        <v>1100380</v>
      </c>
      <c r="F253" s="17" t="s">
        <v>23</v>
      </c>
      <c r="G253" s="17">
        <v>200282</v>
      </c>
      <c r="H253" s="17" t="s">
        <v>24</v>
      </c>
      <c r="I253" s="27">
        <v>4.28</v>
      </c>
      <c r="J253" s="27">
        <v>4.2699999999999996</v>
      </c>
      <c r="K253" s="17" t="s">
        <v>75</v>
      </c>
      <c r="L253" s="34" t="s">
        <v>263</v>
      </c>
      <c r="M253" s="17">
        <v>113</v>
      </c>
      <c r="N253" s="18">
        <v>387233.66</v>
      </c>
      <c r="O253" s="30">
        <v>90687.03981264637</v>
      </c>
    </row>
    <row r="254" spans="1:15" x14ac:dyDescent="0.25">
      <c r="A254" s="36">
        <v>42499</v>
      </c>
      <c r="B254" s="38">
        <v>5</v>
      </c>
      <c r="C254" s="38">
        <v>20</v>
      </c>
      <c r="D254" s="17">
        <v>3000028903</v>
      </c>
      <c r="E254" s="17">
        <v>1100380</v>
      </c>
      <c r="F254" s="17" t="s">
        <v>23</v>
      </c>
      <c r="G254" s="17">
        <v>201504</v>
      </c>
      <c r="H254" s="17" t="s">
        <v>258</v>
      </c>
      <c r="I254" s="27">
        <v>8</v>
      </c>
      <c r="J254" s="27">
        <v>7.9589999999999996</v>
      </c>
      <c r="K254" s="17" t="s">
        <v>264</v>
      </c>
      <c r="L254" s="34" t="s">
        <v>265</v>
      </c>
      <c r="M254" s="17">
        <v>115</v>
      </c>
      <c r="N254" s="18">
        <v>631147.9</v>
      </c>
      <c r="O254" s="30">
        <v>79299.89948485991</v>
      </c>
    </row>
    <row r="255" spans="1:15" x14ac:dyDescent="0.25">
      <c r="A255" s="36">
        <v>42499</v>
      </c>
      <c r="B255" s="38">
        <v>5</v>
      </c>
      <c r="C255" s="38">
        <v>20</v>
      </c>
      <c r="D255" s="17">
        <v>3000030384</v>
      </c>
      <c r="E255" s="17">
        <v>1100380</v>
      </c>
      <c r="F255" s="17" t="s">
        <v>23</v>
      </c>
      <c r="G255" s="17">
        <v>201504</v>
      </c>
      <c r="H255" s="17" t="s">
        <v>258</v>
      </c>
      <c r="I255" s="27">
        <v>13.3</v>
      </c>
      <c r="J255" s="27">
        <v>13.231</v>
      </c>
      <c r="K255" s="17" t="s">
        <v>264</v>
      </c>
      <c r="L255" s="34" t="s">
        <v>266</v>
      </c>
      <c r="M255" s="17">
        <v>116</v>
      </c>
      <c r="N255" s="18">
        <v>1192113.06</v>
      </c>
      <c r="O255" s="30">
        <v>90099.996976796916</v>
      </c>
    </row>
    <row r="256" spans="1:15" x14ac:dyDescent="0.25">
      <c r="A256" s="36">
        <v>42499</v>
      </c>
      <c r="B256" s="38">
        <v>5</v>
      </c>
      <c r="C256" s="38">
        <v>20</v>
      </c>
      <c r="D256" s="17">
        <v>3000030384</v>
      </c>
      <c r="E256" s="17">
        <v>1100380</v>
      </c>
      <c r="F256" s="17" t="s">
        <v>23</v>
      </c>
      <c r="G256" s="17">
        <v>201504</v>
      </c>
      <c r="H256" s="17" t="s">
        <v>258</v>
      </c>
      <c r="I256" s="27">
        <v>19.559999999999999</v>
      </c>
      <c r="J256" s="27">
        <v>19.5</v>
      </c>
      <c r="K256" s="17" t="s">
        <v>267</v>
      </c>
      <c r="L256" s="34" t="s">
        <v>268</v>
      </c>
      <c r="M256" s="17">
        <v>125</v>
      </c>
      <c r="N256" s="18">
        <v>1756949.93</v>
      </c>
      <c r="O256" s="30">
        <v>90099.996410256412</v>
      </c>
    </row>
    <row r="257" spans="1:15" x14ac:dyDescent="0.25">
      <c r="A257" s="36">
        <v>42499</v>
      </c>
      <c r="B257" s="38">
        <v>5</v>
      </c>
      <c r="C257" s="38">
        <v>20</v>
      </c>
      <c r="D257" s="17">
        <v>3000030384</v>
      </c>
      <c r="E257" s="17">
        <v>1100380</v>
      </c>
      <c r="F257" s="17" t="s">
        <v>23</v>
      </c>
      <c r="G257" s="17">
        <v>201504</v>
      </c>
      <c r="H257" s="17" t="s">
        <v>258</v>
      </c>
      <c r="I257" s="27">
        <v>19.77</v>
      </c>
      <c r="J257" s="27">
        <v>19.68</v>
      </c>
      <c r="K257" s="17" t="s">
        <v>269</v>
      </c>
      <c r="L257" s="34" t="s">
        <v>270</v>
      </c>
      <c r="M257" s="17">
        <v>117</v>
      </c>
      <c r="N257" s="18">
        <v>1773167.93</v>
      </c>
      <c r="O257" s="30">
        <v>90099.996443089432</v>
      </c>
    </row>
    <row r="258" spans="1:15" x14ac:dyDescent="0.25">
      <c r="A258" s="36">
        <v>42499</v>
      </c>
      <c r="B258" s="38">
        <v>5</v>
      </c>
      <c r="C258" s="38">
        <v>20</v>
      </c>
      <c r="D258" s="17">
        <v>3000030384</v>
      </c>
      <c r="E258" s="17">
        <v>1100380</v>
      </c>
      <c r="F258" s="17" t="s">
        <v>23</v>
      </c>
      <c r="G258" s="17">
        <v>201504</v>
      </c>
      <c r="H258" s="17" t="s">
        <v>258</v>
      </c>
      <c r="I258" s="27">
        <v>20.53</v>
      </c>
      <c r="J258" s="27">
        <v>20.46</v>
      </c>
      <c r="K258" s="17" t="s">
        <v>271</v>
      </c>
      <c r="L258" s="34" t="s">
        <v>272</v>
      </c>
      <c r="M258" s="17">
        <v>124</v>
      </c>
      <c r="N258" s="18">
        <v>1843445.93</v>
      </c>
      <c r="O258" s="30">
        <v>90099.996578690116</v>
      </c>
    </row>
    <row r="259" spans="1:15" x14ac:dyDescent="0.25">
      <c r="A259" s="36">
        <v>42499</v>
      </c>
      <c r="B259" s="38">
        <v>5</v>
      </c>
      <c r="C259" s="38">
        <v>20</v>
      </c>
      <c r="D259" s="17">
        <v>3000030160</v>
      </c>
      <c r="E259" s="17">
        <v>1100380</v>
      </c>
      <c r="F259" s="17" t="s">
        <v>23</v>
      </c>
      <c r="G259" s="17">
        <v>200282</v>
      </c>
      <c r="H259" s="17" t="s">
        <v>24</v>
      </c>
      <c r="I259" s="27">
        <v>21.4</v>
      </c>
      <c r="J259" s="27">
        <v>21.35</v>
      </c>
      <c r="K259" s="17" t="s">
        <v>75</v>
      </c>
      <c r="L259" s="34" t="s">
        <v>273</v>
      </c>
      <c r="M259" s="17">
        <v>112</v>
      </c>
      <c r="N259" s="18">
        <v>1743115.2</v>
      </c>
      <c r="O259" s="30">
        <v>81644.7400468384</v>
      </c>
    </row>
    <row r="260" spans="1:15" x14ac:dyDescent="0.25">
      <c r="A260" s="36">
        <v>42500</v>
      </c>
      <c r="B260" s="38">
        <v>5</v>
      </c>
      <c r="C260" s="38">
        <v>20</v>
      </c>
      <c r="D260" s="17">
        <v>3000030384</v>
      </c>
      <c r="E260" s="17">
        <v>1100380</v>
      </c>
      <c r="F260" s="17" t="s">
        <v>23</v>
      </c>
      <c r="G260" s="17">
        <v>201504</v>
      </c>
      <c r="H260" s="17" t="s">
        <v>258</v>
      </c>
      <c r="I260" s="27">
        <v>20.23</v>
      </c>
      <c r="J260" s="27">
        <v>20.16</v>
      </c>
      <c r="K260" s="17" t="s">
        <v>274</v>
      </c>
      <c r="L260" s="34" t="s">
        <v>275</v>
      </c>
      <c r="M260" s="17">
        <v>133</v>
      </c>
      <c r="N260" s="18">
        <v>1816415.9300000002</v>
      </c>
      <c r="O260" s="30">
        <v>90099.996527777781</v>
      </c>
    </row>
    <row r="261" spans="1:15" x14ac:dyDescent="0.25">
      <c r="A261" s="36">
        <v>42500</v>
      </c>
      <c r="B261" s="38">
        <v>5</v>
      </c>
      <c r="C261" s="38">
        <v>20</v>
      </c>
      <c r="D261" s="17">
        <v>3000030384</v>
      </c>
      <c r="E261" s="17">
        <v>1100380</v>
      </c>
      <c r="F261" s="17" t="s">
        <v>23</v>
      </c>
      <c r="G261" s="17">
        <v>201504</v>
      </c>
      <c r="H261" s="17" t="s">
        <v>258</v>
      </c>
      <c r="I261" s="27">
        <v>19.399999999999999</v>
      </c>
      <c r="J261" s="27">
        <v>19.399999999999999</v>
      </c>
      <c r="K261" s="17" t="s">
        <v>276</v>
      </c>
      <c r="L261" s="34" t="s">
        <v>277</v>
      </c>
      <c r="M261" s="17">
        <v>149</v>
      </c>
      <c r="N261" s="18">
        <v>1747939.93</v>
      </c>
      <c r="O261" s="30">
        <v>90099.996391752575</v>
      </c>
    </row>
    <row r="262" spans="1:15" x14ac:dyDescent="0.25">
      <c r="A262" s="36">
        <v>42500</v>
      </c>
      <c r="B262" s="38">
        <v>5</v>
      </c>
      <c r="C262" s="38">
        <v>20</v>
      </c>
      <c r="D262" s="17">
        <v>3000030405</v>
      </c>
      <c r="E262" s="17">
        <v>1100380</v>
      </c>
      <c r="F262" s="17" t="s">
        <v>23</v>
      </c>
      <c r="G262" s="17">
        <v>200282</v>
      </c>
      <c r="H262" s="17" t="s">
        <v>24</v>
      </c>
      <c r="I262" s="27">
        <v>25.29</v>
      </c>
      <c r="J262" s="27">
        <v>25.24</v>
      </c>
      <c r="K262" s="17" t="s">
        <v>278</v>
      </c>
      <c r="L262" s="34" t="s">
        <v>279</v>
      </c>
      <c r="M262" s="17">
        <v>114</v>
      </c>
      <c r="N262" s="18">
        <v>2288940.89</v>
      </c>
      <c r="O262" s="30">
        <v>90687.040015847873</v>
      </c>
    </row>
    <row r="263" spans="1:15" x14ac:dyDescent="0.25">
      <c r="A263" s="36">
        <v>42500</v>
      </c>
      <c r="B263" s="38">
        <v>5</v>
      </c>
      <c r="C263" s="38">
        <v>20</v>
      </c>
      <c r="D263" s="17">
        <v>3000030405</v>
      </c>
      <c r="E263" s="17">
        <v>1100380</v>
      </c>
      <c r="F263" s="17" t="s">
        <v>23</v>
      </c>
      <c r="G263" s="17">
        <v>200282</v>
      </c>
      <c r="H263" s="17" t="s">
        <v>24</v>
      </c>
      <c r="I263" s="27">
        <v>25.63</v>
      </c>
      <c r="J263" s="27">
        <v>25.58</v>
      </c>
      <c r="K263" s="17" t="s">
        <v>155</v>
      </c>
      <c r="L263" s="34" t="s">
        <v>280</v>
      </c>
      <c r="M263" s="17">
        <v>115</v>
      </c>
      <c r="N263" s="18">
        <v>2319774.48</v>
      </c>
      <c r="O263" s="30">
        <v>90687.039874902272</v>
      </c>
    </row>
    <row r="264" spans="1:15" x14ac:dyDescent="0.25">
      <c r="A264" s="36">
        <v>42500</v>
      </c>
      <c r="B264" s="38">
        <v>5</v>
      </c>
      <c r="C264" s="38">
        <v>20</v>
      </c>
      <c r="D264" s="17">
        <v>3000030405</v>
      </c>
      <c r="E264" s="17">
        <v>1100380</v>
      </c>
      <c r="F264" s="17" t="s">
        <v>23</v>
      </c>
      <c r="G264" s="17">
        <v>200282</v>
      </c>
      <c r="H264" s="17" t="s">
        <v>24</v>
      </c>
      <c r="I264" s="27">
        <v>25.35</v>
      </c>
      <c r="J264" s="27">
        <v>25.3</v>
      </c>
      <c r="K264" s="17" t="s">
        <v>48</v>
      </c>
      <c r="L264" s="34" t="s">
        <v>281</v>
      </c>
      <c r="M264" s="17">
        <v>117</v>
      </c>
      <c r="N264" s="18">
        <v>2294382.11</v>
      </c>
      <c r="O264" s="30">
        <v>90687.039920948606</v>
      </c>
    </row>
    <row r="265" spans="1:15" x14ac:dyDescent="0.25">
      <c r="A265" s="36">
        <v>42500</v>
      </c>
      <c r="B265" s="38">
        <v>5</v>
      </c>
      <c r="C265" s="38">
        <v>20</v>
      </c>
      <c r="D265" s="17">
        <v>3000030405</v>
      </c>
      <c r="E265" s="17">
        <v>1100380</v>
      </c>
      <c r="F265" s="17" t="s">
        <v>23</v>
      </c>
      <c r="G265" s="17">
        <v>200282</v>
      </c>
      <c r="H265" s="17" t="s">
        <v>24</v>
      </c>
      <c r="I265" s="27">
        <v>26.29</v>
      </c>
      <c r="J265" s="27">
        <v>26.22</v>
      </c>
      <c r="K265" s="17" t="s">
        <v>54</v>
      </c>
      <c r="L265" s="34" t="s">
        <v>282</v>
      </c>
      <c r="M265" s="17">
        <v>116</v>
      </c>
      <c r="N265" s="18">
        <v>2377814.19</v>
      </c>
      <c r="O265" s="30">
        <v>90687.040045766596</v>
      </c>
    </row>
    <row r="266" spans="1:15" x14ac:dyDescent="0.25">
      <c r="A266" s="36">
        <v>42500</v>
      </c>
      <c r="B266" s="38">
        <v>5</v>
      </c>
      <c r="C266" s="38">
        <v>20</v>
      </c>
      <c r="D266" s="17">
        <v>3000030384</v>
      </c>
      <c r="E266" s="17">
        <v>1100380</v>
      </c>
      <c r="F266" s="17" t="s">
        <v>23</v>
      </c>
      <c r="G266" s="17">
        <v>201504</v>
      </c>
      <c r="H266" s="17" t="s">
        <v>258</v>
      </c>
      <c r="I266" s="27">
        <v>25.33</v>
      </c>
      <c r="J266" s="27">
        <v>25.18</v>
      </c>
      <c r="K266" s="17" t="s">
        <v>283</v>
      </c>
      <c r="L266" s="34" t="s">
        <v>284</v>
      </c>
      <c r="M266" s="17">
        <v>152</v>
      </c>
      <c r="N266" s="18">
        <v>2268717.91</v>
      </c>
      <c r="O266" s="30">
        <v>90099.996425734716</v>
      </c>
    </row>
    <row r="267" spans="1:15" x14ac:dyDescent="0.25">
      <c r="A267" s="36">
        <v>42500</v>
      </c>
      <c r="B267" s="38">
        <v>5</v>
      </c>
      <c r="C267" s="38">
        <v>20</v>
      </c>
      <c r="D267" s="17">
        <v>3000030384</v>
      </c>
      <c r="E267" s="17">
        <v>1100380</v>
      </c>
      <c r="F267" s="17" t="s">
        <v>23</v>
      </c>
      <c r="G267" s="17">
        <v>201504</v>
      </c>
      <c r="H267" s="17" t="s">
        <v>258</v>
      </c>
      <c r="I267" s="27">
        <v>20.010000000000002</v>
      </c>
      <c r="J267" s="27">
        <v>19.920000000000002</v>
      </c>
      <c r="K267" s="17" t="s">
        <v>120</v>
      </c>
      <c r="L267" s="34" t="s">
        <v>285</v>
      </c>
      <c r="M267" s="17">
        <v>148</v>
      </c>
      <c r="N267" s="18">
        <v>1794791.93</v>
      </c>
      <c r="O267" s="30">
        <v>90099.99648594376</v>
      </c>
    </row>
    <row r="268" spans="1:15" x14ac:dyDescent="0.25">
      <c r="A268" s="36">
        <v>42500</v>
      </c>
      <c r="B268" s="38">
        <v>5</v>
      </c>
      <c r="C268" s="38">
        <v>20</v>
      </c>
      <c r="D268" s="17">
        <v>3000030384</v>
      </c>
      <c r="E268" s="17">
        <v>1100380</v>
      </c>
      <c r="F268" s="17" t="s">
        <v>23</v>
      </c>
      <c r="G268" s="17">
        <v>201504</v>
      </c>
      <c r="H268" s="17" t="s">
        <v>258</v>
      </c>
      <c r="I268" s="27">
        <v>20.66</v>
      </c>
      <c r="J268" s="27">
        <v>20.57</v>
      </c>
      <c r="K268" s="17" t="s">
        <v>286</v>
      </c>
      <c r="L268" s="34" t="s">
        <v>287</v>
      </c>
      <c r="M268" s="17">
        <v>145</v>
      </c>
      <c r="N268" s="18">
        <v>1853356.9300000002</v>
      </c>
      <c r="O268" s="30">
        <v>90099.996596985904</v>
      </c>
    </row>
    <row r="269" spans="1:15" x14ac:dyDescent="0.25">
      <c r="A269" s="36">
        <v>42500</v>
      </c>
      <c r="B269" s="38">
        <v>5</v>
      </c>
      <c r="C269" s="38">
        <v>20</v>
      </c>
      <c r="D269" s="17">
        <v>3000030384</v>
      </c>
      <c r="E269" s="17">
        <v>1100380</v>
      </c>
      <c r="F269" s="17" t="s">
        <v>23</v>
      </c>
      <c r="G269" s="17">
        <v>201504</v>
      </c>
      <c r="H269" s="17" t="s">
        <v>258</v>
      </c>
      <c r="I269" s="27">
        <v>19.39</v>
      </c>
      <c r="J269" s="27">
        <v>19.22</v>
      </c>
      <c r="K269" s="17" t="s">
        <v>288</v>
      </c>
      <c r="L269" s="34" t="s">
        <v>289</v>
      </c>
      <c r="M269" s="17">
        <v>139</v>
      </c>
      <c r="N269" s="18">
        <v>1731721.9300000002</v>
      </c>
      <c r="O269" s="30">
        <v>90099.996357960466</v>
      </c>
    </row>
    <row r="270" spans="1:15" x14ac:dyDescent="0.25">
      <c r="A270" s="36">
        <v>42503</v>
      </c>
      <c r="B270" s="38">
        <v>5</v>
      </c>
      <c r="C270" s="38">
        <v>20</v>
      </c>
      <c r="D270" s="17">
        <v>3000030384</v>
      </c>
      <c r="E270" s="17">
        <v>1100380</v>
      </c>
      <c r="F270" s="17" t="s">
        <v>23</v>
      </c>
      <c r="G270" s="17">
        <v>201504</v>
      </c>
      <c r="H270" s="17" t="s">
        <v>258</v>
      </c>
      <c r="I270" s="27">
        <v>13.43</v>
      </c>
      <c r="J270" s="27">
        <v>13.33</v>
      </c>
      <c r="K270" s="17" t="s">
        <v>290</v>
      </c>
      <c r="L270" s="34" t="s">
        <v>291</v>
      </c>
      <c r="M270" s="17">
        <v>160</v>
      </c>
      <c r="N270" s="18">
        <v>1201032.95</v>
      </c>
      <c r="O270" s="30">
        <v>90099.996249062257</v>
      </c>
    </row>
    <row r="271" spans="1:15" x14ac:dyDescent="0.25">
      <c r="A271" s="36">
        <v>42504</v>
      </c>
      <c r="B271" s="38">
        <v>5</v>
      </c>
      <c r="C271" s="38">
        <v>20</v>
      </c>
      <c r="D271" s="17">
        <v>3000030560</v>
      </c>
      <c r="E271" s="17">
        <v>1100784</v>
      </c>
      <c r="F271" s="17" t="s">
        <v>40</v>
      </c>
      <c r="G271" s="17">
        <v>200055</v>
      </c>
      <c r="H271" s="17" t="s">
        <v>292</v>
      </c>
      <c r="I271" s="27">
        <v>20.52</v>
      </c>
      <c r="J271" s="27">
        <v>20.52</v>
      </c>
      <c r="K271" s="17" t="s">
        <v>293</v>
      </c>
      <c r="L271" s="34">
        <v>1070</v>
      </c>
      <c r="M271" s="17">
        <v>1070</v>
      </c>
      <c r="N271" s="18">
        <v>879552.87</v>
      </c>
      <c r="O271" s="30">
        <v>42863.200292397662</v>
      </c>
    </row>
    <row r="272" spans="1:15" x14ac:dyDescent="0.25">
      <c r="A272" s="36">
        <v>42504</v>
      </c>
      <c r="B272" s="38">
        <v>5</v>
      </c>
      <c r="C272" s="38">
        <v>20</v>
      </c>
      <c r="D272" s="17">
        <v>3000030560</v>
      </c>
      <c r="E272" s="17">
        <v>1100784</v>
      </c>
      <c r="F272" s="17" t="s">
        <v>40</v>
      </c>
      <c r="G272" s="17">
        <v>200055</v>
      </c>
      <c r="H272" s="17" t="s">
        <v>292</v>
      </c>
      <c r="I272" s="27">
        <v>19.495000000000001</v>
      </c>
      <c r="J272" s="27">
        <v>19.495000000000001</v>
      </c>
      <c r="K272" s="17" t="s">
        <v>294</v>
      </c>
      <c r="L272" s="34" t="s">
        <v>295</v>
      </c>
      <c r="M272" s="17">
        <v>1067</v>
      </c>
      <c r="N272" s="18">
        <v>835618.09</v>
      </c>
      <c r="O272" s="30">
        <v>42863.200307771222</v>
      </c>
    </row>
    <row r="273" spans="1:15" x14ac:dyDescent="0.25">
      <c r="A273" s="36">
        <v>42504</v>
      </c>
      <c r="B273" s="38">
        <v>5</v>
      </c>
      <c r="C273" s="38">
        <v>20</v>
      </c>
      <c r="D273" s="17">
        <v>3000030560</v>
      </c>
      <c r="E273" s="17">
        <v>1100784</v>
      </c>
      <c r="F273" s="17" t="s">
        <v>40</v>
      </c>
      <c r="G273" s="17">
        <v>200055</v>
      </c>
      <c r="H273" s="17" t="s">
        <v>292</v>
      </c>
      <c r="I273" s="27">
        <v>19.760000000000002</v>
      </c>
      <c r="J273" s="27">
        <v>19.739999999999998</v>
      </c>
      <c r="K273" s="17" t="s">
        <v>296</v>
      </c>
      <c r="L273" s="34">
        <v>1105</v>
      </c>
      <c r="M273" s="17">
        <v>1105</v>
      </c>
      <c r="N273" s="18">
        <v>846119.58</v>
      </c>
      <c r="O273" s="30">
        <v>42863.200607902734</v>
      </c>
    </row>
    <row r="274" spans="1:15" x14ac:dyDescent="0.25">
      <c r="A274" s="36">
        <v>42504</v>
      </c>
      <c r="B274" s="38">
        <v>5</v>
      </c>
      <c r="C274" s="38">
        <v>20</v>
      </c>
      <c r="D274" s="17">
        <v>3000030560</v>
      </c>
      <c r="E274" s="17">
        <v>1100784</v>
      </c>
      <c r="F274" s="17" t="s">
        <v>40</v>
      </c>
      <c r="G274" s="17">
        <v>200055</v>
      </c>
      <c r="H274" s="17" t="s">
        <v>292</v>
      </c>
      <c r="I274" s="27">
        <v>25.78</v>
      </c>
      <c r="J274" s="27">
        <v>25.78</v>
      </c>
      <c r="K274" s="17" t="s">
        <v>297</v>
      </c>
      <c r="L274" s="34">
        <v>1066</v>
      </c>
      <c r="M274" s="17">
        <v>1066</v>
      </c>
      <c r="N274" s="18">
        <v>1105013.29</v>
      </c>
      <c r="O274" s="30">
        <v>42863.199767261445</v>
      </c>
    </row>
    <row r="275" spans="1:15" x14ac:dyDescent="0.25">
      <c r="A275" s="36">
        <v>42506</v>
      </c>
      <c r="B275" s="38">
        <v>5</v>
      </c>
      <c r="C275" s="38">
        <v>21</v>
      </c>
      <c r="D275" s="17">
        <v>3000030560</v>
      </c>
      <c r="E275" s="17">
        <v>1100784</v>
      </c>
      <c r="F275" s="17" t="s">
        <v>40</v>
      </c>
      <c r="G275" s="17">
        <v>200055</v>
      </c>
      <c r="H275" s="17" t="s">
        <v>292</v>
      </c>
      <c r="I275" s="27">
        <v>20.43</v>
      </c>
      <c r="J275" s="27">
        <v>20.43</v>
      </c>
      <c r="K275" s="17" t="s">
        <v>298</v>
      </c>
      <c r="L275" s="34" t="s">
        <v>299</v>
      </c>
      <c r="M275" s="17">
        <v>1178</v>
      </c>
      <c r="N275" s="18">
        <v>875695.17</v>
      </c>
      <c r="O275" s="30">
        <v>42863.199706314248</v>
      </c>
    </row>
    <row r="276" spans="1:15" x14ac:dyDescent="0.25">
      <c r="A276" s="36">
        <v>42506</v>
      </c>
      <c r="B276" s="38">
        <v>5</v>
      </c>
      <c r="C276" s="38">
        <v>21</v>
      </c>
      <c r="D276" s="17">
        <v>3000030560</v>
      </c>
      <c r="E276" s="17">
        <v>1100784</v>
      </c>
      <c r="F276" s="17" t="s">
        <v>40</v>
      </c>
      <c r="G276" s="17">
        <v>200055</v>
      </c>
      <c r="H276" s="17" t="s">
        <v>292</v>
      </c>
      <c r="I276" s="27">
        <v>19.93</v>
      </c>
      <c r="J276" s="27">
        <v>19.899999999999999</v>
      </c>
      <c r="K276" s="17" t="s">
        <v>300</v>
      </c>
      <c r="L276" s="34">
        <v>1176</v>
      </c>
      <c r="M276" s="17">
        <v>1176</v>
      </c>
      <c r="N276" s="18">
        <v>852977.68</v>
      </c>
      <c r="O276" s="30">
        <v>42863.200000000004</v>
      </c>
    </row>
    <row r="277" spans="1:15" x14ac:dyDescent="0.25">
      <c r="A277" s="36">
        <v>42506</v>
      </c>
      <c r="B277" s="38">
        <v>5</v>
      </c>
      <c r="C277" s="38">
        <v>21</v>
      </c>
      <c r="D277" s="17">
        <v>3000030560</v>
      </c>
      <c r="E277" s="17">
        <v>1100784</v>
      </c>
      <c r="F277" s="17" t="s">
        <v>40</v>
      </c>
      <c r="G277" s="17">
        <v>200055</v>
      </c>
      <c r="H277" s="17" t="s">
        <v>292</v>
      </c>
      <c r="I277" s="27">
        <v>19.59</v>
      </c>
      <c r="J277" s="27">
        <v>19.59</v>
      </c>
      <c r="K277" s="17" t="s">
        <v>301</v>
      </c>
      <c r="L277" s="34">
        <v>1143</v>
      </c>
      <c r="M277" s="17">
        <v>1143</v>
      </c>
      <c r="N277" s="18">
        <v>839690.1</v>
      </c>
      <c r="O277" s="30">
        <v>42863.200612557426</v>
      </c>
    </row>
    <row r="278" spans="1:15" x14ac:dyDescent="0.25">
      <c r="A278" s="36">
        <v>42508</v>
      </c>
      <c r="B278" s="38">
        <v>5</v>
      </c>
      <c r="C278" s="38">
        <v>21</v>
      </c>
      <c r="D278" s="17">
        <v>3000030560</v>
      </c>
      <c r="E278" s="17">
        <v>1100784</v>
      </c>
      <c r="F278" s="17" t="s">
        <v>40</v>
      </c>
      <c r="G278" s="17">
        <v>200055</v>
      </c>
      <c r="H278" s="17" t="s">
        <v>292</v>
      </c>
      <c r="I278" s="27">
        <v>20.065000000000001</v>
      </c>
      <c r="J278" s="27">
        <v>20.059999999999999</v>
      </c>
      <c r="K278" s="17" t="s">
        <v>302</v>
      </c>
      <c r="L278" s="34" t="s">
        <v>303</v>
      </c>
      <c r="M278" s="17">
        <v>1211</v>
      </c>
      <c r="N278" s="18">
        <v>859835.78</v>
      </c>
      <c r="O278" s="30">
        <v>42863.19940179462</v>
      </c>
    </row>
    <row r="279" spans="1:15" x14ac:dyDescent="0.25">
      <c r="A279" s="36">
        <v>42508</v>
      </c>
      <c r="B279" s="38">
        <v>5</v>
      </c>
      <c r="C279" s="38">
        <v>21</v>
      </c>
      <c r="D279" s="17">
        <v>3000030560</v>
      </c>
      <c r="E279" s="17">
        <v>1100784</v>
      </c>
      <c r="F279" s="17" t="s">
        <v>40</v>
      </c>
      <c r="G279" s="17">
        <v>200055</v>
      </c>
      <c r="H279" s="17" t="s">
        <v>292</v>
      </c>
      <c r="I279" s="27">
        <v>19.614999999999998</v>
      </c>
      <c r="J279" s="27">
        <v>19.600000000000001</v>
      </c>
      <c r="K279" s="17" t="s">
        <v>304</v>
      </c>
      <c r="L279" s="34" t="s">
        <v>305</v>
      </c>
      <c r="M279" s="17">
        <v>1183</v>
      </c>
      <c r="N279" s="18">
        <v>840118.72</v>
      </c>
      <c r="O279" s="30">
        <v>42863.199999999997</v>
      </c>
    </row>
    <row r="280" spans="1:15" x14ac:dyDescent="0.25">
      <c r="A280" s="36">
        <v>42510</v>
      </c>
      <c r="B280" s="38">
        <v>5</v>
      </c>
      <c r="C280" s="38">
        <v>21</v>
      </c>
      <c r="D280" s="17">
        <v>3000030560</v>
      </c>
      <c r="E280" s="17">
        <v>1100784</v>
      </c>
      <c r="F280" s="17" t="s">
        <v>40</v>
      </c>
      <c r="G280" s="17">
        <v>200055</v>
      </c>
      <c r="H280" s="17" t="s">
        <v>292</v>
      </c>
      <c r="I280" s="27">
        <v>19.774999999999999</v>
      </c>
      <c r="J280" s="27">
        <v>19.774999999999999</v>
      </c>
      <c r="K280" s="17" t="s">
        <v>306</v>
      </c>
      <c r="L280" s="34" t="s">
        <v>307</v>
      </c>
      <c r="M280" s="17">
        <v>1264</v>
      </c>
      <c r="N280" s="18">
        <v>847619.78</v>
      </c>
      <c r="O280" s="30">
        <v>42863.200000000004</v>
      </c>
    </row>
    <row r="281" spans="1:15" x14ac:dyDescent="0.25">
      <c r="A281" s="36">
        <v>42511</v>
      </c>
      <c r="B281" s="38">
        <v>5</v>
      </c>
      <c r="C281" s="38">
        <v>21</v>
      </c>
      <c r="D281" s="17">
        <v>3000030560</v>
      </c>
      <c r="E281" s="17">
        <v>1100784</v>
      </c>
      <c r="F281" s="17" t="s">
        <v>40</v>
      </c>
      <c r="G281" s="17">
        <v>200055</v>
      </c>
      <c r="H281" s="17" t="s">
        <v>292</v>
      </c>
      <c r="I281" s="27">
        <v>22.945</v>
      </c>
      <c r="J281" s="27">
        <v>22.945</v>
      </c>
      <c r="K281" s="17" t="s">
        <v>308</v>
      </c>
      <c r="L281" s="34" t="s">
        <v>309</v>
      </c>
      <c r="M281" s="17">
        <v>1212</v>
      </c>
      <c r="N281" s="18">
        <v>983496.13</v>
      </c>
      <c r="O281" s="30">
        <v>42863.20026149488</v>
      </c>
    </row>
    <row r="282" spans="1:15" x14ac:dyDescent="0.25">
      <c r="A282" s="36">
        <v>42511</v>
      </c>
      <c r="B282" s="38">
        <v>5</v>
      </c>
      <c r="C282" s="38">
        <v>21</v>
      </c>
      <c r="D282" s="17">
        <v>3000030560</v>
      </c>
      <c r="E282" s="17">
        <v>1100784</v>
      </c>
      <c r="F282" s="17" t="s">
        <v>40</v>
      </c>
      <c r="G282" s="17">
        <v>200055</v>
      </c>
      <c r="H282" s="17" t="s">
        <v>292</v>
      </c>
      <c r="I282" s="27">
        <v>20.02</v>
      </c>
      <c r="J282" s="27">
        <v>20.02</v>
      </c>
      <c r="K282" s="17" t="s">
        <v>310</v>
      </c>
      <c r="L282" s="34">
        <v>1344</v>
      </c>
      <c r="M282" s="17">
        <v>1344</v>
      </c>
      <c r="N282" s="18">
        <v>858121.27</v>
      </c>
      <c r="O282" s="30">
        <v>42863.2002997003</v>
      </c>
    </row>
    <row r="283" spans="1:15" x14ac:dyDescent="0.25">
      <c r="A283" s="36">
        <v>42511</v>
      </c>
      <c r="B283" s="38">
        <v>5</v>
      </c>
      <c r="C283" s="38">
        <v>21</v>
      </c>
      <c r="D283" s="17">
        <v>3000030560</v>
      </c>
      <c r="E283" s="17">
        <v>1100784</v>
      </c>
      <c r="F283" s="17" t="s">
        <v>40</v>
      </c>
      <c r="G283" s="17">
        <v>200055</v>
      </c>
      <c r="H283" s="17" t="s">
        <v>292</v>
      </c>
      <c r="I283" s="27">
        <v>22.73</v>
      </c>
      <c r="J283" s="27">
        <v>22.73</v>
      </c>
      <c r="K283" s="17" t="s">
        <v>311</v>
      </c>
      <c r="L283" s="34" t="s">
        <v>312</v>
      </c>
      <c r="M283" s="17">
        <v>1294</v>
      </c>
      <c r="N283" s="18">
        <v>974280.53</v>
      </c>
      <c r="O283" s="30">
        <v>42863.199736031675</v>
      </c>
    </row>
    <row r="284" spans="1:15" x14ac:dyDescent="0.25">
      <c r="A284" s="36">
        <v>42512</v>
      </c>
      <c r="B284" s="38">
        <v>5</v>
      </c>
      <c r="C284" s="38">
        <v>22</v>
      </c>
      <c r="D284" s="17">
        <v>3000029676</v>
      </c>
      <c r="E284" s="17">
        <v>1100122</v>
      </c>
      <c r="F284" s="17" t="s">
        <v>58</v>
      </c>
      <c r="G284" s="17">
        <v>200290</v>
      </c>
      <c r="H284" s="17" t="s">
        <v>84</v>
      </c>
      <c r="I284" s="27">
        <v>-19.84</v>
      </c>
      <c r="J284" s="27">
        <v>-19.79</v>
      </c>
      <c r="K284" s="17" t="s">
        <v>176</v>
      </c>
      <c r="L284" s="34" t="s">
        <v>313</v>
      </c>
      <c r="M284" s="17">
        <v>23</v>
      </c>
      <c r="N284" s="18">
        <v>-1701940</v>
      </c>
      <c r="O284" s="30">
        <v>86000</v>
      </c>
    </row>
    <row r="285" spans="1:15" x14ac:dyDescent="0.25">
      <c r="A285" s="36">
        <v>42512</v>
      </c>
      <c r="B285" s="38">
        <v>5</v>
      </c>
      <c r="C285" s="38">
        <v>22</v>
      </c>
      <c r="D285" s="17">
        <v>3000029676</v>
      </c>
      <c r="E285" s="17">
        <v>1100122</v>
      </c>
      <c r="F285" s="17" t="s">
        <v>58</v>
      </c>
      <c r="G285" s="17">
        <v>200290</v>
      </c>
      <c r="H285" s="17" t="s">
        <v>84</v>
      </c>
      <c r="I285" s="27">
        <v>19.84</v>
      </c>
      <c r="J285" s="27">
        <v>19.79</v>
      </c>
      <c r="K285" s="17" t="s">
        <v>176</v>
      </c>
      <c r="L285" s="34" t="s">
        <v>313</v>
      </c>
      <c r="M285" s="17">
        <v>23</v>
      </c>
      <c r="N285" s="18">
        <v>1701940</v>
      </c>
      <c r="O285" s="30">
        <v>86000</v>
      </c>
    </row>
    <row r="286" spans="1:15" x14ac:dyDescent="0.25">
      <c r="A286" s="36">
        <v>42512</v>
      </c>
      <c r="B286" s="38">
        <v>5</v>
      </c>
      <c r="C286" s="38">
        <v>22</v>
      </c>
      <c r="D286" s="17">
        <v>3000030560</v>
      </c>
      <c r="E286" s="17">
        <v>1100784</v>
      </c>
      <c r="F286" s="17" t="s">
        <v>40</v>
      </c>
      <c r="G286" s="17">
        <v>200055</v>
      </c>
      <c r="H286" s="17" t="s">
        <v>292</v>
      </c>
      <c r="I286" s="27">
        <v>19.75</v>
      </c>
      <c r="J286" s="27">
        <v>19.739999999999998</v>
      </c>
      <c r="K286" s="17" t="s">
        <v>314</v>
      </c>
      <c r="L286" s="34">
        <v>1375</v>
      </c>
      <c r="M286" s="17">
        <v>1375</v>
      </c>
      <c r="N286" s="18">
        <v>846119.58</v>
      </c>
      <c r="O286" s="30">
        <v>42863.200607902734</v>
      </c>
    </row>
    <row r="287" spans="1:15" x14ac:dyDescent="0.25">
      <c r="A287" s="36">
        <v>42512</v>
      </c>
      <c r="B287" s="38">
        <v>5</v>
      </c>
      <c r="C287" s="38">
        <v>22</v>
      </c>
      <c r="D287" s="17">
        <v>3000030560</v>
      </c>
      <c r="E287" s="17">
        <v>1100784</v>
      </c>
      <c r="F287" s="17" t="s">
        <v>40</v>
      </c>
      <c r="G287" s="17">
        <v>200055</v>
      </c>
      <c r="H287" s="17" t="s">
        <v>292</v>
      </c>
      <c r="I287" s="27">
        <v>20.3</v>
      </c>
      <c r="J287" s="27">
        <v>20.29</v>
      </c>
      <c r="K287" s="17" t="s">
        <v>315</v>
      </c>
      <c r="L287" s="34">
        <v>1376</v>
      </c>
      <c r="M287" s="17">
        <v>1376</v>
      </c>
      <c r="N287" s="18">
        <v>869694.34</v>
      </c>
      <c r="O287" s="30">
        <v>42863.200591424349</v>
      </c>
    </row>
    <row r="288" spans="1:15" x14ac:dyDescent="0.25">
      <c r="A288" s="36">
        <v>42513</v>
      </c>
      <c r="B288" s="38">
        <v>5</v>
      </c>
      <c r="C288" s="38">
        <v>22</v>
      </c>
      <c r="D288" s="17">
        <v>3000029676</v>
      </c>
      <c r="E288" s="17">
        <v>1100122</v>
      </c>
      <c r="F288" s="17" t="s">
        <v>58</v>
      </c>
      <c r="G288" s="17">
        <v>200290</v>
      </c>
      <c r="H288" s="17" t="s">
        <v>84</v>
      </c>
      <c r="I288" s="27">
        <v>19.84</v>
      </c>
      <c r="J288" s="27">
        <v>19.79</v>
      </c>
      <c r="K288" s="17" t="s">
        <v>316</v>
      </c>
      <c r="L288" s="34">
        <v>23</v>
      </c>
      <c r="M288" s="17">
        <v>23</v>
      </c>
      <c r="N288" s="18">
        <v>1701940</v>
      </c>
      <c r="O288" s="30">
        <v>86000</v>
      </c>
    </row>
    <row r="289" spans="1:15" x14ac:dyDescent="0.25">
      <c r="A289" s="36">
        <v>42513</v>
      </c>
      <c r="B289" s="38">
        <v>5</v>
      </c>
      <c r="C289" s="38">
        <v>22</v>
      </c>
      <c r="D289" s="17">
        <v>3000030713</v>
      </c>
      <c r="E289" s="17">
        <v>1100122</v>
      </c>
      <c r="F289" s="17" t="s">
        <v>58</v>
      </c>
      <c r="G289" s="17">
        <v>202963</v>
      </c>
      <c r="H289" s="17" t="s">
        <v>130</v>
      </c>
      <c r="I289" s="27">
        <v>20.58</v>
      </c>
      <c r="J289" s="27">
        <v>20.46</v>
      </c>
      <c r="K289" s="17" t="s">
        <v>317</v>
      </c>
      <c r="L289" s="34">
        <v>147</v>
      </c>
      <c r="M289" s="17">
        <v>147</v>
      </c>
      <c r="N289" s="18">
        <v>1698180.02</v>
      </c>
      <c r="O289" s="30">
        <v>83000.000977517106</v>
      </c>
    </row>
    <row r="290" spans="1:15" x14ac:dyDescent="0.25">
      <c r="A290" s="36">
        <v>42513</v>
      </c>
      <c r="B290" s="38">
        <v>5</v>
      </c>
      <c r="C290" s="38">
        <v>22</v>
      </c>
      <c r="D290" s="17">
        <v>3000030713</v>
      </c>
      <c r="E290" s="17">
        <v>1100122</v>
      </c>
      <c r="F290" s="17" t="s">
        <v>58</v>
      </c>
      <c r="G290" s="17">
        <v>202963</v>
      </c>
      <c r="H290" s="17" t="s">
        <v>130</v>
      </c>
      <c r="I290" s="27">
        <v>20.440000000000001</v>
      </c>
      <c r="J290" s="27">
        <v>20.36</v>
      </c>
      <c r="K290" s="17" t="s">
        <v>318</v>
      </c>
      <c r="L290" s="34">
        <v>148</v>
      </c>
      <c r="M290" s="17">
        <v>148</v>
      </c>
      <c r="N290" s="18">
        <v>1689880.02</v>
      </c>
      <c r="O290" s="30">
        <v>83000.000982318277</v>
      </c>
    </row>
    <row r="291" spans="1:15" x14ac:dyDescent="0.25">
      <c r="A291" s="36">
        <v>42514</v>
      </c>
      <c r="B291" s="38">
        <v>5</v>
      </c>
      <c r="C291" s="38">
        <v>22</v>
      </c>
      <c r="D291" s="17">
        <v>3000030713</v>
      </c>
      <c r="E291" s="17">
        <v>1100122</v>
      </c>
      <c r="F291" s="17" t="s">
        <v>58</v>
      </c>
      <c r="G291" s="17">
        <v>202963</v>
      </c>
      <c r="H291" s="17" t="s">
        <v>130</v>
      </c>
      <c r="I291" s="27">
        <v>16.29</v>
      </c>
      <c r="J291" s="27">
        <v>16.21</v>
      </c>
      <c r="K291" s="17" t="s">
        <v>319</v>
      </c>
      <c r="L291" s="34">
        <v>152</v>
      </c>
      <c r="M291" s="17">
        <v>152</v>
      </c>
      <c r="N291" s="18">
        <v>1345430.02</v>
      </c>
      <c r="O291" s="30">
        <v>83000.001233806295</v>
      </c>
    </row>
    <row r="292" spans="1:15" x14ac:dyDescent="0.25">
      <c r="A292" s="36">
        <v>42514</v>
      </c>
      <c r="B292" s="38">
        <v>5</v>
      </c>
      <c r="C292" s="38">
        <v>22</v>
      </c>
      <c r="D292" s="17">
        <v>3000030713</v>
      </c>
      <c r="E292" s="17">
        <v>1100122</v>
      </c>
      <c r="F292" s="17" t="s">
        <v>58</v>
      </c>
      <c r="G292" s="17">
        <v>202963</v>
      </c>
      <c r="H292" s="17" t="s">
        <v>130</v>
      </c>
      <c r="I292" s="27">
        <v>20.78</v>
      </c>
      <c r="J292" s="27">
        <v>20.68</v>
      </c>
      <c r="K292" s="17" t="s">
        <v>320</v>
      </c>
      <c r="L292" s="34">
        <v>153</v>
      </c>
      <c r="M292" s="17">
        <v>153</v>
      </c>
      <c r="N292" s="18">
        <v>1716440.02</v>
      </c>
      <c r="O292" s="30">
        <v>83000.000967117987</v>
      </c>
    </row>
    <row r="293" spans="1:15" x14ac:dyDescent="0.25">
      <c r="A293" s="36">
        <v>42514</v>
      </c>
      <c r="B293" s="38">
        <v>5</v>
      </c>
      <c r="C293" s="38">
        <v>22</v>
      </c>
      <c r="D293" s="17">
        <v>3000029640</v>
      </c>
      <c r="E293" s="17">
        <v>1100122</v>
      </c>
      <c r="F293" s="17" t="s">
        <v>58</v>
      </c>
      <c r="G293" s="17">
        <v>202974</v>
      </c>
      <c r="H293" s="17" t="s">
        <v>321</v>
      </c>
      <c r="I293" s="27">
        <v>19.53</v>
      </c>
      <c r="J293" s="27">
        <v>19.39</v>
      </c>
      <c r="K293" s="17" t="s">
        <v>322</v>
      </c>
      <c r="L293" s="34">
        <v>307</v>
      </c>
      <c r="M293" s="17">
        <v>307</v>
      </c>
      <c r="N293" s="18">
        <v>1570590.39</v>
      </c>
      <c r="O293" s="30">
        <v>81000.020113460545</v>
      </c>
    </row>
    <row r="294" spans="1:15" x14ac:dyDescent="0.25">
      <c r="A294" s="36">
        <v>42514</v>
      </c>
      <c r="B294" s="38">
        <v>5</v>
      </c>
      <c r="C294" s="38">
        <v>22</v>
      </c>
      <c r="D294" s="17">
        <v>3000030560</v>
      </c>
      <c r="E294" s="17">
        <v>1100784</v>
      </c>
      <c r="F294" s="17" t="s">
        <v>40</v>
      </c>
      <c r="G294" s="17">
        <v>200055</v>
      </c>
      <c r="H294" s="17" t="s">
        <v>292</v>
      </c>
      <c r="I294" s="27">
        <v>22.725000000000001</v>
      </c>
      <c r="J294" s="27">
        <v>22.725000000000001</v>
      </c>
      <c r="K294" s="17" t="s">
        <v>323</v>
      </c>
      <c r="L294" s="34">
        <v>1416</v>
      </c>
      <c r="M294" s="17">
        <v>1416</v>
      </c>
      <c r="N294" s="18">
        <v>974066.22</v>
      </c>
      <c r="O294" s="30">
        <v>42863.199999999997</v>
      </c>
    </row>
    <row r="295" spans="1:15" x14ac:dyDescent="0.25">
      <c r="A295" s="36">
        <v>42515</v>
      </c>
      <c r="B295" s="38">
        <v>5</v>
      </c>
      <c r="C295" s="38">
        <v>22</v>
      </c>
      <c r="D295" s="17">
        <v>3000030713</v>
      </c>
      <c r="E295" s="17">
        <v>1100122</v>
      </c>
      <c r="F295" s="17" t="s">
        <v>58</v>
      </c>
      <c r="G295" s="17">
        <v>202963</v>
      </c>
      <c r="H295" s="17" t="s">
        <v>130</v>
      </c>
      <c r="I295" s="27">
        <v>20.079999999999998</v>
      </c>
      <c r="J295" s="27">
        <v>20.03</v>
      </c>
      <c r="K295" s="17" t="s">
        <v>324</v>
      </c>
      <c r="L295" s="34">
        <v>149</v>
      </c>
      <c r="M295" s="17">
        <v>149</v>
      </c>
      <c r="N295" s="18">
        <v>1662490.02</v>
      </c>
      <c r="O295" s="30">
        <v>83000.000998502248</v>
      </c>
    </row>
    <row r="296" spans="1:15" x14ac:dyDescent="0.25">
      <c r="A296" s="36">
        <v>42515</v>
      </c>
      <c r="B296" s="38">
        <v>5</v>
      </c>
      <c r="C296" s="38">
        <v>22</v>
      </c>
      <c r="D296" s="17">
        <v>3000030560</v>
      </c>
      <c r="E296" s="17">
        <v>1100784</v>
      </c>
      <c r="F296" s="17" t="s">
        <v>40</v>
      </c>
      <c r="G296" s="17">
        <v>200055</v>
      </c>
      <c r="H296" s="17" t="s">
        <v>292</v>
      </c>
      <c r="I296" s="27">
        <v>20.170000000000002</v>
      </c>
      <c r="J296" s="27">
        <v>20.170000000000002</v>
      </c>
      <c r="K296" s="17" t="s">
        <v>325</v>
      </c>
      <c r="L296" s="34" t="s">
        <v>326</v>
      </c>
      <c r="M296" s="17">
        <v>1418</v>
      </c>
      <c r="N296" s="18">
        <v>864550.74999999988</v>
      </c>
      <c r="O296" s="30">
        <v>42863.200297471485</v>
      </c>
    </row>
    <row r="297" spans="1:15" x14ac:dyDescent="0.25">
      <c r="A297" s="36">
        <v>42515</v>
      </c>
      <c r="B297" s="38">
        <v>5</v>
      </c>
      <c r="C297" s="38">
        <v>22</v>
      </c>
      <c r="D297" s="17">
        <v>3000030560</v>
      </c>
      <c r="E297" s="17">
        <v>1100784</v>
      </c>
      <c r="F297" s="17" t="s">
        <v>40</v>
      </c>
      <c r="G297" s="17">
        <v>200055</v>
      </c>
      <c r="H297" s="17" t="s">
        <v>292</v>
      </c>
      <c r="I297" s="27">
        <v>20.329999999999998</v>
      </c>
      <c r="J297" s="27">
        <v>20.329999999999998</v>
      </c>
      <c r="K297" s="17" t="s">
        <v>327</v>
      </c>
      <c r="L297" s="34" t="s">
        <v>328</v>
      </c>
      <c r="M297" s="17">
        <v>1429</v>
      </c>
      <c r="N297" s="18">
        <v>871408.84999999986</v>
      </c>
      <c r="O297" s="30">
        <v>42863.19970486965</v>
      </c>
    </row>
    <row r="298" spans="1:15" x14ac:dyDescent="0.25">
      <c r="A298" s="36">
        <v>42516</v>
      </c>
      <c r="B298" s="38">
        <v>5</v>
      </c>
      <c r="C298" s="38">
        <v>22</v>
      </c>
      <c r="D298" s="17">
        <v>3000030713</v>
      </c>
      <c r="E298" s="17">
        <v>1100122</v>
      </c>
      <c r="F298" s="17" t="s">
        <v>58</v>
      </c>
      <c r="G298" s="17">
        <v>202963</v>
      </c>
      <c r="H298" s="17" t="s">
        <v>130</v>
      </c>
      <c r="I298" s="27">
        <v>20.350000000000001</v>
      </c>
      <c r="J298" s="27">
        <v>20.29</v>
      </c>
      <c r="K298" s="17" t="s">
        <v>329</v>
      </c>
      <c r="L298" s="34">
        <v>160</v>
      </c>
      <c r="M298" s="17">
        <v>160</v>
      </c>
      <c r="N298" s="18">
        <v>1684070.02</v>
      </c>
      <c r="O298" s="30">
        <v>83000.000985707244</v>
      </c>
    </row>
    <row r="299" spans="1:15" x14ac:dyDescent="0.25">
      <c r="A299" s="36">
        <v>42516</v>
      </c>
      <c r="B299" s="38">
        <v>5</v>
      </c>
      <c r="C299" s="38">
        <v>22</v>
      </c>
      <c r="D299" s="17">
        <v>3000030713</v>
      </c>
      <c r="E299" s="17">
        <v>1100122</v>
      </c>
      <c r="F299" s="17" t="s">
        <v>58</v>
      </c>
      <c r="G299" s="17">
        <v>202963</v>
      </c>
      <c r="H299" s="17" t="s">
        <v>130</v>
      </c>
      <c r="I299" s="27">
        <v>20.02</v>
      </c>
      <c r="J299" s="27">
        <v>19.96</v>
      </c>
      <c r="K299" s="17" t="s">
        <v>330</v>
      </c>
      <c r="L299" s="34">
        <v>157</v>
      </c>
      <c r="M299" s="17">
        <v>157</v>
      </c>
      <c r="N299" s="18">
        <v>1656680.02</v>
      </c>
      <c r="O299" s="30">
        <v>83000.001002004006</v>
      </c>
    </row>
    <row r="300" spans="1:15" x14ac:dyDescent="0.25">
      <c r="A300" s="36">
        <v>42516</v>
      </c>
      <c r="B300" s="38">
        <v>5</v>
      </c>
      <c r="C300" s="38">
        <v>22</v>
      </c>
      <c r="D300" s="17">
        <v>3000029588</v>
      </c>
      <c r="E300" s="17">
        <v>1100122</v>
      </c>
      <c r="F300" s="17" t="s">
        <v>58</v>
      </c>
      <c r="G300" s="17">
        <v>202963</v>
      </c>
      <c r="H300" s="17" t="s">
        <v>130</v>
      </c>
      <c r="I300" s="27">
        <v>20.239999999999998</v>
      </c>
      <c r="J300" s="27">
        <v>20.21</v>
      </c>
      <c r="K300" s="17" t="s">
        <v>331</v>
      </c>
      <c r="L300" s="34">
        <v>154</v>
      </c>
      <c r="M300" s="17">
        <v>154</v>
      </c>
      <c r="N300" s="18">
        <v>1657220.14</v>
      </c>
      <c r="O300" s="30">
        <v>82000.006927263719</v>
      </c>
    </row>
    <row r="301" spans="1:15" x14ac:dyDescent="0.25">
      <c r="A301" s="36">
        <v>42516</v>
      </c>
      <c r="B301" s="38">
        <v>5</v>
      </c>
      <c r="C301" s="38">
        <v>22</v>
      </c>
      <c r="D301" s="17">
        <v>3000030713</v>
      </c>
      <c r="E301" s="17">
        <v>1100122</v>
      </c>
      <c r="F301" s="17" t="s">
        <v>58</v>
      </c>
      <c r="G301" s="17">
        <v>202963</v>
      </c>
      <c r="H301" s="17" t="s">
        <v>130</v>
      </c>
      <c r="I301" s="27">
        <v>20.25</v>
      </c>
      <c r="J301" s="27">
        <v>20.18</v>
      </c>
      <c r="K301" s="17" t="s">
        <v>332</v>
      </c>
      <c r="L301" s="34">
        <v>166</v>
      </c>
      <c r="M301" s="17">
        <v>166</v>
      </c>
      <c r="N301" s="18">
        <v>1674940.02</v>
      </c>
      <c r="O301" s="30">
        <v>83000.000991080276</v>
      </c>
    </row>
    <row r="302" spans="1:15" x14ac:dyDescent="0.25">
      <c r="A302" s="36">
        <v>42516</v>
      </c>
      <c r="B302" s="38">
        <v>5</v>
      </c>
      <c r="C302" s="38">
        <v>22</v>
      </c>
      <c r="D302" s="17">
        <v>3000030936</v>
      </c>
      <c r="E302" s="17">
        <v>1100122</v>
      </c>
      <c r="F302" s="17" t="s">
        <v>58</v>
      </c>
      <c r="G302" s="17">
        <v>203034</v>
      </c>
      <c r="H302" s="17" t="s">
        <v>333</v>
      </c>
      <c r="I302" s="27">
        <v>19.885000000000002</v>
      </c>
      <c r="J302" s="27">
        <v>19.86</v>
      </c>
      <c r="K302" s="17" t="s">
        <v>334</v>
      </c>
      <c r="L302" s="34">
        <v>13</v>
      </c>
      <c r="M302" s="17">
        <v>13</v>
      </c>
      <c r="N302" s="18">
        <v>1668239.98</v>
      </c>
      <c r="O302" s="30">
        <v>83999.998992950656</v>
      </c>
    </row>
    <row r="303" spans="1:15" x14ac:dyDescent="0.25">
      <c r="A303" s="36">
        <v>42516</v>
      </c>
      <c r="B303" s="38">
        <v>5</v>
      </c>
      <c r="C303" s="38">
        <v>22</v>
      </c>
      <c r="D303" s="17">
        <v>3000030713</v>
      </c>
      <c r="E303" s="17">
        <v>1100122</v>
      </c>
      <c r="F303" s="17" t="s">
        <v>58</v>
      </c>
      <c r="G303" s="17">
        <v>202963</v>
      </c>
      <c r="H303" s="17" t="s">
        <v>130</v>
      </c>
      <c r="I303" s="27">
        <v>16.12</v>
      </c>
      <c r="J303" s="27">
        <v>16.09</v>
      </c>
      <c r="K303" s="17" t="s">
        <v>335</v>
      </c>
      <c r="L303" s="34">
        <v>151</v>
      </c>
      <c r="M303" s="17">
        <v>151</v>
      </c>
      <c r="N303" s="18">
        <v>1335470.02</v>
      </c>
      <c r="O303" s="30">
        <v>83000.001243008082</v>
      </c>
    </row>
    <row r="304" spans="1:15" x14ac:dyDescent="0.25">
      <c r="A304" s="36">
        <v>42517</v>
      </c>
      <c r="B304" s="38">
        <v>5</v>
      </c>
      <c r="C304" s="38">
        <v>22</v>
      </c>
      <c r="D304" s="17">
        <v>3000030936</v>
      </c>
      <c r="E304" s="17">
        <v>1100122</v>
      </c>
      <c r="F304" s="17" t="s">
        <v>58</v>
      </c>
      <c r="G304" s="17">
        <v>203034</v>
      </c>
      <c r="H304" s="17" t="s">
        <v>333</v>
      </c>
      <c r="I304" s="27">
        <v>19.89</v>
      </c>
      <c r="J304" s="27">
        <v>19.84</v>
      </c>
      <c r="K304" s="17" t="s">
        <v>336</v>
      </c>
      <c r="L304" s="34">
        <v>14</v>
      </c>
      <c r="M304" s="17">
        <v>14</v>
      </c>
      <c r="N304" s="18">
        <v>1666559.98</v>
      </c>
      <c r="O304" s="30">
        <v>83999.998991935485</v>
      </c>
    </row>
    <row r="305" spans="1:15" x14ac:dyDescent="0.25">
      <c r="A305" s="36">
        <v>42517</v>
      </c>
      <c r="B305" s="38">
        <v>5</v>
      </c>
      <c r="C305" s="38">
        <v>22</v>
      </c>
      <c r="D305" s="17">
        <v>3000030787</v>
      </c>
      <c r="E305" s="17">
        <v>1100122</v>
      </c>
      <c r="F305" s="17" t="s">
        <v>58</v>
      </c>
      <c r="G305" s="17">
        <v>202989</v>
      </c>
      <c r="H305" s="17" t="s">
        <v>206</v>
      </c>
      <c r="I305" s="27">
        <v>20.07</v>
      </c>
      <c r="J305" s="27">
        <v>20.03</v>
      </c>
      <c r="K305" s="17" t="s">
        <v>337</v>
      </c>
      <c r="L305" s="34">
        <v>1092</v>
      </c>
      <c r="M305" s="17">
        <v>1092</v>
      </c>
      <c r="N305" s="18">
        <v>1692534.85</v>
      </c>
      <c r="O305" s="30">
        <v>84499.992511233155</v>
      </c>
    </row>
    <row r="306" spans="1:15" x14ac:dyDescent="0.25">
      <c r="A306" s="36">
        <v>42517</v>
      </c>
      <c r="B306" s="38">
        <v>5</v>
      </c>
      <c r="C306" s="38">
        <v>22</v>
      </c>
      <c r="D306" s="17">
        <v>3000029421</v>
      </c>
      <c r="E306" s="17">
        <v>1100122</v>
      </c>
      <c r="F306" s="17" t="s">
        <v>58</v>
      </c>
      <c r="G306" s="17">
        <v>200290</v>
      </c>
      <c r="H306" s="17" t="s">
        <v>84</v>
      </c>
      <c r="I306" s="27">
        <v>20.49</v>
      </c>
      <c r="J306" s="27">
        <v>20.43</v>
      </c>
      <c r="K306" s="17" t="s">
        <v>338</v>
      </c>
      <c r="L306" s="34">
        <v>25</v>
      </c>
      <c r="M306" s="17">
        <v>25</v>
      </c>
      <c r="N306" s="18">
        <v>1613970</v>
      </c>
      <c r="O306" s="30">
        <v>79000</v>
      </c>
    </row>
    <row r="307" spans="1:15" x14ac:dyDescent="0.25">
      <c r="A307" s="36">
        <v>42517</v>
      </c>
      <c r="B307" s="38">
        <v>5</v>
      </c>
      <c r="C307" s="38">
        <v>22</v>
      </c>
      <c r="D307" s="17">
        <v>3000030787</v>
      </c>
      <c r="E307" s="17">
        <v>1100122</v>
      </c>
      <c r="F307" s="17" t="s">
        <v>58</v>
      </c>
      <c r="G307" s="17">
        <v>202989</v>
      </c>
      <c r="H307" s="17" t="s">
        <v>206</v>
      </c>
      <c r="I307" s="27">
        <v>19.62</v>
      </c>
      <c r="J307" s="27">
        <v>19.579999999999998</v>
      </c>
      <c r="K307" s="17" t="s">
        <v>339</v>
      </c>
      <c r="L307" s="34">
        <v>1090</v>
      </c>
      <c r="M307" s="17">
        <v>1090</v>
      </c>
      <c r="N307" s="18">
        <v>1654509.86</v>
      </c>
      <c r="O307" s="30">
        <v>84499.992849846793</v>
      </c>
    </row>
    <row r="308" spans="1:15" x14ac:dyDescent="0.25">
      <c r="A308" s="36">
        <v>42518</v>
      </c>
      <c r="B308" s="38">
        <v>5</v>
      </c>
      <c r="C308" s="38">
        <v>22</v>
      </c>
      <c r="D308" s="17">
        <v>3000029945</v>
      </c>
      <c r="E308" s="17">
        <v>1100122</v>
      </c>
      <c r="F308" s="17" t="s">
        <v>58</v>
      </c>
      <c r="G308" s="17">
        <v>202974</v>
      </c>
      <c r="H308" s="17" t="s">
        <v>321</v>
      </c>
      <c r="I308" s="27">
        <v>20.16</v>
      </c>
      <c r="J308" s="27">
        <v>20.02</v>
      </c>
      <c r="K308" s="17" t="s">
        <v>340</v>
      </c>
      <c r="L308" s="34">
        <v>346</v>
      </c>
      <c r="M308" s="17">
        <v>346</v>
      </c>
      <c r="N308" s="18">
        <v>1690398.57</v>
      </c>
      <c r="O308" s="30">
        <v>84435.493006993012</v>
      </c>
    </row>
    <row r="309" spans="1:15" x14ac:dyDescent="0.25">
      <c r="A309" s="36">
        <v>42518</v>
      </c>
      <c r="B309" s="38">
        <v>5</v>
      </c>
      <c r="C309" s="38">
        <v>22</v>
      </c>
      <c r="D309" s="17">
        <v>3000030713</v>
      </c>
      <c r="E309" s="17">
        <v>1100122</v>
      </c>
      <c r="F309" s="17" t="s">
        <v>58</v>
      </c>
      <c r="G309" s="17">
        <v>202963</v>
      </c>
      <c r="H309" s="17" t="s">
        <v>130</v>
      </c>
      <c r="I309" s="27">
        <v>5</v>
      </c>
      <c r="J309" s="27">
        <v>4.9850000000000003</v>
      </c>
      <c r="K309" s="17" t="s">
        <v>341</v>
      </c>
      <c r="L309" s="34">
        <v>170</v>
      </c>
      <c r="M309" s="17">
        <v>170</v>
      </c>
      <c r="N309" s="18">
        <v>413755</v>
      </c>
      <c r="O309" s="30">
        <v>83000</v>
      </c>
    </row>
    <row r="310" spans="1:15" x14ac:dyDescent="0.25">
      <c r="A310" s="36">
        <v>42518</v>
      </c>
      <c r="B310" s="38">
        <v>5</v>
      </c>
      <c r="C310" s="38">
        <v>22</v>
      </c>
      <c r="D310" s="17">
        <v>3000029421</v>
      </c>
      <c r="E310" s="17">
        <v>1100122</v>
      </c>
      <c r="F310" s="17" t="s">
        <v>58</v>
      </c>
      <c r="G310" s="17">
        <v>200290</v>
      </c>
      <c r="H310" s="17" t="s">
        <v>84</v>
      </c>
      <c r="I310" s="27">
        <v>19.850000000000001</v>
      </c>
      <c r="J310" s="27">
        <v>19.809999999999999</v>
      </c>
      <c r="K310" s="17" t="s">
        <v>342</v>
      </c>
      <c r="L310" s="34">
        <v>26</v>
      </c>
      <c r="M310" s="17">
        <v>26</v>
      </c>
      <c r="N310" s="18">
        <v>1564990</v>
      </c>
      <c r="O310" s="30">
        <v>79000</v>
      </c>
    </row>
    <row r="311" spans="1:15" x14ac:dyDescent="0.25">
      <c r="A311" s="36">
        <v>42518</v>
      </c>
      <c r="B311" s="38">
        <v>5</v>
      </c>
      <c r="C311" s="38">
        <v>22</v>
      </c>
      <c r="D311" s="17">
        <v>3000030713</v>
      </c>
      <c r="E311" s="17">
        <v>1100122</v>
      </c>
      <c r="F311" s="17" t="s">
        <v>58</v>
      </c>
      <c r="G311" s="17">
        <v>202963</v>
      </c>
      <c r="H311" s="17" t="s">
        <v>130</v>
      </c>
      <c r="I311" s="27">
        <v>-5</v>
      </c>
      <c r="J311" s="27">
        <v>-4.9850000000000003</v>
      </c>
      <c r="K311" s="17" t="s">
        <v>341</v>
      </c>
      <c r="L311" s="34">
        <v>170</v>
      </c>
      <c r="M311" s="17">
        <v>170</v>
      </c>
      <c r="N311" s="18">
        <v>-413755</v>
      </c>
      <c r="O311" s="30">
        <v>83000</v>
      </c>
    </row>
    <row r="312" spans="1:15" x14ac:dyDescent="0.25">
      <c r="A312" s="36">
        <v>42518</v>
      </c>
      <c r="B312" s="38">
        <v>5</v>
      </c>
      <c r="C312" s="38">
        <v>22</v>
      </c>
      <c r="D312" s="17">
        <v>3000030713</v>
      </c>
      <c r="E312" s="17">
        <v>1100122</v>
      </c>
      <c r="F312" s="17" t="s">
        <v>58</v>
      </c>
      <c r="G312" s="17">
        <v>202963</v>
      </c>
      <c r="H312" s="17" t="s">
        <v>130</v>
      </c>
      <c r="I312" s="27">
        <v>5</v>
      </c>
      <c r="J312" s="27">
        <v>4.9850000000000003</v>
      </c>
      <c r="K312" s="17" t="s">
        <v>341</v>
      </c>
      <c r="L312" s="34">
        <v>170</v>
      </c>
      <c r="M312" s="17">
        <v>170</v>
      </c>
      <c r="N312" s="18">
        <v>413755</v>
      </c>
      <c r="O312" s="30">
        <v>83000</v>
      </c>
    </row>
    <row r="313" spans="1:15" x14ac:dyDescent="0.25">
      <c r="A313" s="36">
        <v>42518</v>
      </c>
      <c r="B313" s="38">
        <v>5</v>
      </c>
      <c r="C313" s="38">
        <v>22</v>
      </c>
      <c r="D313" s="17">
        <v>3000030783</v>
      </c>
      <c r="E313" s="17">
        <v>1100122</v>
      </c>
      <c r="F313" s="17" t="s">
        <v>58</v>
      </c>
      <c r="G313" s="17">
        <v>202963</v>
      </c>
      <c r="H313" s="17" t="s">
        <v>130</v>
      </c>
      <c r="I313" s="27">
        <v>15.35</v>
      </c>
      <c r="J313" s="27">
        <v>15.305</v>
      </c>
      <c r="K313" s="17" t="s">
        <v>341</v>
      </c>
      <c r="L313" s="34">
        <v>170</v>
      </c>
      <c r="M313" s="17">
        <v>170</v>
      </c>
      <c r="N313" s="18">
        <v>1285619.98</v>
      </c>
      <c r="O313" s="30">
        <v>83999.998693237503</v>
      </c>
    </row>
    <row r="314" spans="1:15" x14ac:dyDescent="0.25">
      <c r="A314" s="36">
        <v>42518</v>
      </c>
      <c r="B314" s="38">
        <v>5</v>
      </c>
      <c r="C314" s="38">
        <v>22</v>
      </c>
      <c r="D314" s="17">
        <v>3000030560</v>
      </c>
      <c r="E314" s="17">
        <v>1100784</v>
      </c>
      <c r="F314" s="17" t="s">
        <v>40</v>
      </c>
      <c r="G314" s="17">
        <v>200055</v>
      </c>
      <c r="H314" s="17" t="s">
        <v>292</v>
      </c>
      <c r="I314" s="27">
        <v>26.33</v>
      </c>
      <c r="J314" s="27">
        <v>26.33</v>
      </c>
      <c r="K314" s="17" t="s">
        <v>118</v>
      </c>
      <c r="L314" s="34">
        <v>1537</v>
      </c>
      <c r="M314" s="17">
        <v>1537</v>
      </c>
      <c r="N314" s="18">
        <v>1128588.05</v>
      </c>
      <c r="O314" s="30">
        <v>42863.199772123058</v>
      </c>
    </row>
    <row r="315" spans="1:15" x14ac:dyDescent="0.25">
      <c r="A315" s="36">
        <v>42518</v>
      </c>
      <c r="B315" s="38">
        <v>5</v>
      </c>
      <c r="C315" s="38">
        <v>22</v>
      </c>
      <c r="D315" s="17">
        <v>3000030560</v>
      </c>
      <c r="E315" s="17">
        <v>1100784</v>
      </c>
      <c r="F315" s="17" t="s">
        <v>40</v>
      </c>
      <c r="G315" s="17">
        <v>200055</v>
      </c>
      <c r="H315" s="17" t="s">
        <v>292</v>
      </c>
      <c r="I315" s="27">
        <v>26.68</v>
      </c>
      <c r="J315" s="27">
        <v>26.65</v>
      </c>
      <c r="K315" s="17" t="s">
        <v>193</v>
      </c>
      <c r="L315" s="34">
        <v>1487</v>
      </c>
      <c r="M315" s="17">
        <v>1487</v>
      </c>
      <c r="N315" s="18">
        <v>1142304.28</v>
      </c>
      <c r="O315" s="30">
        <v>42863.200000000004</v>
      </c>
    </row>
    <row r="316" spans="1:15" x14ac:dyDescent="0.25">
      <c r="A316" s="36">
        <v>42519</v>
      </c>
      <c r="B316" s="38">
        <v>5</v>
      </c>
      <c r="C316" s="38">
        <v>23</v>
      </c>
      <c r="D316" s="17">
        <v>3000030783</v>
      </c>
      <c r="E316" s="17">
        <v>1100122</v>
      </c>
      <c r="F316" s="17" t="s">
        <v>58</v>
      </c>
      <c r="G316" s="17">
        <v>202963</v>
      </c>
      <c r="H316" s="17" t="s">
        <v>130</v>
      </c>
      <c r="I316" s="27">
        <v>20.25</v>
      </c>
      <c r="J316" s="27">
        <v>20.18</v>
      </c>
      <c r="K316" s="17" t="s">
        <v>343</v>
      </c>
      <c r="L316" s="34">
        <v>178</v>
      </c>
      <c r="M316" s="17">
        <v>178</v>
      </c>
      <c r="N316" s="18">
        <v>1695119.98</v>
      </c>
      <c r="O316" s="30">
        <v>83999.999008919724</v>
      </c>
    </row>
    <row r="317" spans="1:15" x14ac:dyDescent="0.25">
      <c r="A317" s="36">
        <v>42519</v>
      </c>
      <c r="B317" s="38">
        <v>5</v>
      </c>
      <c r="C317" s="38">
        <v>23</v>
      </c>
      <c r="D317" s="17">
        <v>3000030787</v>
      </c>
      <c r="E317" s="17">
        <v>1100122</v>
      </c>
      <c r="F317" s="17" t="s">
        <v>58</v>
      </c>
      <c r="G317" s="17">
        <v>202989</v>
      </c>
      <c r="H317" s="17" t="s">
        <v>206</v>
      </c>
      <c r="I317" s="27">
        <v>19.62</v>
      </c>
      <c r="J317" s="27">
        <v>19.54</v>
      </c>
      <c r="K317" s="17" t="s">
        <v>344</v>
      </c>
      <c r="L317" s="34">
        <v>1095</v>
      </c>
      <c r="M317" s="17">
        <v>1095</v>
      </c>
      <c r="N317" s="18">
        <v>1651129.86</v>
      </c>
      <c r="O317" s="30">
        <v>84499.992835209836</v>
      </c>
    </row>
    <row r="318" spans="1:15" x14ac:dyDescent="0.25">
      <c r="A318" s="36">
        <v>42519</v>
      </c>
      <c r="B318" s="38">
        <v>5</v>
      </c>
      <c r="C318" s="38">
        <v>23</v>
      </c>
      <c r="D318" s="17">
        <v>3000030783</v>
      </c>
      <c r="E318" s="17">
        <v>1100122</v>
      </c>
      <c r="F318" s="17" t="s">
        <v>58</v>
      </c>
      <c r="G318" s="17">
        <v>202963</v>
      </c>
      <c r="H318" s="17" t="s">
        <v>130</v>
      </c>
      <c r="I318" s="27">
        <v>20.37</v>
      </c>
      <c r="J318" s="27">
        <v>20.32</v>
      </c>
      <c r="K318" s="17" t="s">
        <v>345</v>
      </c>
      <c r="L318" s="34">
        <v>176</v>
      </c>
      <c r="M318" s="17">
        <v>176</v>
      </c>
      <c r="N318" s="18">
        <v>1706879.9800000002</v>
      </c>
      <c r="O318" s="30">
        <v>83999.999015748035</v>
      </c>
    </row>
    <row r="319" spans="1:15" x14ac:dyDescent="0.25">
      <c r="A319" s="36">
        <v>42519</v>
      </c>
      <c r="B319" s="38">
        <v>5</v>
      </c>
      <c r="C319" s="38">
        <v>23</v>
      </c>
      <c r="D319" s="17">
        <v>3000030783</v>
      </c>
      <c r="E319" s="17">
        <v>1100122</v>
      </c>
      <c r="F319" s="17" t="s">
        <v>58</v>
      </c>
      <c r="G319" s="17">
        <v>202963</v>
      </c>
      <c r="H319" s="17" t="s">
        <v>130</v>
      </c>
      <c r="I319" s="27">
        <v>20</v>
      </c>
      <c r="J319" s="27">
        <v>19.95</v>
      </c>
      <c r="K319" s="17" t="s">
        <v>346</v>
      </c>
      <c r="L319" s="34">
        <v>173</v>
      </c>
      <c r="M319" s="17">
        <v>173</v>
      </c>
      <c r="N319" s="18">
        <v>1675799.98</v>
      </c>
      <c r="O319" s="30">
        <v>83999.998997493734</v>
      </c>
    </row>
    <row r="320" spans="1:15" x14ac:dyDescent="0.25">
      <c r="A320" s="36">
        <v>42519</v>
      </c>
      <c r="B320" s="38">
        <v>5</v>
      </c>
      <c r="C320" s="38">
        <v>23</v>
      </c>
      <c r="D320" s="17">
        <v>3000030713</v>
      </c>
      <c r="E320" s="17">
        <v>1100122</v>
      </c>
      <c r="F320" s="17" t="s">
        <v>58</v>
      </c>
      <c r="G320" s="17">
        <v>202963</v>
      </c>
      <c r="H320" s="17" t="s">
        <v>130</v>
      </c>
      <c r="I320" s="27">
        <v>20.12</v>
      </c>
      <c r="J320" s="27">
        <v>20.059999999999999</v>
      </c>
      <c r="K320" s="17" t="s">
        <v>347</v>
      </c>
      <c r="L320" s="34">
        <v>161</v>
      </c>
      <c r="M320" s="17">
        <v>161</v>
      </c>
      <c r="N320" s="18">
        <v>1664980.02</v>
      </c>
      <c r="O320" s="30">
        <v>83000.000997008974</v>
      </c>
    </row>
    <row r="321" spans="1:15" x14ac:dyDescent="0.25">
      <c r="A321" s="36">
        <v>42519</v>
      </c>
      <c r="B321" s="38">
        <v>5</v>
      </c>
      <c r="C321" s="38">
        <v>23</v>
      </c>
      <c r="D321" s="17">
        <v>3000030560</v>
      </c>
      <c r="E321" s="17">
        <v>1100784</v>
      </c>
      <c r="F321" s="17" t="s">
        <v>40</v>
      </c>
      <c r="G321" s="17">
        <v>200055</v>
      </c>
      <c r="H321" s="17" t="s">
        <v>292</v>
      </c>
      <c r="I321" s="27">
        <v>26.19</v>
      </c>
      <c r="J321" s="27">
        <v>26.16</v>
      </c>
      <c r="K321" s="17" t="s">
        <v>297</v>
      </c>
      <c r="L321" s="34" t="s">
        <v>348</v>
      </c>
      <c r="M321" s="17">
        <v>1583</v>
      </c>
      <c r="N321" s="18">
        <v>1121301.3</v>
      </c>
      <c r="O321" s="30">
        <v>42863.199541284404</v>
      </c>
    </row>
    <row r="322" spans="1:15" x14ac:dyDescent="0.25">
      <c r="A322" s="36">
        <v>42519</v>
      </c>
      <c r="B322" s="38">
        <v>5</v>
      </c>
      <c r="C322" s="38">
        <v>23</v>
      </c>
      <c r="D322" s="17">
        <v>3000030560</v>
      </c>
      <c r="E322" s="17">
        <v>1100784</v>
      </c>
      <c r="F322" s="17" t="s">
        <v>40</v>
      </c>
      <c r="G322" s="17">
        <v>200055</v>
      </c>
      <c r="H322" s="17" t="s">
        <v>292</v>
      </c>
      <c r="I322" s="27">
        <v>24.225000000000001</v>
      </c>
      <c r="J322" s="27">
        <v>24.2</v>
      </c>
      <c r="K322" s="17" t="s">
        <v>349</v>
      </c>
      <c r="L322" s="34" t="s">
        <v>350</v>
      </c>
      <c r="M322" s="17">
        <v>1581</v>
      </c>
      <c r="N322" s="18">
        <v>1037289.44</v>
      </c>
      <c r="O322" s="30">
        <v>42863.199999999997</v>
      </c>
    </row>
    <row r="323" spans="1:15" x14ac:dyDescent="0.25">
      <c r="A323" s="36">
        <v>42521</v>
      </c>
      <c r="B323" s="38">
        <v>5</v>
      </c>
      <c r="C323" s="38">
        <v>23</v>
      </c>
      <c r="D323" s="17">
        <v>3000030936</v>
      </c>
      <c r="E323" s="17">
        <v>1100122</v>
      </c>
      <c r="F323" s="17" t="s">
        <v>58</v>
      </c>
      <c r="G323" s="17">
        <v>203034</v>
      </c>
      <c r="H323" s="17" t="s">
        <v>333</v>
      </c>
      <c r="I323" s="27">
        <v>20.11</v>
      </c>
      <c r="J323" s="27">
        <v>20.04</v>
      </c>
      <c r="K323" s="17" t="s">
        <v>351</v>
      </c>
      <c r="L323" s="34">
        <v>17</v>
      </c>
      <c r="M323" s="17">
        <v>17</v>
      </c>
      <c r="N323" s="18">
        <v>1683359.98</v>
      </c>
      <c r="O323" s="30">
        <v>83999.99900199601</v>
      </c>
    </row>
    <row r="324" spans="1:15" x14ac:dyDescent="0.25">
      <c r="A324" s="36">
        <v>42521</v>
      </c>
      <c r="B324" s="38">
        <v>5</v>
      </c>
      <c r="C324" s="38">
        <v>23</v>
      </c>
      <c r="D324" s="17">
        <v>3000030787</v>
      </c>
      <c r="E324" s="17">
        <v>1100122</v>
      </c>
      <c r="F324" s="17" t="s">
        <v>58</v>
      </c>
      <c r="G324" s="17">
        <v>202989</v>
      </c>
      <c r="H324" s="17" t="s">
        <v>206</v>
      </c>
      <c r="I324" s="27">
        <v>19.93</v>
      </c>
      <c r="J324" s="27">
        <v>19.920000000000002</v>
      </c>
      <c r="K324" s="17" t="s">
        <v>352</v>
      </c>
      <c r="L324" s="34">
        <v>1100</v>
      </c>
      <c r="M324" s="17">
        <v>1100</v>
      </c>
      <c r="N324" s="18">
        <v>1683239.8500000003</v>
      </c>
      <c r="O324" s="30">
        <v>84499.992469879522</v>
      </c>
    </row>
    <row r="325" spans="1:15" x14ac:dyDescent="0.25">
      <c r="A325" s="36">
        <v>42521</v>
      </c>
      <c r="B325" s="38">
        <v>5</v>
      </c>
      <c r="C325" s="38">
        <v>23</v>
      </c>
      <c r="D325" s="17">
        <v>3000030783</v>
      </c>
      <c r="E325" s="17">
        <v>1100122</v>
      </c>
      <c r="F325" s="17" t="s">
        <v>58</v>
      </c>
      <c r="G325" s="17">
        <v>202963</v>
      </c>
      <c r="H325" s="17" t="s">
        <v>130</v>
      </c>
      <c r="I325" s="27">
        <v>19.059999999999999</v>
      </c>
      <c r="J325" s="27">
        <v>18.989999999999998</v>
      </c>
      <c r="K325" s="17" t="s">
        <v>353</v>
      </c>
      <c r="L325" s="34">
        <v>179</v>
      </c>
      <c r="M325" s="17">
        <v>179</v>
      </c>
      <c r="N325" s="18">
        <v>1595159.98</v>
      </c>
      <c r="O325" s="30">
        <v>83999.998946814114</v>
      </c>
    </row>
    <row r="326" spans="1:15" x14ac:dyDescent="0.25">
      <c r="A326" s="36">
        <v>42521</v>
      </c>
      <c r="B326" s="38">
        <v>5</v>
      </c>
      <c r="C326" s="38">
        <v>23</v>
      </c>
      <c r="D326" s="17">
        <v>3000029947</v>
      </c>
      <c r="E326" s="17">
        <v>1100122</v>
      </c>
      <c r="F326" s="17" t="s">
        <v>58</v>
      </c>
      <c r="G326" s="17">
        <v>202974</v>
      </c>
      <c r="H326" s="17" t="s">
        <v>321</v>
      </c>
      <c r="I326" s="27">
        <v>20.149999999999999</v>
      </c>
      <c r="J326" s="27">
        <v>20.02</v>
      </c>
      <c r="K326" s="17" t="s">
        <v>354</v>
      </c>
      <c r="L326" s="34">
        <v>369</v>
      </c>
      <c r="M326" s="17">
        <v>369</v>
      </c>
      <c r="N326" s="18">
        <v>1746745.09</v>
      </c>
      <c r="O326" s="30">
        <v>87250.004495504501</v>
      </c>
    </row>
    <row r="327" spans="1:15" x14ac:dyDescent="0.25">
      <c r="A327" s="36">
        <v>42521</v>
      </c>
      <c r="B327" s="38">
        <v>5</v>
      </c>
      <c r="C327" s="38">
        <v>23</v>
      </c>
      <c r="D327" s="17">
        <v>3000029676</v>
      </c>
      <c r="E327" s="17">
        <v>1100122</v>
      </c>
      <c r="F327" s="17" t="s">
        <v>58</v>
      </c>
      <c r="G327" s="17">
        <v>200290</v>
      </c>
      <c r="H327" s="17" t="s">
        <v>84</v>
      </c>
      <c r="I327" s="27">
        <v>24.3</v>
      </c>
      <c r="J327" s="27">
        <v>24.05</v>
      </c>
      <c r="K327" s="17" t="s">
        <v>355</v>
      </c>
      <c r="L327" s="34">
        <v>28</v>
      </c>
      <c r="M327" s="17">
        <v>28</v>
      </c>
      <c r="N327" s="18">
        <v>2068300</v>
      </c>
      <c r="O327" s="30">
        <v>86000</v>
      </c>
    </row>
    <row r="328" spans="1:15" x14ac:dyDescent="0.25">
      <c r="A328" s="36">
        <v>42521</v>
      </c>
      <c r="B328" s="38">
        <v>5</v>
      </c>
      <c r="C328" s="38">
        <v>23</v>
      </c>
      <c r="D328" s="17">
        <v>3000030787</v>
      </c>
      <c r="E328" s="17">
        <v>1100122</v>
      </c>
      <c r="F328" s="17" t="s">
        <v>58</v>
      </c>
      <c r="G328" s="17">
        <v>202989</v>
      </c>
      <c r="H328" s="17" t="s">
        <v>206</v>
      </c>
      <c r="I328" s="27">
        <v>-19.93</v>
      </c>
      <c r="J328" s="27">
        <v>-19.920000000000002</v>
      </c>
      <c r="K328" s="17" t="s">
        <v>352</v>
      </c>
      <c r="L328" s="34">
        <v>1100</v>
      </c>
      <c r="M328" s="17">
        <v>1100</v>
      </c>
      <c r="N328" s="18">
        <v>-1683239.8500000003</v>
      </c>
      <c r="O328" s="30">
        <v>84499.992469879522</v>
      </c>
    </row>
    <row r="329" spans="1:15" x14ac:dyDescent="0.25">
      <c r="A329" s="36">
        <v>42521</v>
      </c>
      <c r="B329" s="38">
        <v>5</v>
      </c>
      <c r="C329" s="38">
        <v>23</v>
      </c>
      <c r="D329" s="17">
        <v>3000029946</v>
      </c>
      <c r="E329" s="17">
        <v>1100122</v>
      </c>
      <c r="F329" s="17" t="s">
        <v>58</v>
      </c>
      <c r="G329" s="17">
        <v>202974</v>
      </c>
      <c r="H329" s="17" t="s">
        <v>321</v>
      </c>
      <c r="I329" s="27">
        <v>20.100000000000001</v>
      </c>
      <c r="J329" s="27">
        <v>19.96</v>
      </c>
      <c r="K329" s="17" t="s">
        <v>356</v>
      </c>
      <c r="L329" s="34">
        <v>363</v>
      </c>
      <c r="M329" s="17">
        <v>363</v>
      </c>
      <c r="N329" s="18">
        <v>1726539.97</v>
      </c>
      <c r="O329" s="30">
        <v>86499.998496993983</v>
      </c>
    </row>
    <row r="330" spans="1:15" x14ac:dyDescent="0.25">
      <c r="A330" s="36">
        <v>42521</v>
      </c>
      <c r="B330" s="38">
        <v>5</v>
      </c>
      <c r="C330" s="38">
        <v>23</v>
      </c>
      <c r="D330" s="17">
        <v>3000030560</v>
      </c>
      <c r="E330" s="17">
        <v>1100784</v>
      </c>
      <c r="F330" s="17" t="s">
        <v>40</v>
      </c>
      <c r="G330" s="17">
        <v>200055</v>
      </c>
      <c r="H330" s="17" t="s">
        <v>292</v>
      </c>
      <c r="I330" s="27">
        <v>26.46</v>
      </c>
      <c r="J330" s="27">
        <v>26.46</v>
      </c>
      <c r="K330" s="17" t="s">
        <v>197</v>
      </c>
      <c r="L330" s="34">
        <v>1651</v>
      </c>
      <c r="M330" s="17">
        <v>1651</v>
      </c>
      <c r="N330" s="18">
        <v>1134160.26</v>
      </c>
      <c r="O330" s="30">
        <v>42863.199546485259</v>
      </c>
    </row>
    <row r="331" spans="1:15" x14ac:dyDescent="0.25">
      <c r="A331" s="36">
        <v>42521</v>
      </c>
      <c r="B331" s="38">
        <v>5</v>
      </c>
      <c r="C331" s="38">
        <v>23</v>
      </c>
      <c r="D331" s="17">
        <v>3000030560</v>
      </c>
      <c r="E331" s="17">
        <v>1100784</v>
      </c>
      <c r="F331" s="17" t="s">
        <v>40</v>
      </c>
      <c r="G331" s="17">
        <v>200055</v>
      </c>
      <c r="H331" s="17" t="s">
        <v>292</v>
      </c>
      <c r="I331" s="27">
        <v>24.535</v>
      </c>
      <c r="J331" s="27">
        <v>24.53</v>
      </c>
      <c r="K331" s="17" t="s">
        <v>357</v>
      </c>
      <c r="L331" s="34">
        <v>1662</v>
      </c>
      <c r="M331" s="17">
        <v>1662</v>
      </c>
      <c r="N331" s="18">
        <v>1051434.29</v>
      </c>
      <c r="O331" s="30">
        <v>42863.199755401547</v>
      </c>
    </row>
    <row r="332" spans="1:15" x14ac:dyDescent="0.25">
      <c r="A332" s="36">
        <v>42521</v>
      </c>
      <c r="B332" s="38">
        <v>5</v>
      </c>
      <c r="C332" s="38">
        <v>23</v>
      </c>
      <c r="D332" s="17">
        <v>3000030560</v>
      </c>
      <c r="E332" s="17">
        <v>1100784</v>
      </c>
      <c r="F332" s="17" t="s">
        <v>40</v>
      </c>
      <c r="G332" s="17">
        <v>200055</v>
      </c>
      <c r="H332" s="17" t="s">
        <v>292</v>
      </c>
      <c r="I332" s="27">
        <v>24.524999999999999</v>
      </c>
      <c r="J332" s="27">
        <v>24.524999999999999</v>
      </c>
      <c r="K332" s="17" t="s">
        <v>358</v>
      </c>
      <c r="L332" s="34">
        <v>1652</v>
      </c>
      <c r="M332" s="17">
        <v>1652</v>
      </c>
      <c r="N332" s="18">
        <v>1051219.98</v>
      </c>
      <c r="O332" s="30">
        <v>42863.200000000004</v>
      </c>
    </row>
    <row r="333" spans="1:15" x14ac:dyDescent="0.25">
      <c r="A333" s="36">
        <v>42521</v>
      </c>
      <c r="B333" s="38">
        <v>5</v>
      </c>
      <c r="C333" s="38">
        <v>23</v>
      </c>
      <c r="D333" s="17">
        <v>3000030560</v>
      </c>
      <c r="E333" s="17">
        <v>1100784</v>
      </c>
      <c r="F333" s="17" t="s">
        <v>40</v>
      </c>
      <c r="G333" s="17">
        <v>200055</v>
      </c>
      <c r="H333" s="17" t="s">
        <v>292</v>
      </c>
      <c r="I333" s="27">
        <v>26</v>
      </c>
      <c r="J333" s="27">
        <v>25.97</v>
      </c>
      <c r="K333" s="17" t="s">
        <v>42</v>
      </c>
      <c r="L333" s="34" t="s">
        <v>359</v>
      </c>
      <c r="M333" s="17">
        <v>1653</v>
      </c>
      <c r="N333" s="18">
        <v>1113157.31</v>
      </c>
      <c r="O333" s="30">
        <v>42863.200231035815</v>
      </c>
    </row>
    <row r="334" spans="1:15" x14ac:dyDescent="0.25">
      <c r="A334" s="36">
        <v>42521</v>
      </c>
      <c r="B334" s="38">
        <v>5</v>
      </c>
      <c r="C334" s="38">
        <v>23</v>
      </c>
      <c r="D334" s="17">
        <v>3000030560</v>
      </c>
      <c r="E334" s="17">
        <v>1100784</v>
      </c>
      <c r="F334" s="17" t="s">
        <v>40</v>
      </c>
      <c r="G334" s="17">
        <v>200055</v>
      </c>
      <c r="H334" s="17" t="s">
        <v>292</v>
      </c>
      <c r="I334" s="27">
        <v>21.524999999999999</v>
      </c>
      <c r="J334" s="27">
        <v>21.52</v>
      </c>
      <c r="K334" s="17" t="s">
        <v>360</v>
      </c>
      <c r="L334" s="34">
        <v>1619</v>
      </c>
      <c r="M334" s="17">
        <v>1619</v>
      </c>
      <c r="N334" s="18">
        <v>922416.07</v>
      </c>
      <c r="O334" s="30">
        <v>42863.200278810407</v>
      </c>
    </row>
    <row r="335" spans="1:15" x14ac:dyDescent="0.25">
      <c r="A335" s="36">
        <v>42524</v>
      </c>
      <c r="B335" s="38">
        <v>6</v>
      </c>
      <c r="C335" s="38">
        <v>23</v>
      </c>
      <c r="D335" s="17">
        <v>3000030829</v>
      </c>
      <c r="E335" s="17">
        <v>1100122</v>
      </c>
      <c r="F335" s="17" t="s">
        <v>58</v>
      </c>
      <c r="G335" s="17">
        <v>202963</v>
      </c>
      <c r="H335" s="17" t="s">
        <v>130</v>
      </c>
      <c r="I335" s="27">
        <v>17.63</v>
      </c>
      <c r="J335" s="27">
        <v>17.57</v>
      </c>
      <c r="K335" s="17" t="s">
        <v>361</v>
      </c>
      <c r="L335" s="34">
        <v>115</v>
      </c>
      <c r="M335" s="17">
        <v>181</v>
      </c>
      <c r="N335" s="18">
        <v>1475879.98</v>
      </c>
      <c r="O335" s="30">
        <v>83999.998861696076</v>
      </c>
    </row>
    <row r="336" spans="1:15" x14ac:dyDescent="0.25">
      <c r="A336" s="36">
        <v>42524</v>
      </c>
      <c r="B336" s="38">
        <v>6</v>
      </c>
      <c r="C336" s="38">
        <v>23</v>
      </c>
      <c r="D336" s="17">
        <v>3000030787</v>
      </c>
      <c r="E336" s="17">
        <v>1100122</v>
      </c>
      <c r="F336" s="17" t="s">
        <v>58</v>
      </c>
      <c r="G336" s="17">
        <v>202989</v>
      </c>
      <c r="H336" s="17" t="s">
        <v>206</v>
      </c>
      <c r="I336" s="27">
        <v>19.96</v>
      </c>
      <c r="J336" s="27">
        <v>19.920000000000002</v>
      </c>
      <c r="K336" s="17" t="s">
        <v>362</v>
      </c>
      <c r="L336" s="34">
        <v>1101</v>
      </c>
      <c r="M336" s="17">
        <v>1101</v>
      </c>
      <c r="N336" s="18">
        <v>1683239.8500000003</v>
      </c>
      <c r="O336" s="30">
        <v>84499.992469879522</v>
      </c>
    </row>
    <row r="337" spans="1:15" x14ac:dyDescent="0.25">
      <c r="A337" s="36">
        <v>42524</v>
      </c>
      <c r="B337" s="38">
        <v>6</v>
      </c>
      <c r="C337" s="38">
        <v>23</v>
      </c>
      <c r="D337" s="17">
        <v>3000029947</v>
      </c>
      <c r="E337" s="17">
        <v>1100122</v>
      </c>
      <c r="F337" s="17" t="s">
        <v>58</v>
      </c>
      <c r="G337" s="17">
        <v>202974</v>
      </c>
      <c r="H337" s="17" t="s">
        <v>321</v>
      </c>
      <c r="I337" s="27">
        <v>20.25</v>
      </c>
      <c r="J337" s="27">
        <v>20.11</v>
      </c>
      <c r="K337" s="17" t="s">
        <v>363</v>
      </c>
      <c r="L337" s="34">
        <v>384</v>
      </c>
      <c r="M337" s="17">
        <v>384</v>
      </c>
      <c r="N337" s="18">
        <v>1754597.59</v>
      </c>
      <c r="O337" s="30">
        <v>87250.004475385387</v>
      </c>
    </row>
    <row r="338" spans="1:15" x14ac:dyDescent="0.25">
      <c r="A338" s="36">
        <v>42524</v>
      </c>
      <c r="B338" s="38">
        <v>6</v>
      </c>
      <c r="C338" s="38">
        <v>23</v>
      </c>
      <c r="D338" s="17">
        <v>3000030560</v>
      </c>
      <c r="E338" s="17">
        <v>1100784</v>
      </c>
      <c r="F338" s="17" t="s">
        <v>40</v>
      </c>
      <c r="G338" s="17">
        <v>200055</v>
      </c>
      <c r="H338" s="17" t="s">
        <v>292</v>
      </c>
      <c r="I338" s="27">
        <v>27.39</v>
      </c>
      <c r="J338" s="27">
        <v>27.36</v>
      </c>
      <c r="K338" s="17" t="s">
        <v>155</v>
      </c>
      <c r="L338" s="34">
        <v>1743</v>
      </c>
      <c r="M338" s="17">
        <v>1743</v>
      </c>
      <c r="N338" s="18">
        <v>1172737.1399999999</v>
      </c>
      <c r="O338" s="30">
        <v>42863.199561403504</v>
      </c>
    </row>
    <row r="339" spans="1:15" x14ac:dyDescent="0.25">
      <c r="A339" s="36">
        <v>42525</v>
      </c>
      <c r="B339" s="38">
        <v>6</v>
      </c>
      <c r="C339" s="38">
        <v>23</v>
      </c>
      <c r="D339" s="17">
        <v>3000029103</v>
      </c>
      <c r="E339" s="17">
        <v>1100365</v>
      </c>
      <c r="F339" s="17" t="s">
        <v>14</v>
      </c>
      <c r="G339" s="17">
        <v>201888</v>
      </c>
      <c r="H339" s="17" t="s">
        <v>15</v>
      </c>
      <c r="I339" s="27">
        <v>19.57</v>
      </c>
      <c r="J339" s="27">
        <v>19.489999999999998</v>
      </c>
      <c r="K339" s="17" t="s">
        <v>16</v>
      </c>
      <c r="L339" s="34">
        <v>4470</v>
      </c>
      <c r="M339" s="17">
        <v>4470</v>
      </c>
      <c r="N339" s="18">
        <v>805716.6</v>
      </c>
      <c r="O339" s="30">
        <v>41340</v>
      </c>
    </row>
    <row r="340" spans="1:15" x14ac:dyDescent="0.25">
      <c r="A340" s="36">
        <v>42525</v>
      </c>
      <c r="B340" s="38">
        <v>6</v>
      </c>
      <c r="C340" s="38">
        <v>23</v>
      </c>
      <c r="D340" s="17">
        <v>3000029103</v>
      </c>
      <c r="E340" s="17">
        <v>1100365</v>
      </c>
      <c r="F340" s="17" t="s">
        <v>14</v>
      </c>
      <c r="G340" s="17">
        <v>201888</v>
      </c>
      <c r="H340" s="17" t="s">
        <v>15</v>
      </c>
      <c r="I340" s="27">
        <v>24.49</v>
      </c>
      <c r="J340" s="27">
        <v>24.39</v>
      </c>
      <c r="K340" s="17" t="s">
        <v>21</v>
      </c>
      <c r="L340" s="34">
        <v>4437</v>
      </c>
      <c r="M340" s="17">
        <v>4437</v>
      </c>
      <c r="N340" s="18">
        <v>1008282.6</v>
      </c>
      <c r="O340" s="30">
        <v>41340</v>
      </c>
    </row>
    <row r="341" spans="1:15" x14ac:dyDescent="0.25">
      <c r="A341" s="36">
        <v>42525</v>
      </c>
      <c r="B341" s="38">
        <v>6</v>
      </c>
      <c r="C341" s="38">
        <v>23</v>
      </c>
      <c r="D341" s="17">
        <v>3000029103</v>
      </c>
      <c r="E341" s="17">
        <v>1100365</v>
      </c>
      <c r="F341" s="17" t="s">
        <v>14</v>
      </c>
      <c r="G341" s="17">
        <v>201888</v>
      </c>
      <c r="H341" s="17" t="s">
        <v>15</v>
      </c>
      <c r="I341" s="27">
        <v>21.88</v>
      </c>
      <c r="J341" s="27">
        <v>21.81</v>
      </c>
      <c r="K341" s="17" t="s">
        <v>20</v>
      </c>
      <c r="L341" s="34">
        <v>4460</v>
      </c>
      <c r="M341" s="17">
        <v>4460</v>
      </c>
      <c r="N341" s="18">
        <v>901625.39999999991</v>
      </c>
      <c r="O341" s="30">
        <v>41340</v>
      </c>
    </row>
    <row r="342" spans="1:15" x14ac:dyDescent="0.25">
      <c r="A342" s="36">
        <v>42525</v>
      </c>
      <c r="B342" s="38">
        <v>6</v>
      </c>
      <c r="C342" s="38">
        <v>23</v>
      </c>
      <c r="D342" s="17">
        <v>3000029103</v>
      </c>
      <c r="E342" s="17">
        <v>1100365</v>
      </c>
      <c r="F342" s="17" t="s">
        <v>14</v>
      </c>
      <c r="G342" s="17">
        <v>201888</v>
      </c>
      <c r="H342" s="17" t="s">
        <v>15</v>
      </c>
      <c r="I342" s="27">
        <v>25.82</v>
      </c>
      <c r="J342" s="27">
        <v>25.72</v>
      </c>
      <c r="K342" s="17" t="s">
        <v>19</v>
      </c>
      <c r="L342" s="34">
        <v>4447</v>
      </c>
      <c r="M342" s="17">
        <v>4447</v>
      </c>
      <c r="N342" s="18">
        <v>1063264.8</v>
      </c>
      <c r="O342" s="30">
        <v>41340</v>
      </c>
    </row>
    <row r="343" spans="1:15" x14ac:dyDescent="0.25">
      <c r="A343" s="36">
        <v>42525</v>
      </c>
      <c r="B343" s="38">
        <v>6</v>
      </c>
      <c r="C343" s="38">
        <v>23</v>
      </c>
      <c r="D343" s="17">
        <v>3000030560</v>
      </c>
      <c r="E343" s="17">
        <v>1100784</v>
      </c>
      <c r="F343" s="17" t="s">
        <v>40</v>
      </c>
      <c r="G343" s="17">
        <v>200055</v>
      </c>
      <c r="H343" s="17" t="s">
        <v>292</v>
      </c>
      <c r="I343" s="27">
        <v>16.245000000000001</v>
      </c>
      <c r="J343" s="27">
        <v>16.245000000000001</v>
      </c>
      <c r="K343" s="17" t="s">
        <v>364</v>
      </c>
      <c r="L343" s="34">
        <v>1786</v>
      </c>
      <c r="M343" s="17">
        <v>1786</v>
      </c>
      <c r="N343" s="18">
        <v>696312.69</v>
      </c>
      <c r="O343" s="30">
        <v>42863.200369344406</v>
      </c>
    </row>
    <row r="344" spans="1:15" x14ac:dyDescent="0.25">
      <c r="A344" s="36">
        <v>42526</v>
      </c>
      <c r="B344" s="38">
        <v>6</v>
      </c>
      <c r="C344" s="38">
        <v>24</v>
      </c>
      <c r="D344" s="17">
        <v>3000030829</v>
      </c>
      <c r="E344" s="17">
        <v>1100122</v>
      </c>
      <c r="F344" s="17" t="s">
        <v>58</v>
      </c>
      <c r="G344" s="17">
        <v>202963</v>
      </c>
      <c r="H344" s="17" t="s">
        <v>130</v>
      </c>
      <c r="I344" s="27">
        <v>20.11</v>
      </c>
      <c r="J344" s="27">
        <v>20.05</v>
      </c>
      <c r="K344" s="17" t="s">
        <v>365</v>
      </c>
      <c r="L344" s="34">
        <v>214</v>
      </c>
      <c r="M344" s="17">
        <v>214</v>
      </c>
      <c r="N344" s="18">
        <v>1684199.98</v>
      </c>
      <c r="O344" s="30">
        <v>83999.999002493758</v>
      </c>
    </row>
    <row r="345" spans="1:15" x14ac:dyDescent="0.25">
      <c r="A345" s="36">
        <v>42526</v>
      </c>
      <c r="B345" s="38">
        <v>6</v>
      </c>
      <c r="C345" s="38">
        <v>24</v>
      </c>
      <c r="D345" s="17">
        <v>3000030924</v>
      </c>
      <c r="E345" s="17">
        <v>1100122</v>
      </c>
      <c r="F345" s="17" t="s">
        <v>58</v>
      </c>
      <c r="G345" s="17">
        <v>202989</v>
      </c>
      <c r="H345" s="17" t="s">
        <v>206</v>
      </c>
      <c r="I345" s="27">
        <v>20.309999999999999</v>
      </c>
      <c r="J345" s="27">
        <v>20.29</v>
      </c>
      <c r="K345" s="17" t="s">
        <v>366</v>
      </c>
      <c r="L345" s="34">
        <v>1105</v>
      </c>
      <c r="M345" s="17">
        <v>1105</v>
      </c>
      <c r="N345" s="18">
        <v>1684069.82</v>
      </c>
      <c r="O345" s="30">
        <v>82999.991128634807</v>
      </c>
    </row>
    <row r="346" spans="1:15" x14ac:dyDescent="0.25">
      <c r="A346" s="36">
        <v>42526</v>
      </c>
      <c r="B346" s="38">
        <v>6</v>
      </c>
      <c r="C346" s="38">
        <v>24</v>
      </c>
      <c r="D346" s="17">
        <v>3000030829</v>
      </c>
      <c r="E346" s="17">
        <v>1100122</v>
      </c>
      <c r="F346" s="17" t="s">
        <v>58</v>
      </c>
      <c r="G346" s="17">
        <v>202963</v>
      </c>
      <c r="H346" s="17" t="s">
        <v>130</v>
      </c>
      <c r="I346" s="28">
        <v>10.72</v>
      </c>
      <c r="J346" s="27">
        <v>10.72</v>
      </c>
      <c r="K346" s="17" t="s">
        <v>367</v>
      </c>
      <c r="L346" s="34">
        <v>180</v>
      </c>
      <c r="M346" s="17">
        <v>180</v>
      </c>
      <c r="N346" s="18">
        <v>900479.99</v>
      </c>
      <c r="O346" s="30">
        <v>83999.999067164172</v>
      </c>
    </row>
    <row r="347" spans="1:15" x14ac:dyDescent="0.25">
      <c r="A347" s="36">
        <v>42526</v>
      </c>
      <c r="B347" s="38">
        <v>6</v>
      </c>
      <c r="C347" s="38">
        <v>24</v>
      </c>
      <c r="D347" s="17">
        <v>3000030783</v>
      </c>
      <c r="E347" s="17">
        <v>1100122</v>
      </c>
      <c r="F347" s="17" t="s">
        <v>58</v>
      </c>
      <c r="G347" s="17">
        <v>202963</v>
      </c>
      <c r="H347" s="17" t="s">
        <v>130</v>
      </c>
      <c r="I347" s="28">
        <v>4.96</v>
      </c>
      <c r="J347" s="27">
        <v>4.96</v>
      </c>
      <c r="K347" s="17" t="s">
        <v>367</v>
      </c>
      <c r="L347" s="34">
        <v>180</v>
      </c>
      <c r="M347" s="17">
        <v>180</v>
      </c>
      <c r="N347" s="18">
        <v>416639.99</v>
      </c>
      <c r="O347" s="30">
        <v>83999.99798387097</v>
      </c>
    </row>
    <row r="348" spans="1:15" x14ac:dyDescent="0.25">
      <c r="A348" s="36">
        <v>42526</v>
      </c>
      <c r="B348" s="38">
        <v>6</v>
      </c>
      <c r="C348" s="38">
        <v>24</v>
      </c>
      <c r="D348" s="17">
        <v>3000030829</v>
      </c>
      <c r="E348" s="17">
        <v>1100122</v>
      </c>
      <c r="F348" s="17" t="s">
        <v>58</v>
      </c>
      <c r="G348" s="17">
        <v>202963</v>
      </c>
      <c r="H348" s="17" t="s">
        <v>130</v>
      </c>
      <c r="I348" s="27">
        <v>20.81</v>
      </c>
      <c r="J348" s="27">
        <v>20.72</v>
      </c>
      <c r="K348" s="17" t="s">
        <v>368</v>
      </c>
      <c r="L348" s="34">
        <v>202</v>
      </c>
      <c r="M348" s="17">
        <v>202</v>
      </c>
      <c r="N348" s="18">
        <v>1740479.98</v>
      </c>
      <c r="O348" s="30">
        <v>83999.999034749038</v>
      </c>
    </row>
    <row r="349" spans="1:15" x14ac:dyDescent="0.25">
      <c r="A349" s="36">
        <v>42526</v>
      </c>
      <c r="B349" s="38">
        <v>6</v>
      </c>
      <c r="C349" s="38">
        <v>24</v>
      </c>
      <c r="D349" s="17">
        <v>3000030924</v>
      </c>
      <c r="E349" s="17">
        <v>1100122</v>
      </c>
      <c r="F349" s="17" t="s">
        <v>58</v>
      </c>
      <c r="G349" s="17">
        <v>202989</v>
      </c>
      <c r="H349" s="17" t="s">
        <v>206</v>
      </c>
      <c r="I349" s="27">
        <v>19.899999999999999</v>
      </c>
      <c r="J349" s="27">
        <v>19.87</v>
      </c>
      <c r="K349" s="17" t="s">
        <v>369</v>
      </c>
      <c r="L349" s="34">
        <v>1103</v>
      </c>
      <c r="M349" s="17">
        <v>1103</v>
      </c>
      <c r="N349" s="18">
        <v>1649209.82</v>
      </c>
      <c r="O349" s="30">
        <v>82999.990941117256</v>
      </c>
    </row>
    <row r="350" spans="1:15" x14ac:dyDescent="0.25">
      <c r="A350" s="36">
        <v>42526</v>
      </c>
      <c r="B350" s="38">
        <v>6</v>
      </c>
      <c r="C350" s="38">
        <v>24</v>
      </c>
      <c r="D350" s="17">
        <v>3000030937</v>
      </c>
      <c r="E350" s="17">
        <v>1100122</v>
      </c>
      <c r="F350" s="17" t="s">
        <v>58</v>
      </c>
      <c r="G350" s="17">
        <v>203034</v>
      </c>
      <c r="H350" s="17" t="s">
        <v>333</v>
      </c>
      <c r="I350" s="27">
        <v>19.78</v>
      </c>
      <c r="J350" s="27">
        <v>19.78</v>
      </c>
      <c r="K350" s="17" t="s">
        <v>370</v>
      </c>
      <c r="L350" s="34">
        <v>21</v>
      </c>
      <c r="M350" s="17">
        <v>21</v>
      </c>
      <c r="N350" s="18">
        <v>1661519.97</v>
      </c>
      <c r="O350" s="30">
        <v>83999.998483316478</v>
      </c>
    </row>
    <row r="351" spans="1:15" x14ac:dyDescent="0.25">
      <c r="A351" s="36">
        <v>42526</v>
      </c>
      <c r="B351" s="38">
        <v>6</v>
      </c>
      <c r="C351" s="38">
        <v>24</v>
      </c>
      <c r="D351" s="17">
        <v>3000030937</v>
      </c>
      <c r="E351" s="17">
        <v>1100122</v>
      </c>
      <c r="F351" s="17" t="s">
        <v>58</v>
      </c>
      <c r="G351" s="17">
        <v>203034</v>
      </c>
      <c r="H351" s="17" t="s">
        <v>333</v>
      </c>
      <c r="I351" s="27">
        <v>20.059999999999999</v>
      </c>
      <c r="J351" s="27">
        <v>20.05</v>
      </c>
      <c r="K351" s="17" t="s">
        <v>371</v>
      </c>
      <c r="L351" s="34">
        <v>22</v>
      </c>
      <c r="M351" s="17">
        <v>22</v>
      </c>
      <c r="N351" s="18">
        <v>1684199.98</v>
      </c>
      <c r="O351" s="30">
        <v>83999.999002493758</v>
      </c>
    </row>
    <row r="352" spans="1:15" x14ac:dyDescent="0.25">
      <c r="A352" s="36">
        <v>42526</v>
      </c>
      <c r="B352" s="38">
        <v>6</v>
      </c>
      <c r="C352" s="38">
        <v>24</v>
      </c>
      <c r="D352" s="17">
        <v>3000030829</v>
      </c>
      <c r="E352" s="17">
        <v>1100122</v>
      </c>
      <c r="F352" s="17" t="s">
        <v>58</v>
      </c>
      <c r="G352" s="17">
        <v>202963</v>
      </c>
      <c r="H352" s="17" t="s">
        <v>130</v>
      </c>
      <c r="I352" s="27">
        <v>17.23</v>
      </c>
      <c r="J352" s="27">
        <v>17.190000000000001</v>
      </c>
      <c r="K352" s="17" t="s">
        <v>372</v>
      </c>
      <c r="L352" s="34">
        <v>187</v>
      </c>
      <c r="M352" s="17">
        <v>187</v>
      </c>
      <c r="N352" s="18">
        <v>1443959.98</v>
      </c>
      <c r="O352" s="30">
        <v>83999.998836532861</v>
      </c>
    </row>
    <row r="353" spans="1:15" x14ac:dyDescent="0.25">
      <c r="A353" s="36">
        <v>42526</v>
      </c>
      <c r="B353" s="38">
        <v>6</v>
      </c>
      <c r="C353" s="38">
        <v>24</v>
      </c>
      <c r="D353" s="17">
        <v>3000030560</v>
      </c>
      <c r="E353" s="17">
        <v>1100784</v>
      </c>
      <c r="F353" s="17" t="s">
        <v>40</v>
      </c>
      <c r="G353" s="17">
        <v>200055</v>
      </c>
      <c r="H353" s="17" t="s">
        <v>292</v>
      </c>
      <c r="I353" s="27">
        <v>25.84</v>
      </c>
      <c r="J353" s="27">
        <v>25.83</v>
      </c>
      <c r="K353" s="17" t="s">
        <v>192</v>
      </c>
      <c r="L353" s="34">
        <v>1907</v>
      </c>
      <c r="M353" s="17">
        <v>1907</v>
      </c>
      <c r="N353" s="18">
        <v>1107156.45</v>
      </c>
      <c r="O353" s="30">
        <v>42863.199767711965</v>
      </c>
    </row>
    <row r="354" spans="1:15" x14ac:dyDescent="0.25">
      <c r="A354" s="36">
        <v>42526</v>
      </c>
      <c r="B354" s="38">
        <v>6</v>
      </c>
      <c r="C354" s="38">
        <v>24</v>
      </c>
      <c r="D354" s="17">
        <v>3000030560</v>
      </c>
      <c r="E354" s="17">
        <v>1100784</v>
      </c>
      <c r="F354" s="17" t="s">
        <v>40</v>
      </c>
      <c r="G354" s="17">
        <v>200055</v>
      </c>
      <c r="H354" s="17" t="s">
        <v>292</v>
      </c>
      <c r="I354" s="27">
        <v>19.934999999999999</v>
      </c>
      <c r="J354" s="27">
        <v>19.899999999999999</v>
      </c>
      <c r="K354" s="17" t="s">
        <v>373</v>
      </c>
      <c r="L354" s="34" t="s">
        <v>374</v>
      </c>
      <c r="M354" s="17">
        <v>1850</v>
      </c>
      <c r="N354" s="18">
        <v>852977.68</v>
      </c>
      <c r="O354" s="30">
        <v>42863.200000000004</v>
      </c>
    </row>
    <row r="355" spans="1:15" x14ac:dyDescent="0.25">
      <c r="A355" s="36">
        <v>42526</v>
      </c>
      <c r="B355" s="38">
        <v>6</v>
      </c>
      <c r="C355" s="38">
        <v>24</v>
      </c>
      <c r="D355" s="17">
        <v>3000030560</v>
      </c>
      <c r="E355" s="17">
        <v>1100784</v>
      </c>
      <c r="F355" s="17" t="s">
        <v>40</v>
      </c>
      <c r="G355" s="17">
        <v>200055</v>
      </c>
      <c r="H355" s="17" t="s">
        <v>292</v>
      </c>
      <c r="I355" s="27">
        <v>24.93</v>
      </c>
      <c r="J355" s="27">
        <v>24.92</v>
      </c>
      <c r="K355" s="17" t="s">
        <v>375</v>
      </c>
      <c r="L355" s="34">
        <v>1847</v>
      </c>
      <c r="M355" s="17">
        <v>1847</v>
      </c>
      <c r="N355" s="18">
        <v>1068150.95</v>
      </c>
      <c r="O355" s="30">
        <v>42863.200240770464</v>
      </c>
    </row>
    <row r="356" spans="1:15" x14ac:dyDescent="0.25">
      <c r="A356" s="36">
        <v>42526</v>
      </c>
      <c r="B356" s="38">
        <v>6</v>
      </c>
      <c r="C356" s="38">
        <v>24</v>
      </c>
      <c r="D356" s="17">
        <v>3000030560</v>
      </c>
      <c r="E356" s="17">
        <v>1100784</v>
      </c>
      <c r="F356" s="17" t="s">
        <v>40</v>
      </c>
      <c r="G356" s="17">
        <v>200055</v>
      </c>
      <c r="H356" s="17" t="s">
        <v>292</v>
      </c>
      <c r="I356" s="27">
        <v>20.65</v>
      </c>
      <c r="J356" s="27">
        <v>20.65</v>
      </c>
      <c r="K356" s="17" t="s">
        <v>376</v>
      </c>
      <c r="L356" s="34">
        <v>1846</v>
      </c>
      <c r="M356" s="17">
        <v>1846</v>
      </c>
      <c r="N356" s="18">
        <v>885125.08000000007</v>
      </c>
      <c r="O356" s="30">
        <v>42863.200000000004</v>
      </c>
    </row>
    <row r="357" spans="1:15" x14ac:dyDescent="0.25">
      <c r="A357" s="36">
        <v>42526</v>
      </c>
      <c r="B357" s="38">
        <v>6</v>
      </c>
      <c r="C357" s="38">
        <v>24</v>
      </c>
      <c r="D357" s="17">
        <v>3000030560</v>
      </c>
      <c r="E357" s="17">
        <v>1100784</v>
      </c>
      <c r="F357" s="17" t="s">
        <v>40</v>
      </c>
      <c r="G357" s="17">
        <v>200055</v>
      </c>
      <c r="H357" s="17" t="s">
        <v>292</v>
      </c>
      <c r="I357" s="27">
        <v>26.59</v>
      </c>
      <c r="J357" s="27">
        <v>26.59</v>
      </c>
      <c r="K357" s="17" t="s">
        <v>197</v>
      </c>
      <c r="L357" s="34">
        <v>1785</v>
      </c>
      <c r="M357" s="17">
        <v>1785</v>
      </c>
      <c r="N357" s="18">
        <v>1139732.5</v>
      </c>
      <c r="O357" s="30">
        <v>42863.200451297482</v>
      </c>
    </row>
    <row r="358" spans="1:15" x14ac:dyDescent="0.25">
      <c r="A358" s="36">
        <v>42528</v>
      </c>
      <c r="B358" s="38">
        <v>6</v>
      </c>
      <c r="C358" s="38">
        <v>24</v>
      </c>
      <c r="D358" s="17">
        <v>3000030829</v>
      </c>
      <c r="E358" s="17">
        <v>1100122</v>
      </c>
      <c r="F358" s="17" t="s">
        <v>58</v>
      </c>
      <c r="G358" s="17">
        <v>202963</v>
      </c>
      <c r="H358" s="17" t="s">
        <v>130</v>
      </c>
      <c r="I358" s="27">
        <v>15.71</v>
      </c>
      <c r="J358" s="27">
        <v>15.61</v>
      </c>
      <c r="K358" s="17" t="s">
        <v>377</v>
      </c>
      <c r="L358" s="34">
        <v>213</v>
      </c>
      <c r="M358" s="17">
        <v>213</v>
      </c>
      <c r="N358" s="18">
        <v>1311239.98</v>
      </c>
      <c r="O358" s="30">
        <v>83999.998718770017</v>
      </c>
    </row>
    <row r="359" spans="1:15" x14ac:dyDescent="0.25">
      <c r="A359" s="36">
        <v>42528</v>
      </c>
      <c r="B359" s="38">
        <v>6</v>
      </c>
      <c r="C359" s="38">
        <v>24</v>
      </c>
      <c r="D359" s="17">
        <v>3000030924</v>
      </c>
      <c r="E359" s="17">
        <v>1100122</v>
      </c>
      <c r="F359" s="17" t="s">
        <v>58</v>
      </c>
      <c r="G359" s="17">
        <v>202989</v>
      </c>
      <c r="H359" s="17" t="s">
        <v>206</v>
      </c>
      <c r="I359" s="27">
        <v>20.45</v>
      </c>
      <c r="J359" s="27">
        <v>20.399999999999999</v>
      </c>
      <c r="K359" s="17" t="s">
        <v>378</v>
      </c>
      <c r="L359" s="34">
        <v>1106</v>
      </c>
      <c r="M359" s="17">
        <v>1106</v>
      </c>
      <c r="N359" s="18">
        <v>1693199.8199999998</v>
      </c>
      <c r="O359" s="30">
        <v>82999.99117647059</v>
      </c>
    </row>
    <row r="360" spans="1:15" x14ac:dyDescent="0.25">
      <c r="A360" s="36">
        <v>42528</v>
      </c>
      <c r="B360" s="38">
        <v>6</v>
      </c>
      <c r="C360" s="38">
        <v>24</v>
      </c>
      <c r="D360" s="17">
        <v>3000030845</v>
      </c>
      <c r="E360" s="17">
        <v>1100122</v>
      </c>
      <c r="F360" s="17" t="s">
        <v>58</v>
      </c>
      <c r="G360" s="17">
        <v>202963</v>
      </c>
      <c r="H360" s="17" t="s">
        <v>130</v>
      </c>
      <c r="I360" s="27">
        <v>24.27</v>
      </c>
      <c r="J360" s="27">
        <v>24.18</v>
      </c>
      <c r="K360" s="17" t="s">
        <v>379</v>
      </c>
      <c r="L360" s="34">
        <v>215</v>
      </c>
      <c r="M360" s="17">
        <v>215</v>
      </c>
      <c r="N360" s="18">
        <v>2031119.97</v>
      </c>
      <c r="O360" s="30">
        <v>83999.998759305206</v>
      </c>
    </row>
    <row r="361" spans="1:15" x14ac:dyDescent="0.25">
      <c r="A361" s="36">
        <v>42528</v>
      </c>
      <c r="B361" s="38">
        <v>6</v>
      </c>
      <c r="C361" s="38">
        <v>24</v>
      </c>
      <c r="D361" s="17">
        <v>3000029943</v>
      </c>
      <c r="E361" s="17">
        <v>1100365</v>
      </c>
      <c r="F361" s="17" t="s">
        <v>14</v>
      </c>
      <c r="G361" s="17">
        <v>202011</v>
      </c>
      <c r="H361" s="17" t="s">
        <v>380</v>
      </c>
      <c r="I361" s="27">
        <v>20.12</v>
      </c>
      <c r="J361" s="27">
        <v>20.03</v>
      </c>
      <c r="K361" s="17" t="s">
        <v>381</v>
      </c>
      <c r="L361" s="34">
        <v>1611602018</v>
      </c>
      <c r="M361" s="17">
        <v>1611602018</v>
      </c>
      <c r="N361" s="18">
        <v>944765.02</v>
      </c>
      <c r="O361" s="30">
        <v>47167.499750374438</v>
      </c>
    </row>
    <row r="362" spans="1:15" x14ac:dyDescent="0.25">
      <c r="A362" s="36">
        <v>42528</v>
      </c>
      <c r="B362" s="38">
        <v>6</v>
      </c>
      <c r="C362" s="38">
        <v>24</v>
      </c>
      <c r="D362" s="17">
        <v>3000030560</v>
      </c>
      <c r="E362" s="17">
        <v>1100784</v>
      </c>
      <c r="F362" s="17" t="s">
        <v>40</v>
      </c>
      <c r="G362" s="17">
        <v>200055</v>
      </c>
      <c r="H362" s="17" t="s">
        <v>292</v>
      </c>
      <c r="I362" s="27">
        <v>26.07</v>
      </c>
      <c r="J362" s="27">
        <v>26.06</v>
      </c>
      <c r="K362" s="17" t="s">
        <v>382</v>
      </c>
      <c r="L362" s="34">
        <v>1877</v>
      </c>
      <c r="M362" s="17">
        <v>1877</v>
      </c>
      <c r="N362" s="18">
        <v>1117014.98</v>
      </c>
      <c r="O362" s="30">
        <v>42863.199539524176</v>
      </c>
    </row>
    <row r="363" spans="1:15" x14ac:dyDescent="0.25">
      <c r="A363" s="36">
        <v>42528</v>
      </c>
      <c r="B363" s="38">
        <v>6</v>
      </c>
      <c r="C363" s="38">
        <v>24</v>
      </c>
      <c r="D363" s="17">
        <v>3000031250</v>
      </c>
      <c r="E363" s="17">
        <v>1100784</v>
      </c>
      <c r="F363" s="17" t="s">
        <v>40</v>
      </c>
      <c r="G363" s="17">
        <v>200055</v>
      </c>
      <c r="H363" s="17" t="s">
        <v>292</v>
      </c>
      <c r="I363" s="27">
        <v>3.73</v>
      </c>
      <c r="J363" s="27">
        <v>3.73</v>
      </c>
      <c r="K363" s="17" t="s">
        <v>383</v>
      </c>
      <c r="L363" s="34" t="s">
        <v>384</v>
      </c>
      <c r="M363" s="17">
        <v>1913</v>
      </c>
      <c r="N363" s="18">
        <v>159879.73000000001</v>
      </c>
      <c r="O363" s="30">
        <v>42863.198391420912</v>
      </c>
    </row>
    <row r="364" spans="1:15" x14ac:dyDescent="0.25">
      <c r="A364" s="36">
        <v>42528</v>
      </c>
      <c r="B364" s="38">
        <v>6</v>
      </c>
      <c r="C364" s="38">
        <v>24</v>
      </c>
      <c r="D364" s="17">
        <v>3000030560</v>
      </c>
      <c r="E364" s="17">
        <v>1100784</v>
      </c>
      <c r="F364" s="17" t="s">
        <v>40</v>
      </c>
      <c r="G364" s="17">
        <v>200055</v>
      </c>
      <c r="H364" s="17" t="s">
        <v>292</v>
      </c>
      <c r="I364" s="27">
        <v>11.95</v>
      </c>
      <c r="J364" s="27">
        <v>11.95</v>
      </c>
      <c r="K364" s="17" t="s">
        <v>383</v>
      </c>
      <c r="L364" s="34" t="s">
        <v>385</v>
      </c>
      <c r="M364" s="17">
        <v>1912</v>
      </c>
      <c r="N364" s="18">
        <v>512215.24000000005</v>
      </c>
      <c r="O364" s="30">
        <v>42863.200000000004</v>
      </c>
    </row>
    <row r="365" spans="1:15" x14ac:dyDescent="0.25">
      <c r="A365" s="36">
        <v>42529</v>
      </c>
      <c r="B365" s="38">
        <v>6</v>
      </c>
      <c r="C365" s="38">
        <v>24</v>
      </c>
      <c r="D365" s="17">
        <v>3000030941</v>
      </c>
      <c r="E365" s="17">
        <v>1100122</v>
      </c>
      <c r="F365" s="17" t="s">
        <v>58</v>
      </c>
      <c r="G365" s="17">
        <v>203034</v>
      </c>
      <c r="H365" s="17" t="s">
        <v>333</v>
      </c>
      <c r="I365" s="27">
        <v>19.785</v>
      </c>
      <c r="J365" s="27">
        <v>19.75</v>
      </c>
      <c r="K365" s="17" t="s">
        <v>386</v>
      </c>
      <c r="L365" s="34">
        <v>24</v>
      </c>
      <c r="M365" s="17">
        <v>24</v>
      </c>
      <c r="N365" s="18">
        <v>1658999.98</v>
      </c>
      <c r="O365" s="30">
        <v>83999.998987341765</v>
      </c>
    </row>
    <row r="366" spans="1:15" x14ac:dyDescent="0.25">
      <c r="A366" s="36">
        <v>42529</v>
      </c>
      <c r="B366" s="38">
        <v>6</v>
      </c>
      <c r="C366" s="38">
        <v>24</v>
      </c>
      <c r="D366" s="17">
        <v>3000030845</v>
      </c>
      <c r="E366" s="17">
        <v>1100122</v>
      </c>
      <c r="F366" s="17" t="s">
        <v>58</v>
      </c>
      <c r="G366" s="17">
        <v>202963</v>
      </c>
      <c r="H366" s="17" t="s">
        <v>130</v>
      </c>
      <c r="I366" s="27">
        <v>20.100000000000001</v>
      </c>
      <c r="J366" s="27">
        <v>20.05</v>
      </c>
      <c r="K366" s="17" t="s">
        <v>387</v>
      </c>
      <c r="L366" s="34">
        <v>220</v>
      </c>
      <c r="M366" s="17">
        <v>220</v>
      </c>
      <c r="N366" s="18">
        <v>1684199.98</v>
      </c>
      <c r="O366" s="30">
        <v>83999.999002493758</v>
      </c>
    </row>
    <row r="367" spans="1:15" x14ac:dyDescent="0.25">
      <c r="A367" s="36">
        <v>42529</v>
      </c>
      <c r="B367" s="38">
        <v>6</v>
      </c>
      <c r="C367" s="38">
        <v>24</v>
      </c>
      <c r="D367" s="17">
        <v>3000030924</v>
      </c>
      <c r="E367" s="17">
        <v>1100122</v>
      </c>
      <c r="F367" s="17" t="s">
        <v>58</v>
      </c>
      <c r="G367" s="17">
        <v>202989</v>
      </c>
      <c r="H367" s="17" t="s">
        <v>206</v>
      </c>
      <c r="I367" s="27">
        <v>20.18</v>
      </c>
      <c r="J367" s="27">
        <v>20.13</v>
      </c>
      <c r="K367" s="17" t="s">
        <v>131</v>
      </c>
      <c r="L367" s="34">
        <v>1110</v>
      </c>
      <c r="M367" s="17">
        <v>1110</v>
      </c>
      <c r="N367" s="18">
        <v>1670789.81</v>
      </c>
      <c r="O367" s="30">
        <v>82999.990561351224</v>
      </c>
    </row>
    <row r="368" spans="1:15" x14ac:dyDescent="0.25">
      <c r="A368" s="36">
        <v>42529</v>
      </c>
      <c r="B368" s="38">
        <v>6</v>
      </c>
      <c r="C368" s="38">
        <v>24</v>
      </c>
      <c r="D368" s="17">
        <v>3000029103</v>
      </c>
      <c r="E368" s="17">
        <v>1100365</v>
      </c>
      <c r="F368" s="17" t="s">
        <v>14</v>
      </c>
      <c r="G368" s="17">
        <v>201888</v>
      </c>
      <c r="H368" s="17" t="s">
        <v>15</v>
      </c>
      <c r="I368" s="27">
        <v>25.81</v>
      </c>
      <c r="J368" s="27">
        <v>25.72</v>
      </c>
      <c r="K368" s="17" t="s">
        <v>113</v>
      </c>
      <c r="L368" s="34" t="s">
        <v>388</v>
      </c>
      <c r="M368" s="17">
        <v>4644</v>
      </c>
      <c r="N368" s="18">
        <v>1063264.8</v>
      </c>
      <c r="O368" s="30">
        <v>41340</v>
      </c>
    </row>
    <row r="369" spans="1:15" x14ac:dyDescent="0.25">
      <c r="A369" s="36">
        <v>42529</v>
      </c>
      <c r="B369" s="38">
        <v>6</v>
      </c>
      <c r="C369" s="38">
        <v>24</v>
      </c>
      <c r="D369" s="17">
        <v>3000029103</v>
      </c>
      <c r="E369" s="17">
        <v>1100365</v>
      </c>
      <c r="F369" s="17" t="s">
        <v>14</v>
      </c>
      <c r="G369" s="17">
        <v>201888</v>
      </c>
      <c r="H369" s="17" t="s">
        <v>15</v>
      </c>
      <c r="I369" s="27">
        <v>21.74</v>
      </c>
      <c r="J369" s="27">
        <v>21.66</v>
      </c>
      <c r="K369" s="17" t="s">
        <v>46</v>
      </c>
      <c r="L369" s="34" t="s">
        <v>389</v>
      </c>
      <c r="M369" s="17">
        <v>4656</v>
      </c>
      <c r="N369" s="18">
        <v>895424.4</v>
      </c>
      <c r="O369" s="30">
        <v>41340</v>
      </c>
    </row>
    <row r="370" spans="1:15" x14ac:dyDescent="0.25">
      <c r="A370" s="36">
        <v>42529</v>
      </c>
      <c r="B370" s="38">
        <v>6</v>
      </c>
      <c r="C370" s="38">
        <v>24</v>
      </c>
      <c r="D370" s="17">
        <v>3000029103</v>
      </c>
      <c r="E370" s="17">
        <v>1100365</v>
      </c>
      <c r="F370" s="17" t="s">
        <v>14</v>
      </c>
      <c r="G370" s="17">
        <v>201888</v>
      </c>
      <c r="H370" s="17" t="s">
        <v>15</v>
      </c>
      <c r="I370" s="27">
        <v>24.53</v>
      </c>
      <c r="J370" s="27">
        <v>24.44</v>
      </c>
      <c r="K370" s="17" t="s">
        <v>43</v>
      </c>
      <c r="L370" s="34" t="s">
        <v>390</v>
      </c>
      <c r="M370" s="17">
        <v>4655</v>
      </c>
      <c r="N370" s="18">
        <v>1010349.6000000001</v>
      </c>
      <c r="O370" s="30">
        <v>41340</v>
      </c>
    </row>
    <row r="371" spans="1:15" x14ac:dyDescent="0.25">
      <c r="A371" s="36">
        <v>42529</v>
      </c>
      <c r="B371" s="38">
        <v>6</v>
      </c>
      <c r="C371" s="38">
        <v>24</v>
      </c>
      <c r="D371" s="17">
        <v>3000029943</v>
      </c>
      <c r="E371" s="17">
        <v>1100365</v>
      </c>
      <c r="F371" s="17" t="s">
        <v>14</v>
      </c>
      <c r="G371" s="17">
        <v>202011</v>
      </c>
      <c r="H371" s="17" t="s">
        <v>380</v>
      </c>
      <c r="I371" s="27">
        <v>20</v>
      </c>
      <c r="J371" s="27">
        <v>19.97</v>
      </c>
      <c r="K371" s="17" t="s">
        <v>391</v>
      </c>
      <c r="L371" s="34">
        <v>1611602022</v>
      </c>
      <c r="M371" s="17">
        <v>1611602022</v>
      </c>
      <c r="N371" s="18">
        <v>941934.98</v>
      </c>
      <c r="O371" s="30">
        <v>47167.500250375568</v>
      </c>
    </row>
    <row r="372" spans="1:15" x14ac:dyDescent="0.25">
      <c r="A372" s="36">
        <v>42529</v>
      </c>
      <c r="B372" s="38">
        <v>6</v>
      </c>
      <c r="C372" s="38">
        <v>24</v>
      </c>
      <c r="D372" s="17">
        <v>3000031250</v>
      </c>
      <c r="E372" s="17">
        <v>1100784</v>
      </c>
      <c r="F372" s="17" t="s">
        <v>40</v>
      </c>
      <c r="G372" s="17">
        <v>200055</v>
      </c>
      <c r="H372" s="17" t="s">
        <v>292</v>
      </c>
      <c r="I372" s="27">
        <v>19.97</v>
      </c>
      <c r="J372" s="27">
        <v>19.97</v>
      </c>
      <c r="K372" s="17" t="s">
        <v>392</v>
      </c>
      <c r="L372" s="34" t="s">
        <v>393</v>
      </c>
      <c r="M372" s="17">
        <v>1917</v>
      </c>
      <c r="N372" s="18">
        <v>855978.11</v>
      </c>
      <c r="O372" s="30">
        <v>42863.200300450677</v>
      </c>
    </row>
    <row r="373" spans="1:15" x14ac:dyDescent="0.25">
      <c r="A373" s="36">
        <v>42530</v>
      </c>
      <c r="B373" s="38">
        <v>6</v>
      </c>
      <c r="C373" s="38">
        <v>24</v>
      </c>
      <c r="D373" s="17">
        <v>3000031250</v>
      </c>
      <c r="E373" s="17">
        <v>1100784</v>
      </c>
      <c r="F373" s="17" t="s">
        <v>40</v>
      </c>
      <c r="G373" s="17">
        <v>200055</v>
      </c>
      <c r="H373" s="17" t="s">
        <v>292</v>
      </c>
      <c r="I373" s="27">
        <v>19.98</v>
      </c>
      <c r="J373" s="27">
        <v>19.97</v>
      </c>
      <c r="K373" s="17" t="s">
        <v>394</v>
      </c>
      <c r="L373" s="34">
        <v>1941</v>
      </c>
      <c r="M373" s="17">
        <v>1941</v>
      </c>
      <c r="N373" s="18">
        <v>855978.11</v>
      </c>
      <c r="O373" s="30">
        <v>42863.200300450677</v>
      </c>
    </row>
    <row r="374" spans="1:15" x14ac:dyDescent="0.25">
      <c r="A374" s="36">
        <v>42531</v>
      </c>
      <c r="B374" s="38">
        <v>6</v>
      </c>
      <c r="C374" s="38">
        <v>24</v>
      </c>
      <c r="D374" s="17">
        <v>3000031406</v>
      </c>
      <c r="E374" s="17">
        <v>1100122</v>
      </c>
      <c r="F374" s="17" t="s">
        <v>58</v>
      </c>
      <c r="G374" s="17">
        <v>203059</v>
      </c>
      <c r="H374" s="17" t="s">
        <v>395</v>
      </c>
      <c r="I374" s="27">
        <v>20.13</v>
      </c>
      <c r="J374" s="27">
        <v>20.11</v>
      </c>
      <c r="K374" s="17" t="s">
        <v>396</v>
      </c>
      <c r="L374" s="34">
        <v>29</v>
      </c>
      <c r="M374" s="17">
        <v>29</v>
      </c>
      <c r="N374" s="18">
        <v>1568579.83</v>
      </c>
      <c r="O374" s="30">
        <v>77999.99154649429</v>
      </c>
    </row>
    <row r="375" spans="1:15" x14ac:dyDescent="0.25">
      <c r="A375" s="36">
        <v>42531</v>
      </c>
      <c r="B375" s="38">
        <v>6</v>
      </c>
      <c r="C375" s="38">
        <v>24</v>
      </c>
      <c r="D375" s="17">
        <v>3000030956</v>
      </c>
      <c r="E375" s="17">
        <v>1100122</v>
      </c>
      <c r="F375" s="17" t="s">
        <v>58</v>
      </c>
      <c r="G375" s="17">
        <v>203034</v>
      </c>
      <c r="H375" s="17" t="s">
        <v>333</v>
      </c>
      <c r="I375" s="27">
        <v>19.88</v>
      </c>
      <c r="J375" s="27">
        <v>19.829999999999998</v>
      </c>
      <c r="K375" s="17" t="s">
        <v>397</v>
      </c>
      <c r="L375" s="34">
        <v>27</v>
      </c>
      <c r="M375" s="17">
        <v>27</v>
      </c>
      <c r="N375" s="18">
        <v>1576484.87</v>
      </c>
      <c r="O375" s="30">
        <v>79499.993444276362</v>
      </c>
    </row>
    <row r="376" spans="1:15" x14ac:dyDescent="0.25">
      <c r="A376" s="36">
        <v>42531</v>
      </c>
      <c r="B376" s="38">
        <v>6</v>
      </c>
      <c r="C376" s="38">
        <v>24</v>
      </c>
      <c r="D376" s="17">
        <v>3000030845</v>
      </c>
      <c r="E376" s="17">
        <v>1100122</v>
      </c>
      <c r="F376" s="17" t="s">
        <v>58</v>
      </c>
      <c r="G376" s="17">
        <v>202963</v>
      </c>
      <c r="H376" s="17" t="s">
        <v>130</v>
      </c>
      <c r="I376" s="27">
        <v>19.920000000000002</v>
      </c>
      <c r="J376" s="27">
        <v>19.87</v>
      </c>
      <c r="K376" s="17" t="s">
        <v>398</v>
      </c>
      <c r="L376" s="34">
        <v>227</v>
      </c>
      <c r="M376" s="17">
        <v>227</v>
      </c>
      <c r="N376" s="18">
        <v>1669079.98</v>
      </c>
      <c r="O376" s="30">
        <v>83999.99899345747</v>
      </c>
    </row>
    <row r="377" spans="1:15" x14ac:dyDescent="0.25">
      <c r="A377" s="36">
        <v>42531</v>
      </c>
      <c r="B377" s="38">
        <v>6</v>
      </c>
      <c r="C377" s="38">
        <v>24</v>
      </c>
      <c r="D377" s="17">
        <v>3000030924</v>
      </c>
      <c r="E377" s="17">
        <v>1100122</v>
      </c>
      <c r="F377" s="17" t="s">
        <v>58</v>
      </c>
      <c r="G377" s="17">
        <v>202989</v>
      </c>
      <c r="H377" s="17" t="s">
        <v>206</v>
      </c>
      <c r="I377" s="27">
        <v>20.11</v>
      </c>
      <c r="J377" s="27">
        <v>20.059999999999999</v>
      </c>
      <c r="K377" s="17" t="s">
        <v>399</v>
      </c>
      <c r="L377" s="34">
        <v>1108</v>
      </c>
      <c r="M377" s="17">
        <v>1108</v>
      </c>
      <c r="N377" s="18">
        <v>1664979.81</v>
      </c>
      <c r="O377" s="30">
        <v>82999.990528414768</v>
      </c>
    </row>
    <row r="378" spans="1:15" x14ac:dyDescent="0.25">
      <c r="A378" s="36">
        <v>42531</v>
      </c>
      <c r="B378" s="38">
        <v>6</v>
      </c>
      <c r="C378" s="38">
        <v>24</v>
      </c>
      <c r="D378" s="17">
        <v>3000031411</v>
      </c>
      <c r="E378" s="17">
        <v>1100365</v>
      </c>
      <c r="F378" s="17" t="s">
        <v>14</v>
      </c>
      <c r="G378" s="17">
        <v>200258</v>
      </c>
      <c r="H378" s="17" t="s">
        <v>400</v>
      </c>
      <c r="I378" s="27">
        <v>24.84</v>
      </c>
      <c r="J378" s="27">
        <v>24.82</v>
      </c>
      <c r="K378" s="17" t="s">
        <v>401</v>
      </c>
      <c r="L378" s="34">
        <v>9600522517</v>
      </c>
      <c r="M378" s="17">
        <v>271000048</v>
      </c>
      <c r="N378" s="18">
        <v>1058994.94</v>
      </c>
      <c r="O378" s="30">
        <v>42667</v>
      </c>
    </row>
    <row r="379" spans="1:15" x14ac:dyDescent="0.25">
      <c r="A379" s="36">
        <v>42531</v>
      </c>
      <c r="B379" s="38">
        <v>6</v>
      </c>
      <c r="C379" s="38">
        <v>24</v>
      </c>
      <c r="D379" s="17">
        <v>3000030384</v>
      </c>
      <c r="E379" s="17">
        <v>1100380</v>
      </c>
      <c r="F379" s="17" t="s">
        <v>23</v>
      </c>
      <c r="G379" s="17">
        <v>201504</v>
      </c>
      <c r="H379" s="17" t="s">
        <v>258</v>
      </c>
      <c r="I379" s="27">
        <v>-19.399999999999999</v>
      </c>
      <c r="J379" s="27">
        <v>-19.399999999999999</v>
      </c>
      <c r="K379" s="17" t="s">
        <v>276</v>
      </c>
      <c r="L379" s="34" t="s">
        <v>277</v>
      </c>
      <c r="M379" s="17">
        <v>149</v>
      </c>
      <c r="N379" s="18">
        <v>-1747939.93</v>
      </c>
      <c r="O379" s="30">
        <v>90099.996391752575</v>
      </c>
    </row>
    <row r="380" spans="1:15" x14ac:dyDescent="0.25">
      <c r="A380" s="36">
        <v>42531</v>
      </c>
      <c r="B380" s="38">
        <v>6</v>
      </c>
      <c r="C380" s="38">
        <v>24</v>
      </c>
      <c r="D380" s="17">
        <v>3000030384</v>
      </c>
      <c r="E380" s="17">
        <v>1100380</v>
      </c>
      <c r="F380" s="17" t="s">
        <v>23</v>
      </c>
      <c r="G380" s="17">
        <v>201504</v>
      </c>
      <c r="H380" s="17" t="s">
        <v>258</v>
      </c>
      <c r="I380" s="27">
        <v>19.399999999999999</v>
      </c>
      <c r="J380" s="27">
        <v>19.3</v>
      </c>
      <c r="K380" s="17" t="s">
        <v>276</v>
      </c>
      <c r="L380" s="34" t="s">
        <v>277</v>
      </c>
      <c r="M380" s="17">
        <v>149</v>
      </c>
      <c r="N380" s="18">
        <v>1738929.93</v>
      </c>
      <c r="O380" s="30">
        <v>90099.996373056987</v>
      </c>
    </row>
    <row r="381" spans="1:15" x14ac:dyDescent="0.25">
      <c r="A381" s="36">
        <v>42531</v>
      </c>
      <c r="B381" s="38">
        <v>6</v>
      </c>
      <c r="C381" s="38">
        <v>24</v>
      </c>
      <c r="D381" s="17">
        <v>3000030405</v>
      </c>
      <c r="E381" s="17">
        <v>1100380</v>
      </c>
      <c r="F381" s="17" t="s">
        <v>23</v>
      </c>
      <c r="G381" s="17">
        <v>200282</v>
      </c>
      <c r="H381" s="17" t="s">
        <v>24</v>
      </c>
      <c r="I381" s="27">
        <v>27.48</v>
      </c>
      <c r="J381" s="27">
        <v>27.42</v>
      </c>
      <c r="K381" s="17" t="s">
        <v>402</v>
      </c>
      <c r="L381" s="34">
        <v>118</v>
      </c>
      <c r="M381" s="17">
        <v>118</v>
      </c>
      <c r="N381" s="18">
        <v>2486638.64</v>
      </c>
      <c r="O381" s="30">
        <v>90687.040116703138</v>
      </c>
    </row>
    <row r="382" spans="1:15" x14ac:dyDescent="0.25">
      <c r="A382" s="36">
        <v>42531</v>
      </c>
      <c r="B382" s="38">
        <v>6</v>
      </c>
      <c r="C382" s="38">
        <v>24</v>
      </c>
      <c r="D382" s="17">
        <v>3000031250</v>
      </c>
      <c r="E382" s="17">
        <v>1100784</v>
      </c>
      <c r="F382" s="17" t="s">
        <v>40</v>
      </c>
      <c r="G382" s="17">
        <v>200055</v>
      </c>
      <c r="H382" s="17" t="s">
        <v>292</v>
      </c>
      <c r="I382" s="27">
        <v>25.86</v>
      </c>
      <c r="J382" s="27">
        <v>25.82</v>
      </c>
      <c r="K382" s="17" t="s">
        <v>403</v>
      </c>
      <c r="L382" s="34">
        <v>1971</v>
      </c>
      <c r="M382" s="17">
        <v>1971</v>
      </c>
      <c r="N382" s="18">
        <v>1106727.83</v>
      </c>
      <c r="O382" s="30">
        <v>42863.200232378003</v>
      </c>
    </row>
    <row r="383" spans="1:15" x14ac:dyDescent="0.25">
      <c r="A383" s="36">
        <v>42531</v>
      </c>
      <c r="B383" s="38">
        <v>6</v>
      </c>
      <c r="C383" s="38">
        <v>24</v>
      </c>
      <c r="D383" s="17">
        <v>3000031250</v>
      </c>
      <c r="E383" s="17">
        <v>1100784</v>
      </c>
      <c r="F383" s="17" t="s">
        <v>40</v>
      </c>
      <c r="G383" s="17">
        <v>200055</v>
      </c>
      <c r="H383" s="17" t="s">
        <v>292</v>
      </c>
      <c r="I383" s="27">
        <v>20.16</v>
      </c>
      <c r="J383" s="27">
        <v>20.16</v>
      </c>
      <c r="K383" s="17" t="s">
        <v>404</v>
      </c>
      <c r="L383" s="34">
        <v>1939</v>
      </c>
      <c r="M383" s="17">
        <v>1939</v>
      </c>
      <c r="N383" s="18">
        <v>864122.1</v>
      </c>
      <c r="O383" s="30">
        <v>42863.199404761901</v>
      </c>
    </row>
    <row r="384" spans="1:15" x14ac:dyDescent="0.25">
      <c r="A384" s="36">
        <v>42531</v>
      </c>
      <c r="B384" s="38">
        <v>6</v>
      </c>
      <c r="C384" s="38">
        <v>24</v>
      </c>
      <c r="D384" s="17">
        <v>3000031250</v>
      </c>
      <c r="E384" s="17">
        <v>1100784</v>
      </c>
      <c r="F384" s="17" t="s">
        <v>40</v>
      </c>
      <c r="G384" s="17">
        <v>200055</v>
      </c>
      <c r="H384" s="17" t="s">
        <v>292</v>
      </c>
      <c r="I384" s="27">
        <v>27.19</v>
      </c>
      <c r="J384" s="27">
        <v>27.19</v>
      </c>
      <c r="K384" s="17" t="s">
        <v>405</v>
      </c>
      <c r="L384" s="34">
        <v>1940</v>
      </c>
      <c r="M384" s="17">
        <v>1940</v>
      </c>
      <c r="N384" s="18">
        <v>1165450.42</v>
      </c>
      <c r="O384" s="30">
        <v>42863.200441338726</v>
      </c>
    </row>
    <row r="385" spans="1:15" x14ac:dyDescent="0.25">
      <c r="A385" s="36">
        <v>42532</v>
      </c>
      <c r="B385" s="38">
        <v>6</v>
      </c>
      <c r="C385" s="38">
        <v>24</v>
      </c>
      <c r="D385" s="17">
        <v>3000030956</v>
      </c>
      <c r="E385" s="17">
        <v>1100122</v>
      </c>
      <c r="F385" s="17" t="s">
        <v>58</v>
      </c>
      <c r="G385" s="17">
        <v>203034</v>
      </c>
      <c r="H385" s="17" t="s">
        <v>333</v>
      </c>
      <c r="I385" s="27">
        <v>19.98</v>
      </c>
      <c r="J385" s="27">
        <v>19.87</v>
      </c>
      <c r="K385" s="17" t="s">
        <v>406</v>
      </c>
      <c r="L385" s="34">
        <v>26</v>
      </c>
      <c r="M385" s="17">
        <v>26</v>
      </c>
      <c r="N385" s="18">
        <v>1579664.87</v>
      </c>
      <c r="O385" s="30">
        <v>79499.993457473582</v>
      </c>
    </row>
    <row r="386" spans="1:15" x14ac:dyDescent="0.25">
      <c r="A386" s="36">
        <v>42532</v>
      </c>
      <c r="B386" s="38">
        <v>6</v>
      </c>
      <c r="C386" s="38">
        <v>24</v>
      </c>
      <c r="D386" s="17">
        <v>3000031497</v>
      </c>
      <c r="E386" s="17">
        <v>1100122</v>
      </c>
      <c r="F386" s="17" t="s">
        <v>58</v>
      </c>
      <c r="G386" s="17">
        <v>203068</v>
      </c>
      <c r="H386" s="17" t="s">
        <v>407</v>
      </c>
      <c r="I386" s="27">
        <v>19.98</v>
      </c>
      <c r="J386" s="27">
        <v>19.88</v>
      </c>
      <c r="K386" s="17" t="s">
        <v>408</v>
      </c>
      <c r="L386" s="34">
        <v>227</v>
      </c>
      <c r="M386" s="17">
        <v>227</v>
      </c>
      <c r="N386" s="18">
        <v>1590372.17</v>
      </c>
      <c r="O386" s="30">
        <v>79998.600100603624</v>
      </c>
    </row>
    <row r="387" spans="1:15" x14ac:dyDescent="0.25">
      <c r="A387" s="36">
        <v>42532</v>
      </c>
      <c r="B387" s="38">
        <v>6</v>
      </c>
      <c r="C387" s="38">
        <v>24</v>
      </c>
      <c r="D387" s="17">
        <v>3000030845</v>
      </c>
      <c r="E387" s="17">
        <v>1100122</v>
      </c>
      <c r="F387" s="17" t="s">
        <v>58</v>
      </c>
      <c r="G387" s="17">
        <v>202963</v>
      </c>
      <c r="H387" s="17" t="s">
        <v>130</v>
      </c>
      <c r="I387" s="27">
        <v>16.23</v>
      </c>
      <c r="J387" s="27">
        <v>16.190000000000001</v>
      </c>
      <c r="K387" s="17" t="s">
        <v>409</v>
      </c>
      <c r="L387" s="34">
        <v>238</v>
      </c>
      <c r="M387" s="17">
        <v>238</v>
      </c>
      <c r="N387" s="18">
        <v>1359959.98</v>
      </c>
      <c r="O387" s="30">
        <v>83999.998764669537</v>
      </c>
    </row>
    <row r="388" spans="1:15" x14ac:dyDescent="0.25">
      <c r="A388" s="36">
        <v>42532</v>
      </c>
      <c r="B388" s="38">
        <v>6</v>
      </c>
      <c r="C388" s="38">
        <v>24</v>
      </c>
      <c r="D388" s="17">
        <v>3000031147</v>
      </c>
      <c r="E388" s="17">
        <v>1100365</v>
      </c>
      <c r="F388" s="17" t="s">
        <v>14</v>
      </c>
      <c r="G388" s="17">
        <v>200230</v>
      </c>
      <c r="H388" s="17" t="s">
        <v>410</v>
      </c>
      <c r="I388" s="27">
        <v>26.64</v>
      </c>
      <c r="J388" s="27">
        <v>26.56</v>
      </c>
      <c r="K388" s="17" t="s">
        <v>411</v>
      </c>
      <c r="L388" s="34">
        <v>3202901151</v>
      </c>
      <c r="M388" s="17">
        <v>101</v>
      </c>
      <c r="N388" s="18">
        <v>1195857.3600000001</v>
      </c>
      <c r="O388" s="30">
        <v>45024.750000000007</v>
      </c>
    </row>
    <row r="389" spans="1:15" x14ac:dyDescent="0.25">
      <c r="A389" s="36">
        <v>42532</v>
      </c>
      <c r="B389" s="38">
        <v>6</v>
      </c>
      <c r="C389" s="38">
        <v>24</v>
      </c>
      <c r="D389" s="17">
        <v>3000031147</v>
      </c>
      <c r="E389" s="17">
        <v>1100365</v>
      </c>
      <c r="F389" s="17" t="s">
        <v>14</v>
      </c>
      <c r="G389" s="17">
        <v>200230</v>
      </c>
      <c r="H389" s="17" t="s">
        <v>410</v>
      </c>
      <c r="I389" s="27">
        <v>27.274999999999999</v>
      </c>
      <c r="J389" s="27">
        <v>27.18</v>
      </c>
      <c r="K389" s="17" t="s">
        <v>412</v>
      </c>
      <c r="L389" s="34">
        <v>3202901137</v>
      </c>
      <c r="M389" s="17">
        <v>98</v>
      </c>
      <c r="N389" s="18">
        <v>1223772.7</v>
      </c>
      <c r="O389" s="30">
        <v>45024.749816041207</v>
      </c>
    </row>
    <row r="390" spans="1:15" x14ac:dyDescent="0.25">
      <c r="A390" s="36">
        <v>42532</v>
      </c>
      <c r="B390" s="38">
        <v>6</v>
      </c>
      <c r="C390" s="38">
        <v>24</v>
      </c>
      <c r="D390" s="17">
        <v>3000031147</v>
      </c>
      <c r="E390" s="17">
        <v>1100365</v>
      </c>
      <c r="F390" s="17" t="s">
        <v>14</v>
      </c>
      <c r="G390" s="17">
        <v>200230</v>
      </c>
      <c r="H390" s="17" t="s">
        <v>410</v>
      </c>
      <c r="I390" s="27">
        <v>27.274999999999999</v>
      </c>
      <c r="J390" s="27">
        <v>27.18</v>
      </c>
      <c r="K390" s="17" t="s">
        <v>412</v>
      </c>
      <c r="L390" s="34">
        <v>3202901137</v>
      </c>
      <c r="M390" s="17">
        <v>98</v>
      </c>
      <c r="N390" s="18">
        <v>1223772.7</v>
      </c>
      <c r="O390" s="30">
        <v>45024.749816041207</v>
      </c>
    </row>
    <row r="391" spans="1:15" x14ac:dyDescent="0.25">
      <c r="A391" s="36">
        <v>42532</v>
      </c>
      <c r="B391" s="38">
        <v>6</v>
      </c>
      <c r="C391" s="38">
        <v>24</v>
      </c>
      <c r="D391" s="17">
        <v>3000031411</v>
      </c>
      <c r="E391" s="17">
        <v>1100365</v>
      </c>
      <c r="F391" s="17" t="s">
        <v>14</v>
      </c>
      <c r="G391" s="17">
        <v>200258</v>
      </c>
      <c r="H391" s="17" t="s">
        <v>400</v>
      </c>
      <c r="I391" s="27">
        <v>19.43</v>
      </c>
      <c r="J391" s="27">
        <v>19.39</v>
      </c>
      <c r="K391" s="17" t="s">
        <v>16</v>
      </c>
      <c r="L391" s="34">
        <v>271000050</v>
      </c>
      <c r="M391" s="17">
        <v>271000050</v>
      </c>
      <c r="N391" s="18">
        <v>827313.13</v>
      </c>
      <c r="O391" s="30">
        <v>42667</v>
      </c>
    </row>
    <row r="392" spans="1:15" x14ac:dyDescent="0.25">
      <c r="A392" s="36">
        <v>42532</v>
      </c>
      <c r="B392" s="38">
        <v>6</v>
      </c>
      <c r="C392" s="38">
        <v>24</v>
      </c>
      <c r="D392" s="17">
        <v>3000031411</v>
      </c>
      <c r="E392" s="17">
        <v>1100365</v>
      </c>
      <c r="F392" s="17" t="s">
        <v>14</v>
      </c>
      <c r="G392" s="17">
        <v>200258</v>
      </c>
      <c r="H392" s="17" t="s">
        <v>400</v>
      </c>
      <c r="I392" s="27">
        <v>22.69</v>
      </c>
      <c r="J392" s="27">
        <v>22.68</v>
      </c>
      <c r="K392" s="17" t="s">
        <v>20</v>
      </c>
      <c r="L392" s="34">
        <v>271000052</v>
      </c>
      <c r="M392" s="17">
        <v>271000052</v>
      </c>
      <c r="N392" s="18">
        <v>967687.55999999994</v>
      </c>
      <c r="O392" s="30">
        <v>42667</v>
      </c>
    </row>
    <row r="393" spans="1:15" x14ac:dyDescent="0.25">
      <c r="A393" s="36">
        <v>42532</v>
      </c>
      <c r="B393" s="38">
        <v>6</v>
      </c>
      <c r="C393" s="38">
        <v>24</v>
      </c>
      <c r="D393" s="17">
        <v>3000031147</v>
      </c>
      <c r="E393" s="17">
        <v>1100365</v>
      </c>
      <c r="F393" s="17" t="s">
        <v>14</v>
      </c>
      <c r="G393" s="17">
        <v>200230</v>
      </c>
      <c r="H393" s="17" t="s">
        <v>410</v>
      </c>
      <c r="I393" s="27">
        <v>-27.274999999999999</v>
      </c>
      <c r="J393" s="27">
        <v>-27.18</v>
      </c>
      <c r="K393" s="17" t="s">
        <v>412</v>
      </c>
      <c r="L393" s="34">
        <v>3202901137</v>
      </c>
      <c r="M393" s="17">
        <v>98</v>
      </c>
      <c r="N393" s="18">
        <v>-1223772.7</v>
      </c>
      <c r="O393" s="30">
        <v>45024.749816041207</v>
      </c>
    </row>
    <row r="394" spans="1:15" x14ac:dyDescent="0.25">
      <c r="A394" s="36">
        <v>42532</v>
      </c>
      <c r="B394" s="38">
        <v>6</v>
      </c>
      <c r="C394" s="38">
        <v>24</v>
      </c>
      <c r="D394" s="17">
        <v>3000031411</v>
      </c>
      <c r="E394" s="17">
        <v>1100365</v>
      </c>
      <c r="F394" s="17" t="s">
        <v>14</v>
      </c>
      <c r="G394" s="17">
        <v>200258</v>
      </c>
      <c r="H394" s="17" t="s">
        <v>400</v>
      </c>
      <c r="I394" s="27">
        <v>19.25</v>
      </c>
      <c r="J394" s="27">
        <v>19.239999999999998</v>
      </c>
      <c r="K394" s="17" t="s">
        <v>413</v>
      </c>
      <c r="L394" s="34">
        <v>9600522517</v>
      </c>
      <c r="M394" s="17">
        <v>271000049</v>
      </c>
      <c r="N394" s="18">
        <v>820913.08</v>
      </c>
      <c r="O394" s="30">
        <v>42667</v>
      </c>
    </row>
    <row r="395" spans="1:15" x14ac:dyDescent="0.25">
      <c r="A395" s="36">
        <v>42532</v>
      </c>
      <c r="B395" s="38">
        <v>6</v>
      </c>
      <c r="C395" s="38">
        <v>24</v>
      </c>
      <c r="D395" s="17">
        <v>3000029943</v>
      </c>
      <c r="E395" s="17">
        <v>1100365</v>
      </c>
      <c r="F395" s="17" t="s">
        <v>14</v>
      </c>
      <c r="G395" s="17">
        <v>202011</v>
      </c>
      <c r="H395" s="17" t="s">
        <v>380</v>
      </c>
      <c r="I395" s="27">
        <v>19.91</v>
      </c>
      <c r="J395" s="27">
        <v>19.86</v>
      </c>
      <c r="K395" s="17" t="s">
        <v>414</v>
      </c>
      <c r="L395" s="34">
        <v>1611602182</v>
      </c>
      <c r="M395" s="17">
        <v>1611602182</v>
      </c>
      <c r="N395" s="18">
        <v>936746.56</v>
      </c>
      <c r="O395" s="30">
        <v>47167.50050352468</v>
      </c>
    </row>
    <row r="396" spans="1:15" x14ac:dyDescent="0.25">
      <c r="A396" s="36">
        <v>42532</v>
      </c>
      <c r="B396" s="38">
        <v>6</v>
      </c>
      <c r="C396" s="38">
        <v>24</v>
      </c>
      <c r="D396" s="17">
        <v>3000031411</v>
      </c>
      <c r="E396" s="17">
        <v>1100365</v>
      </c>
      <c r="F396" s="17" t="s">
        <v>14</v>
      </c>
      <c r="G396" s="17">
        <v>200258</v>
      </c>
      <c r="H396" s="17" t="s">
        <v>400</v>
      </c>
      <c r="I396" s="27">
        <v>20.8</v>
      </c>
      <c r="J396" s="27">
        <v>20.78</v>
      </c>
      <c r="K396" s="17" t="s">
        <v>415</v>
      </c>
      <c r="L396" s="34">
        <v>271000058</v>
      </c>
      <c r="M396" s="17">
        <v>271000058</v>
      </c>
      <c r="N396" s="18">
        <v>886620.26</v>
      </c>
      <c r="O396" s="30">
        <v>42667</v>
      </c>
    </row>
    <row r="397" spans="1:15" x14ac:dyDescent="0.25">
      <c r="A397" s="36">
        <v>42532</v>
      </c>
      <c r="B397" s="38">
        <v>6</v>
      </c>
      <c r="C397" s="38">
        <v>24</v>
      </c>
      <c r="D397" s="17">
        <v>3000031411</v>
      </c>
      <c r="E397" s="17">
        <v>1100365</v>
      </c>
      <c r="F397" s="17" t="s">
        <v>14</v>
      </c>
      <c r="G397" s="17">
        <v>200258</v>
      </c>
      <c r="H397" s="17" t="s">
        <v>400</v>
      </c>
      <c r="I397" s="27">
        <v>20.71</v>
      </c>
      <c r="J397" s="27">
        <v>20.71</v>
      </c>
      <c r="K397" s="17" t="s">
        <v>416</v>
      </c>
      <c r="L397" s="34">
        <v>271000056</v>
      </c>
      <c r="M397" s="17">
        <v>271000056</v>
      </c>
      <c r="N397" s="18">
        <v>883633.56999999983</v>
      </c>
      <c r="O397" s="30">
        <v>42666.999999999993</v>
      </c>
    </row>
    <row r="398" spans="1:15" x14ac:dyDescent="0.25">
      <c r="A398" s="36">
        <v>42532</v>
      </c>
      <c r="B398" s="38">
        <v>6</v>
      </c>
      <c r="C398" s="38">
        <v>24</v>
      </c>
      <c r="D398" s="17">
        <v>3000031411</v>
      </c>
      <c r="E398" s="17">
        <v>1100365</v>
      </c>
      <c r="F398" s="17" t="s">
        <v>14</v>
      </c>
      <c r="G398" s="17">
        <v>200258</v>
      </c>
      <c r="H398" s="17" t="s">
        <v>400</v>
      </c>
      <c r="I398" s="27">
        <v>22.72</v>
      </c>
      <c r="J398" s="27">
        <v>22.71</v>
      </c>
      <c r="K398" s="17" t="s">
        <v>20</v>
      </c>
      <c r="L398" s="34">
        <v>271000054</v>
      </c>
      <c r="M398" s="17">
        <v>271000054</v>
      </c>
      <c r="N398" s="18">
        <v>968967.56999999983</v>
      </c>
      <c r="O398" s="30">
        <v>42666.999999999993</v>
      </c>
    </row>
    <row r="399" spans="1:15" x14ac:dyDescent="0.25">
      <c r="A399" s="36">
        <v>42532</v>
      </c>
      <c r="B399" s="38">
        <v>6</v>
      </c>
      <c r="C399" s="38">
        <v>24</v>
      </c>
      <c r="D399" s="17">
        <v>3000031411</v>
      </c>
      <c r="E399" s="17">
        <v>1100365</v>
      </c>
      <c r="F399" s="17" t="s">
        <v>14</v>
      </c>
      <c r="G399" s="17">
        <v>200258</v>
      </c>
      <c r="H399" s="17" t="s">
        <v>400</v>
      </c>
      <c r="I399" s="27">
        <v>24.88</v>
      </c>
      <c r="J399" s="27">
        <v>24.82</v>
      </c>
      <c r="K399" s="17" t="s">
        <v>21</v>
      </c>
      <c r="L399" s="34">
        <v>271000057</v>
      </c>
      <c r="M399" s="17">
        <v>271000057</v>
      </c>
      <c r="N399" s="18">
        <v>1058994.94</v>
      </c>
      <c r="O399" s="30">
        <v>42667</v>
      </c>
    </row>
    <row r="400" spans="1:15" x14ac:dyDescent="0.25">
      <c r="A400" s="36">
        <v>42532</v>
      </c>
      <c r="B400" s="38">
        <v>6</v>
      </c>
      <c r="C400" s="38">
        <v>24</v>
      </c>
      <c r="D400" s="17">
        <v>3000031411</v>
      </c>
      <c r="E400" s="17">
        <v>1100365</v>
      </c>
      <c r="F400" s="17" t="s">
        <v>14</v>
      </c>
      <c r="G400" s="17">
        <v>200258</v>
      </c>
      <c r="H400" s="17" t="s">
        <v>400</v>
      </c>
      <c r="I400" s="27">
        <v>16</v>
      </c>
      <c r="J400" s="27">
        <v>16</v>
      </c>
      <c r="K400" s="17" t="s">
        <v>417</v>
      </c>
      <c r="L400" s="34">
        <v>271000060</v>
      </c>
      <c r="M400" s="17">
        <v>271000060</v>
      </c>
      <c r="N400" s="18">
        <v>682672</v>
      </c>
      <c r="O400" s="30">
        <v>42667</v>
      </c>
    </row>
    <row r="401" spans="1:15" x14ac:dyDescent="0.25">
      <c r="A401" s="36">
        <v>42532</v>
      </c>
      <c r="B401" s="38">
        <v>6</v>
      </c>
      <c r="C401" s="38">
        <v>24</v>
      </c>
      <c r="D401" s="17">
        <v>3000031411</v>
      </c>
      <c r="E401" s="17">
        <v>1100365</v>
      </c>
      <c r="F401" s="17" t="s">
        <v>14</v>
      </c>
      <c r="G401" s="17">
        <v>200258</v>
      </c>
      <c r="H401" s="17" t="s">
        <v>400</v>
      </c>
      <c r="I401" s="27">
        <v>20.59</v>
      </c>
      <c r="J401" s="27">
        <v>20.58</v>
      </c>
      <c r="K401" s="17" t="s">
        <v>418</v>
      </c>
      <c r="L401" s="34">
        <v>271000059</v>
      </c>
      <c r="M401" s="17">
        <v>271000059</v>
      </c>
      <c r="N401" s="18">
        <v>878086.85999999987</v>
      </c>
      <c r="O401" s="30">
        <v>42667</v>
      </c>
    </row>
    <row r="402" spans="1:15" x14ac:dyDescent="0.25">
      <c r="A402" s="36">
        <v>42532</v>
      </c>
      <c r="B402" s="38">
        <v>6</v>
      </c>
      <c r="C402" s="38">
        <v>24</v>
      </c>
      <c r="D402" s="17">
        <v>3000031250</v>
      </c>
      <c r="E402" s="17">
        <v>1100784</v>
      </c>
      <c r="F402" s="17" t="s">
        <v>40</v>
      </c>
      <c r="G402" s="17">
        <v>200055</v>
      </c>
      <c r="H402" s="17" t="s">
        <v>292</v>
      </c>
      <c r="I402" s="27">
        <v>20.114999999999998</v>
      </c>
      <c r="J402" s="27">
        <v>20.114999999999998</v>
      </c>
      <c r="K402" s="17" t="s">
        <v>419</v>
      </c>
      <c r="L402" s="34">
        <v>2014</v>
      </c>
      <c r="M402" s="17">
        <v>2014</v>
      </c>
      <c r="N402" s="18">
        <v>862193.28000000014</v>
      </c>
      <c r="O402" s="30">
        <v>42863.200596569732</v>
      </c>
    </row>
    <row r="403" spans="1:15" x14ac:dyDescent="0.25">
      <c r="A403" s="36">
        <v>42532</v>
      </c>
      <c r="B403" s="38">
        <v>6</v>
      </c>
      <c r="C403" s="38">
        <v>24</v>
      </c>
      <c r="D403" s="17">
        <v>3000031250</v>
      </c>
      <c r="E403" s="17">
        <v>1100784</v>
      </c>
      <c r="F403" s="17" t="s">
        <v>40</v>
      </c>
      <c r="G403" s="17">
        <v>200055</v>
      </c>
      <c r="H403" s="17" t="s">
        <v>292</v>
      </c>
      <c r="I403" s="27">
        <v>20.085000000000001</v>
      </c>
      <c r="J403" s="27">
        <v>20.079999999999998</v>
      </c>
      <c r="K403" s="17" t="s">
        <v>420</v>
      </c>
      <c r="L403" s="34">
        <v>2013</v>
      </c>
      <c r="M403" s="17">
        <v>2013</v>
      </c>
      <c r="N403" s="18">
        <v>860693.05</v>
      </c>
      <c r="O403" s="30">
        <v>42863.199701195226</v>
      </c>
    </row>
    <row r="404" spans="1:15" x14ac:dyDescent="0.25">
      <c r="A404" s="36">
        <v>42532</v>
      </c>
      <c r="B404" s="38">
        <v>6</v>
      </c>
      <c r="C404" s="38">
        <v>24</v>
      </c>
      <c r="D404" s="17">
        <v>3000031250</v>
      </c>
      <c r="E404" s="17">
        <v>1100784</v>
      </c>
      <c r="F404" s="17" t="s">
        <v>40</v>
      </c>
      <c r="G404" s="17">
        <v>200055</v>
      </c>
      <c r="H404" s="17" t="s">
        <v>292</v>
      </c>
      <c r="I404" s="27">
        <v>26.88</v>
      </c>
      <c r="J404" s="27">
        <v>26.87</v>
      </c>
      <c r="K404" s="17" t="s">
        <v>421</v>
      </c>
      <c r="L404" s="34">
        <v>2011</v>
      </c>
      <c r="M404" s="17">
        <v>2011</v>
      </c>
      <c r="N404" s="18">
        <v>1151734.19</v>
      </c>
      <c r="O404" s="30">
        <v>42863.200223297354</v>
      </c>
    </row>
    <row r="405" spans="1:15" x14ac:dyDescent="0.25">
      <c r="A405" s="36">
        <v>42534</v>
      </c>
      <c r="B405" s="38">
        <v>6</v>
      </c>
      <c r="C405" s="38">
        <v>25</v>
      </c>
      <c r="D405" s="17">
        <v>3000031406</v>
      </c>
      <c r="E405" s="17">
        <v>1100122</v>
      </c>
      <c r="F405" s="17" t="s">
        <v>58</v>
      </c>
      <c r="G405" s="17">
        <v>203059</v>
      </c>
      <c r="H405" s="17" t="s">
        <v>395</v>
      </c>
      <c r="I405" s="27">
        <v>20.100000000000001</v>
      </c>
      <c r="J405" s="27">
        <v>20.07</v>
      </c>
      <c r="K405" s="17" t="s">
        <v>422</v>
      </c>
      <c r="L405" s="34">
        <v>30</v>
      </c>
      <c r="M405" s="17">
        <v>30</v>
      </c>
      <c r="N405" s="18">
        <v>1565459.83</v>
      </c>
      <c r="O405" s="30">
        <v>77999.991529646242</v>
      </c>
    </row>
    <row r="406" spans="1:15" x14ac:dyDescent="0.25">
      <c r="A406" s="36">
        <v>42534</v>
      </c>
      <c r="B406" s="38">
        <v>6</v>
      </c>
      <c r="C406" s="38">
        <v>25</v>
      </c>
      <c r="D406" s="17">
        <v>3000030763</v>
      </c>
      <c r="E406" s="17">
        <v>1100122</v>
      </c>
      <c r="F406" s="17" t="s">
        <v>58</v>
      </c>
      <c r="G406" s="17">
        <v>202974</v>
      </c>
      <c r="H406" s="17" t="s">
        <v>321</v>
      </c>
      <c r="I406" s="27">
        <v>20.5</v>
      </c>
      <c r="J406" s="27">
        <v>20.329999999999998</v>
      </c>
      <c r="K406" s="17" t="s">
        <v>423</v>
      </c>
      <c r="L406" s="34">
        <v>468</v>
      </c>
      <c r="M406" s="17">
        <v>468</v>
      </c>
      <c r="N406" s="18">
        <v>1707719.98</v>
      </c>
      <c r="O406" s="30">
        <v>83999.999016232177</v>
      </c>
    </row>
    <row r="407" spans="1:15" x14ac:dyDescent="0.25">
      <c r="A407" s="36">
        <v>42534</v>
      </c>
      <c r="B407" s="38">
        <v>6</v>
      </c>
      <c r="C407" s="38">
        <v>25</v>
      </c>
      <c r="D407" s="17">
        <v>3000031497</v>
      </c>
      <c r="E407" s="17">
        <v>1100122</v>
      </c>
      <c r="F407" s="17" t="s">
        <v>58</v>
      </c>
      <c r="G407" s="17">
        <v>203068</v>
      </c>
      <c r="H407" s="17" t="s">
        <v>407</v>
      </c>
      <c r="I407" s="27">
        <v>20.16</v>
      </c>
      <c r="J407" s="27">
        <v>20.07</v>
      </c>
      <c r="K407" s="17" t="s">
        <v>424</v>
      </c>
      <c r="L407" s="34">
        <v>229</v>
      </c>
      <c r="M407" s="17">
        <v>229</v>
      </c>
      <c r="N407" s="18">
        <v>1605571.8999999997</v>
      </c>
      <c r="O407" s="30">
        <v>79998.599900348767</v>
      </c>
    </row>
    <row r="408" spans="1:15" x14ac:dyDescent="0.25">
      <c r="A408" s="36">
        <v>42534</v>
      </c>
      <c r="B408" s="38">
        <v>6</v>
      </c>
      <c r="C408" s="38">
        <v>25</v>
      </c>
      <c r="D408" s="17">
        <v>3000030845</v>
      </c>
      <c r="E408" s="17">
        <v>1100122</v>
      </c>
      <c r="F408" s="17" t="s">
        <v>58</v>
      </c>
      <c r="G408" s="17">
        <v>202963</v>
      </c>
      <c r="H408" s="17" t="s">
        <v>130</v>
      </c>
      <c r="I408" s="27">
        <v>19.22</v>
      </c>
      <c r="J408" s="27">
        <v>19.170000000000002</v>
      </c>
      <c r="K408" s="17" t="s">
        <v>425</v>
      </c>
      <c r="L408" s="34">
        <v>243</v>
      </c>
      <c r="M408" s="17">
        <v>243</v>
      </c>
      <c r="N408" s="18">
        <v>1610279.98</v>
      </c>
      <c r="O408" s="30">
        <v>83999.998956703173</v>
      </c>
    </row>
    <row r="409" spans="1:15" x14ac:dyDescent="0.25">
      <c r="A409" s="36">
        <v>42534</v>
      </c>
      <c r="B409" s="38">
        <v>6</v>
      </c>
      <c r="C409" s="38">
        <v>25</v>
      </c>
      <c r="D409" s="17">
        <v>3000029943</v>
      </c>
      <c r="E409" s="17">
        <v>1100365</v>
      </c>
      <c r="F409" s="17" t="s">
        <v>14</v>
      </c>
      <c r="G409" s="17">
        <v>202011</v>
      </c>
      <c r="H409" s="17" t="s">
        <v>380</v>
      </c>
      <c r="I409" s="27">
        <v>20.11</v>
      </c>
      <c r="J409" s="27">
        <v>20.04</v>
      </c>
      <c r="K409" s="17" t="s">
        <v>426</v>
      </c>
      <c r="L409" s="34">
        <v>1611602183</v>
      </c>
      <c r="M409" s="17">
        <v>1611602183</v>
      </c>
      <c r="N409" s="18">
        <v>945236.7</v>
      </c>
      <c r="O409" s="30">
        <v>47167.5</v>
      </c>
    </row>
    <row r="410" spans="1:15" x14ac:dyDescent="0.25">
      <c r="A410" s="36">
        <v>42534</v>
      </c>
      <c r="B410" s="38">
        <v>6</v>
      </c>
      <c r="C410" s="38">
        <v>25</v>
      </c>
      <c r="D410" s="17">
        <v>3000029943</v>
      </c>
      <c r="E410" s="17">
        <v>1100365</v>
      </c>
      <c r="F410" s="17" t="s">
        <v>14</v>
      </c>
      <c r="G410" s="17">
        <v>202011</v>
      </c>
      <c r="H410" s="17" t="s">
        <v>380</v>
      </c>
      <c r="I410" s="27">
        <v>21.78</v>
      </c>
      <c r="J410" s="27">
        <v>21.75</v>
      </c>
      <c r="K410" s="17" t="s">
        <v>427</v>
      </c>
      <c r="L410" s="34">
        <v>1611602192</v>
      </c>
      <c r="M410" s="17">
        <v>1611602192</v>
      </c>
      <c r="N410" s="18">
        <v>1025893.12</v>
      </c>
      <c r="O410" s="30">
        <v>47167.49977011494</v>
      </c>
    </row>
    <row r="411" spans="1:15" x14ac:dyDescent="0.25">
      <c r="A411" s="36">
        <v>42534</v>
      </c>
      <c r="B411" s="38">
        <v>6</v>
      </c>
      <c r="C411" s="38">
        <v>25</v>
      </c>
      <c r="D411" s="17">
        <v>3000031147</v>
      </c>
      <c r="E411" s="17">
        <v>1100365</v>
      </c>
      <c r="F411" s="17" t="s">
        <v>14</v>
      </c>
      <c r="G411" s="17">
        <v>200230</v>
      </c>
      <c r="H411" s="17" t="s">
        <v>410</v>
      </c>
      <c r="I411" s="27">
        <v>23.725000000000001</v>
      </c>
      <c r="J411" s="27">
        <v>23.625</v>
      </c>
      <c r="K411" s="17" t="s">
        <v>35</v>
      </c>
      <c r="L411" s="34">
        <v>3202901176</v>
      </c>
      <c r="M411" s="17">
        <v>3202901176</v>
      </c>
      <c r="N411" s="18">
        <v>1063709.71</v>
      </c>
      <c r="O411" s="30">
        <v>45024.74962962963</v>
      </c>
    </row>
    <row r="412" spans="1:15" x14ac:dyDescent="0.25">
      <c r="A412" s="36">
        <v>42534</v>
      </c>
      <c r="B412" s="38">
        <v>6</v>
      </c>
      <c r="C412" s="38">
        <v>25</v>
      </c>
      <c r="D412" s="17">
        <v>3000031411</v>
      </c>
      <c r="E412" s="17">
        <v>1100365</v>
      </c>
      <c r="F412" s="17" t="s">
        <v>14</v>
      </c>
      <c r="G412" s="17">
        <v>200258</v>
      </c>
      <c r="H412" s="17" t="s">
        <v>400</v>
      </c>
      <c r="I412" s="27">
        <v>23.51</v>
      </c>
      <c r="J412" s="27">
        <v>23.5</v>
      </c>
      <c r="K412" s="17" t="s">
        <v>428</v>
      </c>
      <c r="L412" s="34">
        <v>271000055</v>
      </c>
      <c r="M412" s="17">
        <v>271000055</v>
      </c>
      <c r="N412" s="18">
        <v>1002674.5</v>
      </c>
      <c r="O412" s="30">
        <v>42667</v>
      </c>
    </row>
    <row r="413" spans="1:15" x14ac:dyDescent="0.25">
      <c r="A413" s="36">
        <v>42534</v>
      </c>
      <c r="B413" s="38">
        <v>6</v>
      </c>
      <c r="C413" s="38">
        <v>25</v>
      </c>
      <c r="D413" s="17">
        <v>3000031411</v>
      </c>
      <c r="E413" s="17">
        <v>1100365</v>
      </c>
      <c r="F413" s="17" t="s">
        <v>14</v>
      </c>
      <c r="G413" s="17">
        <v>200258</v>
      </c>
      <c r="H413" s="17" t="s">
        <v>400</v>
      </c>
      <c r="I413" s="27">
        <v>22.69</v>
      </c>
      <c r="J413" s="27">
        <v>22.67</v>
      </c>
      <c r="K413" s="17" t="s">
        <v>429</v>
      </c>
      <c r="L413" s="34">
        <v>271000064</v>
      </c>
      <c r="M413" s="17">
        <v>271000064</v>
      </c>
      <c r="N413" s="18">
        <v>967260.89000000013</v>
      </c>
      <c r="O413" s="30">
        <v>42667</v>
      </c>
    </row>
    <row r="414" spans="1:15" x14ac:dyDescent="0.25">
      <c r="A414" s="36">
        <v>42534</v>
      </c>
      <c r="B414" s="38">
        <v>6</v>
      </c>
      <c r="C414" s="38">
        <v>25</v>
      </c>
      <c r="D414" s="17">
        <v>3000029943</v>
      </c>
      <c r="E414" s="17">
        <v>1100365</v>
      </c>
      <c r="F414" s="17" t="s">
        <v>14</v>
      </c>
      <c r="G414" s="17">
        <v>202011</v>
      </c>
      <c r="H414" s="17" t="s">
        <v>380</v>
      </c>
      <c r="I414" s="27">
        <v>20.02</v>
      </c>
      <c r="J414" s="27">
        <v>19.96</v>
      </c>
      <c r="K414" s="17" t="s">
        <v>430</v>
      </c>
      <c r="L414" s="34">
        <v>1611602179</v>
      </c>
      <c r="M414" s="17">
        <v>1611602179</v>
      </c>
      <c r="N414" s="18">
        <v>941463.3</v>
      </c>
      <c r="O414" s="30">
        <v>47167.5</v>
      </c>
    </row>
    <row r="415" spans="1:15" x14ac:dyDescent="0.25">
      <c r="A415" s="36">
        <v>42534</v>
      </c>
      <c r="B415" s="38">
        <v>6</v>
      </c>
      <c r="C415" s="38">
        <v>25</v>
      </c>
      <c r="D415" s="17">
        <v>3000031433</v>
      </c>
      <c r="E415" s="17">
        <v>1100365</v>
      </c>
      <c r="F415" s="17" t="s">
        <v>14</v>
      </c>
      <c r="G415" s="17">
        <v>200230</v>
      </c>
      <c r="H415" s="17" t="s">
        <v>410</v>
      </c>
      <c r="I415" s="27">
        <v>2.335</v>
      </c>
      <c r="J415" s="27">
        <v>2.3250000000000002</v>
      </c>
      <c r="K415" s="17" t="s">
        <v>35</v>
      </c>
      <c r="L415" s="34">
        <v>3202901175</v>
      </c>
      <c r="M415" s="17">
        <v>3202901175</v>
      </c>
      <c r="N415" s="18">
        <v>108010.79</v>
      </c>
      <c r="O415" s="30">
        <v>46456.253763440851</v>
      </c>
    </row>
    <row r="416" spans="1:15" x14ac:dyDescent="0.25">
      <c r="A416" s="36">
        <v>42534</v>
      </c>
      <c r="B416" s="38">
        <v>6</v>
      </c>
      <c r="C416" s="38">
        <v>25</v>
      </c>
      <c r="D416" s="17">
        <v>3000029289</v>
      </c>
      <c r="E416" s="17">
        <v>1100380</v>
      </c>
      <c r="F416" s="17" t="s">
        <v>23</v>
      </c>
      <c r="G416" s="17">
        <v>202775</v>
      </c>
      <c r="H416" s="17" t="s">
        <v>26</v>
      </c>
      <c r="I416" s="27">
        <v>23.86</v>
      </c>
      <c r="J416" s="27">
        <v>23.8</v>
      </c>
      <c r="K416" s="17" t="s">
        <v>431</v>
      </c>
      <c r="L416" s="34">
        <v>22009043</v>
      </c>
      <c r="M416" s="17">
        <v>22009043</v>
      </c>
      <c r="N416" s="18">
        <v>1923040.0900000003</v>
      </c>
      <c r="O416" s="30">
        <v>80800.003781512612</v>
      </c>
    </row>
    <row r="417" spans="1:15" x14ac:dyDescent="0.25">
      <c r="A417" s="36">
        <v>42534</v>
      </c>
      <c r="B417" s="38">
        <v>6</v>
      </c>
      <c r="C417" s="38">
        <v>25</v>
      </c>
      <c r="D417" s="17">
        <v>3000031250</v>
      </c>
      <c r="E417" s="17">
        <v>1100784</v>
      </c>
      <c r="F417" s="17" t="s">
        <v>40</v>
      </c>
      <c r="G417" s="17">
        <v>200055</v>
      </c>
      <c r="H417" s="17" t="s">
        <v>292</v>
      </c>
      <c r="I417" s="27">
        <v>20.309999999999999</v>
      </c>
      <c r="J417" s="27">
        <v>20.309999999999999</v>
      </c>
      <c r="K417" s="17" t="s">
        <v>432</v>
      </c>
      <c r="L417" s="34">
        <v>2047</v>
      </c>
      <c r="M417" s="17">
        <v>2047</v>
      </c>
      <c r="N417" s="18">
        <v>870551.58</v>
      </c>
      <c r="O417" s="30">
        <v>42863.199409158049</v>
      </c>
    </row>
    <row r="418" spans="1:15" x14ac:dyDescent="0.25">
      <c r="A418" s="36">
        <v>42534</v>
      </c>
      <c r="B418" s="38">
        <v>6</v>
      </c>
      <c r="C418" s="38">
        <v>25</v>
      </c>
      <c r="D418" s="17">
        <v>3000031250</v>
      </c>
      <c r="E418" s="17">
        <v>1100784</v>
      </c>
      <c r="F418" s="17" t="s">
        <v>40</v>
      </c>
      <c r="G418" s="17">
        <v>200055</v>
      </c>
      <c r="H418" s="17" t="s">
        <v>292</v>
      </c>
      <c r="I418" s="27">
        <v>2.08</v>
      </c>
      <c r="J418" s="27">
        <v>20.079999999999998</v>
      </c>
      <c r="K418" s="17" t="s">
        <v>433</v>
      </c>
      <c r="L418" s="34">
        <v>2075</v>
      </c>
      <c r="M418" s="17">
        <v>2075</v>
      </c>
      <c r="N418" s="18">
        <v>860693.05</v>
      </c>
      <c r="O418" s="30">
        <v>42863.199701195226</v>
      </c>
    </row>
    <row r="419" spans="1:15" x14ac:dyDescent="0.25">
      <c r="A419" s="36">
        <v>42535</v>
      </c>
      <c r="B419" s="38">
        <v>6</v>
      </c>
      <c r="C419" s="38">
        <v>25</v>
      </c>
      <c r="D419" s="17">
        <v>3000031445</v>
      </c>
      <c r="E419" s="17">
        <v>1100122</v>
      </c>
      <c r="F419" s="17" t="s">
        <v>58</v>
      </c>
      <c r="G419" s="17">
        <v>600005</v>
      </c>
      <c r="H419" s="17" t="s">
        <v>434</v>
      </c>
      <c r="I419" s="27">
        <v>19.920000000000002</v>
      </c>
      <c r="J419" s="27">
        <v>19.920000000000002</v>
      </c>
      <c r="K419" s="17" t="s">
        <v>435</v>
      </c>
      <c r="L419" s="34">
        <v>9499740003</v>
      </c>
      <c r="M419" s="17">
        <v>9499740003</v>
      </c>
      <c r="N419" s="18">
        <v>1718428.68</v>
      </c>
      <c r="O419" s="30">
        <v>86266.499999999985</v>
      </c>
    </row>
    <row r="420" spans="1:15" x14ac:dyDescent="0.25">
      <c r="A420" s="36">
        <v>42535</v>
      </c>
      <c r="B420" s="38">
        <v>6</v>
      </c>
      <c r="C420" s="38">
        <v>25</v>
      </c>
      <c r="D420" s="17">
        <v>3000031446</v>
      </c>
      <c r="E420" s="17">
        <v>1100122</v>
      </c>
      <c r="F420" s="17" t="s">
        <v>58</v>
      </c>
      <c r="G420" s="17">
        <v>600005</v>
      </c>
      <c r="H420" s="17" t="s">
        <v>434</v>
      </c>
      <c r="I420" s="27">
        <v>19.809999999999999</v>
      </c>
      <c r="J420" s="27">
        <v>19.809999999999999</v>
      </c>
      <c r="K420" s="17" t="s">
        <v>436</v>
      </c>
      <c r="L420" s="34">
        <v>9499740005</v>
      </c>
      <c r="M420" s="17">
        <v>9499740005</v>
      </c>
      <c r="N420" s="18">
        <v>1739248.6699999997</v>
      </c>
      <c r="O420" s="30">
        <v>87796.500252397775</v>
      </c>
    </row>
    <row r="421" spans="1:15" x14ac:dyDescent="0.25">
      <c r="A421" s="36">
        <v>42535</v>
      </c>
      <c r="B421" s="38">
        <v>6</v>
      </c>
      <c r="C421" s="38">
        <v>25</v>
      </c>
      <c r="D421" s="17">
        <v>3000031446</v>
      </c>
      <c r="E421" s="17">
        <v>1100122</v>
      </c>
      <c r="F421" s="17" t="s">
        <v>58</v>
      </c>
      <c r="G421" s="17">
        <v>600005</v>
      </c>
      <c r="H421" s="17" t="s">
        <v>434</v>
      </c>
      <c r="I421" s="27">
        <v>-19.52</v>
      </c>
      <c r="J421" s="27">
        <v>-19.52</v>
      </c>
      <c r="K421" s="17" t="s">
        <v>437</v>
      </c>
      <c r="L421" s="34">
        <v>9499740003</v>
      </c>
      <c r="M421" s="17">
        <v>9499740003</v>
      </c>
      <c r="N421" s="18">
        <v>-1713787.68</v>
      </c>
      <c r="O421" s="30">
        <v>87796.5</v>
      </c>
    </row>
    <row r="422" spans="1:15" x14ac:dyDescent="0.25">
      <c r="A422" s="36">
        <v>42535</v>
      </c>
      <c r="B422" s="38">
        <v>6</v>
      </c>
      <c r="C422" s="38">
        <v>25</v>
      </c>
      <c r="D422" s="17">
        <v>3000031446</v>
      </c>
      <c r="E422" s="17">
        <v>1100122</v>
      </c>
      <c r="F422" s="17" t="s">
        <v>58</v>
      </c>
      <c r="G422" s="17">
        <v>600005</v>
      </c>
      <c r="H422" s="17" t="s">
        <v>434</v>
      </c>
      <c r="I422" s="27">
        <v>20.37</v>
      </c>
      <c r="J422" s="27">
        <v>20.37</v>
      </c>
      <c r="K422" s="17" t="s">
        <v>176</v>
      </c>
      <c r="L422" s="34">
        <v>9499740006</v>
      </c>
      <c r="M422" s="17">
        <v>9499740006</v>
      </c>
      <c r="N422" s="18">
        <v>1788414.71</v>
      </c>
      <c r="O422" s="30">
        <v>87796.500245458999</v>
      </c>
    </row>
    <row r="423" spans="1:15" x14ac:dyDescent="0.25">
      <c r="A423" s="36">
        <v>42535</v>
      </c>
      <c r="B423" s="38">
        <v>6</v>
      </c>
      <c r="C423" s="38">
        <v>25</v>
      </c>
      <c r="D423" s="17">
        <v>3000031446</v>
      </c>
      <c r="E423" s="17">
        <v>1100122</v>
      </c>
      <c r="F423" s="17" t="s">
        <v>58</v>
      </c>
      <c r="G423" s="17">
        <v>600005</v>
      </c>
      <c r="H423" s="17" t="s">
        <v>434</v>
      </c>
      <c r="I423" s="27">
        <v>19.52</v>
      </c>
      <c r="J423" s="27">
        <v>19.52</v>
      </c>
      <c r="K423" s="17" t="s">
        <v>437</v>
      </c>
      <c r="L423" s="34">
        <v>9499740003</v>
      </c>
      <c r="M423" s="17">
        <v>9499740003</v>
      </c>
      <c r="N423" s="18">
        <v>1713787.68</v>
      </c>
      <c r="O423" s="30">
        <v>87796.5</v>
      </c>
    </row>
    <row r="424" spans="1:15" x14ac:dyDescent="0.25">
      <c r="A424" s="36">
        <v>42535</v>
      </c>
      <c r="B424" s="38">
        <v>6</v>
      </c>
      <c r="C424" s="38">
        <v>25</v>
      </c>
      <c r="D424" s="17">
        <v>3000031446</v>
      </c>
      <c r="E424" s="17">
        <v>1100122</v>
      </c>
      <c r="F424" s="17" t="s">
        <v>58</v>
      </c>
      <c r="G424" s="17">
        <v>600005</v>
      </c>
      <c r="H424" s="17" t="s">
        <v>434</v>
      </c>
      <c r="I424" s="27">
        <v>19.52</v>
      </c>
      <c r="J424" s="27">
        <v>19.52</v>
      </c>
      <c r="K424" s="17" t="s">
        <v>437</v>
      </c>
      <c r="L424" s="34">
        <v>9499740004</v>
      </c>
      <c r="M424" s="17">
        <v>9499740004</v>
      </c>
      <c r="N424" s="18">
        <v>1713787.68</v>
      </c>
      <c r="O424" s="30">
        <v>87796.5</v>
      </c>
    </row>
    <row r="425" spans="1:15" x14ac:dyDescent="0.25">
      <c r="A425" s="36">
        <v>42535</v>
      </c>
      <c r="B425" s="38">
        <v>6</v>
      </c>
      <c r="C425" s="38">
        <v>25</v>
      </c>
      <c r="D425" s="17">
        <v>3000030937</v>
      </c>
      <c r="E425" s="17">
        <v>1100122</v>
      </c>
      <c r="F425" s="17" t="s">
        <v>58</v>
      </c>
      <c r="G425" s="17">
        <v>203034</v>
      </c>
      <c r="H425" s="17" t="s">
        <v>333</v>
      </c>
      <c r="I425" s="27">
        <v>17.489999999999998</v>
      </c>
      <c r="J425" s="27">
        <v>17.420000000000002</v>
      </c>
      <c r="K425" s="17" t="s">
        <v>438</v>
      </c>
      <c r="L425" s="34">
        <v>20</v>
      </c>
      <c r="M425" s="17">
        <v>20</v>
      </c>
      <c r="N425" s="18">
        <v>1463279.9800000002</v>
      </c>
      <c r="O425" s="30">
        <v>83999.998851894372</v>
      </c>
    </row>
    <row r="426" spans="1:15" x14ac:dyDescent="0.25">
      <c r="A426" s="36">
        <v>42535</v>
      </c>
      <c r="B426" s="38">
        <v>6</v>
      </c>
      <c r="C426" s="38">
        <v>25</v>
      </c>
      <c r="D426" s="17">
        <v>3000030937</v>
      </c>
      <c r="E426" s="17">
        <v>1100122</v>
      </c>
      <c r="F426" s="17" t="s">
        <v>58</v>
      </c>
      <c r="G426" s="17">
        <v>203034</v>
      </c>
      <c r="H426" s="17" t="s">
        <v>333</v>
      </c>
      <c r="I426" s="27">
        <v>20.5</v>
      </c>
      <c r="J426" s="27">
        <v>20.5</v>
      </c>
      <c r="K426" s="17" t="s">
        <v>439</v>
      </c>
      <c r="L426" s="34">
        <v>19</v>
      </c>
      <c r="M426" s="17">
        <v>19</v>
      </c>
      <c r="N426" s="18">
        <v>1721999.98</v>
      </c>
      <c r="O426" s="30">
        <v>83999.999024390243</v>
      </c>
    </row>
    <row r="427" spans="1:15" x14ac:dyDescent="0.25">
      <c r="A427" s="36">
        <v>42535</v>
      </c>
      <c r="B427" s="38">
        <v>6</v>
      </c>
      <c r="C427" s="38">
        <v>25</v>
      </c>
      <c r="D427" s="17">
        <v>3000029943</v>
      </c>
      <c r="E427" s="17">
        <v>1100365</v>
      </c>
      <c r="F427" s="17" t="s">
        <v>14</v>
      </c>
      <c r="G427" s="17">
        <v>202011</v>
      </c>
      <c r="H427" s="17" t="s">
        <v>380</v>
      </c>
      <c r="I427" s="27">
        <v>20.420000000000002</v>
      </c>
      <c r="J427" s="27">
        <v>20.38</v>
      </c>
      <c r="K427" s="17" t="s">
        <v>440</v>
      </c>
      <c r="L427" s="34">
        <v>1611602262</v>
      </c>
      <c r="M427" s="17">
        <v>1611602262</v>
      </c>
      <c r="N427" s="18">
        <v>961273.66</v>
      </c>
      <c r="O427" s="30">
        <v>47167.500490677136</v>
      </c>
    </row>
    <row r="428" spans="1:15" x14ac:dyDescent="0.25">
      <c r="A428" s="36">
        <v>42535</v>
      </c>
      <c r="B428" s="38">
        <v>6</v>
      </c>
      <c r="C428" s="38">
        <v>25</v>
      </c>
      <c r="D428" s="17">
        <v>3000029943</v>
      </c>
      <c r="E428" s="17">
        <v>1100365</v>
      </c>
      <c r="F428" s="17" t="s">
        <v>14</v>
      </c>
      <c r="G428" s="17">
        <v>202011</v>
      </c>
      <c r="H428" s="17" t="s">
        <v>380</v>
      </c>
      <c r="I428" s="27">
        <v>15.83</v>
      </c>
      <c r="J428" s="27">
        <v>15.83</v>
      </c>
      <c r="K428" s="17" t="s">
        <v>441</v>
      </c>
      <c r="L428" s="34">
        <v>1611602234</v>
      </c>
      <c r="M428" s="17">
        <v>1611602234</v>
      </c>
      <c r="N428" s="18">
        <v>746661.52</v>
      </c>
      <c r="O428" s="30">
        <v>47167.49968414403</v>
      </c>
    </row>
    <row r="429" spans="1:15" x14ac:dyDescent="0.25">
      <c r="A429" s="36">
        <v>42535</v>
      </c>
      <c r="B429" s="38">
        <v>6</v>
      </c>
      <c r="C429" s="38">
        <v>25</v>
      </c>
      <c r="D429" s="17">
        <v>3000029943</v>
      </c>
      <c r="E429" s="17">
        <v>1100365</v>
      </c>
      <c r="F429" s="17" t="s">
        <v>14</v>
      </c>
      <c r="G429" s="17">
        <v>202011</v>
      </c>
      <c r="H429" s="17" t="s">
        <v>380</v>
      </c>
      <c r="I429" s="27">
        <v>19.91</v>
      </c>
      <c r="J429" s="27">
        <v>19.850000000000001</v>
      </c>
      <c r="K429" s="17" t="s">
        <v>442</v>
      </c>
      <c r="L429" s="34">
        <v>1611602317</v>
      </c>
      <c r="M429" s="17">
        <v>1611602317</v>
      </c>
      <c r="N429" s="18">
        <v>936274.88</v>
      </c>
      <c r="O429" s="30">
        <v>47167.500251889163</v>
      </c>
    </row>
    <row r="430" spans="1:15" x14ac:dyDescent="0.25">
      <c r="A430" s="36">
        <v>42535</v>
      </c>
      <c r="B430" s="38">
        <v>6</v>
      </c>
      <c r="C430" s="38">
        <v>25</v>
      </c>
      <c r="D430" s="17">
        <v>3000029943</v>
      </c>
      <c r="E430" s="17">
        <v>1100365</v>
      </c>
      <c r="F430" s="17" t="s">
        <v>14</v>
      </c>
      <c r="G430" s="17">
        <v>202011</v>
      </c>
      <c r="H430" s="17" t="s">
        <v>380</v>
      </c>
      <c r="I430" s="27">
        <v>20.18</v>
      </c>
      <c r="J430" s="27">
        <v>20.18</v>
      </c>
      <c r="K430" s="17" t="s">
        <v>443</v>
      </c>
      <c r="L430" s="34">
        <v>1611602281</v>
      </c>
      <c r="M430" s="17">
        <v>1611602281</v>
      </c>
      <c r="N430" s="18">
        <v>951840.16</v>
      </c>
      <c r="O430" s="30">
        <v>47167.500495540138</v>
      </c>
    </row>
    <row r="431" spans="1:15" x14ac:dyDescent="0.25">
      <c r="A431" s="36">
        <v>42535</v>
      </c>
      <c r="B431" s="38">
        <v>6</v>
      </c>
      <c r="C431" s="38">
        <v>25</v>
      </c>
      <c r="D431" s="17">
        <v>3000031465</v>
      </c>
      <c r="E431" s="17">
        <v>1100380</v>
      </c>
      <c r="F431" s="17" t="s">
        <v>23</v>
      </c>
      <c r="G431" s="17">
        <v>600005</v>
      </c>
      <c r="H431" s="17" t="s">
        <v>434</v>
      </c>
      <c r="I431" s="27">
        <v>28.06</v>
      </c>
      <c r="J431" s="27">
        <v>27.98</v>
      </c>
      <c r="K431" s="17" t="s">
        <v>444</v>
      </c>
      <c r="L431" s="34">
        <v>120</v>
      </c>
      <c r="M431" s="17" t="s">
        <v>445</v>
      </c>
      <c r="N431" s="18">
        <v>2466297.1</v>
      </c>
      <c r="O431" s="30">
        <v>88145</v>
      </c>
    </row>
    <row r="432" spans="1:15" x14ac:dyDescent="0.25">
      <c r="A432" s="36">
        <v>42535</v>
      </c>
      <c r="B432" s="38">
        <v>6</v>
      </c>
      <c r="C432" s="38">
        <v>25</v>
      </c>
      <c r="D432" s="17">
        <v>3000031473</v>
      </c>
      <c r="E432" s="17">
        <v>1100380</v>
      </c>
      <c r="F432" s="17" t="s">
        <v>23</v>
      </c>
      <c r="G432" s="17">
        <v>600005</v>
      </c>
      <c r="H432" s="17" t="s">
        <v>434</v>
      </c>
      <c r="I432" s="27">
        <v>33.99</v>
      </c>
      <c r="J432" s="27">
        <v>33.869999999999997</v>
      </c>
      <c r="K432" s="17" t="s">
        <v>446</v>
      </c>
      <c r="L432" s="34">
        <v>126</v>
      </c>
      <c r="M432" s="17" t="s">
        <v>447</v>
      </c>
      <c r="N432" s="18">
        <v>3019612.11</v>
      </c>
      <c r="O432" s="30">
        <v>89153</v>
      </c>
    </row>
    <row r="433" spans="1:15" x14ac:dyDescent="0.25">
      <c r="A433" s="36">
        <v>42535</v>
      </c>
      <c r="B433" s="38">
        <v>6</v>
      </c>
      <c r="C433" s="38">
        <v>25</v>
      </c>
      <c r="D433" s="17">
        <v>3000031465</v>
      </c>
      <c r="E433" s="17">
        <v>1100380</v>
      </c>
      <c r="F433" s="17" t="s">
        <v>23</v>
      </c>
      <c r="G433" s="17">
        <v>600005</v>
      </c>
      <c r="H433" s="17" t="s">
        <v>434</v>
      </c>
      <c r="I433" s="27">
        <v>32.450000000000003</v>
      </c>
      <c r="J433" s="27">
        <v>32.32</v>
      </c>
      <c r="K433" s="17" t="s">
        <v>448</v>
      </c>
      <c r="L433" s="34">
        <v>122</v>
      </c>
      <c r="M433" s="17" t="s">
        <v>449</v>
      </c>
      <c r="N433" s="18">
        <v>2848846.4</v>
      </c>
      <c r="O433" s="30">
        <v>88145</v>
      </c>
    </row>
    <row r="434" spans="1:15" x14ac:dyDescent="0.25">
      <c r="A434" s="36">
        <v>42535</v>
      </c>
      <c r="B434" s="38">
        <v>6</v>
      </c>
      <c r="C434" s="38">
        <v>25</v>
      </c>
      <c r="D434" s="17">
        <v>3000031465</v>
      </c>
      <c r="E434" s="17">
        <v>1100380</v>
      </c>
      <c r="F434" s="17" t="s">
        <v>23</v>
      </c>
      <c r="G434" s="17">
        <v>600005</v>
      </c>
      <c r="H434" s="17" t="s">
        <v>434</v>
      </c>
      <c r="I434" s="27">
        <v>27.4</v>
      </c>
      <c r="J434" s="27">
        <v>27.32</v>
      </c>
      <c r="K434" s="17" t="s">
        <v>450</v>
      </c>
      <c r="L434" s="34">
        <v>121</v>
      </c>
      <c r="M434" s="17" t="s">
        <v>451</v>
      </c>
      <c r="N434" s="18">
        <v>2408121.4</v>
      </c>
      <c r="O434" s="30">
        <v>88145</v>
      </c>
    </row>
    <row r="435" spans="1:15" x14ac:dyDescent="0.25">
      <c r="A435" s="36">
        <v>42535</v>
      </c>
      <c r="B435" s="38">
        <v>6</v>
      </c>
      <c r="C435" s="38">
        <v>25</v>
      </c>
      <c r="D435" s="17">
        <v>3000031465</v>
      </c>
      <c r="E435" s="17">
        <v>1100380</v>
      </c>
      <c r="F435" s="17" t="s">
        <v>23</v>
      </c>
      <c r="G435" s="17">
        <v>600005</v>
      </c>
      <c r="H435" s="17" t="s">
        <v>434</v>
      </c>
      <c r="I435" s="27">
        <v>27.11</v>
      </c>
      <c r="J435" s="27">
        <v>27.04</v>
      </c>
      <c r="K435" s="17" t="s">
        <v>38</v>
      </c>
      <c r="L435" s="34">
        <v>119</v>
      </c>
      <c r="M435" s="17" t="s">
        <v>452</v>
      </c>
      <c r="N435" s="18">
        <v>2383440.7999999998</v>
      </c>
      <c r="O435" s="30">
        <v>88145</v>
      </c>
    </row>
    <row r="436" spans="1:15" x14ac:dyDescent="0.25">
      <c r="A436" s="36">
        <v>42535</v>
      </c>
      <c r="B436" s="38">
        <v>6</v>
      </c>
      <c r="C436" s="38">
        <v>25</v>
      </c>
      <c r="D436" s="17">
        <v>3000031473</v>
      </c>
      <c r="E436" s="17">
        <v>1100380</v>
      </c>
      <c r="F436" s="17" t="s">
        <v>23</v>
      </c>
      <c r="G436" s="17">
        <v>600005</v>
      </c>
      <c r="H436" s="17" t="s">
        <v>434</v>
      </c>
      <c r="I436" s="27">
        <v>33.590000000000003</v>
      </c>
      <c r="J436" s="27">
        <v>33.51</v>
      </c>
      <c r="K436" s="17" t="s">
        <v>453</v>
      </c>
      <c r="L436" s="34">
        <v>125</v>
      </c>
      <c r="M436" s="17" t="s">
        <v>454</v>
      </c>
      <c r="N436" s="18">
        <v>2987517.03</v>
      </c>
      <c r="O436" s="30">
        <v>89153</v>
      </c>
    </row>
    <row r="437" spans="1:15" x14ac:dyDescent="0.25">
      <c r="A437" s="36">
        <v>42535</v>
      </c>
      <c r="B437" s="38">
        <v>6</v>
      </c>
      <c r="C437" s="38">
        <v>25</v>
      </c>
      <c r="D437" s="17">
        <v>3000031473</v>
      </c>
      <c r="E437" s="17">
        <v>1100380</v>
      </c>
      <c r="F437" s="17" t="s">
        <v>23</v>
      </c>
      <c r="G437" s="17">
        <v>600005</v>
      </c>
      <c r="H437" s="17" t="s">
        <v>434</v>
      </c>
      <c r="I437" s="27">
        <v>19.454999999999998</v>
      </c>
      <c r="J437" s="27">
        <v>19.414999999999999</v>
      </c>
      <c r="K437" s="17" t="s">
        <v>455</v>
      </c>
      <c r="L437" s="34">
        <v>124</v>
      </c>
      <c r="M437" s="17" t="s">
        <v>456</v>
      </c>
      <c r="N437" s="18">
        <v>1730905.5</v>
      </c>
      <c r="O437" s="30">
        <v>89153.00025753284</v>
      </c>
    </row>
    <row r="438" spans="1:15" x14ac:dyDescent="0.25">
      <c r="A438" s="36">
        <v>42535</v>
      </c>
      <c r="B438" s="38">
        <v>6</v>
      </c>
      <c r="C438" s="38">
        <v>25</v>
      </c>
      <c r="D438" s="17">
        <v>3000031465</v>
      </c>
      <c r="E438" s="17">
        <v>1100380</v>
      </c>
      <c r="F438" s="17" t="s">
        <v>23</v>
      </c>
      <c r="G438" s="17">
        <v>600005</v>
      </c>
      <c r="H438" s="17" t="s">
        <v>434</v>
      </c>
      <c r="I438" s="27">
        <v>9.5350000000000001</v>
      </c>
      <c r="J438" s="27">
        <v>9.5150000000000006</v>
      </c>
      <c r="K438" s="17" t="s">
        <v>455</v>
      </c>
      <c r="L438" s="34">
        <v>123</v>
      </c>
      <c r="M438" s="17" t="s">
        <v>457</v>
      </c>
      <c r="N438" s="18">
        <v>838699.68</v>
      </c>
      <c r="O438" s="30">
        <v>88145.000525486073</v>
      </c>
    </row>
    <row r="439" spans="1:15" x14ac:dyDescent="0.25">
      <c r="A439" s="36">
        <v>42535</v>
      </c>
      <c r="B439" s="38">
        <v>6</v>
      </c>
      <c r="C439" s="38">
        <v>25</v>
      </c>
      <c r="D439" s="17">
        <v>3000031250</v>
      </c>
      <c r="E439" s="17">
        <v>1100784</v>
      </c>
      <c r="F439" s="17" t="s">
        <v>40</v>
      </c>
      <c r="G439" s="17">
        <v>200055</v>
      </c>
      <c r="H439" s="17" t="s">
        <v>292</v>
      </c>
      <c r="I439" s="27">
        <v>20.914999999999999</v>
      </c>
      <c r="J439" s="27">
        <v>20.914999999999999</v>
      </c>
      <c r="K439" s="17" t="s">
        <v>458</v>
      </c>
      <c r="L439" s="34">
        <v>2124</v>
      </c>
      <c r="M439" s="17">
        <v>2124</v>
      </c>
      <c r="N439" s="18">
        <v>896483.83999999997</v>
      </c>
      <c r="O439" s="30">
        <v>42863.200573750895</v>
      </c>
    </row>
    <row r="440" spans="1:15" x14ac:dyDescent="0.25">
      <c r="A440" s="36">
        <v>42535</v>
      </c>
      <c r="B440" s="38">
        <v>6</v>
      </c>
      <c r="C440" s="38">
        <v>25</v>
      </c>
      <c r="D440" s="17">
        <v>3000031250</v>
      </c>
      <c r="E440" s="17">
        <v>1100784</v>
      </c>
      <c r="F440" s="17" t="s">
        <v>40</v>
      </c>
      <c r="G440" s="17">
        <v>200055</v>
      </c>
      <c r="H440" s="17" t="s">
        <v>292</v>
      </c>
      <c r="I440" s="27">
        <v>19.925000000000001</v>
      </c>
      <c r="J440" s="27">
        <v>19.925000000000001</v>
      </c>
      <c r="K440" s="17" t="s">
        <v>459</v>
      </c>
      <c r="L440" s="34">
        <v>2128</v>
      </c>
      <c r="M440" s="17">
        <v>2128</v>
      </c>
      <c r="N440" s="18">
        <v>854049.26</v>
      </c>
      <c r="O440" s="30">
        <v>42863.199999999997</v>
      </c>
    </row>
    <row r="441" spans="1:15" x14ac:dyDescent="0.25">
      <c r="A441" s="36">
        <v>42535</v>
      </c>
      <c r="B441" s="38">
        <v>6</v>
      </c>
      <c r="C441" s="38">
        <v>25</v>
      </c>
      <c r="D441" s="17">
        <v>3000031250</v>
      </c>
      <c r="E441" s="17">
        <v>1100784</v>
      </c>
      <c r="F441" s="17" t="s">
        <v>40</v>
      </c>
      <c r="G441" s="17">
        <v>200055</v>
      </c>
      <c r="H441" s="17" t="s">
        <v>292</v>
      </c>
      <c r="I441" s="27">
        <v>19.87</v>
      </c>
      <c r="J441" s="27">
        <v>19.850000000000001</v>
      </c>
      <c r="K441" s="17" t="s">
        <v>460</v>
      </c>
      <c r="L441" s="34">
        <v>2131</v>
      </c>
      <c r="M441" s="17">
        <v>2131</v>
      </c>
      <c r="N441" s="18">
        <v>850834.52</v>
      </c>
      <c r="O441" s="30">
        <v>42863.199999999997</v>
      </c>
    </row>
    <row r="442" spans="1:15" x14ac:dyDescent="0.25">
      <c r="A442" s="36">
        <v>42536</v>
      </c>
      <c r="B442" s="38">
        <v>6</v>
      </c>
      <c r="C442" s="38">
        <v>25</v>
      </c>
      <c r="D442" s="17">
        <v>3000030943</v>
      </c>
      <c r="E442" s="17">
        <v>1100122</v>
      </c>
      <c r="F442" s="17" t="s">
        <v>58</v>
      </c>
      <c r="G442" s="17">
        <v>202963</v>
      </c>
      <c r="H442" s="17" t="s">
        <v>130</v>
      </c>
      <c r="I442" s="27">
        <v>15.72</v>
      </c>
      <c r="J442" s="27">
        <v>15.69</v>
      </c>
      <c r="K442" s="17" t="s">
        <v>461</v>
      </c>
      <c r="L442" s="34">
        <v>251</v>
      </c>
      <c r="M442" s="17">
        <v>251</v>
      </c>
      <c r="N442" s="18">
        <v>1247354.8999999999</v>
      </c>
      <c r="O442" s="30">
        <v>79499.993626513693</v>
      </c>
    </row>
    <row r="443" spans="1:15" x14ac:dyDescent="0.25">
      <c r="A443" s="36">
        <v>42536</v>
      </c>
      <c r="B443" s="38">
        <v>6</v>
      </c>
      <c r="C443" s="38">
        <v>25</v>
      </c>
      <c r="D443" s="17">
        <v>3000031542</v>
      </c>
      <c r="E443" s="17">
        <v>1100122</v>
      </c>
      <c r="F443" s="17" t="s">
        <v>58</v>
      </c>
      <c r="G443" s="17">
        <v>203070</v>
      </c>
      <c r="H443" s="17" t="s">
        <v>462</v>
      </c>
      <c r="I443" s="27">
        <v>20.02</v>
      </c>
      <c r="J443" s="27">
        <v>19.96</v>
      </c>
      <c r="K443" s="17" t="s">
        <v>463</v>
      </c>
      <c r="L443" s="34">
        <v>54</v>
      </c>
      <c r="M443" s="17">
        <v>54</v>
      </c>
      <c r="N443" s="18">
        <v>1596799.95</v>
      </c>
      <c r="O443" s="30">
        <v>79999.997494989977</v>
      </c>
    </row>
    <row r="444" spans="1:15" x14ac:dyDescent="0.25">
      <c r="A444" s="36">
        <v>42536</v>
      </c>
      <c r="B444" s="38">
        <v>6</v>
      </c>
      <c r="C444" s="38">
        <v>25</v>
      </c>
      <c r="D444" s="17">
        <v>3000031521</v>
      </c>
      <c r="E444" s="17">
        <v>1100122</v>
      </c>
      <c r="F444" s="17" t="s">
        <v>58</v>
      </c>
      <c r="G444" s="17">
        <v>203059</v>
      </c>
      <c r="H444" s="17" t="s">
        <v>395</v>
      </c>
      <c r="I444" s="27">
        <v>16.190000000000001</v>
      </c>
      <c r="J444" s="27">
        <v>16.14</v>
      </c>
      <c r="K444" s="17" t="s">
        <v>464</v>
      </c>
      <c r="L444" s="34">
        <v>32</v>
      </c>
      <c r="M444" s="17">
        <v>32</v>
      </c>
      <c r="N444" s="18">
        <v>1307339.93</v>
      </c>
      <c r="O444" s="30">
        <v>80999.995662949194</v>
      </c>
    </row>
    <row r="445" spans="1:15" x14ac:dyDescent="0.25">
      <c r="A445" s="36">
        <v>42536</v>
      </c>
      <c r="B445" s="38">
        <v>6</v>
      </c>
      <c r="C445" s="38">
        <v>25</v>
      </c>
      <c r="D445" s="17">
        <v>3000031523</v>
      </c>
      <c r="E445" s="17">
        <v>1100122</v>
      </c>
      <c r="F445" s="17" t="s">
        <v>58</v>
      </c>
      <c r="G445" s="17">
        <v>203062</v>
      </c>
      <c r="H445" s="17" t="s">
        <v>465</v>
      </c>
      <c r="I445" s="27">
        <v>20.149999999999999</v>
      </c>
      <c r="J445" s="27">
        <v>20.079999999999998</v>
      </c>
      <c r="K445" s="17" t="s">
        <v>466</v>
      </c>
      <c r="L445" s="34">
        <v>5</v>
      </c>
      <c r="M445" s="17">
        <v>5</v>
      </c>
      <c r="N445" s="18">
        <v>1566239.84</v>
      </c>
      <c r="O445" s="30">
        <v>77999.99203187252</v>
      </c>
    </row>
    <row r="446" spans="1:15" x14ac:dyDescent="0.25">
      <c r="A446" s="36">
        <v>42536</v>
      </c>
      <c r="B446" s="38">
        <v>6</v>
      </c>
      <c r="C446" s="38">
        <v>25</v>
      </c>
      <c r="D446" s="17">
        <v>3000031556</v>
      </c>
      <c r="E446" s="17">
        <v>1100122</v>
      </c>
      <c r="F446" s="17" t="s">
        <v>58</v>
      </c>
      <c r="G446" s="17">
        <v>203075</v>
      </c>
      <c r="H446" s="17" t="s">
        <v>467</v>
      </c>
      <c r="I446" s="27">
        <v>20.16</v>
      </c>
      <c r="J446" s="27">
        <v>20.059999999999999</v>
      </c>
      <c r="K446" s="17" t="s">
        <v>468</v>
      </c>
      <c r="L446" s="34">
        <v>18</v>
      </c>
      <c r="M446" s="17">
        <v>18</v>
      </c>
      <c r="N446" s="18">
        <v>1604799.95</v>
      </c>
      <c r="O446" s="30">
        <v>79999.997507477572</v>
      </c>
    </row>
    <row r="447" spans="1:15" x14ac:dyDescent="0.25">
      <c r="A447" s="36">
        <v>42536</v>
      </c>
      <c r="B447" s="38">
        <v>6</v>
      </c>
      <c r="C447" s="38">
        <v>25</v>
      </c>
      <c r="D447" s="17">
        <v>3000031542</v>
      </c>
      <c r="E447" s="17">
        <v>1100122</v>
      </c>
      <c r="F447" s="17" t="s">
        <v>58</v>
      </c>
      <c r="G447" s="17">
        <v>203070</v>
      </c>
      <c r="H447" s="17" t="s">
        <v>462</v>
      </c>
      <c r="I447" s="27">
        <v>20.29</v>
      </c>
      <c r="J447" s="27">
        <v>20.23</v>
      </c>
      <c r="K447" s="17" t="s">
        <v>469</v>
      </c>
      <c r="L447" s="34">
        <v>53</v>
      </c>
      <c r="M447" s="17">
        <v>53</v>
      </c>
      <c r="N447" s="18">
        <v>1618399.94</v>
      </c>
      <c r="O447" s="30">
        <v>79999.997034107757</v>
      </c>
    </row>
    <row r="448" spans="1:15" x14ac:dyDescent="0.25">
      <c r="A448" s="36">
        <v>42536</v>
      </c>
      <c r="B448" s="38">
        <v>6</v>
      </c>
      <c r="C448" s="38">
        <v>25</v>
      </c>
      <c r="D448" s="17">
        <v>3000031521</v>
      </c>
      <c r="E448" s="17">
        <v>1100122</v>
      </c>
      <c r="F448" s="17" t="s">
        <v>58</v>
      </c>
      <c r="G448" s="17">
        <v>203059</v>
      </c>
      <c r="H448" s="17" t="s">
        <v>395</v>
      </c>
      <c r="I448" s="27">
        <v>24.19</v>
      </c>
      <c r="J448" s="27">
        <v>24.18</v>
      </c>
      <c r="K448" s="17" t="s">
        <v>132</v>
      </c>
      <c r="L448" s="34">
        <v>31</v>
      </c>
      <c r="M448" s="17">
        <v>31</v>
      </c>
      <c r="N448" s="18">
        <v>1958579.8900000001</v>
      </c>
      <c r="O448" s="30">
        <v>80999.995450785776</v>
      </c>
    </row>
    <row r="449" spans="1:15" x14ac:dyDescent="0.25">
      <c r="A449" s="36">
        <v>42536</v>
      </c>
      <c r="B449" s="38">
        <v>6</v>
      </c>
      <c r="C449" s="38">
        <v>25</v>
      </c>
      <c r="D449" s="17">
        <v>3000031540</v>
      </c>
      <c r="E449" s="17">
        <v>1100122</v>
      </c>
      <c r="F449" s="17" t="s">
        <v>58</v>
      </c>
      <c r="G449" s="17">
        <v>203069</v>
      </c>
      <c r="H449" s="17" t="s">
        <v>470</v>
      </c>
      <c r="I449" s="27">
        <v>19.440000000000001</v>
      </c>
      <c r="J449" s="27">
        <v>19.41</v>
      </c>
      <c r="K449" s="17" t="s">
        <v>471</v>
      </c>
      <c r="L449" s="34">
        <v>105</v>
      </c>
      <c r="M449" s="17">
        <v>105</v>
      </c>
      <c r="N449" s="18">
        <v>1513979.84</v>
      </c>
      <c r="O449" s="30">
        <v>77999.991756826377</v>
      </c>
    </row>
    <row r="450" spans="1:15" x14ac:dyDescent="0.25">
      <c r="A450" s="36">
        <v>42536</v>
      </c>
      <c r="B450" s="38">
        <v>6</v>
      </c>
      <c r="C450" s="38">
        <v>25</v>
      </c>
      <c r="D450" s="17">
        <v>3000031411</v>
      </c>
      <c r="E450" s="17">
        <v>1100365</v>
      </c>
      <c r="F450" s="17" t="s">
        <v>14</v>
      </c>
      <c r="G450" s="17">
        <v>200258</v>
      </c>
      <c r="H450" s="17" t="s">
        <v>400</v>
      </c>
      <c r="I450" s="27">
        <v>20.39</v>
      </c>
      <c r="J450" s="27">
        <v>20.350000000000001</v>
      </c>
      <c r="K450" s="17" t="s">
        <v>418</v>
      </c>
      <c r="L450" s="34">
        <v>271000073</v>
      </c>
      <c r="M450" s="17">
        <v>271000073</v>
      </c>
      <c r="N450" s="18">
        <v>868273.45</v>
      </c>
      <c r="O450" s="30">
        <v>42666.999999999993</v>
      </c>
    </row>
    <row r="451" spans="1:15" x14ac:dyDescent="0.25">
      <c r="A451" s="36">
        <v>42536</v>
      </c>
      <c r="B451" s="38">
        <v>6</v>
      </c>
      <c r="C451" s="38">
        <v>25</v>
      </c>
      <c r="D451" s="17">
        <v>3000031411</v>
      </c>
      <c r="E451" s="17">
        <v>1100365</v>
      </c>
      <c r="F451" s="17" t="s">
        <v>14</v>
      </c>
      <c r="G451" s="17">
        <v>200258</v>
      </c>
      <c r="H451" s="17" t="s">
        <v>400</v>
      </c>
      <c r="I451" s="27">
        <v>20.37</v>
      </c>
      <c r="J451" s="27">
        <v>20.350000000000001</v>
      </c>
      <c r="K451" s="17" t="s">
        <v>472</v>
      </c>
      <c r="L451" s="34">
        <v>271000076</v>
      </c>
      <c r="M451" s="17">
        <v>271000076</v>
      </c>
      <c r="N451" s="18">
        <v>868273.45</v>
      </c>
      <c r="O451" s="30">
        <v>42666.999999999993</v>
      </c>
    </row>
    <row r="452" spans="1:15" x14ac:dyDescent="0.25">
      <c r="A452" s="36">
        <v>42536</v>
      </c>
      <c r="B452" s="38">
        <v>6</v>
      </c>
      <c r="C452" s="38">
        <v>25</v>
      </c>
      <c r="D452" s="17">
        <v>3000029103</v>
      </c>
      <c r="E452" s="17">
        <v>1100365</v>
      </c>
      <c r="F452" s="17" t="s">
        <v>14</v>
      </c>
      <c r="G452" s="17">
        <v>201888</v>
      </c>
      <c r="H452" s="17" t="s">
        <v>15</v>
      </c>
      <c r="I452" s="27">
        <v>24.53</v>
      </c>
      <c r="J452" s="27">
        <v>24.46</v>
      </c>
      <c r="K452" s="17" t="s">
        <v>43</v>
      </c>
      <c r="L452" s="34">
        <v>5144</v>
      </c>
      <c r="M452" s="17">
        <v>5144</v>
      </c>
      <c r="N452" s="18">
        <v>1011176.4</v>
      </c>
      <c r="O452" s="30">
        <v>41340</v>
      </c>
    </row>
    <row r="453" spans="1:15" x14ac:dyDescent="0.25">
      <c r="A453" s="36">
        <v>42536</v>
      </c>
      <c r="B453" s="38">
        <v>6</v>
      </c>
      <c r="C453" s="38">
        <v>25</v>
      </c>
      <c r="D453" s="17">
        <v>3000029103</v>
      </c>
      <c r="E453" s="17">
        <v>1100365</v>
      </c>
      <c r="F453" s="17" t="s">
        <v>14</v>
      </c>
      <c r="G453" s="17">
        <v>201888</v>
      </c>
      <c r="H453" s="17" t="s">
        <v>15</v>
      </c>
      <c r="I453" s="27">
        <v>22.35</v>
      </c>
      <c r="J453" s="27">
        <v>22.26</v>
      </c>
      <c r="K453" s="17" t="s">
        <v>46</v>
      </c>
      <c r="L453" s="34">
        <v>5141</v>
      </c>
      <c r="M453" s="17">
        <v>5161</v>
      </c>
      <c r="N453" s="18">
        <v>920228.4</v>
      </c>
      <c r="O453" s="30">
        <v>41340</v>
      </c>
    </row>
    <row r="454" spans="1:15" x14ac:dyDescent="0.25">
      <c r="A454" s="36">
        <v>42536</v>
      </c>
      <c r="B454" s="38">
        <v>6</v>
      </c>
      <c r="C454" s="38">
        <v>25</v>
      </c>
      <c r="D454" s="17">
        <v>3000029103</v>
      </c>
      <c r="E454" s="17">
        <v>1100365</v>
      </c>
      <c r="F454" s="17" t="s">
        <v>14</v>
      </c>
      <c r="G454" s="17">
        <v>201888</v>
      </c>
      <c r="H454" s="17" t="s">
        <v>15</v>
      </c>
      <c r="I454" s="27">
        <v>22.04</v>
      </c>
      <c r="J454" s="27">
        <v>21.97</v>
      </c>
      <c r="K454" s="17" t="s">
        <v>473</v>
      </c>
      <c r="L454" s="34">
        <v>5174</v>
      </c>
      <c r="M454" s="17">
        <v>5174</v>
      </c>
      <c r="N454" s="18">
        <v>908239.80000000016</v>
      </c>
      <c r="O454" s="30">
        <v>41340.000000000007</v>
      </c>
    </row>
    <row r="455" spans="1:15" x14ac:dyDescent="0.25">
      <c r="A455" s="36">
        <v>42536</v>
      </c>
      <c r="B455" s="38">
        <v>6</v>
      </c>
      <c r="C455" s="38">
        <v>25</v>
      </c>
      <c r="D455" s="17">
        <v>3000031548</v>
      </c>
      <c r="E455" s="17">
        <v>1100380</v>
      </c>
      <c r="F455" s="17" t="s">
        <v>23</v>
      </c>
      <c r="G455" s="17">
        <v>600005</v>
      </c>
      <c r="H455" s="17" t="s">
        <v>434</v>
      </c>
      <c r="I455" s="27">
        <v>-26.82</v>
      </c>
      <c r="J455" s="27">
        <v>-26.72</v>
      </c>
      <c r="K455" s="17" t="s">
        <v>141</v>
      </c>
      <c r="L455" s="34">
        <v>128</v>
      </c>
      <c r="M455" s="17">
        <v>128</v>
      </c>
      <c r="N455" s="18">
        <v>-2382168.16</v>
      </c>
      <c r="O455" s="30">
        <v>89153.000000000015</v>
      </c>
    </row>
    <row r="456" spans="1:15" x14ac:dyDescent="0.25">
      <c r="A456" s="36">
        <v>42536</v>
      </c>
      <c r="B456" s="38">
        <v>6</v>
      </c>
      <c r="C456" s="38">
        <v>25</v>
      </c>
      <c r="D456" s="17">
        <v>3000031548</v>
      </c>
      <c r="E456" s="17">
        <v>1100380</v>
      </c>
      <c r="F456" s="17" t="s">
        <v>23</v>
      </c>
      <c r="G456" s="17">
        <v>600005</v>
      </c>
      <c r="H456" s="17" t="s">
        <v>434</v>
      </c>
      <c r="I456" s="27">
        <v>-28.24</v>
      </c>
      <c r="J456" s="27">
        <v>-28.19</v>
      </c>
      <c r="K456" s="17" t="s">
        <v>33</v>
      </c>
      <c r="L456" s="34">
        <v>133</v>
      </c>
      <c r="M456" s="17">
        <v>133</v>
      </c>
      <c r="N456" s="18">
        <v>-2513223.0699999998</v>
      </c>
      <c r="O456" s="30">
        <v>89152.999999999985</v>
      </c>
    </row>
    <row r="457" spans="1:15" x14ac:dyDescent="0.25">
      <c r="A457" s="36">
        <v>42536</v>
      </c>
      <c r="B457" s="38">
        <v>6</v>
      </c>
      <c r="C457" s="38">
        <v>25</v>
      </c>
      <c r="D457" s="17">
        <v>3000031555</v>
      </c>
      <c r="E457" s="17">
        <v>1100380</v>
      </c>
      <c r="F457" s="17" t="s">
        <v>23</v>
      </c>
      <c r="G457" s="17">
        <v>600005</v>
      </c>
      <c r="H457" s="17" t="s">
        <v>434</v>
      </c>
      <c r="I457" s="27">
        <v>-20.76</v>
      </c>
      <c r="J457" s="27">
        <v>-20.7</v>
      </c>
      <c r="K457" s="17" t="s">
        <v>474</v>
      </c>
      <c r="L457" s="34">
        <v>22009044</v>
      </c>
      <c r="M457" s="17">
        <v>22009044</v>
      </c>
      <c r="N457" s="18">
        <v>-1785726.9</v>
      </c>
      <c r="O457" s="30">
        <v>86267</v>
      </c>
    </row>
    <row r="458" spans="1:15" x14ac:dyDescent="0.25">
      <c r="A458" s="36">
        <v>42536</v>
      </c>
      <c r="B458" s="38">
        <v>6</v>
      </c>
      <c r="C458" s="38">
        <v>25</v>
      </c>
      <c r="D458" s="17">
        <v>3000031555</v>
      </c>
      <c r="E458" s="17">
        <v>1100380</v>
      </c>
      <c r="F458" s="17" t="s">
        <v>23</v>
      </c>
      <c r="G458" s="17">
        <v>600005</v>
      </c>
      <c r="H458" s="17" t="s">
        <v>434</v>
      </c>
      <c r="I458" s="27">
        <v>-19.88</v>
      </c>
      <c r="J458" s="27">
        <v>-19.809999999999999</v>
      </c>
      <c r="K458" s="17" t="s">
        <v>173</v>
      </c>
      <c r="L458" s="34">
        <v>22009054</v>
      </c>
      <c r="M458" s="17">
        <v>22009054</v>
      </c>
      <c r="N458" s="18">
        <v>-1708949.2699999998</v>
      </c>
      <c r="O458" s="30">
        <v>86267</v>
      </c>
    </row>
    <row r="459" spans="1:15" x14ac:dyDescent="0.25">
      <c r="A459" s="36">
        <v>42536</v>
      </c>
      <c r="B459" s="38">
        <v>6</v>
      </c>
      <c r="C459" s="38">
        <v>25</v>
      </c>
      <c r="D459" s="17">
        <v>3000031555</v>
      </c>
      <c r="E459" s="17">
        <v>1100380</v>
      </c>
      <c r="F459" s="17" t="s">
        <v>23</v>
      </c>
      <c r="G459" s="17">
        <v>600005</v>
      </c>
      <c r="H459" s="17" t="s">
        <v>434</v>
      </c>
      <c r="I459" s="27">
        <v>-20.38</v>
      </c>
      <c r="J459" s="27">
        <v>-20.29</v>
      </c>
      <c r="K459" s="17" t="s">
        <v>475</v>
      </c>
      <c r="L459" s="34">
        <v>22009046</v>
      </c>
      <c r="M459" s="17">
        <v>22009046</v>
      </c>
      <c r="N459" s="18">
        <v>-1750357.43</v>
      </c>
      <c r="O459" s="30">
        <v>86267</v>
      </c>
    </row>
    <row r="460" spans="1:15" x14ac:dyDescent="0.25">
      <c r="A460" s="36">
        <v>42536</v>
      </c>
      <c r="B460" s="38">
        <v>6</v>
      </c>
      <c r="C460" s="38">
        <v>25</v>
      </c>
      <c r="D460" s="17">
        <v>3000031548</v>
      </c>
      <c r="E460" s="17">
        <v>1100380</v>
      </c>
      <c r="F460" s="17" t="s">
        <v>23</v>
      </c>
      <c r="G460" s="17">
        <v>600005</v>
      </c>
      <c r="H460" s="17" t="s">
        <v>434</v>
      </c>
      <c r="I460" s="27">
        <v>-32.21</v>
      </c>
      <c r="J460" s="27">
        <v>-32.11</v>
      </c>
      <c r="K460" s="17" t="s">
        <v>145</v>
      </c>
      <c r="L460" s="34">
        <v>130</v>
      </c>
      <c r="M460" s="17">
        <v>130</v>
      </c>
      <c r="N460" s="18">
        <v>-2862702.83</v>
      </c>
      <c r="O460" s="30">
        <v>89153</v>
      </c>
    </row>
    <row r="461" spans="1:15" x14ac:dyDescent="0.25">
      <c r="A461" s="36">
        <v>42536</v>
      </c>
      <c r="B461" s="38">
        <v>6</v>
      </c>
      <c r="C461" s="38">
        <v>25</v>
      </c>
      <c r="D461" s="17">
        <v>3000031555</v>
      </c>
      <c r="E461" s="17">
        <v>1100380</v>
      </c>
      <c r="F461" s="17" t="s">
        <v>23</v>
      </c>
      <c r="G461" s="17">
        <v>600005</v>
      </c>
      <c r="H461" s="17" t="s">
        <v>434</v>
      </c>
      <c r="I461" s="27">
        <v>-20.11</v>
      </c>
      <c r="J461" s="27">
        <v>-20.07</v>
      </c>
      <c r="K461" s="17" t="s">
        <v>476</v>
      </c>
      <c r="L461" s="34">
        <v>22009050</v>
      </c>
      <c r="M461" s="17">
        <v>22009050</v>
      </c>
      <c r="N461" s="18">
        <v>-1731378.69</v>
      </c>
      <c r="O461" s="30">
        <v>86267</v>
      </c>
    </row>
    <row r="462" spans="1:15" x14ac:dyDescent="0.25">
      <c r="A462" s="36">
        <v>42536</v>
      </c>
      <c r="B462" s="38">
        <v>6</v>
      </c>
      <c r="C462" s="38">
        <v>25</v>
      </c>
      <c r="D462" s="17">
        <v>3000031548</v>
      </c>
      <c r="E462" s="17">
        <v>1100380</v>
      </c>
      <c r="F462" s="17" t="s">
        <v>23</v>
      </c>
      <c r="G462" s="17">
        <v>600005</v>
      </c>
      <c r="H462" s="17" t="s">
        <v>434</v>
      </c>
      <c r="I462" s="27">
        <v>-28.06</v>
      </c>
      <c r="J462" s="27">
        <v>-28</v>
      </c>
      <c r="K462" s="17" t="s">
        <v>52</v>
      </c>
      <c r="L462" s="34">
        <v>129</v>
      </c>
      <c r="M462" s="17">
        <v>129</v>
      </c>
      <c r="N462" s="18">
        <v>-2496284</v>
      </c>
      <c r="O462" s="30">
        <v>89153</v>
      </c>
    </row>
    <row r="463" spans="1:15" x14ac:dyDescent="0.25">
      <c r="A463" s="36">
        <v>42536</v>
      </c>
      <c r="B463" s="38">
        <v>6</v>
      </c>
      <c r="C463" s="38">
        <v>25</v>
      </c>
      <c r="D463" s="17">
        <v>3000031555</v>
      </c>
      <c r="E463" s="17">
        <v>1100380</v>
      </c>
      <c r="F463" s="17" t="s">
        <v>23</v>
      </c>
      <c r="G463" s="17">
        <v>600005</v>
      </c>
      <c r="H463" s="17" t="s">
        <v>434</v>
      </c>
      <c r="I463" s="27">
        <v>-20.66</v>
      </c>
      <c r="J463" s="27">
        <v>-20.56</v>
      </c>
      <c r="K463" s="17" t="s">
        <v>477</v>
      </c>
      <c r="L463" s="34">
        <v>22009048</v>
      </c>
      <c r="M463" s="17">
        <v>22009048</v>
      </c>
      <c r="N463" s="18">
        <v>-1773649.5199999998</v>
      </c>
      <c r="O463" s="30">
        <v>86267</v>
      </c>
    </row>
    <row r="464" spans="1:15" x14ac:dyDescent="0.25">
      <c r="A464" s="36">
        <v>42536</v>
      </c>
      <c r="B464" s="38">
        <v>6</v>
      </c>
      <c r="C464" s="38">
        <v>25</v>
      </c>
      <c r="D464" s="17">
        <v>3000031555</v>
      </c>
      <c r="E464" s="17">
        <v>1100380</v>
      </c>
      <c r="F464" s="17" t="s">
        <v>23</v>
      </c>
      <c r="G464" s="17">
        <v>600005</v>
      </c>
      <c r="H464" s="17" t="s">
        <v>434</v>
      </c>
      <c r="I464" s="27">
        <v>-19.23</v>
      </c>
      <c r="J464" s="27">
        <v>-19.190000000000001</v>
      </c>
      <c r="K464" s="17" t="s">
        <v>478</v>
      </c>
      <c r="L464" s="34">
        <v>22009047</v>
      </c>
      <c r="M464" s="17">
        <v>22009047</v>
      </c>
      <c r="N464" s="18">
        <v>-1655463.7300000002</v>
      </c>
      <c r="O464" s="30">
        <v>86267</v>
      </c>
    </row>
    <row r="465" spans="1:15" x14ac:dyDescent="0.25">
      <c r="A465" s="36">
        <v>42536</v>
      </c>
      <c r="B465" s="38">
        <v>6</v>
      </c>
      <c r="C465" s="38">
        <v>25</v>
      </c>
      <c r="D465" s="17">
        <v>3000031555</v>
      </c>
      <c r="E465" s="17">
        <v>1100380</v>
      </c>
      <c r="F465" s="17" t="s">
        <v>23</v>
      </c>
      <c r="G465" s="17">
        <v>600005</v>
      </c>
      <c r="H465" s="17" t="s">
        <v>434</v>
      </c>
      <c r="I465" s="27">
        <v>-20.190000000000001</v>
      </c>
      <c r="J465" s="27">
        <v>-20.079999999999998</v>
      </c>
      <c r="K465" s="17" t="s">
        <v>479</v>
      </c>
      <c r="L465" s="34">
        <v>22009037</v>
      </c>
      <c r="M465" s="17">
        <v>22009037</v>
      </c>
      <c r="N465" s="18">
        <v>-1732241.36</v>
      </c>
      <c r="O465" s="30">
        <v>86267.000000000015</v>
      </c>
    </row>
    <row r="466" spans="1:15" x14ac:dyDescent="0.25">
      <c r="A466" s="36">
        <v>42536</v>
      </c>
      <c r="B466" s="38">
        <v>6</v>
      </c>
      <c r="C466" s="38">
        <v>25</v>
      </c>
      <c r="D466" s="17">
        <v>3000031548</v>
      </c>
      <c r="E466" s="17">
        <v>1100380</v>
      </c>
      <c r="F466" s="17" t="s">
        <v>23</v>
      </c>
      <c r="G466" s="17">
        <v>600005</v>
      </c>
      <c r="H466" s="17" t="s">
        <v>434</v>
      </c>
      <c r="I466" s="27">
        <v>33.17</v>
      </c>
      <c r="J466" s="27">
        <v>33.06</v>
      </c>
      <c r="K466" s="17" t="s">
        <v>76</v>
      </c>
      <c r="L466" s="34">
        <v>132</v>
      </c>
      <c r="M466" s="17">
        <v>132</v>
      </c>
      <c r="N466" s="18">
        <v>2947398.18</v>
      </c>
      <c r="O466" s="30">
        <v>89153</v>
      </c>
    </row>
    <row r="467" spans="1:15" x14ac:dyDescent="0.25">
      <c r="A467" s="36">
        <v>42536</v>
      </c>
      <c r="B467" s="38">
        <v>6</v>
      </c>
      <c r="C467" s="38">
        <v>25</v>
      </c>
      <c r="D467" s="17">
        <v>3000031548</v>
      </c>
      <c r="E467" s="17">
        <v>1100380</v>
      </c>
      <c r="F467" s="17" t="s">
        <v>23</v>
      </c>
      <c r="G467" s="17">
        <v>600005</v>
      </c>
      <c r="H467" s="17" t="s">
        <v>434</v>
      </c>
      <c r="I467" s="27">
        <v>28.24</v>
      </c>
      <c r="J467" s="27">
        <v>28.19</v>
      </c>
      <c r="K467" s="17" t="s">
        <v>33</v>
      </c>
      <c r="L467" s="34">
        <v>133</v>
      </c>
      <c r="M467" s="17">
        <v>133</v>
      </c>
      <c r="N467" s="18">
        <v>2513223.0699999998</v>
      </c>
      <c r="O467" s="30">
        <v>89152.999999999985</v>
      </c>
    </row>
    <row r="468" spans="1:15" x14ac:dyDescent="0.25">
      <c r="A468" s="36">
        <v>42536</v>
      </c>
      <c r="B468" s="38">
        <v>6</v>
      </c>
      <c r="C468" s="38">
        <v>25</v>
      </c>
      <c r="D468" s="17">
        <v>3000031555</v>
      </c>
      <c r="E468" s="17">
        <v>1100380</v>
      </c>
      <c r="F468" s="17" t="s">
        <v>23</v>
      </c>
      <c r="G468" s="17">
        <v>600005</v>
      </c>
      <c r="H468" s="17" t="s">
        <v>434</v>
      </c>
      <c r="I468" s="27">
        <v>20.190000000000001</v>
      </c>
      <c r="J468" s="27">
        <v>20.079999999999998</v>
      </c>
      <c r="K468" s="17" t="s">
        <v>479</v>
      </c>
      <c r="L468" s="34">
        <v>22009037</v>
      </c>
      <c r="M468" s="17">
        <v>22009037</v>
      </c>
      <c r="N468" s="18">
        <v>1732241.36</v>
      </c>
      <c r="O468" s="30">
        <v>86267.000000000015</v>
      </c>
    </row>
    <row r="469" spans="1:15" x14ac:dyDescent="0.25">
      <c r="A469" s="36">
        <v>42536</v>
      </c>
      <c r="B469" s="38">
        <v>6</v>
      </c>
      <c r="C469" s="38">
        <v>25</v>
      </c>
      <c r="D469" s="17">
        <v>3000031548</v>
      </c>
      <c r="E469" s="17">
        <v>1100380</v>
      </c>
      <c r="F469" s="17" t="s">
        <v>23</v>
      </c>
      <c r="G469" s="17">
        <v>600005</v>
      </c>
      <c r="H469" s="17" t="s">
        <v>434</v>
      </c>
      <c r="I469" s="27">
        <v>-27.82</v>
      </c>
      <c r="J469" s="27">
        <v>-27.76</v>
      </c>
      <c r="K469" s="17" t="s">
        <v>34</v>
      </c>
      <c r="L469" s="34">
        <v>131</v>
      </c>
      <c r="M469" s="17">
        <v>131</v>
      </c>
      <c r="N469" s="18">
        <v>-2474887.2799999998</v>
      </c>
      <c r="O469" s="30">
        <v>89152.999999999985</v>
      </c>
    </row>
    <row r="470" spans="1:15" x14ac:dyDescent="0.25">
      <c r="A470" s="36">
        <v>42536</v>
      </c>
      <c r="B470" s="38">
        <v>6</v>
      </c>
      <c r="C470" s="38">
        <v>25</v>
      </c>
      <c r="D470" s="17">
        <v>3000031555</v>
      </c>
      <c r="E470" s="17">
        <v>1100380</v>
      </c>
      <c r="F470" s="17" t="s">
        <v>23</v>
      </c>
      <c r="G470" s="17">
        <v>600005</v>
      </c>
      <c r="H470" s="17" t="s">
        <v>434</v>
      </c>
      <c r="I470" s="27">
        <v>19.23</v>
      </c>
      <c r="J470" s="27">
        <v>19.190000000000001</v>
      </c>
      <c r="K470" s="17" t="s">
        <v>478</v>
      </c>
      <c r="L470" s="34">
        <v>22009047</v>
      </c>
      <c r="M470" s="17">
        <v>22009047</v>
      </c>
      <c r="N470" s="18">
        <v>1655463.7300000002</v>
      </c>
      <c r="O470" s="30">
        <v>86267</v>
      </c>
    </row>
    <row r="471" spans="1:15" x14ac:dyDescent="0.25">
      <c r="A471" s="36">
        <v>42536</v>
      </c>
      <c r="B471" s="38">
        <v>6</v>
      </c>
      <c r="C471" s="38">
        <v>25</v>
      </c>
      <c r="D471" s="17">
        <v>3000031555</v>
      </c>
      <c r="E471" s="17">
        <v>1100380</v>
      </c>
      <c r="F471" s="17" t="s">
        <v>23</v>
      </c>
      <c r="G471" s="17">
        <v>600005</v>
      </c>
      <c r="H471" s="17" t="s">
        <v>434</v>
      </c>
      <c r="I471" s="27">
        <v>19.88</v>
      </c>
      <c r="J471" s="27">
        <v>19.809999999999999</v>
      </c>
      <c r="K471" s="17" t="s">
        <v>173</v>
      </c>
      <c r="L471" s="34">
        <v>22009054</v>
      </c>
      <c r="M471" s="17">
        <v>22009054</v>
      </c>
      <c r="N471" s="18">
        <v>1708949.2699999998</v>
      </c>
      <c r="O471" s="30">
        <v>86267</v>
      </c>
    </row>
    <row r="472" spans="1:15" x14ac:dyDescent="0.25">
      <c r="A472" s="36">
        <v>42536</v>
      </c>
      <c r="B472" s="38">
        <v>6</v>
      </c>
      <c r="C472" s="38">
        <v>25</v>
      </c>
      <c r="D472" s="17">
        <v>3000031555</v>
      </c>
      <c r="E472" s="17">
        <v>1100380</v>
      </c>
      <c r="F472" s="17" t="s">
        <v>23</v>
      </c>
      <c r="G472" s="17">
        <v>600005</v>
      </c>
      <c r="H472" s="17" t="s">
        <v>434</v>
      </c>
      <c r="I472" s="27">
        <v>20.38</v>
      </c>
      <c r="J472" s="27">
        <v>20.29</v>
      </c>
      <c r="K472" s="17" t="s">
        <v>475</v>
      </c>
      <c r="L472" s="34">
        <v>22009046</v>
      </c>
      <c r="M472" s="17">
        <v>22009046</v>
      </c>
      <c r="N472" s="18">
        <v>1750357.43</v>
      </c>
      <c r="O472" s="30">
        <v>86267</v>
      </c>
    </row>
    <row r="473" spans="1:15" x14ac:dyDescent="0.25">
      <c r="A473" s="36">
        <v>42536</v>
      </c>
      <c r="B473" s="38">
        <v>6</v>
      </c>
      <c r="C473" s="38">
        <v>25</v>
      </c>
      <c r="D473" s="17">
        <v>3000031555</v>
      </c>
      <c r="E473" s="17">
        <v>1100380</v>
      </c>
      <c r="F473" s="17" t="s">
        <v>23</v>
      </c>
      <c r="G473" s="17">
        <v>600005</v>
      </c>
      <c r="H473" s="17" t="s">
        <v>434</v>
      </c>
      <c r="I473" s="27">
        <v>20.76</v>
      </c>
      <c r="J473" s="27">
        <v>20.7</v>
      </c>
      <c r="K473" s="17" t="s">
        <v>474</v>
      </c>
      <c r="L473" s="34">
        <v>22009044</v>
      </c>
      <c r="M473" s="17">
        <v>22009044</v>
      </c>
      <c r="N473" s="18">
        <v>1785726.9</v>
      </c>
      <c r="O473" s="30">
        <v>86267</v>
      </c>
    </row>
    <row r="474" spans="1:15" x14ac:dyDescent="0.25">
      <c r="A474" s="36">
        <v>42536</v>
      </c>
      <c r="B474" s="38">
        <v>6</v>
      </c>
      <c r="C474" s="38">
        <v>25</v>
      </c>
      <c r="D474" s="17">
        <v>3000031555</v>
      </c>
      <c r="E474" s="17">
        <v>1100380</v>
      </c>
      <c r="F474" s="17" t="s">
        <v>23</v>
      </c>
      <c r="G474" s="17">
        <v>600005</v>
      </c>
      <c r="H474" s="17" t="s">
        <v>434</v>
      </c>
      <c r="I474" s="27">
        <v>20.66</v>
      </c>
      <c r="J474" s="27">
        <v>20.56</v>
      </c>
      <c r="K474" s="17" t="s">
        <v>477</v>
      </c>
      <c r="L474" s="34">
        <v>22009048</v>
      </c>
      <c r="M474" s="17">
        <v>22009048</v>
      </c>
      <c r="N474" s="18">
        <v>1773649.5199999998</v>
      </c>
      <c r="O474" s="30">
        <v>86267</v>
      </c>
    </row>
    <row r="475" spans="1:15" x14ac:dyDescent="0.25">
      <c r="A475" s="36">
        <v>42536</v>
      </c>
      <c r="B475" s="38">
        <v>6</v>
      </c>
      <c r="C475" s="38">
        <v>25</v>
      </c>
      <c r="D475" s="17">
        <v>3000031548</v>
      </c>
      <c r="E475" s="17">
        <v>1100380</v>
      </c>
      <c r="F475" s="17" t="s">
        <v>23</v>
      </c>
      <c r="G475" s="17">
        <v>600005</v>
      </c>
      <c r="H475" s="17" t="s">
        <v>434</v>
      </c>
      <c r="I475" s="27">
        <v>28.06</v>
      </c>
      <c r="J475" s="27">
        <v>28</v>
      </c>
      <c r="K475" s="17" t="s">
        <v>52</v>
      </c>
      <c r="L475" s="34">
        <v>129</v>
      </c>
      <c r="M475" s="17">
        <v>129</v>
      </c>
      <c r="N475" s="18">
        <v>2496284</v>
      </c>
      <c r="O475" s="30">
        <v>89153</v>
      </c>
    </row>
    <row r="476" spans="1:15" x14ac:dyDescent="0.25">
      <c r="A476" s="36">
        <v>42536</v>
      </c>
      <c r="B476" s="38">
        <v>6</v>
      </c>
      <c r="C476" s="38">
        <v>25</v>
      </c>
      <c r="D476" s="17">
        <v>3000031548</v>
      </c>
      <c r="E476" s="17">
        <v>1100380</v>
      </c>
      <c r="F476" s="17" t="s">
        <v>23</v>
      </c>
      <c r="G476" s="17">
        <v>600005</v>
      </c>
      <c r="H476" s="17" t="s">
        <v>434</v>
      </c>
      <c r="I476" s="27">
        <v>27.82</v>
      </c>
      <c r="J476" s="27">
        <v>27.76</v>
      </c>
      <c r="K476" s="17" t="s">
        <v>34</v>
      </c>
      <c r="L476" s="34">
        <v>131</v>
      </c>
      <c r="M476" s="17">
        <v>131</v>
      </c>
      <c r="N476" s="18">
        <v>2474887.2799999998</v>
      </c>
      <c r="O476" s="30">
        <v>89152.999999999985</v>
      </c>
    </row>
    <row r="477" spans="1:15" x14ac:dyDescent="0.25">
      <c r="A477" s="36">
        <v>42536</v>
      </c>
      <c r="B477" s="38">
        <v>6</v>
      </c>
      <c r="C477" s="38">
        <v>25</v>
      </c>
      <c r="D477" s="17">
        <v>3000031548</v>
      </c>
      <c r="E477" s="17">
        <v>1100380</v>
      </c>
      <c r="F477" s="17" t="s">
        <v>23</v>
      </c>
      <c r="G477" s="17">
        <v>600005</v>
      </c>
      <c r="H477" s="17" t="s">
        <v>434</v>
      </c>
      <c r="I477" s="27">
        <v>26.82</v>
      </c>
      <c r="J477" s="27">
        <v>26.72</v>
      </c>
      <c r="K477" s="17" t="s">
        <v>141</v>
      </c>
      <c r="L477" s="34">
        <v>128</v>
      </c>
      <c r="M477" s="17">
        <v>128</v>
      </c>
      <c r="N477" s="18">
        <v>2382168.16</v>
      </c>
      <c r="O477" s="30">
        <v>89153.000000000015</v>
      </c>
    </row>
    <row r="478" spans="1:15" x14ac:dyDescent="0.25">
      <c r="A478" s="36">
        <v>42536</v>
      </c>
      <c r="B478" s="38">
        <v>6</v>
      </c>
      <c r="C478" s="38">
        <v>25</v>
      </c>
      <c r="D478" s="17">
        <v>3000031548</v>
      </c>
      <c r="E478" s="17">
        <v>1100380</v>
      </c>
      <c r="F478" s="17" t="s">
        <v>23</v>
      </c>
      <c r="G478" s="17">
        <v>600005</v>
      </c>
      <c r="H478" s="17" t="s">
        <v>434</v>
      </c>
      <c r="I478" s="27">
        <v>27.36</v>
      </c>
      <c r="J478" s="27">
        <v>27.29</v>
      </c>
      <c r="K478" s="17" t="s">
        <v>74</v>
      </c>
      <c r="L478" s="34">
        <v>127</v>
      </c>
      <c r="M478" s="17">
        <v>127</v>
      </c>
      <c r="N478" s="18">
        <v>2432985.37</v>
      </c>
      <c r="O478" s="30">
        <v>89153</v>
      </c>
    </row>
    <row r="479" spans="1:15" x14ac:dyDescent="0.25">
      <c r="A479" s="36">
        <v>42536</v>
      </c>
      <c r="B479" s="38">
        <v>6</v>
      </c>
      <c r="C479" s="38">
        <v>25</v>
      </c>
      <c r="D479" s="17">
        <v>3000031548</v>
      </c>
      <c r="E479" s="17">
        <v>1100380</v>
      </c>
      <c r="F479" s="17" t="s">
        <v>23</v>
      </c>
      <c r="G479" s="17">
        <v>600005</v>
      </c>
      <c r="H479" s="17" t="s">
        <v>434</v>
      </c>
      <c r="I479" s="27">
        <v>32.21</v>
      </c>
      <c r="J479" s="27">
        <v>32.11</v>
      </c>
      <c r="K479" s="17" t="s">
        <v>145</v>
      </c>
      <c r="L479" s="34">
        <v>130</v>
      </c>
      <c r="M479" s="17">
        <v>130</v>
      </c>
      <c r="N479" s="18">
        <v>2862702.83</v>
      </c>
      <c r="O479" s="30">
        <v>89153</v>
      </c>
    </row>
    <row r="480" spans="1:15" x14ac:dyDescent="0.25">
      <c r="A480" s="36">
        <v>42536</v>
      </c>
      <c r="B480" s="38">
        <v>6</v>
      </c>
      <c r="C480" s="38">
        <v>25</v>
      </c>
      <c r="D480" s="17">
        <v>3000031555</v>
      </c>
      <c r="E480" s="17">
        <v>1100380</v>
      </c>
      <c r="F480" s="17" t="s">
        <v>23</v>
      </c>
      <c r="G480" s="17">
        <v>600005</v>
      </c>
      <c r="H480" s="17" t="s">
        <v>434</v>
      </c>
      <c r="I480" s="27">
        <v>20.11</v>
      </c>
      <c r="J480" s="27">
        <v>20.07</v>
      </c>
      <c r="K480" s="17" t="s">
        <v>476</v>
      </c>
      <c r="L480" s="34">
        <v>22009050</v>
      </c>
      <c r="M480" s="17">
        <v>22009050</v>
      </c>
      <c r="N480" s="18">
        <v>1731378.69</v>
      </c>
      <c r="O480" s="30">
        <v>86267</v>
      </c>
    </row>
    <row r="481" spans="1:15" x14ac:dyDescent="0.25">
      <c r="A481" s="36">
        <v>42536</v>
      </c>
      <c r="B481" s="38">
        <v>6</v>
      </c>
      <c r="C481" s="38">
        <v>25</v>
      </c>
      <c r="D481" s="17">
        <v>3000031548</v>
      </c>
      <c r="E481" s="17">
        <v>1100380</v>
      </c>
      <c r="F481" s="17" t="s">
        <v>23</v>
      </c>
      <c r="G481" s="17">
        <v>600005</v>
      </c>
      <c r="H481" s="17" t="s">
        <v>434</v>
      </c>
      <c r="I481" s="27">
        <v>-33.17</v>
      </c>
      <c r="J481" s="27">
        <v>-33.06</v>
      </c>
      <c r="K481" s="17" t="s">
        <v>76</v>
      </c>
      <c r="L481" s="34">
        <v>132</v>
      </c>
      <c r="M481" s="17">
        <v>132</v>
      </c>
      <c r="N481" s="18">
        <v>-2947398.18</v>
      </c>
      <c r="O481" s="30">
        <v>89153</v>
      </c>
    </row>
    <row r="482" spans="1:15" x14ac:dyDescent="0.25">
      <c r="A482" s="36">
        <v>42536</v>
      </c>
      <c r="B482" s="38">
        <v>6</v>
      </c>
      <c r="C482" s="38">
        <v>25</v>
      </c>
      <c r="D482" s="17">
        <v>3000031548</v>
      </c>
      <c r="E482" s="17">
        <v>1100380</v>
      </c>
      <c r="F482" s="17" t="s">
        <v>23</v>
      </c>
      <c r="G482" s="17">
        <v>600005</v>
      </c>
      <c r="H482" s="17" t="s">
        <v>434</v>
      </c>
      <c r="I482" s="27">
        <v>-27.36</v>
      </c>
      <c r="J482" s="27">
        <v>-27.29</v>
      </c>
      <c r="K482" s="17" t="s">
        <v>74</v>
      </c>
      <c r="L482" s="34">
        <v>127</v>
      </c>
      <c r="M482" s="17">
        <v>127</v>
      </c>
      <c r="N482" s="18">
        <v>-2432985.37</v>
      </c>
      <c r="O482" s="30">
        <v>89153</v>
      </c>
    </row>
    <row r="483" spans="1:15" x14ac:dyDescent="0.25">
      <c r="A483" s="36">
        <v>42536</v>
      </c>
      <c r="B483" s="38">
        <v>6</v>
      </c>
      <c r="C483" s="38">
        <v>25</v>
      </c>
      <c r="D483" s="17">
        <v>3000031250</v>
      </c>
      <c r="E483" s="17">
        <v>1100784</v>
      </c>
      <c r="F483" s="17" t="s">
        <v>40</v>
      </c>
      <c r="G483" s="17">
        <v>200055</v>
      </c>
      <c r="H483" s="17" t="s">
        <v>292</v>
      </c>
      <c r="I483" s="27">
        <v>24.414999999999999</v>
      </c>
      <c r="J483" s="27">
        <v>24.4</v>
      </c>
      <c r="K483" s="17" t="s">
        <v>480</v>
      </c>
      <c r="L483" s="34">
        <v>2172</v>
      </c>
      <c r="M483" s="17">
        <v>2172</v>
      </c>
      <c r="N483" s="18">
        <v>1045862.0800000001</v>
      </c>
      <c r="O483" s="30">
        <v>42863.200000000004</v>
      </c>
    </row>
    <row r="484" spans="1:15" x14ac:dyDescent="0.25">
      <c r="A484" s="36">
        <v>42537</v>
      </c>
      <c r="B484" s="38">
        <v>6</v>
      </c>
      <c r="C484" s="38">
        <v>25</v>
      </c>
      <c r="D484" s="17">
        <v>3000030956</v>
      </c>
      <c r="E484" s="17">
        <v>1100122</v>
      </c>
      <c r="F484" s="17" t="s">
        <v>58</v>
      </c>
      <c r="G484" s="17">
        <v>203034</v>
      </c>
      <c r="H484" s="17" t="s">
        <v>333</v>
      </c>
      <c r="I484" s="27">
        <v>19.86</v>
      </c>
      <c r="J484" s="27">
        <v>19.78</v>
      </c>
      <c r="K484" s="17" t="s">
        <v>481</v>
      </c>
      <c r="L484" s="34">
        <v>28</v>
      </c>
      <c r="M484" s="17">
        <v>28</v>
      </c>
      <c r="N484" s="18">
        <v>1572509.87</v>
      </c>
      <c r="O484" s="30">
        <v>79499.993427704758</v>
      </c>
    </row>
    <row r="485" spans="1:15" x14ac:dyDescent="0.25">
      <c r="A485" s="36">
        <v>42537</v>
      </c>
      <c r="B485" s="38">
        <v>6</v>
      </c>
      <c r="C485" s="38">
        <v>25</v>
      </c>
      <c r="D485" s="17">
        <v>3000031601</v>
      </c>
      <c r="E485" s="17">
        <v>1100122</v>
      </c>
      <c r="F485" s="17" t="s">
        <v>58</v>
      </c>
      <c r="G485" s="17">
        <v>203079</v>
      </c>
      <c r="H485" s="17" t="s">
        <v>482</v>
      </c>
      <c r="I485" s="27">
        <v>20.29</v>
      </c>
      <c r="J485" s="27">
        <v>20.239999999999998</v>
      </c>
      <c r="K485" s="17" t="s">
        <v>483</v>
      </c>
      <c r="L485" s="34">
        <v>13</v>
      </c>
      <c r="M485" s="17">
        <v>13</v>
      </c>
      <c r="N485" s="18">
        <v>1619199.95</v>
      </c>
      <c r="O485" s="30">
        <v>79999.997529644272</v>
      </c>
    </row>
    <row r="486" spans="1:15" x14ac:dyDescent="0.25">
      <c r="A486" s="36">
        <v>42537</v>
      </c>
      <c r="B486" s="38">
        <v>6</v>
      </c>
      <c r="C486" s="38">
        <v>25</v>
      </c>
      <c r="D486" s="17">
        <v>3000031602</v>
      </c>
      <c r="E486" s="17">
        <v>1100122</v>
      </c>
      <c r="F486" s="17" t="s">
        <v>58</v>
      </c>
      <c r="G486" s="17">
        <v>203080</v>
      </c>
      <c r="H486" s="17" t="s">
        <v>484</v>
      </c>
      <c r="I486" s="27">
        <v>19.97</v>
      </c>
      <c r="J486" s="27">
        <v>19.91</v>
      </c>
      <c r="K486" s="17" t="s">
        <v>485</v>
      </c>
      <c r="L486" s="34">
        <v>32</v>
      </c>
      <c r="M486" s="17">
        <v>32</v>
      </c>
      <c r="N486" s="18">
        <v>1592799.95</v>
      </c>
      <c r="O486" s="30">
        <v>79999.99748869914</v>
      </c>
    </row>
    <row r="487" spans="1:15" x14ac:dyDescent="0.25">
      <c r="A487" s="36">
        <v>42537</v>
      </c>
      <c r="B487" s="38">
        <v>6</v>
      </c>
      <c r="C487" s="38">
        <v>25</v>
      </c>
      <c r="D487" s="17">
        <v>3000031636</v>
      </c>
      <c r="E487" s="17">
        <v>1100122</v>
      </c>
      <c r="F487" s="17" t="s">
        <v>58</v>
      </c>
      <c r="G487" s="17">
        <v>203083</v>
      </c>
      <c r="H487" s="17" t="s">
        <v>486</v>
      </c>
      <c r="I487" s="27">
        <v>19.91</v>
      </c>
      <c r="J487" s="27">
        <v>19.84</v>
      </c>
      <c r="K487" s="17" t="s">
        <v>487</v>
      </c>
      <c r="L487" s="34">
        <v>45</v>
      </c>
      <c r="M487" s="17">
        <v>45</v>
      </c>
      <c r="N487" s="18">
        <v>1587199.95</v>
      </c>
      <c r="O487" s="30">
        <v>79999.997479838712</v>
      </c>
    </row>
    <row r="488" spans="1:15" x14ac:dyDescent="0.25">
      <c r="A488" s="36">
        <v>42537</v>
      </c>
      <c r="B488" s="38">
        <v>6</v>
      </c>
      <c r="C488" s="38">
        <v>25</v>
      </c>
      <c r="D488" s="17">
        <v>3000030943</v>
      </c>
      <c r="E488" s="17">
        <v>1100122</v>
      </c>
      <c r="F488" s="17" t="s">
        <v>58</v>
      </c>
      <c r="G488" s="17">
        <v>202963</v>
      </c>
      <c r="H488" s="17" t="s">
        <v>130</v>
      </c>
      <c r="I488" s="27">
        <v>24.39</v>
      </c>
      <c r="J488" s="27">
        <v>24.38</v>
      </c>
      <c r="K488" s="17" t="s">
        <v>488</v>
      </c>
      <c r="L488" s="34">
        <v>250</v>
      </c>
      <c r="M488" s="17">
        <v>250</v>
      </c>
      <c r="N488" s="18">
        <v>1938209.8300000003</v>
      </c>
      <c r="O488" s="30">
        <v>79499.993027071381</v>
      </c>
    </row>
    <row r="489" spans="1:15" x14ac:dyDescent="0.25">
      <c r="A489" s="36">
        <v>42537</v>
      </c>
      <c r="B489" s="38">
        <v>6</v>
      </c>
      <c r="C489" s="38">
        <v>25</v>
      </c>
      <c r="D489" s="17">
        <v>3000031540</v>
      </c>
      <c r="E489" s="17">
        <v>1100122</v>
      </c>
      <c r="F489" s="17" t="s">
        <v>58</v>
      </c>
      <c r="G489" s="17">
        <v>203069</v>
      </c>
      <c r="H489" s="17" t="s">
        <v>470</v>
      </c>
      <c r="I489" s="27">
        <v>19.899999999999999</v>
      </c>
      <c r="J489" s="27">
        <v>19.82</v>
      </c>
      <c r="K489" s="17" t="s">
        <v>489</v>
      </c>
      <c r="L489" s="34">
        <v>106</v>
      </c>
      <c r="M489" s="17">
        <v>106</v>
      </c>
      <c r="N489" s="18">
        <v>1545959.84</v>
      </c>
      <c r="O489" s="30">
        <v>77999.991927346113</v>
      </c>
    </row>
    <row r="490" spans="1:15" x14ac:dyDescent="0.25">
      <c r="A490" s="36">
        <v>42537</v>
      </c>
      <c r="B490" s="38">
        <v>6</v>
      </c>
      <c r="C490" s="38">
        <v>25</v>
      </c>
      <c r="D490" s="17">
        <v>3000029103</v>
      </c>
      <c r="E490" s="17">
        <v>1100365</v>
      </c>
      <c r="F490" s="17" t="s">
        <v>14</v>
      </c>
      <c r="G490" s="17">
        <v>201888</v>
      </c>
      <c r="H490" s="17" t="s">
        <v>15</v>
      </c>
      <c r="I490" s="27">
        <v>22.52</v>
      </c>
      <c r="J490" s="27">
        <v>22.45</v>
      </c>
      <c r="K490" s="17" t="s">
        <v>20</v>
      </c>
      <c r="L490" s="34">
        <v>5320</v>
      </c>
      <c r="M490" s="17">
        <v>5320</v>
      </c>
      <c r="N490" s="18">
        <v>928083</v>
      </c>
      <c r="O490" s="30">
        <v>41340</v>
      </c>
    </row>
    <row r="491" spans="1:15" x14ac:dyDescent="0.25">
      <c r="A491" s="36">
        <v>42537</v>
      </c>
      <c r="B491" s="38">
        <v>6</v>
      </c>
      <c r="C491" s="38">
        <v>25</v>
      </c>
      <c r="D491" s="17">
        <v>3000029103</v>
      </c>
      <c r="E491" s="17">
        <v>1100365</v>
      </c>
      <c r="F491" s="17" t="s">
        <v>14</v>
      </c>
      <c r="G491" s="17">
        <v>201888</v>
      </c>
      <c r="H491" s="17" t="s">
        <v>15</v>
      </c>
      <c r="I491" s="27">
        <v>4.8</v>
      </c>
      <c r="J491" s="27">
        <v>4.7839999999999998</v>
      </c>
      <c r="K491" s="17" t="s">
        <v>43</v>
      </c>
      <c r="L491" s="34" t="s">
        <v>490</v>
      </c>
      <c r="M491" s="17">
        <v>5254</v>
      </c>
      <c r="N491" s="18">
        <v>197770.56</v>
      </c>
      <c r="O491" s="30">
        <v>41340</v>
      </c>
    </row>
    <row r="492" spans="1:15" x14ac:dyDescent="0.25">
      <c r="A492" s="36">
        <v>42537</v>
      </c>
      <c r="B492" s="38">
        <v>6</v>
      </c>
      <c r="C492" s="38">
        <v>25</v>
      </c>
      <c r="D492" s="17">
        <v>3000029103</v>
      </c>
      <c r="E492" s="17">
        <v>1100365</v>
      </c>
      <c r="F492" s="17" t="s">
        <v>14</v>
      </c>
      <c r="G492" s="17">
        <v>201888</v>
      </c>
      <c r="H492" s="17" t="s">
        <v>15</v>
      </c>
      <c r="I492" s="27">
        <v>20.399999999999999</v>
      </c>
      <c r="J492" s="27">
        <v>20.329999999999998</v>
      </c>
      <c r="K492" s="17" t="s">
        <v>491</v>
      </c>
      <c r="L492" s="34">
        <v>5188</v>
      </c>
      <c r="M492" s="17">
        <v>5172</v>
      </c>
      <c r="N492" s="18">
        <v>840442.2</v>
      </c>
      <c r="O492" s="30">
        <v>41340</v>
      </c>
    </row>
    <row r="493" spans="1:15" x14ac:dyDescent="0.25">
      <c r="A493" s="36">
        <v>42537</v>
      </c>
      <c r="B493" s="38">
        <v>6</v>
      </c>
      <c r="C493" s="38">
        <v>25</v>
      </c>
      <c r="D493" s="17">
        <v>3000029103</v>
      </c>
      <c r="E493" s="17">
        <v>1100365</v>
      </c>
      <c r="F493" s="17" t="s">
        <v>14</v>
      </c>
      <c r="G493" s="17">
        <v>201888</v>
      </c>
      <c r="H493" s="17" t="s">
        <v>15</v>
      </c>
      <c r="I493" s="27">
        <v>-20.399999999999999</v>
      </c>
      <c r="J493" s="27">
        <v>-20.329999999999998</v>
      </c>
      <c r="K493" s="17" t="s">
        <v>491</v>
      </c>
      <c r="L493" s="34">
        <v>5188</v>
      </c>
      <c r="M493" s="17">
        <v>5172</v>
      </c>
      <c r="N493" s="18">
        <v>-840442.2</v>
      </c>
      <c r="O493" s="30">
        <v>41340</v>
      </c>
    </row>
    <row r="494" spans="1:15" x14ac:dyDescent="0.25">
      <c r="A494" s="36">
        <v>42537</v>
      </c>
      <c r="B494" s="38">
        <v>6</v>
      </c>
      <c r="C494" s="38">
        <v>25</v>
      </c>
      <c r="D494" s="17">
        <v>3000031147</v>
      </c>
      <c r="E494" s="17">
        <v>1100365</v>
      </c>
      <c r="F494" s="17" t="s">
        <v>14</v>
      </c>
      <c r="G494" s="17">
        <v>200230</v>
      </c>
      <c r="H494" s="17" t="s">
        <v>410</v>
      </c>
      <c r="I494" s="27">
        <v>22.36</v>
      </c>
      <c r="J494" s="27">
        <v>22.27</v>
      </c>
      <c r="K494" s="17" t="s">
        <v>25</v>
      </c>
      <c r="L494" s="34">
        <v>3202901136</v>
      </c>
      <c r="M494" s="17">
        <v>97</v>
      </c>
      <c r="N494" s="18">
        <v>1002701.18</v>
      </c>
      <c r="O494" s="30">
        <v>45024.74988774136</v>
      </c>
    </row>
    <row r="495" spans="1:15" x14ac:dyDescent="0.25">
      <c r="A495" s="36">
        <v>42537</v>
      </c>
      <c r="B495" s="38">
        <v>6</v>
      </c>
      <c r="C495" s="38">
        <v>25</v>
      </c>
      <c r="D495" s="17">
        <v>3000029103</v>
      </c>
      <c r="E495" s="17">
        <v>1100365</v>
      </c>
      <c r="F495" s="17" t="s">
        <v>14</v>
      </c>
      <c r="G495" s="17">
        <v>201888</v>
      </c>
      <c r="H495" s="17" t="s">
        <v>15</v>
      </c>
      <c r="I495" s="27">
        <v>18.98</v>
      </c>
      <c r="J495" s="27">
        <v>18.916</v>
      </c>
      <c r="K495" s="17" t="s">
        <v>43</v>
      </c>
      <c r="L495" s="34" t="s">
        <v>492</v>
      </c>
      <c r="M495" s="17">
        <v>5253</v>
      </c>
      <c r="N495" s="18">
        <v>781987.43999999983</v>
      </c>
      <c r="O495" s="30">
        <v>41339.999999999993</v>
      </c>
    </row>
    <row r="496" spans="1:15" x14ac:dyDescent="0.25">
      <c r="A496" s="36">
        <v>42537</v>
      </c>
      <c r="B496" s="38">
        <v>6</v>
      </c>
      <c r="C496" s="38">
        <v>25</v>
      </c>
      <c r="D496" s="17">
        <v>3000031607</v>
      </c>
      <c r="E496" s="17">
        <v>1100365</v>
      </c>
      <c r="F496" s="17" t="s">
        <v>14</v>
      </c>
      <c r="G496" s="17">
        <v>200230</v>
      </c>
      <c r="H496" s="17" t="s">
        <v>410</v>
      </c>
      <c r="I496" s="27">
        <v>4</v>
      </c>
      <c r="J496" s="27">
        <v>4</v>
      </c>
      <c r="K496" s="17" t="s">
        <v>25</v>
      </c>
      <c r="L496" s="34">
        <v>3202901136</v>
      </c>
      <c r="M496" s="17">
        <v>97</v>
      </c>
      <c r="N496" s="18">
        <v>180099</v>
      </c>
      <c r="O496" s="30">
        <v>45024.75</v>
      </c>
    </row>
    <row r="497" spans="1:15" x14ac:dyDescent="0.25">
      <c r="A497" s="36">
        <v>42537</v>
      </c>
      <c r="B497" s="38">
        <v>6</v>
      </c>
      <c r="C497" s="38">
        <v>25</v>
      </c>
      <c r="D497" s="17">
        <v>3000031607</v>
      </c>
      <c r="E497" s="17">
        <v>1100365</v>
      </c>
      <c r="F497" s="17" t="s">
        <v>14</v>
      </c>
      <c r="G497" s="17">
        <v>200230</v>
      </c>
      <c r="H497" s="17" t="s">
        <v>410</v>
      </c>
      <c r="I497" s="27">
        <v>1</v>
      </c>
      <c r="J497" s="27">
        <v>1</v>
      </c>
      <c r="K497" s="17" t="s">
        <v>25</v>
      </c>
      <c r="L497" s="34">
        <v>3202901136</v>
      </c>
      <c r="M497" s="17">
        <v>97</v>
      </c>
      <c r="N497" s="18">
        <v>45024.76</v>
      </c>
      <c r="O497" s="30">
        <v>45024.76</v>
      </c>
    </row>
    <row r="498" spans="1:15" x14ac:dyDescent="0.25">
      <c r="A498" s="36">
        <v>42537</v>
      </c>
      <c r="B498" s="38">
        <v>6</v>
      </c>
      <c r="C498" s="38">
        <v>25</v>
      </c>
      <c r="D498" s="17">
        <v>3000031250</v>
      </c>
      <c r="E498" s="17">
        <v>1100784</v>
      </c>
      <c r="F498" s="17" t="s">
        <v>40</v>
      </c>
      <c r="G498" s="17">
        <v>200055</v>
      </c>
      <c r="H498" s="17" t="s">
        <v>292</v>
      </c>
      <c r="I498" s="27">
        <v>24.73</v>
      </c>
      <c r="J498" s="27">
        <v>24.73</v>
      </c>
      <c r="K498" s="17" t="s">
        <v>493</v>
      </c>
      <c r="L498" s="34">
        <v>2190</v>
      </c>
      <c r="M498" s="17">
        <v>2190</v>
      </c>
      <c r="N498" s="18">
        <v>1060006.93</v>
      </c>
      <c r="O498" s="30">
        <v>42863.199757379698</v>
      </c>
    </row>
    <row r="499" spans="1:15" x14ac:dyDescent="0.25">
      <c r="A499" s="36">
        <v>42538</v>
      </c>
      <c r="B499" s="38">
        <v>6</v>
      </c>
      <c r="C499" s="38">
        <v>25</v>
      </c>
      <c r="D499" s="17">
        <v>3000029676</v>
      </c>
      <c r="E499" s="17">
        <v>1100122</v>
      </c>
      <c r="F499" s="17" t="s">
        <v>58</v>
      </c>
      <c r="G499" s="17">
        <v>200290</v>
      </c>
      <c r="H499" s="17" t="s">
        <v>84</v>
      </c>
      <c r="I499" s="27">
        <v>19.739999999999998</v>
      </c>
      <c r="J499" s="27">
        <v>19.670000000000002</v>
      </c>
      <c r="K499" s="17" t="s">
        <v>337</v>
      </c>
      <c r="L499" s="34">
        <v>42</v>
      </c>
      <c r="M499" s="17">
        <v>42</v>
      </c>
      <c r="N499" s="18">
        <v>1691619.9999999998</v>
      </c>
      <c r="O499" s="30">
        <v>85999.999999999985</v>
      </c>
    </row>
    <row r="500" spans="1:15" x14ac:dyDescent="0.25">
      <c r="A500" s="36">
        <v>42538</v>
      </c>
      <c r="B500" s="38">
        <v>6</v>
      </c>
      <c r="C500" s="38">
        <v>25</v>
      </c>
      <c r="D500" s="17">
        <v>3000031657</v>
      </c>
      <c r="E500" s="17">
        <v>1100122</v>
      </c>
      <c r="F500" s="17" t="s">
        <v>58</v>
      </c>
      <c r="G500" s="17">
        <v>203084</v>
      </c>
      <c r="H500" s="17" t="s">
        <v>494</v>
      </c>
      <c r="I500" s="27">
        <v>20.09</v>
      </c>
      <c r="J500" s="27">
        <v>20.04</v>
      </c>
      <c r="K500" s="17" t="s">
        <v>495</v>
      </c>
      <c r="L500" s="34">
        <v>27</v>
      </c>
      <c r="M500" s="17">
        <v>27</v>
      </c>
      <c r="N500" s="18">
        <v>1523039.9200000002</v>
      </c>
      <c r="O500" s="30">
        <v>75999.996007984038</v>
      </c>
    </row>
    <row r="501" spans="1:15" x14ac:dyDescent="0.25">
      <c r="A501" s="36">
        <v>42538</v>
      </c>
      <c r="B501" s="38">
        <v>6</v>
      </c>
      <c r="C501" s="38">
        <v>25</v>
      </c>
      <c r="D501" s="17">
        <v>3000031556</v>
      </c>
      <c r="E501" s="17">
        <v>1100122</v>
      </c>
      <c r="F501" s="17" t="s">
        <v>58</v>
      </c>
      <c r="G501" s="17">
        <v>203075</v>
      </c>
      <c r="H501" s="17" t="s">
        <v>467</v>
      </c>
      <c r="I501" s="27">
        <v>20.239999999999998</v>
      </c>
      <c r="J501" s="27">
        <v>20.170000000000002</v>
      </c>
      <c r="K501" s="17" t="s">
        <v>496</v>
      </c>
      <c r="L501" s="34">
        <v>20</v>
      </c>
      <c r="M501" s="17">
        <v>20</v>
      </c>
      <c r="N501" s="18">
        <v>1613599.94</v>
      </c>
      <c r="O501" s="30">
        <v>79999.997025285062</v>
      </c>
    </row>
    <row r="502" spans="1:15" x14ac:dyDescent="0.25">
      <c r="A502" s="36">
        <v>42538</v>
      </c>
      <c r="B502" s="38">
        <v>6</v>
      </c>
      <c r="C502" s="38">
        <v>25</v>
      </c>
      <c r="D502" s="17">
        <v>3000031250</v>
      </c>
      <c r="E502" s="17">
        <v>1100784</v>
      </c>
      <c r="F502" s="17" t="s">
        <v>40</v>
      </c>
      <c r="G502" s="17">
        <v>200055</v>
      </c>
      <c r="H502" s="17" t="s">
        <v>292</v>
      </c>
      <c r="I502" s="27">
        <v>19.975000000000001</v>
      </c>
      <c r="J502" s="27">
        <v>19.975000000000001</v>
      </c>
      <c r="K502" s="17" t="s">
        <v>497</v>
      </c>
      <c r="L502" s="34">
        <v>2231</v>
      </c>
      <c r="M502" s="17">
        <v>2231</v>
      </c>
      <c r="N502" s="18">
        <v>856192.42</v>
      </c>
      <c r="O502" s="30">
        <v>42863.199999999997</v>
      </c>
    </row>
    <row r="503" spans="1:15" x14ac:dyDescent="0.25">
      <c r="A503" s="36">
        <v>42539</v>
      </c>
      <c r="B503" s="38">
        <v>6</v>
      </c>
      <c r="C503" s="38">
        <v>25</v>
      </c>
      <c r="D503" s="17">
        <v>3000030943</v>
      </c>
      <c r="E503" s="17">
        <v>1100122</v>
      </c>
      <c r="F503" s="17" t="s">
        <v>58</v>
      </c>
      <c r="G503" s="17">
        <v>202963</v>
      </c>
      <c r="H503" s="17" t="s">
        <v>130</v>
      </c>
      <c r="I503" s="27">
        <v>16.47</v>
      </c>
      <c r="J503" s="27">
        <v>16.440000000000001</v>
      </c>
      <c r="K503" s="17" t="s">
        <v>498</v>
      </c>
      <c r="L503" s="34">
        <v>254</v>
      </c>
      <c r="M503" s="17">
        <v>254</v>
      </c>
      <c r="N503" s="18">
        <v>1306979.8999999999</v>
      </c>
      <c r="O503" s="30">
        <v>79499.993917274929</v>
      </c>
    </row>
    <row r="504" spans="1:15" x14ac:dyDescent="0.25">
      <c r="A504" s="36">
        <v>42539</v>
      </c>
      <c r="B504" s="38">
        <v>6</v>
      </c>
      <c r="C504" s="38">
        <v>25</v>
      </c>
      <c r="D504" s="17">
        <v>3000031692</v>
      </c>
      <c r="E504" s="17">
        <v>1100122</v>
      </c>
      <c r="F504" s="17" t="s">
        <v>58</v>
      </c>
      <c r="G504" s="17">
        <v>203087</v>
      </c>
      <c r="H504" s="17" t="s">
        <v>499</v>
      </c>
      <c r="I504" s="27">
        <v>20.34</v>
      </c>
      <c r="J504" s="27">
        <v>20.32</v>
      </c>
      <c r="K504" s="17" t="s">
        <v>500</v>
      </c>
      <c r="L504" s="34">
        <v>59</v>
      </c>
      <c r="M504" s="17">
        <v>59</v>
      </c>
      <c r="N504" s="18">
        <v>1595119.9100000001</v>
      </c>
      <c r="O504" s="30">
        <v>78499.995570866144</v>
      </c>
    </row>
    <row r="505" spans="1:15" x14ac:dyDescent="0.25">
      <c r="A505" s="36">
        <v>42539</v>
      </c>
      <c r="B505" s="38">
        <v>6</v>
      </c>
      <c r="C505" s="38">
        <v>25</v>
      </c>
      <c r="D505" s="17">
        <v>3000031544</v>
      </c>
      <c r="E505" s="17">
        <v>1100122</v>
      </c>
      <c r="F505" s="17" t="s">
        <v>58</v>
      </c>
      <c r="G505" s="17">
        <v>203069</v>
      </c>
      <c r="H505" s="17" t="s">
        <v>470</v>
      </c>
      <c r="I505" s="27">
        <v>20.99</v>
      </c>
      <c r="J505" s="27">
        <v>20.97</v>
      </c>
      <c r="K505" s="17" t="s">
        <v>501</v>
      </c>
      <c r="L505" s="34">
        <v>109</v>
      </c>
      <c r="M505" s="17">
        <v>109</v>
      </c>
      <c r="N505" s="18">
        <v>1698569.9</v>
      </c>
      <c r="O505" s="30">
        <v>80999.995231282781</v>
      </c>
    </row>
    <row r="506" spans="1:15" x14ac:dyDescent="0.25">
      <c r="A506" s="36">
        <v>42540</v>
      </c>
      <c r="B506" s="38">
        <v>6</v>
      </c>
      <c r="C506" s="38">
        <v>26</v>
      </c>
      <c r="D506" s="17">
        <v>3000030955</v>
      </c>
      <c r="E506" s="17">
        <v>1100122</v>
      </c>
      <c r="F506" s="17" t="s">
        <v>58</v>
      </c>
      <c r="G506" s="17">
        <v>202963</v>
      </c>
      <c r="H506" s="17" t="s">
        <v>130</v>
      </c>
      <c r="I506" s="27">
        <v>13.37</v>
      </c>
      <c r="J506" s="27">
        <v>13.34</v>
      </c>
      <c r="K506" s="17" t="s">
        <v>502</v>
      </c>
      <c r="L506" s="34">
        <v>256</v>
      </c>
      <c r="M506" s="17">
        <v>256</v>
      </c>
      <c r="N506" s="18">
        <v>1060529.9099999999</v>
      </c>
      <c r="O506" s="30">
        <v>79499.993253373308</v>
      </c>
    </row>
    <row r="507" spans="1:15" x14ac:dyDescent="0.25">
      <c r="A507" s="36">
        <v>42540</v>
      </c>
      <c r="B507" s="38">
        <v>6</v>
      </c>
      <c r="C507" s="38">
        <v>26</v>
      </c>
      <c r="D507" s="17">
        <v>3000030943</v>
      </c>
      <c r="E507" s="17">
        <v>1100122</v>
      </c>
      <c r="F507" s="17" t="s">
        <v>58</v>
      </c>
      <c r="G507" s="17">
        <v>202963</v>
      </c>
      <c r="H507" s="17" t="s">
        <v>130</v>
      </c>
      <c r="I507" s="27">
        <v>3.42</v>
      </c>
      <c r="J507" s="27">
        <v>3.42</v>
      </c>
      <c r="K507" s="17" t="s">
        <v>502</v>
      </c>
      <c r="L507" s="34">
        <v>256</v>
      </c>
      <c r="M507" s="17">
        <v>256</v>
      </c>
      <c r="N507" s="18">
        <v>271889.98</v>
      </c>
      <c r="O507" s="30">
        <v>79499.994152046784</v>
      </c>
    </row>
    <row r="508" spans="1:15" x14ac:dyDescent="0.25">
      <c r="A508" s="36">
        <v>42540</v>
      </c>
      <c r="B508" s="38">
        <v>6</v>
      </c>
      <c r="C508" s="38">
        <v>26</v>
      </c>
      <c r="D508" s="17">
        <v>3000031657</v>
      </c>
      <c r="E508" s="17">
        <v>1100122</v>
      </c>
      <c r="F508" s="17" t="s">
        <v>58</v>
      </c>
      <c r="G508" s="17">
        <v>203084</v>
      </c>
      <c r="H508" s="17" t="s">
        <v>494</v>
      </c>
      <c r="I508" s="27">
        <v>20.100000000000001</v>
      </c>
      <c r="J508" s="27">
        <v>20.059999999999999</v>
      </c>
      <c r="K508" s="17" t="s">
        <v>503</v>
      </c>
      <c r="L508" s="34">
        <v>28</v>
      </c>
      <c r="M508" s="17">
        <v>28</v>
      </c>
      <c r="N508" s="18">
        <v>1524559.92</v>
      </c>
      <c r="O508" s="30">
        <v>75999.996011964104</v>
      </c>
    </row>
    <row r="509" spans="1:15" x14ac:dyDescent="0.25">
      <c r="A509" s="36">
        <v>42540</v>
      </c>
      <c r="B509" s="38">
        <v>6</v>
      </c>
      <c r="C509" s="38">
        <v>26</v>
      </c>
      <c r="D509" s="17">
        <v>3000030955</v>
      </c>
      <c r="E509" s="17">
        <v>1100122</v>
      </c>
      <c r="F509" s="17" t="s">
        <v>58</v>
      </c>
      <c r="G509" s="17">
        <v>202963</v>
      </c>
      <c r="H509" s="17" t="s">
        <v>130</v>
      </c>
      <c r="I509" s="27">
        <v>16.79</v>
      </c>
      <c r="J509" s="27">
        <v>16.72</v>
      </c>
      <c r="K509" s="17" t="s">
        <v>504</v>
      </c>
      <c r="L509" s="34">
        <v>257</v>
      </c>
      <c r="M509" s="17">
        <v>257</v>
      </c>
      <c r="N509" s="18">
        <v>1329239.8899999999</v>
      </c>
      <c r="O509" s="30">
        <v>79499.993421052626</v>
      </c>
    </row>
    <row r="510" spans="1:15" x14ac:dyDescent="0.25">
      <c r="A510" s="36">
        <v>42540</v>
      </c>
      <c r="B510" s="38">
        <v>6</v>
      </c>
      <c r="C510" s="38">
        <v>26</v>
      </c>
      <c r="D510" s="17">
        <v>3000029676</v>
      </c>
      <c r="E510" s="17">
        <v>1100122</v>
      </c>
      <c r="F510" s="17" t="s">
        <v>58</v>
      </c>
      <c r="G510" s="17">
        <v>200290</v>
      </c>
      <c r="H510" s="17" t="s">
        <v>84</v>
      </c>
      <c r="I510" s="27">
        <v>19.98</v>
      </c>
      <c r="J510" s="27">
        <v>19.79</v>
      </c>
      <c r="K510" s="17" t="s">
        <v>505</v>
      </c>
      <c r="L510" s="34">
        <v>41</v>
      </c>
      <c r="M510" s="17">
        <v>41</v>
      </c>
      <c r="N510" s="18">
        <v>1701940</v>
      </c>
      <c r="O510" s="30">
        <v>86000</v>
      </c>
    </row>
    <row r="511" spans="1:15" x14ac:dyDescent="0.25">
      <c r="A511" s="36">
        <v>42540</v>
      </c>
      <c r="B511" s="38">
        <v>6</v>
      </c>
      <c r="C511" s="38">
        <v>26</v>
      </c>
      <c r="D511" s="17">
        <v>3000031250</v>
      </c>
      <c r="E511" s="17">
        <v>1100784</v>
      </c>
      <c r="F511" s="17" t="s">
        <v>40</v>
      </c>
      <c r="G511" s="17">
        <v>200055</v>
      </c>
      <c r="H511" s="17" t="s">
        <v>292</v>
      </c>
      <c r="I511" s="27">
        <v>20.225000000000001</v>
      </c>
      <c r="J511" s="27">
        <v>20.225000000000001</v>
      </c>
      <c r="K511" s="17" t="s">
        <v>506</v>
      </c>
      <c r="L511" s="34" t="s">
        <v>507</v>
      </c>
      <c r="M511" s="17">
        <v>2288</v>
      </c>
      <c r="N511" s="18">
        <v>866908.22</v>
      </c>
      <c r="O511" s="30">
        <v>42863.199999999997</v>
      </c>
    </row>
    <row r="512" spans="1:15" x14ac:dyDescent="0.25">
      <c r="A512" s="36">
        <v>42541</v>
      </c>
      <c r="B512" s="38">
        <v>6</v>
      </c>
      <c r="C512" s="38">
        <v>26</v>
      </c>
      <c r="D512" s="17">
        <v>3000031601</v>
      </c>
      <c r="E512" s="17">
        <v>1100122</v>
      </c>
      <c r="F512" s="17" t="s">
        <v>58</v>
      </c>
      <c r="G512" s="17">
        <v>203079</v>
      </c>
      <c r="H512" s="17" t="s">
        <v>482</v>
      </c>
      <c r="I512" s="27">
        <v>20.05</v>
      </c>
      <c r="J512" s="27">
        <v>20.010000000000002</v>
      </c>
      <c r="K512" s="17" t="s">
        <v>508</v>
      </c>
      <c r="L512" s="34">
        <v>14</v>
      </c>
      <c r="M512" s="17">
        <v>14</v>
      </c>
      <c r="N512" s="18">
        <v>1600799.94</v>
      </c>
      <c r="O512" s="30">
        <v>79999.997001499243</v>
      </c>
    </row>
    <row r="513" spans="1:15" x14ac:dyDescent="0.25">
      <c r="A513" s="36">
        <v>42541</v>
      </c>
      <c r="B513" s="38">
        <v>6</v>
      </c>
      <c r="C513" s="38">
        <v>26</v>
      </c>
      <c r="D513" s="17">
        <v>3000029103</v>
      </c>
      <c r="E513" s="17">
        <v>1100365</v>
      </c>
      <c r="F513" s="17" t="s">
        <v>14</v>
      </c>
      <c r="G513" s="17">
        <v>201888</v>
      </c>
      <c r="H513" s="17" t="s">
        <v>15</v>
      </c>
      <c r="I513" s="27">
        <v>20.399999999999999</v>
      </c>
      <c r="J513" s="27">
        <v>20.329999999999998</v>
      </c>
      <c r="K513" s="17" t="s">
        <v>491</v>
      </c>
      <c r="L513" s="34">
        <v>5188</v>
      </c>
      <c r="M513" s="17">
        <v>5188</v>
      </c>
      <c r="N513" s="18">
        <v>840442.2</v>
      </c>
      <c r="O513" s="30">
        <v>41340</v>
      </c>
    </row>
    <row r="514" spans="1:15" x14ac:dyDescent="0.25">
      <c r="A514" s="36">
        <v>42542</v>
      </c>
      <c r="B514" s="38">
        <v>6</v>
      </c>
      <c r="C514" s="38">
        <v>26</v>
      </c>
      <c r="D514" s="17">
        <v>3000030763</v>
      </c>
      <c r="E514" s="17">
        <v>1100122</v>
      </c>
      <c r="F514" s="17" t="s">
        <v>58</v>
      </c>
      <c r="G514" s="17">
        <v>202974</v>
      </c>
      <c r="H514" s="17" t="s">
        <v>321</v>
      </c>
      <c r="I514" s="27">
        <v>20.34</v>
      </c>
      <c r="J514" s="27">
        <v>20.2</v>
      </c>
      <c r="K514" s="17" t="s">
        <v>509</v>
      </c>
      <c r="L514" s="34">
        <v>524</v>
      </c>
      <c r="M514" s="17">
        <v>524</v>
      </c>
      <c r="N514" s="18">
        <v>1696799.98</v>
      </c>
      <c r="O514" s="30">
        <v>83999.999009900988</v>
      </c>
    </row>
    <row r="515" spans="1:15" x14ac:dyDescent="0.25">
      <c r="A515" s="36">
        <v>42542</v>
      </c>
      <c r="B515" s="38">
        <v>6</v>
      </c>
      <c r="C515" s="38">
        <v>26</v>
      </c>
      <c r="D515" s="17">
        <v>3000031497</v>
      </c>
      <c r="E515" s="17">
        <v>1100122</v>
      </c>
      <c r="F515" s="17" t="s">
        <v>58</v>
      </c>
      <c r="G515" s="17">
        <v>203068</v>
      </c>
      <c r="H515" s="17" t="s">
        <v>407</v>
      </c>
      <c r="I515" s="27">
        <v>19.940000000000001</v>
      </c>
      <c r="J515" s="27">
        <v>19.89</v>
      </c>
      <c r="K515" s="17" t="s">
        <v>510</v>
      </c>
      <c r="L515" s="34" t="s">
        <v>511</v>
      </c>
      <c r="M515" s="17">
        <v>268</v>
      </c>
      <c r="N515" s="18">
        <v>1591172.15</v>
      </c>
      <c r="O515" s="30">
        <v>79998.599798893905</v>
      </c>
    </row>
    <row r="516" spans="1:15" x14ac:dyDescent="0.25">
      <c r="A516" s="36">
        <v>42542</v>
      </c>
      <c r="B516" s="38">
        <v>6</v>
      </c>
      <c r="C516" s="38">
        <v>26</v>
      </c>
      <c r="D516" s="17">
        <v>3000031497</v>
      </c>
      <c r="E516" s="17">
        <v>1100122</v>
      </c>
      <c r="F516" s="17" t="s">
        <v>58</v>
      </c>
      <c r="G516" s="17">
        <v>203068</v>
      </c>
      <c r="H516" s="17" t="s">
        <v>407</v>
      </c>
      <c r="I516" s="27">
        <v>20.28</v>
      </c>
      <c r="J516" s="27">
        <v>20.2</v>
      </c>
      <c r="K516" s="17" t="s">
        <v>512</v>
      </c>
      <c r="L516" s="34">
        <v>264</v>
      </c>
      <c r="M516" s="17">
        <v>264</v>
      </c>
      <c r="N516" s="18">
        <v>1615971.72</v>
      </c>
      <c r="O516" s="30">
        <v>79998.600000000006</v>
      </c>
    </row>
    <row r="517" spans="1:15" x14ac:dyDescent="0.25">
      <c r="A517" s="36">
        <v>42542</v>
      </c>
      <c r="B517" s="38">
        <v>6</v>
      </c>
      <c r="C517" s="38">
        <v>26</v>
      </c>
      <c r="D517" s="17">
        <v>3000031565</v>
      </c>
      <c r="E517" s="17">
        <v>1100122</v>
      </c>
      <c r="F517" s="17" t="s">
        <v>58</v>
      </c>
      <c r="G517" s="17">
        <v>203071</v>
      </c>
      <c r="H517" s="17" t="s">
        <v>513</v>
      </c>
      <c r="I517" s="27">
        <v>20.055</v>
      </c>
      <c r="J517" s="27">
        <v>20.04</v>
      </c>
      <c r="K517" s="17" t="s">
        <v>514</v>
      </c>
      <c r="L517" s="34">
        <v>41</v>
      </c>
      <c r="M517" s="17">
        <v>41</v>
      </c>
      <c r="N517" s="18">
        <v>1603199.94</v>
      </c>
      <c r="O517" s="30">
        <v>79999.997005988029</v>
      </c>
    </row>
    <row r="518" spans="1:15" x14ac:dyDescent="0.25">
      <c r="A518" s="36">
        <v>42542</v>
      </c>
      <c r="B518" s="38">
        <v>6</v>
      </c>
      <c r="C518" s="38">
        <v>26</v>
      </c>
      <c r="D518" s="17">
        <v>3000031665</v>
      </c>
      <c r="E518" s="17">
        <v>1100380</v>
      </c>
      <c r="F518" s="17" t="s">
        <v>23</v>
      </c>
      <c r="G518" s="17">
        <v>200282</v>
      </c>
      <c r="H518" s="17" t="s">
        <v>24</v>
      </c>
      <c r="I518" s="27">
        <v>32.82</v>
      </c>
      <c r="J518" s="27">
        <v>32.729999999999997</v>
      </c>
      <c r="K518" s="17" t="s">
        <v>145</v>
      </c>
      <c r="L518" s="34" t="s">
        <v>515</v>
      </c>
      <c r="M518" s="17">
        <v>146</v>
      </c>
      <c r="N518" s="18">
        <v>2851541.03</v>
      </c>
      <c r="O518" s="30">
        <v>87123.160097769636</v>
      </c>
    </row>
    <row r="519" spans="1:15" x14ac:dyDescent="0.25">
      <c r="A519" s="36">
        <v>42542</v>
      </c>
      <c r="B519" s="38">
        <v>6</v>
      </c>
      <c r="C519" s="38">
        <v>26</v>
      </c>
      <c r="D519" s="17">
        <v>3000031665</v>
      </c>
      <c r="E519" s="17">
        <v>1100380</v>
      </c>
      <c r="F519" s="17" t="s">
        <v>23</v>
      </c>
      <c r="G519" s="17">
        <v>200282</v>
      </c>
      <c r="H519" s="17" t="s">
        <v>24</v>
      </c>
      <c r="I519" s="27">
        <v>28.2</v>
      </c>
      <c r="J519" s="27">
        <v>28.18</v>
      </c>
      <c r="K519" s="17" t="s">
        <v>52</v>
      </c>
      <c r="L519" s="34" t="s">
        <v>516</v>
      </c>
      <c r="M519" s="17">
        <v>147</v>
      </c>
      <c r="N519" s="18">
        <v>2455130.65</v>
      </c>
      <c r="O519" s="30">
        <v>87123.160042583389</v>
      </c>
    </row>
    <row r="520" spans="1:15" x14ac:dyDescent="0.25">
      <c r="A520" s="36">
        <v>42542</v>
      </c>
      <c r="B520" s="38">
        <v>6</v>
      </c>
      <c r="C520" s="38">
        <v>26</v>
      </c>
      <c r="D520" s="17">
        <v>3000030405</v>
      </c>
      <c r="E520" s="17">
        <v>1100380</v>
      </c>
      <c r="F520" s="17" t="s">
        <v>23</v>
      </c>
      <c r="G520" s="17">
        <v>200282</v>
      </c>
      <c r="H520" s="17" t="s">
        <v>24</v>
      </c>
      <c r="I520" s="27">
        <v>27.81</v>
      </c>
      <c r="J520" s="27">
        <v>27.74</v>
      </c>
      <c r="K520" s="17" t="s">
        <v>34</v>
      </c>
      <c r="L520" s="34" t="s">
        <v>517</v>
      </c>
      <c r="M520" s="17">
        <v>141</v>
      </c>
      <c r="N520" s="18">
        <v>2515658.4900000002</v>
      </c>
      <c r="O520" s="30">
        <v>90687.040014419617</v>
      </c>
    </row>
    <row r="521" spans="1:15" x14ac:dyDescent="0.25">
      <c r="A521" s="36">
        <v>42542</v>
      </c>
      <c r="B521" s="38">
        <v>6</v>
      </c>
      <c r="C521" s="38">
        <v>26</v>
      </c>
      <c r="D521" s="17">
        <v>3000031665</v>
      </c>
      <c r="E521" s="17">
        <v>1100380</v>
      </c>
      <c r="F521" s="17" t="s">
        <v>23</v>
      </c>
      <c r="G521" s="17">
        <v>200282</v>
      </c>
      <c r="H521" s="17" t="s">
        <v>24</v>
      </c>
      <c r="I521" s="27">
        <v>11.355</v>
      </c>
      <c r="J521" s="27">
        <v>11.333</v>
      </c>
      <c r="K521" s="17" t="s">
        <v>518</v>
      </c>
      <c r="L521" s="34">
        <v>143</v>
      </c>
      <c r="M521" s="17">
        <v>143</v>
      </c>
      <c r="N521" s="18">
        <v>987366.7699999999</v>
      </c>
      <c r="O521" s="30">
        <v>87123.159798817607</v>
      </c>
    </row>
    <row r="522" spans="1:15" x14ac:dyDescent="0.25">
      <c r="A522" s="36">
        <v>42542</v>
      </c>
      <c r="B522" s="38">
        <v>6</v>
      </c>
      <c r="C522" s="38">
        <v>26</v>
      </c>
      <c r="D522" s="17">
        <v>3000031665</v>
      </c>
      <c r="E522" s="17">
        <v>1100380</v>
      </c>
      <c r="F522" s="17" t="s">
        <v>23</v>
      </c>
      <c r="G522" s="17">
        <v>200282</v>
      </c>
      <c r="H522" s="17" t="s">
        <v>24</v>
      </c>
      <c r="I522" s="27">
        <v>33.4</v>
      </c>
      <c r="J522" s="27">
        <v>33.31</v>
      </c>
      <c r="K522" s="17" t="s">
        <v>519</v>
      </c>
      <c r="L522" s="34" t="s">
        <v>520</v>
      </c>
      <c r="M522" s="17">
        <v>148</v>
      </c>
      <c r="N522" s="18">
        <v>2902072.46</v>
      </c>
      <c r="O522" s="30">
        <v>87123.160012008404</v>
      </c>
    </row>
    <row r="523" spans="1:15" x14ac:dyDescent="0.25">
      <c r="A523" s="36">
        <v>42542</v>
      </c>
      <c r="B523" s="38">
        <v>6</v>
      </c>
      <c r="C523" s="38">
        <v>26</v>
      </c>
      <c r="D523" s="17">
        <v>3000031665</v>
      </c>
      <c r="E523" s="17">
        <v>1100380</v>
      </c>
      <c r="F523" s="17" t="s">
        <v>23</v>
      </c>
      <c r="G523" s="17">
        <v>200282</v>
      </c>
      <c r="H523" s="17" t="s">
        <v>24</v>
      </c>
      <c r="I523" s="27">
        <v>28.06</v>
      </c>
      <c r="J523" s="27">
        <v>28</v>
      </c>
      <c r="K523" s="17" t="s">
        <v>35</v>
      </c>
      <c r="L523" s="34" t="s">
        <v>521</v>
      </c>
      <c r="M523" s="17">
        <v>144</v>
      </c>
      <c r="N523" s="18">
        <v>2439448.48</v>
      </c>
      <c r="O523" s="30">
        <v>87123.16</v>
      </c>
    </row>
    <row r="524" spans="1:15" x14ac:dyDescent="0.25">
      <c r="A524" s="36">
        <v>42542</v>
      </c>
      <c r="B524" s="38">
        <v>6</v>
      </c>
      <c r="C524" s="38">
        <v>26</v>
      </c>
      <c r="D524" s="17">
        <v>3000030405</v>
      </c>
      <c r="E524" s="17">
        <v>1100380</v>
      </c>
      <c r="F524" s="17" t="s">
        <v>23</v>
      </c>
      <c r="G524" s="17">
        <v>200282</v>
      </c>
      <c r="H524" s="17" t="s">
        <v>24</v>
      </c>
      <c r="I524" s="27">
        <v>9.3149999999999995</v>
      </c>
      <c r="J524" s="27">
        <v>9.2970000000000006</v>
      </c>
      <c r="K524" s="17" t="s">
        <v>518</v>
      </c>
      <c r="L524" s="34">
        <v>142</v>
      </c>
      <c r="M524" s="17">
        <v>142</v>
      </c>
      <c r="N524" s="18">
        <v>843117.41</v>
      </c>
      <c r="O524" s="30">
        <v>90687.03990534581</v>
      </c>
    </row>
    <row r="525" spans="1:15" x14ac:dyDescent="0.25">
      <c r="A525" s="36">
        <v>42542</v>
      </c>
      <c r="B525" s="38">
        <v>6</v>
      </c>
      <c r="C525" s="38">
        <v>26</v>
      </c>
      <c r="D525" s="17">
        <v>3000031665</v>
      </c>
      <c r="E525" s="17">
        <v>1100380</v>
      </c>
      <c r="F525" s="17" t="s">
        <v>23</v>
      </c>
      <c r="G525" s="17">
        <v>200282</v>
      </c>
      <c r="H525" s="17" t="s">
        <v>24</v>
      </c>
      <c r="I525" s="27">
        <v>33.229999999999997</v>
      </c>
      <c r="J525" s="27">
        <v>33.14</v>
      </c>
      <c r="K525" s="17" t="s">
        <v>50</v>
      </c>
      <c r="L525" s="34">
        <v>145</v>
      </c>
      <c r="M525" s="17">
        <v>145</v>
      </c>
      <c r="N525" s="18">
        <v>2887261.52</v>
      </c>
      <c r="O525" s="30">
        <v>87123.159927579967</v>
      </c>
    </row>
    <row r="526" spans="1:15" x14ac:dyDescent="0.25">
      <c r="A526" s="36">
        <v>42542</v>
      </c>
      <c r="B526" s="38">
        <v>6</v>
      </c>
      <c r="C526" s="38">
        <v>26</v>
      </c>
      <c r="D526" s="17">
        <v>3000031665</v>
      </c>
      <c r="E526" s="17">
        <v>1100380</v>
      </c>
      <c r="F526" s="17" t="s">
        <v>23</v>
      </c>
      <c r="G526" s="17">
        <v>200282</v>
      </c>
      <c r="H526" s="17" t="s">
        <v>24</v>
      </c>
      <c r="I526" s="27">
        <v>28.4</v>
      </c>
      <c r="J526" s="27">
        <v>28.34</v>
      </c>
      <c r="K526" s="17" t="s">
        <v>33</v>
      </c>
      <c r="L526" s="34" t="s">
        <v>522</v>
      </c>
      <c r="M526" s="17">
        <v>149</v>
      </c>
      <c r="N526" s="18">
        <v>2469070.35</v>
      </c>
      <c r="O526" s="30">
        <v>87123.159844742418</v>
      </c>
    </row>
    <row r="527" spans="1:15" x14ac:dyDescent="0.25">
      <c r="A527" s="36">
        <v>42542</v>
      </c>
      <c r="B527" s="38">
        <v>6</v>
      </c>
      <c r="C527" s="38">
        <v>26</v>
      </c>
      <c r="D527" s="17">
        <v>3000031250</v>
      </c>
      <c r="E527" s="17">
        <v>1100784</v>
      </c>
      <c r="F527" s="17" t="s">
        <v>40</v>
      </c>
      <c r="G527" s="17">
        <v>200055</v>
      </c>
      <c r="H527" s="17" t="s">
        <v>292</v>
      </c>
      <c r="I527" s="27">
        <v>20.065000000000001</v>
      </c>
      <c r="J527" s="27">
        <v>20.065000000000001</v>
      </c>
      <c r="K527" s="17" t="s">
        <v>523</v>
      </c>
      <c r="L527" s="34" t="s">
        <v>524</v>
      </c>
      <c r="M527" s="17">
        <v>2391</v>
      </c>
      <c r="N527" s="18">
        <v>860050.12</v>
      </c>
      <c r="O527" s="30">
        <v>42863.200598056312</v>
      </c>
    </row>
    <row r="528" spans="1:15" x14ac:dyDescent="0.25">
      <c r="A528" s="36">
        <v>42543</v>
      </c>
      <c r="B528" s="38">
        <v>6</v>
      </c>
      <c r="C528" s="38">
        <v>26</v>
      </c>
      <c r="D528" s="17">
        <v>3000031692</v>
      </c>
      <c r="E528" s="17">
        <v>1100122</v>
      </c>
      <c r="F528" s="17" t="s">
        <v>58</v>
      </c>
      <c r="G528" s="17">
        <v>203087</v>
      </c>
      <c r="H528" s="17" t="s">
        <v>499</v>
      </c>
      <c r="I528" s="27">
        <v>19.88</v>
      </c>
      <c r="J528" s="27">
        <v>19.82</v>
      </c>
      <c r="K528" s="17" t="s">
        <v>525</v>
      </c>
      <c r="L528" s="34">
        <v>62</v>
      </c>
      <c r="M528" s="17">
        <v>62</v>
      </c>
      <c r="N528" s="18">
        <v>1555869.91</v>
      </c>
      <c r="O528" s="30">
        <v>78499.995459132188</v>
      </c>
    </row>
    <row r="529" spans="1:15" x14ac:dyDescent="0.25">
      <c r="A529" s="36">
        <v>42543</v>
      </c>
      <c r="B529" s="38">
        <v>6</v>
      </c>
      <c r="C529" s="38">
        <v>26</v>
      </c>
      <c r="D529" s="17">
        <v>3000030955</v>
      </c>
      <c r="E529" s="17">
        <v>1100122</v>
      </c>
      <c r="F529" s="17" t="s">
        <v>58</v>
      </c>
      <c r="G529" s="17">
        <v>202963</v>
      </c>
      <c r="H529" s="17" t="s">
        <v>130</v>
      </c>
      <c r="I529" s="27">
        <v>16.22</v>
      </c>
      <c r="J529" s="27">
        <v>16.190000000000001</v>
      </c>
      <c r="K529" s="17" t="s">
        <v>526</v>
      </c>
      <c r="L529" s="34">
        <v>172</v>
      </c>
      <c r="M529" s="17">
        <v>268</v>
      </c>
      <c r="N529" s="18">
        <v>1287104.8899999999</v>
      </c>
      <c r="O529" s="30">
        <v>79499.993205682506</v>
      </c>
    </row>
    <row r="530" spans="1:15" x14ac:dyDescent="0.25">
      <c r="A530" s="36">
        <v>42543</v>
      </c>
      <c r="B530" s="38">
        <v>6</v>
      </c>
      <c r="C530" s="38">
        <v>26</v>
      </c>
      <c r="D530" s="17">
        <v>3000031665</v>
      </c>
      <c r="E530" s="17">
        <v>1100380</v>
      </c>
      <c r="F530" s="17" t="s">
        <v>23</v>
      </c>
      <c r="G530" s="17">
        <v>200282</v>
      </c>
      <c r="H530" s="17" t="s">
        <v>24</v>
      </c>
      <c r="I530" s="27">
        <v>33.47</v>
      </c>
      <c r="J530" s="27">
        <v>33.42</v>
      </c>
      <c r="K530" s="17" t="s">
        <v>76</v>
      </c>
      <c r="L530" s="34">
        <v>150</v>
      </c>
      <c r="M530" s="17">
        <v>150</v>
      </c>
      <c r="N530" s="18">
        <v>2911656.01</v>
      </c>
      <c r="O530" s="30">
        <v>87123.160083782161</v>
      </c>
    </row>
    <row r="531" spans="1:15" x14ac:dyDescent="0.25">
      <c r="A531" s="36">
        <v>42543</v>
      </c>
      <c r="B531" s="38">
        <v>6</v>
      </c>
      <c r="C531" s="38">
        <v>26</v>
      </c>
      <c r="D531" s="17">
        <v>3000031665</v>
      </c>
      <c r="E531" s="17">
        <v>1100380</v>
      </c>
      <c r="F531" s="17" t="s">
        <v>23</v>
      </c>
      <c r="G531" s="17">
        <v>200282</v>
      </c>
      <c r="H531" s="17" t="s">
        <v>24</v>
      </c>
      <c r="I531" s="27">
        <v>28.04</v>
      </c>
      <c r="J531" s="27">
        <v>27.99</v>
      </c>
      <c r="K531" s="17" t="s">
        <v>69</v>
      </c>
      <c r="L531" s="34">
        <v>152</v>
      </c>
      <c r="M531" s="17">
        <v>152</v>
      </c>
      <c r="N531" s="18">
        <v>2438577.25</v>
      </c>
      <c r="O531" s="30">
        <v>87123.160057163273</v>
      </c>
    </row>
    <row r="532" spans="1:15" x14ac:dyDescent="0.25">
      <c r="A532" s="36">
        <v>42543</v>
      </c>
      <c r="B532" s="38">
        <v>6</v>
      </c>
      <c r="C532" s="38">
        <v>26</v>
      </c>
      <c r="D532" s="17">
        <v>3000031665</v>
      </c>
      <c r="E532" s="17">
        <v>1100380</v>
      </c>
      <c r="F532" s="17" t="s">
        <v>23</v>
      </c>
      <c r="G532" s="17">
        <v>200282</v>
      </c>
      <c r="H532" s="17" t="s">
        <v>24</v>
      </c>
      <c r="I532" s="27">
        <v>28.04</v>
      </c>
      <c r="J532" s="27">
        <v>27.99</v>
      </c>
      <c r="K532" s="17" t="s">
        <v>48</v>
      </c>
      <c r="L532" s="34">
        <v>151</v>
      </c>
      <c r="M532" s="17">
        <v>151</v>
      </c>
      <c r="N532" s="18">
        <v>2438577.25</v>
      </c>
      <c r="O532" s="30">
        <v>87123.160057163273</v>
      </c>
    </row>
    <row r="533" spans="1:15" x14ac:dyDescent="0.25">
      <c r="A533" s="36">
        <v>42544</v>
      </c>
      <c r="B533" s="38">
        <v>6</v>
      </c>
      <c r="C533" s="38">
        <v>26</v>
      </c>
      <c r="D533" s="17">
        <v>3000031565</v>
      </c>
      <c r="E533" s="17">
        <v>1100122</v>
      </c>
      <c r="F533" s="17" t="s">
        <v>58</v>
      </c>
      <c r="G533" s="17">
        <v>203071</v>
      </c>
      <c r="H533" s="17" t="s">
        <v>513</v>
      </c>
      <c r="I533" s="27">
        <v>19.905000000000001</v>
      </c>
      <c r="J533" s="27">
        <v>19.88</v>
      </c>
      <c r="K533" s="17" t="s">
        <v>527</v>
      </c>
      <c r="L533" s="34">
        <v>40</v>
      </c>
      <c r="M533" s="17">
        <v>40</v>
      </c>
      <c r="N533" s="18">
        <v>1590399.95</v>
      </c>
      <c r="O533" s="30">
        <v>79999.997484909458</v>
      </c>
    </row>
    <row r="534" spans="1:15" x14ac:dyDescent="0.25">
      <c r="A534" s="36">
        <v>42544</v>
      </c>
      <c r="B534" s="38">
        <v>6</v>
      </c>
      <c r="C534" s="38">
        <v>26</v>
      </c>
      <c r="D534" s="17">
        <v>3000031404</v>
      </c>
      <c r="E534" s="17">
        <v>1100122</v>
      </c>
      <c r="F534" s="17" t="s">
        <v>58</v>
      </c>
      <c r="G534" s="17">
        <v>203059</v>
      </c>
      <c r="H534" s="17" t="s">
        <v>395</v>
      </c>
      <c r="I534" s="27">
        <v>19.940000000000001</v>
      </c>
      <c r="J534" s="27">
        <v>19.89</v>
      </c>
      <c r="K534" s="17" t="s">
        <v>528</v>
      </c>
      <c r="L534" s="34">
        <v>35</v>
      </c>
      <c r="M534" s="17">
        <v>35</v>
      </c>
      <c r="N534" s="18">
        <v>1591199.95</v>
      </c>
      <c r="O534" s="30">
        <v>79999.997486173947</v>
      </c>
    </row>
    <row r="535" spans="1:15" x14ac:dyDescent="0.25">
      <c r="A535" s="36">
        <v>42544</v>
      </c>
      <c r="B535" s="38">
        <v>6</v>
      </c>
      <c r="C535" s="38">
        <v>26</v>
      </c>
      <c r="D535" s="17">
        <v>3000031544</v>
      </c>
      <c r="E535" s="17">
        <v>1100122</v>
      </c>
      <c r="F535" s="17" t="s">
        <v>58</v>
      </c>
      <c r="G535" s="17">
        <v>203069</v>
      </c>
      <c r="H535" s="17" t="s">
        <v>470</v>
      </c>
      <c r="I535" s="27">
        <v>20.11</v>
      </c>
      <c r="J535" s="27">
        <v>20.11</v>
      </c>
      <c r="K535" s="17" t="s">
        <v>529</v>
      </c>
      <c r="L535" s="34">
        <v>111</v>
      </c>
      <c r="M535" s="17">
        <v>111</v>
      </c>
      <c r="N535" s="18">
        <v>1628909.9</v>
      </c>
      <c r="O535" s="30">
        <v>80999.995027349578</v>
      </c>
    </row>
    <row r="536" spans="1:15" x14ac:dyDescent="0.25">
      <c r="A536" s="36">
        <v>42544</v>
      </c>
      <c r="B536" s="38">
        <v>6</v>
      </c>
      <c r="C536" s="38">
        <v>26</v>
      </c>
      <c r="D536" s="17">
        <v>3000031692</v>
      </c>
      <c r="E536" s="17">
        <v>1100122</v>
      </c>
      <c r="F536" s="17" t="s">
        <v>58</v>
      </c>
      <c r="G536" s="17">
        <v>203087</v>
      </c>
      <c r="H536" s="17" t="s">
        <v>499</v>
      </c>
      <c r="I536" s="27">
        <v>19.93</v>
      </c>
      <c r="J536" s="27">
        <v>19.920000000000002</v>
      </c>
      <c r="K536" s="17" t="s">
        <v>530</v>
      </c>
      <c r="L536" s="34">
        <v>63</v>
      </c>
      <c r="M536" s="17">
        <v>63</v>
      </c>
      <c r="N536" s="18">
        <v>1563719.91</v>
      </c>
      <c r="O536" s="30">
        <v>78499.995481927705</v>
      </c>
    </row>
    <row r="537" spans="1:15" x14ac:dyDescent="0.25">
      <c r="A537" s="36">
        <v>42544</v>
      </c>
      <c r="B537" s="38">
        <v>6</v>
      </c>
      <c r="C537" s="38">
        <v>26</v>
      </c>
      <c r="D537" s="17">
        <v>3000031369</v>
      </c>
      <c r="E537" s="17">
        <v>1100365</v>
      </c>
      <c r="F537" s="17" t="s">
        <v>14</v>
      </c>
      <c r="G537" s="17">
        <v>200222</v>
      </c>
      <c r="H537" s="17" t="s">
        <v>17</v>
      </c>
      <c r="I537" s="27">
        <v>20.89</v>
      </c>
      <c r="J537" s="27">
        <v>20.89</v>
      </c>
      <c r="K537" s="17" t="s">
        <v>418</v>
      </c>
      <c r="L537" s="34">
        <v>5973</v>
      </c>
      <c r="M537" s="17">
        <v>5973</v>
      </c>
      <c r="N537" s="18">
        <v>905936.63</v>
      </c>
      <c r="O537" s="30">
        <v>43367</v>
      </c>
    </row>
    <row r="538" spans="1:15" x14ac:dyDescent="0.25">
      <c r="A538" s="36">
        <v>42544</v>
      </c>
      <c r="B538" s="38">
        <v>6</v>
      </c>
      <c r="C538" s="38">
        <v>26</v>
      </c>
      <c r="D538" s="17">
        <v>3000031372</v>
      </c>
      <c r="E538" s="17">
        <v>1100365</v>
      </c>
      <c r="F538" s="17" t="s">
        <v>14</v>
      </c>
      <c r="G538" s="17">
        <v>200222</v>
      </c>
      <c r="H538" s="17" t="s">
        <v>17</v>
      </c>
      <c r="I538" s="27">
        <v>20.75</v>
      </c>
      <c r="J538" s="27">
        <v>20.74</v>
      </c>
      <c r="K538" s="17" t="s">
        <v>531</v>
      </c>
      <c r="L538" s="34">
        <v>5969</v>
      </c>
      <c r="M538" s="17">
        <v>5969</v>
      </c>
      <c r="N538" s="18">
        <v>872469.58</v>
      </c>
      <c r="O538" s="30">
        <v>42067</v>
      </c>
    </row>
    <row r="539" spans="1:15" x14ac:dyDescent="0.25">
      <c r="A539" s="36">
        <v>42544</v>
      </c>
      <c r="B539" s="38">
        <v>6</v>
      </c>
      <c r="C539" s="38">
        <v>26</v>
      </c>
      <c r="D539" s="17">
        <v>3000031372</v>
      </c>
      <c r="E539" s="17">
        <v>1100365</v>
      </c>
      <c r="F539" s="17" t="s">
        <v>14</v>
      </c>
      <c r="G539" s="17">
        <v>200222</v>
      </c>
      <c r="H539" s="17" t="s">
        <v>17</v>
      </c>
      <c r="I539" s="27">
        <v>24.77</v>
      </c>
      <c r="J539" s="27">
        <v>24.73</v>
      </c>
      <c r="K539" s="17" t="s">
        <v>43</v>
      </c>
      <c r="L539" s="34">
        <v>5961</v>
      </c>
      <c r="M539" s="17">
        <v>5961</v>
      </c>
      <c r="N539" s="18">
        <v>1040316.91</v>
      </c>
      <c r="O539" s="30">
        <v>42067</v>
      </c>
    </row>
    <row r="540" spans="1:15" x14ac:dyDescent="0.25">
      <c r="A540" s="36">
        <v>42544</v>
      </c>
      <c r="B540" s="38">
        <v>6</v>
      </c>
      <c r="C540" s="38">
        <v>26</v>
      </c>
      <c r="D540" s="17">
        <v>3000031372</v>
      </c>
      <c r="E540" s="17">
        <v>1100365</v>
      </c>
      <c r="F540" s="17" t="s">
        <v>14</v>
      </c>
      <c r="G540" s="17">
        <v>200222</v>
      </c>
      <c r="H540" s="17" t="s">
        <v>17</v>
      </c>
      <c r="I540" s="27">
        <v>26.02</v>
      </c>
      <c r="J540" s="27">
        <v>25.97</v>
      </c>
      <c r="K540" s="17" t="s">
        <v>113</v>
      </c>
      <c r="L540" s="34">
        <v>5959</v>
      </c>
      <c r="M540" s="17">
        <v>5959</v>
      </c>
      <c r="N540" s="18">
        <v>1092479.99</v>
      </c>
      <c r="O540" s="30">
        <v>42067</v>
      </c>
    </row>
    <row r="541" spans="1:15" x14ac:dyDescent="0.25">
      <c r="A541" s="36">
        <v>42544</v>
      </c>
      <c r="B541" s="38">
        <v>6</v>
      </c>
      <c r="C541" s="38">
        <v>26</v>
      </c>
      <c r="D541" s="17">
        <v>3000031372</v>
      </c>
      <c r="E541" s="17">
        <v>1100365</v>
      </c>
      <c r="F541" s="17" t="s">
        <v>14</v>
      </c>
      <c r="G541" s="17">
        <v>200222</v>
      </c>
      <c r="H541" s="17" t="s">
        <v>17</v>
      </c>
      <c r="I541" s="27">
        <v>22.5</v>
      </c>
      <c r="J541" s="27">
        <v>22.47</v>
      </c>
      <c r="K541" s="17" t="s">
        <v>112</v>
      </c>
      <c r="L541" s="34">
        <v>5957</v>
      </c>
      <c r="M541" s="17">
        <v>5957</v>
      </c>
      <c r="N541" s="18">
        <v>945245.49</v>
      </c>
      <c r="O541" s="30">
        <v>42067</v>
      </c>
    </row>
    <row r="542" spans="1:15" x14ac:dyDescent="0.25">
      <c r="A542" s="36">
        <v>42544</v>
      </c>
      <c r="B542" s="38">
        <v>6</v>
      </c>
      <c r="C542" s="38">
        <v>26</v>
      </c>
      <c r="D542" s="17">
        <v>3000031369</v>
      </c>
      <c r="E542" s="17">
        <v>1100365</v>
      </c>
      <c r="F542" s="17" t="s">
        <v>14</v>
      </c>
      <c r="G542" s="17">
        <v>200222</v>
      </c>
      <c r="H542" s="17" t="s">
        <v>17</v>
      </c>
      <c r="I542" s="27">
        <v>20.83</v>
      </c>
      <c r="J542" s="27">
        <v>20.83</v>
      </c>
      <c r="K542" s="17" t="s">
        <v>532</v>
      </c>
      <c r="L542" s="34">
        <v>5974</v>
      </c>
      <c r="M542" s="17">
        <v>5974</v>
      </c>
      <c r="N542" s="18">
        <v>903334.60999999987</v>
      </c>
      <c r="O542" s="30">
        <v>43367</v>
      </c>
    </row>
    <row r="543" spans="1:15" x14ac:dyDescent="0.25">
      <c r="A543" s="36">
        <v>42544</v>
      </c>
      <c r="B543" s="38">
        <v>6</v>
      </c>
      <c r="C543" s="38">
        <v>26</v>
      </c>
      <c r="D543" s="17">
        <v>3000031369</v>
      </c>
      <c r="E543" s="17">
        <v>1100365</v>
      </c>
      <c r="F543" s="17" t="s">
        <v>14</v>
      </c>
      <c r="G543" s="17">
        <v>200222</v>
      </c>
      <c r="H543" s="17" t="s">
        <v>17</v>
      </c>
      <c r="I543" s="27">
        <v>23.6</v>
      </c>
      <c r="J543" s="27">
        <v>23.56</v>
      </c>
      <c r="K543" s="17" t="s">
        <v>533</v>
      </c>
      <c r="L543" s="34">
        <v>5998</v>
      </c>
      <c r="M543" s="17">
        <v>5998</v>
      </c>
      <c r="N543" s="18">
        <v>1021726.5199999999</v>
      </c>
      <c r="O543" s="30">
        <v>43367</v>
      </c>
    </row>
    <row r="544" spans="1:15" x14ac:dyDescent="0.25">
      <c r="A544" s="36">
        <v>42544</v>
      </c>
      <c r="B544" s="38">
        <v>6</v>
      </c>
      <c r="C544" s="38">
        <v>26</v>
      </c>
      <c r="D544" s="17">
        <v>3000031369</v>
      </c>
      <c r="E544" s="17">
        <v>1100365</v>
      </c>
      <c r="F544" s="17" t="s">
        <v>14</v>
      </c>
      <c r="G544" s="17">
        <v>200222</v>
      </c>
      <c r="H544" s="17" t="s">
        <v>17</v>
      </c>
      <c r="I544" s="27">
        <v>19.84</v>
      </c>
      <c r="J544" s="27">
        <v>19.829999999999998</v>
      </c>
      <c r="K544" s="17" t="s">
        <v>534</v>
      </c>
      <c r="L544" s="34">
        <v>6049</v>
      </c>
      <c r="M544" s="17">
        <v>6049</v>
      </c>
      <c r="N544" s="18">
        <v>859967.60999999987</v>
      </c>
      <c r="O544" s="30">
        <v>43367</v>
      </c>
    </row>
    <row r="545" spans="1:15" x14ac:dyDescent="0.25">
      <c r="A545" s="36">
        <v>42544</v>
      </c>
      <c r="B545" s="38">
        <v>6</v>
      </c>
      <c r="C545" s="38">
        <v>26</v>
      </c>
      <c r="D545" s="17">
        <v>3000031250</v>
      </c>
      <c r="E545" s="17">
        <v>1100784</v>
      </c>
      <c r="F545" s="17" t="s">
        <v>40</v>
      </c>
      <c r="G545" s="17">
        <v>200055</v>
      </c>
      <c r="H545" s="17" t="s">
        <v>292</v>
      </c>
      <c r="I545" s="27">
        <v>26.58</v>
      </c>
      <c r="J545" s="27">
        <v>26.58</v>
      </c>
      <c r="K545" s="17" t="s">
        <v>535</v>
      </c>
      <c r="L545" s="34">
        <v>2390</v>
      </c>
      <c r="M545" s="17">
        <v>2390</v>
      </c>
      <c r="N545" s="18">
        <v>1139303.8500000001</v>
      </c>
      <c r="O545" s="30">
        <v>42863.199774266373</v>
      </c>
    </row>
    <row r="546" spans="1:15" x14ac:dyDescent="0.25">
      <c r="A546" s="36">
        <v>42544</v>
      </c>
      <c r="B546" s="38">
        <v>6</v>
      </c>
      <c r="C546" s="38">
        <v>26</v>
      </c>
      <c r="D546" s="17">
        <v>3000031250</v>
      </c>
      <c r="E546" s="17">
        <v>1100784</v>
      </c>
      <c r="F546" s="17" t="s">
        <v>40</v>
      </c>
      <c r="G546" s="17">
        <v>200055</v>
      </c>
      <c r="H546" s="17" t="s">
        <v>292</v>
      </c>
      <c r="I546" s="27">
        <v>19.899999999999999</v>
      </c>
      <c r="J546" s="27">
        <v>19.899999999999999</v>
      </c>
      <c r="K546" s="17" t="s">
        <v>310</v>
      </c>
      <c r="L546" s="34">
        <v>2396</v>
      </c>
      <c r="M546" s="17">
        <v>2396</v>
      </c>
      <c r="N546" s="18">
        <v>852977.68</v>
      </c>
      <c r="O546" s="30">
        <v>42863.200000000004</v>
      </c>
    </row>
    <row r="547" spans="1:15" x14ac:dyDescent="0.25">
      <c r="A547" s="36">
        <v>42545</v>
      </c>
      <c r="B547" s="38">
        <v>6</v>
      </c>
      <c r="C547" s="38">
        <v>26</v>
      </c>
      <c r="D547" s="17">
        <v>3000031369</v>
      </c>
      <c r="E547" s="17">
        <v>1100365</v>
      </c>
      <c r="F547" s="17" t="s">
        <v>14</v>
      </c>
      <c r="G547" s="17">
        <v>200222</v>
      </c>
      <c r="H547" s="17" t="s">
        <v>17</v>
      </c>
      <c r="I547" s="28">
        <v>14.49</v>
      </c>
      <c r="J547" s="27">
        <v>14.49</v>
      </c>
      <c r="K547" s="17" t="s">
        <v>491</v>
      </c>
      <c r="L547" s="34">
        <v>5981</v>
      </c>
      <c r="M547" s="17">
        <v>5981</v>
      </c>
      <c r="N547" s="18">
        <v>628387.82999999996</v>
      </c>
      <c r="O547" s="30">
        <v>43367</v>
      </c>
    </row>
    <row r="548" spans="1:15" x14ac:dyDescent="0.25">
      <c r="A548" s="36">
        <v>42545</v>
      </c>
      <c r="B548" s="38">
        <v>6</v>
      </c>
      <c r="C548" s="38">
        <v>26</v>
      </c>
      <c r="D548" s="17">
        <v>3000031372</v>
      </c>
      <c r="E548" s="17">
        <v>1100365</v>
      </c>
      <c r="F548" s="17" t="s">
        <v>14</v>
      </c>
      <c r="G548" s="17">
        <v>200222</v>
      </c>
      <c r="H548" s="17" t="s">
        <v>17</v>
      </c>
      <c r="I548" s="28">
        <v>5.96</v>
      </c>
      <c r="J548" s="27">
        <v>5.96</v>
      </c>
      <c r="K548" s="17" t="s">
        <v>491</v>
      </c>
      <c r="L548" s="34">
        <v>5981</v>
      </c>
      <c r="M548" s="17">
        <v>5981</v>
      </c>
      <c r="N548" s="18">
        <v>250719.32</v>
      </c>
      <c r="O548" s="30">
        <v>42067</v>
      </c>
    </row>
    <row r="549" spans="1:15" x14ac:dyDescent="0.25">
      <c r="A549" s="36">
        <v>42545</v>
      </c>
      <c r="B549" s="38">
        <v>6</v>
      </c>
      <c r="C549" s="38">
        <v>26</v>
      </c>
      <c r="D549" s="17">
        <v>3000031369</v>
      </c>
      <c r="E549" s="17">
        <v>1100365</v>
      </c>
      <c r="F549" s="17" t="s">
        <v>14</v>
      </c>
      <c r="G549" s="17">
        <v>200222</v>
      </c>
      <c r="H549" s="17" t="s">
        <v>17</v>
      </c>
      <c r="I549" s="28">
        <v>-14.49</v>
      </c>
      <c r="J549" s="27">
        <v>-14.49</v>
      </c>
      <c r="K549" s="17" t="s">
        <v>491</v>
      </c>
      <c r="L549" s="34">
        <v>5981</v>
      </c>
      <c r="M549" s="17">
        <v>5981</v>
      </c>
      <c r="N549" s="18">
        <v>-628387.82999999996</v>
      </c>
      <c r="O549" s="30">
        <v>43367</v>
      </c>
    </row>
    <row r="550" spans="1:15" x14ac:dyDescent="0.25">
      <c r="A550" s="36">
        <v>42545</v>
      </c>
      <c r="B550" s="38">
        <v>6</v>
      </c>
      <c r="C550" s="38">
        <v>26</v>
      </c>
      <c r="D550" s="17">
        <v>3000031372</v>
      </c>
      <c r="E550" s="17">
        <v>1100365</v>
      </c>
      <c r="F550" s="17" t="s">
        <v>14</v>
      </c>
      <c r="G550" s="17">
        <v>200222</v>
      </c>
      <c r="H550" s="17" t="s">
        <v>17</v>
      </c>
      <c r="I550" s="28">
        <v>-5.96</v>
      </c>
      <c r="J550" s="27">
        <v>-5.96</v>
      </c>
      <c r="K550" s="17" t="s">
        <v>491</v>
      </c>
      <c r="L550" s="34">
        <v>5981</v>
      </c>
      <c r="M550" s="17">
        <v>5981</v>
      </c>
      <c r="N550" s="18">
        <v>-250719.32</v>
      </c>
      <c r="O550" s="30">
        <v>42067</v>
      </c>
    </row>
    <row r="551" spans="1:15" x14ac:dyDescent="0.25">
      <c r="A551" s="36">
        <v>42545</v>
      </c>
      <c r="B551" s="38">
        <v>6</v>
      </c>
      <c r="C551" s="38">
        <v>26</v>
      </c>
      <c r="D551" s="17">
        <v>3000031665</v>
      </c>
      <c r="E551" s="17">
        <v>1100380</v>
      </c>
      <c r="F551" s="17" t="s">
        <v>23</v>
      </c>
      <c r="G551" s="17">
        <v>200282</v>
      </c>
      <c r="H551" s="17" t="s">
        <v>24</v>
      </c>
      <c r="I551" s="27">
        <v>27.97</v>
      </c>
      <c r="J551" s="27">
        <v>27.89</v>
      </c>
      <c r="K551" s="17" t="s">
        <v>34</v>
      </c>
      <c r="L551" s="34">
        <v>156</v>
      </c>
      <c r="M551" s="17">
        <v>156</v>
      </c>
      <c r="N551" s="18">
        <v>2429864.9300000002</v>
      </c>
      <c r="O551" s="30">
        <v>87123.15991394766</v>
      </c>
    </row>
    <row r="552" spans="1:15" x14ac:dyDescent="0.25">
      <c r="A552" s="36">
        <v>42545</v>
      </c>
      <c r="B552" s="38">
        <v>6</v>
      </c>
      <c r="C552" s="38">
        <v>26</v>
      </c>
      <c r="D552" s="17">
        <v>3100000699</v>
      </c>
      <c r="E552" s="17">
        <v>1100784</v>
      </c>
      <c r="F552" s="17" t="s">
        <v>40</v>
      </c>
      <c r="G552" s="17">
        <v>202738</v>
      </c>
      <c r="H552" s="17" t="s">
        <v>536</v>
      </c>
      <c r="I552" s="27">
        <v>20.02</v>
      </c>
      <c r="J552" s="27">
        <v>19.96</v>
      </c>
      <c r="K552" s="17" t="s">
        <v>537</v>
      </c>
      <c r="L552" s="34">
        <v>5664700</v>
      </c>
      <c r="M552" s="17">
        <v>5664700</v>
      </c>
      <c r="N552" s="18">
        <v>903940.63</v>
      </c>
      <c r="O552" s="30">
        <v>45287.606713426852</v>
      </c>
    </row>
    <row r="553" spans="1:15" x14ac:dyDescent="0.25">
      <c r="A553" s="36">
        <v>42545</v>
      </c>
      <c r="B553" s="38">
        <v>6</v>
      </c>
      <c r="C553" s="38">
        <v>26</v>
      </c>
      <c r="D553" s="17">
        <v>3100000699</v>
      </c>
      <c r="E553" s="17">
        <v>1100784</v>
      </c>
      <c r="F553" s="17" t="s">
        <v>40</v>
      </c>
      <c r="G553" s="17">
        <v>202738</v>
      </c>
      <c r="H553" s="17" t="s">
        <v>536</v>
      </c>
      <c r="I553" s="27">
        <v>20.04</v>
      </c>
      <c r="J553" s="27">
        <v>19.98</v>
      </c>
      <c r="K553" s="17" t="s">
        <v>538</v>
      </c>
      <c r="L553" s="34">
        <v>5664700</v>
      </c>
      <c r="M553" s="17">
        <v>5664700</v>
      </c>
      <c r="N553" s="18">
        <v>904846.38</v>
      </c>
      <c r="O553" s="30">
        <v>45287.606606606605</v>
      </c>
    </row>
    <row r="554" spans="1:15" x14ac:dyDescent="0.25">
      <c r="A554" s="36">
        <v>42545</v>
      </c>
      <c r="B554" s="38">
        <v>6</v>
      </c>
      <c r="C554" s="38">
        <v>26</v>
      </c>
      <c r="D554" s="17">
        <v>3100000699</v>
      </c>
      <c r="E554" s="17">
        <v>1100784</v>
      </c>
      <c r="F554" s="17" t="s">
        <v>40</v>
      </c>
      <c r="G554" s="17">
        <v>202738</v>
      </c>
      <c r="H554" s="17" t="s">
        <v>536</v>
      </c>
      <c r="I554" s="27">
        <v>20.12</v>
      </c>
      <c r="J554" s="27">
        <v>20.010000000000002</v>
      </c>
      <c r="K554" s="17" t="s">
        <v>539</v>
      </c>
      <c r="L554" s="34">
        <v>5664700</v>
      </c>
      <c r="M554" s="17">
        <v>5664700</v>
      </c>
      <c r="N554" s="18">
        <v>906205.01</v>
      </c>
      <c r="O554" s="30">
        <v>45287.606696651674</v>
      </c>
    </row>
    <row r="555" spans="1:15" x14ac:dyDescent="0.25">
      <c r="A555" s="36">
        <v>42545</v>
      </c>
      <c r="B555" s="38">
        <v>6</v>
      </c>
      <c r="C555" s="38">
        <v>26</v>
      </c>
      <c r="D555" s="17">
        <v>3100000699</v>
      </c>
      <c r="E555" s="17">
        <v>1100784</v>
      </c>
      <c r="F555" s="17" t="s">
        <v>40</v>
      </c>
      <c r="G555" s="17">
        <v>202738</v>
      </c>
      <c r="H555" s="17" t="s">
        <v>536</v>
      </c>
      <c r="I555" s="27">
        <v>20</v>
      </c>
      <c r="J555" s="27">
        <v>20</v>
      </c>
      <c r="K555" s="17" t="s">
        <v>540</v>
      </c>
      <c r="L555" s="34">
        <v>5664700</v>
      </c>
      <c r="M555" s="17">
        <v>5664700</v>
      </c>
      <c r="N555" s="18">
        <v>905752.14000000013</v>
      </c>
      <c r="O555" s="30">
        <v>45287.607000000004</v>
      </c>
    </row>
    <row r="556" spans="1:15" x14ac:dyDescent="0.25">
      <c r="A556" s="36">
        <v>42545</v>
      </c>
      <c r="B556" s="38">
        <v>6</v>
      </c>
      <c r="C556" s="38">
        <v>26</v>
      </c>
      <c r="D556" s="17">
        <v>3100000699</v>
      </c>
      <c r="E556" s="17">
        <v>1100784</v>
      </c>
      <c r="F556" s="17" t="s">
        <v>40</v>
      </c>
      <c r="G556" s="17">
        <v>202738</v>
      </c>
      <c r="H556" s="17" t="s">
        <v>536</v>
      </c>
      <c r="I556" s="27">
        <v>20.059999999999999</v>
      </c>
      <c r="J556" s="27">
        <v>20.03</v>
      </c>
      <c r="K556" s="17" t="s">
        <v>541</v>
      </c>
      <c r="L556" s="34">
        <v>5664700</v>
      </c>
      <c r="M556" s="17">
        <v>5664700</v>
      </c>
      <c r="N556" s="18">
        <v>907110.76</v>
      </c>
      <c r="O556" s="30">
        <v>45287.606590114825</v>
      </c>
    </row>
    <row r="557" spans="1:15" x14ac:dyDescent="0.25">
      <c r="A557" s="36">
        <v>42545</v>
      </c>
      <c r="B557" s="38">
        <v>6</v>
      </c>
      <c r="C557" s="38">
        <v>26</v>
      </c>
      <c r="D557" s="17">
        <v>3100000699</v>
      </c>
      <c r="E557" s="17">
        <v>1100784</v>
      </c>
      <c r="F557" s="17" t="s">
        <v>40</v>
      </c>
      <c r="G557" s="17">
        <v>202738</v>
      </c>
      <c r="H557" s="17" t="s">
        <v>536</v>
      </c>
      <c r="I557" s="27">
        <v>19.96</v>
      </c>
      <c r="J557" s="27">
        <v>19.899999999999999</v>
      </c>
      <c r="K557" s="17" t="s">
        <v>542</v>
      </c>
      <c r="L557" s="34">
        <v>5664700</v>
      </c>
      <c r="M557" s="17">
        <v>5664700</v>
      </c>
      <c r="N557" s="18">
        <v>901223.38</v>
      </c>
      <c r="O557" s="30">
        <v>45287.607035175883</v>
      </c>
    </row>
    <row r="558" spans="1:15" x14ac:dyDescent="0.25">
      <c r="A558" s="36">
        <v>42545</v>
      </c>
      <c r="B558" s="38">
        <v>6</v>
      </c>
      <c r="C558" s="38">
        <v>26</v>
      </c>
      <c r="D558" s="17">
        <v>3100000699</v>
      </c>
      <c r="E558" s="17">
        <v>1100784</v>
      </c>
      <c r="F558" s="17" t="s">
        <v>40</v>
      </c>
      <c r="G558" s="17">
        <v>202738</v>
      </c>
      <c r="H558" s="17" t="s">
        <v>536</v>
      </c>
      <c r="I558" s="27">
        <v>20.079999999999998</v>
      </c>
      <c r="J558" s="27">
        <v>20.010000000000002</v>
      </c>
      <c r="K558" s="17" t="s">
        <v>543</v>
      </c>
      <c r="L558" s="34">
        <v>5664700</v>
      </c>
      <c r="M558" s="17">
        <v>5664700</v>
      </c>
      <c r="N558" s="18">
        <v>906205.01</v>
      </c>
      <c r="O558" s="30">
        <v>45287.606696651674</v>
      </c>
    </row>
    <row r="559" spans="1:15" x14ac:dyDescent="0.25">
      <c r="A559" s="36">
        <v>42545</v>
      </c>
      <c r="B559" s="38">
        <v>6</v>
      </c>
      <c r="C559" s="38">
        <v>26</v>
      </c>
      <c r="D559" s="17">
        <v>3100000699</v>
      </c>
      <c r="E559" s="17">
        <v>1100784</v>
      </c>
      <c r="F559" s="17" t="s">
        <v>40</v>
      </c>
      <c r="G559" s="17">
        <v>202738</v>
      </c>
      <c r="H559" s="17" t="s">
        <v>536</v>
      </c>
      <c r="I559" s="27">
        <v>19.84</v>
      </c>
      <c r="J559" s="27">
        <v>19.809999999999999</v>
      </c>
      <c r="K559" s="17" t="s">
        <v>544</v>
      </c>
      <c r="L559" s="34">
        <v>5664700</v>
      </c>
      <c r="M559" s="17">
        <v>5664700</v>
      </c>
      <c r="N559" s="18">
        <v>897147.49999999988</v>
      </c>
      <c r="O559" s="30">
        <v>45287.607269056032</v>
      </c>
    </row>
    <row r="560" spans="1:15" x14ac:dyDescent="0.25">
      <c r="A560" s="36">
        <v>42545</v>
      </c>
      <c r="B560" s="38">
        <v>6</v>
      </c>
      <c r="C560" s="38">
        <v>26</v>
      </c>
      <c r="D560" s="17">
        <v>3100000699</v>
      </c>
      <c r="E560" s="17">
        <v>1100784</v>
      </c>
      <c r="F560" s="17" t="s">
        <v>40</v>
      </c>
      <c r="G560" s="17">
        <v>202738</v>
      </c>
      <c r="H560" s="17" t="s">
        <v>536</v>
      </c>
      <c r="I560" s="27">
        <v>19.98</v>
      </c>
      <c r="J560" s="27">
        <v>19.96</v>
      </c>
      <c r="K560" s="17" t="s">
        <v>545</v>
      </c>
      <c r="L560" s="34">
        <v>5664700</v>
      </c>
      <c r="M560" s="17">
        <v>5664700</v>
      </c>
      <c r="N560" s="18">
        <v>903940.63</v>
      </c>
      <c r="O560" s="30">
        <v>45287.606713426852</v>
      </c>
    </row>
    <row r="561" spans="1:15" x14ac:dyDescent="0.25">
      <c r="A561" s="36">
        <v>42545</v>
      </c>
      <c r="B561" s="38">
        <v>6</v>
      </c>
      <c r="C561" s="38">
        <v>26</v>
      </c>
      <c r="D561" s="17">
        <v>3100000699</v>
      </c>
      <c r="E561" s="17">
        <v>1100784</v>
      </c>
      <c r="F561" s="17" t="s">
        <v>40</v>
      </c>
      <c r="G561" s="17">
        <v>202738</v>
      </c>
      <c r="H561" s="17" t="s">
        <v>536</v>
      </c>
      <c r="I561" s="27">
        <v>19.96</v>
      </c>
      <c r="J561" s="27">
        <v>19.96</v>
      </c>
      <c r="K561" s="17" t="s">
        <v>546</v>
      </c>
      <c r="L561" s="34">
        <v>5664700</v>
      </c>
      <c r="M561" s="17">
        <v>5664700</v>
      </c>
      <c r="N561" s="18">
        <v>903940.63</v>
      </c>
      <c r="O561" s="30">
        <v>45287.606713426852</v>
      </c>
    </row>
    <row r="562" spans="1:15" x14ac:dyDescent="0.25">
      <c r="A562" s="36">
        <v>42545</v>
      </c>
      <c r="B562" s="38">
        <v>6</v>
      </c>
      <c r="C562" s="38">
        <v>26</v>
      </c>
      <c r="D562" s="17">
        <v>3100000699</v>
      </c>
      <c r="E562" s="17">
        <v>1100784</v>
      </c>
      <c r="F562" s="17" t="s">
        <v>40</v>
      </c>
      <c r="G562" s="17">
        <v>202738</v>
      </c>
      <c r="H562" s="17" t="s">
        <v>536</v>
      </c>
      <c r="I562" s="27">
        <v>20.02</v>
      </c>
      <c r="J562" s="27">
        <v>19.989999999999998</v>
      </c>
      <c r="K562" s="17" t="s">
        <v>547</v>
      </c>
      <c r="L562" s="34">
        <v>5664700</v>
      </c>
      <c r="M562" s="17">
        <v>5664700</v>
      </c>
      <c r="N562" s="18">
        <v>905299.26000000013</v>
      </c>
      <c r="O562" s="30">
        <v>45287.606803401708</v>
      </c>
    </row>
    <row r="563" spans="1:15" x14ac:dyDescent="0.25">
      <c r="A563" s="36">
        <v>42545</v>
      </c>
      <c r="B563" s="38">
        <v>6</v>
      </c>
      <c r="C563" s="38">
        <v>26</v>
      </c>
      <c r="D563" s="17">
        <v>3100000699</v>
      </c>
      <c r="E563" s="17">
        <v>1100784</v>
      </c>
      <c r="F563" s="17" t="s">
        <v>40</v>
      </c>
      <c r="G563" s="17">
        <v>202738</v>
      </c>
      <c r="H563" s="17" t="s">
        <v>536</v>
      </c>
      <c r="I563" s="27">
        <v>20</v>
      </c>
      <c r="J563" s="27">
        <v>19.95</v>
      </c>
      <c r="K563" s="17" t="s">
        <v>548</v>
      </c>
      <c r="L563" s="34">
        <v>5664700</v>
      </c>
      <c r="M563" s="17">
        <v>5664700</v>
      </c>
      <c r="N563" s="18">
        <v>903487.76000000013</v>
      </c>
      <c r="O563" s="30">
        <v>45287.607017543865</v>
      </c>
    </row>
    <row r="564" spans="1:15" x14ac:dyDescent="0.25">
      <c r="A564" s="36">
        <v>42545</v>
      </c>
      <c r="B564" s="38">
        <v>6</v>
      </c>
      <c r="C564" s="38">
        <v>26</v>
      </c>
      <c r="D564" s="17">
        <v>3100000699</v>
      </c>
      <c r="E564" s="17">
        <v>1100784</v>
      </c>
      <c r="F564" s="17" t="s">
        <v>40</v>
      </c>
      <c r="G564" s="17">
        <v>202738</v>
      </c>
      <c r="H564" s="17" t="s">
        <v>536</v>
      </c>
      <c r="I564" s="27">
        <v>20</v>
      </c>
      <c r="J564" s="27">
        <v>19.989999999999998</v>
      </c>
      <c r="K564" s="17" t="s">
        <v>549</v>
      </c>
      <c r="L564" s="34">
        <v>5664700</v>
      </c>
      <c r="M564" s="17">
        <v>5664700</v>
      </c>
      <c r="N564" s="18">
        <v>905299.26000000013</v>
      </c>
      <c r="O564" s="30">
        <v>45287.606803401708</v>
      </c>
    </row>
    <row r="565" spans="1:15" x14ac:dyDescent="0.25">
      <c r="A565" s="36">
        <v>42545</v>
      </c>
      <c r="B565" s="38">
        <v>6</v>
      </c>
      <c r="C565" s="38">
        <v>26</v>
      </c>
      <c r="D565" s="17">
        <v>3100000699</v>
      </c>
      <c r="E565" s="17">
        <v>1100784</v>
      </c>
      <c r="F565" s="17" t="s">
        <v>40</v>
      </c>
      <c r="G565" s="17">
        <v>202738</v>
      </c>
      <c r="H565" s="17" t="s">
        <v>536</v>
      </c>
      <c r="I565" s="27">
        <v>20.04</v>
      </c>
      <c r="J565" s="27">
        <v>20.02</v>
      </c>
      <c r="K565" s="17" t="s">
        <v>550</v>
      </c>
      <c r="L565" s="34">
        <v>5664700</v>
      </c>
      <c r="M565" s="17">
        <v>5664700</v>
      </c>
      <c r="N565" s="18">
        <v>906657.88</v>
      </c>
      <c r="O565" s="30">
        <v>45287.606393606395</v>
      </c>
    </row>
    <row r="566" spans="1:15" x14ac:dyDescent="0.25">
      <c r="A566" s="36">
        <v>42545</v>
      </c>
      <c r="B566" s="38">
        <v>6</v>
      </c>
      <c r="C566" s="38">
        <v>26</v>
      </c>
      <c r="D566" s="17">
        <v>3100000699</v>
      </c>
      <c r="E566" s="17">
        <v>1100784</v>
      </c>
      <c r="F566" s="17" t="s">
        <v>40</v>
      </c>
      <c r="G566" s="17">
        <v>202738</v>
      </c>
      <c r="H566" s="17" t="s">
        <v>536</v>
      </c>
      <c r="I566" s="27">
        <v>20.04</v>
      </c>
      <c r="J566" s="27">
        <v>20.02</v>
      </c>
      <c r="K566" s="17" t="s">
        <v>551</v>
      </c>
      <c r="L566" s="34">
        <v>5664700</v>
      </c>
      <c r="M566" s="17">
        <v>5664700</v>
      </c>
      <c r="N566" s="18">
        <v>906657.88</v>
      </c>
      <c r="O566" s="30">
        <v>45287.606393606395</v>
      </c>
    </row>
    <row r="567" spans="1:15" x14ac:dyDescent="0.25">
      <c r="A567" s="36">
        <v>42545</v>
      </c>
      <c r="B567" s="38">
        <v>6</v>
      </c>
      <c r="C567" s="38">
        <v>26</v>
      </c>
      <c r="D567" s="17">
        <v>3100000699</v>
      </c>
      <c r="E567" s="17">
        <v>1100784</v>
      </c>
      <c r="F567" s="17" t="s">
        <v>40</v>
      </c>
      <c r="G567" s="17">
        <v>202738</v>
      </c>
      <c r="H567" s="17" t="s">
        <v>536</v>
      </c>
      <c r="I567" s="27">
        <v>20</v>
      </c>
      <c r="J567" s="27">
        <v>19.940000000000001</v>
      </c>
      <c r="K567" s="17" t="s">
        <v>552</v>
      </c>
      <c r="L567" s="34">
        <v>5664700</v>
      </c>
      <c r="M567" s="17">
        <v>5664700</v>
      </c>
      <c r="N567" s="18">
        <v>903034.89</v>
      </c>
      <c r="O567" s="30">
        <v>45287.607321965894</v>
      </c>
    </row>
    <row r="568" spans="1:15" x14ac:dyDescent="0.25">
      <c r="A568" s="36">
        <v>42545</v>
      </c>
      <c r="B568" s="38">
        <v>6</v>
      </c>
      <c r="C568" s="38">
        <v>26</v>
      </c>
      <c r="D568" s="17">
        <v>3100000699</v>
      </c>
      <c r="E568" s="17">
        <v>1100784</v>
      </c>
      <c r="F568" s="17" t="s">
        <v>40</v>
      </c>
      <c r="G568" s="17">
        <v>202738</v>
      </c>
      <c r="H568" s="17" t="s">
        <v>536</v>
      </c>
      <c r="I568" s="27">
        <v>19.96</v>
      </c>
      <c r="J568" s="27">
        <v>19.95</v>
      </c>
      <c r="K568" s="17" t="s">
        <v>553</v>
      </c>
      <c r="L568" s="34">
        <v>5664700</v>
      </c>
      <c r="M568" s="17">
        <v>5664700</v>
      </c>
      <c r="N568" s="18">
        <v>903487.76000000013</v>
      </c>
      <c r="O568" s="30">
        <v>45287.607017543865</v>
      </c>
    </row>
    <row r="569" spans="1:15" x14ac:dyDescent="0.25">
      <c r="A569" s="36">
        <v>42545</v>
      </c>
      <c r="B569" s="38">
        <v>6</v>
      </c>
      <c r="C569" s="38">
        <v>26</v>
      </c>
      <c r="D569" s="17">
        <v>3100000699</v>
      </c>
      <c r="E569" s="17">
        <v>1100784</v>
      </c>
      <c r="F569" s="17" t="s">
        <v>40</v>
      </c>
      <c r="G569" s="17">
        <v>202738</v>
      </c>
      <c r="H569" s="17" t="s">
        <v>536</v>
      </c>
      <c r="I569" s="27">
        <v>20.02</v>
      </c>
      <c r="J569" s="27">
        <v>19.98</v>
      </c>
      <c r="K569" s="17" t="s">
        <v>550</v>
      </c>
      <c r="L569" s="34">
        <v>5664700</v>
      </c>
      <c r="M569" s="17">
        <v>5664700</v>
      </c>
      <c r="N569" s="18">
        <v>904846.38</v>
      </c>
      <c r="O569" s="30">
        <v>45287.606606606605</v>
      </c>
    </row>
    <row r="570" spans="1:15" x14ac:dyDescent="0.25">
      <c r="A570" s="36">
        <v>42545</v>
      </c>
      <c r="B570" s="38">
        <v>6</v>
      </c>
      <c r="C570" s="38">
        <v>26</v>
      </c>
      <c r="D570" s="17">
        <v>3000031250</v>
      </c>
      <c r="E570" s="17">
        <v>1100784</v>
      </c>
      <c r="F570" s="17" t="s">
        <v>40</v>
      </c>
      <c r="G570" s="17">
        <v>200055</v>
      </c>
      <c r="H570" s="17" t="s">
        <v>292</v>
      </c>
      <c r="I570" s="27">
        <v>20.260000000000002</v>
      </c>
      <c r="J570" s="27">
        <v>20.260000000000002</v>
      </c>
      <c r="K570" s="17" t="s">
        <v>554</v>
      </c>
      <c r="L570" s="34">
        <v>2422</v>
      </c>
      <c r="M570" s="17">
        <v>2422</v>
      </c>
      <c r="N570" s="18">
        <v>868408.42000000016</v>
      </c>
      <c r="O570" s="30">
        <v>42863.199407699904</v>
      </c>
    </row>
    <row r="571" spans="1:15" x14ac:dyDescent="0.25">
      <c r="A571" s="36">
        <v>42545</v>
      </c>
      <c r="B571" s="38">
        <v>6</v>
      </c>
      <c r="C571" s="38">
        <v>26</v>
      </c>
      <c r="D571" s="17">
        <v>3100000699</v>
      </c>
      <c r="E571" s="17">
        <v>1100784</v>
      </c>
      <c r="F571" s="17" t="s">
        <v>40</v>
      </c>
      <c r="G571" s="17">
        <v>202738</v>
      </c>
      <c r="H571" s="17" t="s">
        <v>536</v>
      </c>
      <c r="I571" s="27">
        <v>19.98</v>
      </c>
      <c r="J571" s="27">
        <v>19.920000000000002</v>
      </c>
      <c r="K571" s="17" t="s">
        <v>555</v>
      </c>
      <c r="L571" s="34">
        <v>5664700</v>
      </c>
      <c r="M571" s="17">
        <v>5664700</v>
      </c>
      <c r="N571" s="18">
        <v>902129.13</v>
      </c>
      <c r="O571" s="30">
        <v>45287.60692771084</v>
      </c>
    </row>
    <row r="572" spans="1:15" x14ac:dyDescent="0.25">
      <c r="A572" s="36">
        <v>42545</v>
      </c>
      <c r="B572" s="38">
        <v>6</v>
      </c>
      <c r="C572" s="38">
        <v>26</v>
      </c>
      <c r="D572" s="17">
        <v>3000031295</v>
      </c>
      <c r="E572" s="17">
        <v>1100784</v>
      </c>
      <c r="F572" s="17" t="s">
        <v>40</v>
      </c>
      <c r="G572" s="17">
        <v>202898</v>
      </c>
      <c r="H572" s="17" t="s">
        <v>41</v>
      </c>
      <c r="I572" s="28">
        <v>27.62</v>
      </c>
      <c r="J572" s="27">
        <v>27.62</v>
      </c>
      <c r="K572" s="17" t="s">
        <v>278</v>
      </c>
      <c r="L572" s="34">
        <v>12</v>
      </c>
      <c r="M572" s="17">
        <v>12</v>
      </c>
      <c r="N572" s="18">
        <v>1520349.8</v>
      </c>
      <c r="O572" s="30">
        <v>55045.249818971759</v>
      </c>
    </row>
    <row r="573" spans="1:15" x14ac:dyDescent="0.25">
      <c r="A573" s="36">
        <v>42545</v>
      </c>
      <c r="B573" s="38">
        <v>6</v>
      </c>
      <c r="C573" s="38">
        <v>26</v>
      </c>
      <c r="D573" s="17">
        <v>3100000699</v>
      </c>
      <c r="E573" s="17">
        <v>1100784</v>
      </c>
      <c r="F573" s="17" t="s">
        <v>40</v>
      </c>
      <c r="G573" s="17">
        <v>202738</v>
      </c>
      <c r="H573" s="17" t="s">
        <v>536</v>
      </c>
      <c r="I573" s="27">
        <v>19.96</v>
      </c>
      <c r="J573" s="27">
        <v>19.940000000000001</v>
      </c>
      <c r="K573" s="17" t="s">
        <v>550</v>
      </c>
      <c r="L573" s="34">
        <v>5664700</v>
      </c>
      <c r="M573" s="17">
        <v>5664700</v>
      </c>
      <c r="N573" s="18">
        <v>903034.88</v>
      </c>
      <c r="O573" s="30">
        <v>45287.606820461384</v>
      </c>
    </row>
    <row r="574" spans="1:15" x14ac:dyDescent="0.25">
      <c r="A574" s="36">
        <v>42545</v>
      </c>
      <c r="B574" s="38">
        <v>6</v>
      </c>
      <c r="C574" s="38">
        <v>26</v>
      </c>
      <c r="D574" s="17">
        <v>3100000699</v>
      </c>
      <c r="E574" s="17">
        <v>1100784</v>
      </c>
      <c r="F574" s="17" t="s">
        <v>40</v>
      </c>
      <c r="G574" s="17">
        <v>202738</v>
      </c>
      <c r="H574" s="17" t="s">
        <v>536</v>
      </c>
      <c r="I574" s="27">
        <v>20</v>
      </c>
      <c r="J574" s="27">
        <v>19.940000000000001</v>
      </c>
      <c r="K574" s="17" t="s">
        <v>556</v>
      </c>
      <c r="L574" s="34">
        <v>5664700</v>
      </c>
      <c r="M574" s="17">
        <v>5664700</v>
      </c>
      <c r="N574" s="18">
        <v>903034.88</v>
      </c>
      <c r="O574" s="30">
        <v>45287.606820461384</v>
      </c>
    </row>
    <row r="575" spans="1:15" x14ac:dyDescent="0.25">
      <c r="A575" s="36">
        <v>42545</v>
      </c>
      <c r="B575" s="38">
        <v>6</v>
      </c>
      <c r="C575" s="38">
        <v>26</v>
      </c>
      <c r="D575" s="17">
        <v>3000031250</v>
      </c>
      <c r="E575" s="17">
        <v>1100784</v>
      </c>
      <c r="F575" s="17" t="s">
        <v>40</v>
      </c>
      <c r="G575" s="17">
        <v>200055</v>
      </c>
      <c r="H575" s="17" t="s">
        <v>292</v>
      </c>
      <c r="I575" s="27">
        <v>26.56</v>
      </c>
      <c r="J575" s="27">
        <v>26.55</v>
      </c>
      <c r="K575" s="17" t="s">
        <v>73</v>
      </c>
      <c r="L575" s="34">
        <v>2392</v>
      </c>
      <c r="M575" s="17">
        <v>2392</v>
      </c>
      <c r="N575" s="18">
        <v>1138017.96</v>
      </c>
      <c r="O575" s="30">
        <v>42863.199999999997</v>
      </c>
    </row>
    <row r="576" spans="1:15" x14ac:dyDescent="0.25">
      <c r="A576" s="36">
        <v>42546</v>
      </c>
      <c r="B576" s="38">
        <v>6</v>
      </c>
      <c r="C576" s="38">
        <v>26</v>
      </c>
      <c r="D576" s="17">
        <v>3000031692</v>
      </c>
      <c r="E576" s="17">
        <v>1100122</v>
      </c>
      <c r="F576" s="17" t="s">
        <v>58</v>
      </c>
      <c r="G576" s="17">
        <v>203087</v>
      </c>
      <c r="H576" s="17" t="s">
        <v>499</v>
      </c>
      <c r="I576" s="27">
        <v>20.55</v>
      </c>
      <c r="J576" s="27">
        <v>20.47</v>
      </c>
      <c r="K576" s="17" t="s">
        <v>557</v>
      </c>
      <c r="L576" s="34">
        <v>69</v>
      </c>
      <c r="M576" s="17">
        <v>69</v>
      </c>
      <c r="N576" s="18">
        <v>1606894.91</v>
      </c>
      <c r="O576" s="30">
        <v>78499.995603321935</v>
      </c>
    </row>
    <row r="577" spans="1:15" x14ac:dyDescent="0.25">
      <c r="A577" s="36">
        <v>42546</v>
      </c>
      <c r="B577" s="38">
        <v>6</v>
      </c>
      <c r="C577" s="38">
        <v>26</v>
      </c>
      <c r="D577" s="17">
        <v>3000031695</v>
      </c>
      <c r="E577" s="17">
        <v>1100122</v>
      </c>
      <c r="F577" s="17" t="s">
        <v>58</v>
      </c>
      <c r="G577" s="17">
        <v>203087</v>
      </c>
      <c r="H577" s="17" t="s">
        <v>499</v>
      </c>
      <c r="I577" s="27">
        <v>24.81</v>
      </c>
      <c r="J577" s="27">
        <v>24.71</v>
      </c>
      <c r="K577" s="17" t="s">
        <v>558</v>
      </c>
      <c r="L577" s="34">
        <v>67</v>
      </c>
      <c r="M577" s="17">
        <v>67</v>
      </c>
      <c r="N577" s="18">
        <v>1952089.9900000002</v>
      </c>
      <c r="O577" s="30">
        <v>78999.999595305548</v>
      </c>
    </row>
    <row r="578" spans="1:15" x14ac:dyDescent="0.25">
      <c r="A578" s="36">
        <v>42546</v>
      </c>
      <c r="B578" s="38">
        <v>6</v>
      </c>
      <c r="C578" s="38">
        <v>26</v>
      </c>
      <c r="D578" s="17">
        <v>3000031695</v>
      </c>
      <c r="E578" s="17">
        <v>1100122</v>
      </c>
      <c r="F578" s="17" t="s">
        <v>58</v>
      </c>
      <c r="G578" s="17">
        <v>203087</v>
      </c>
      <c r="H578" s="17" t="s">
        <v>499</v>
      </c>
      <c r="I578" s="27">
        <v>20.03</v>
      </c>
      <c r="J578" s="27">
        <v>19.96</v>
      </c>
      <c r="K578" s="17" t="s">
        <v>559</v>
      </c>
      <c r="L578" s="34">
        <v>66</v>
      </c>
      <c r="M578" s="17">
        <v>66</v>
      </c>
      <c r="N578" s="18">
        <v>1576839.99</v>
      </c>
      <c r="O578" s="30">
        <v>78999.99949899799</v>
      </c>
    </row>
    <row r="579" spans="1:15" x14ac:dyDescent="0.25">
      <c r="A579" s="36">
        <v>42546</v>
      </c>
      <c r="B579" s="38">
        <v>6</v>
      </c>
      <c r="C579" s="38">
        <v>26</v>
      </c>
      <c r="D579" s="17">
        <v>3000031718</v>
      </c>
      <c r="E579" s="17">
        <v>1100122</v>
      </c>
      <c r="F579" s="17" t="s">
        <v>58</v>
      </c>
      <c r="G579" s="17">
        <v>203088</v>
      </c>
      <c r="H579" s="17" t="s">
        <v>560</v>
      </c>
      <c r="I579" s="27">
        <v>20.149999999999999</v>
      </c>
      <c r="J579" s="27">
        <v>20.059999999999999</v>
      </c>
      <c r="K579" s="17" t="s">
        <v>561</v>
      </c>
      <c r="L579" s="34">
        <v>13</v>
      </c>
      <c r="M579" s="17">
        <v>13</v>
      </c>
      <c r="N579" s="18">
        <v>1634889.99</v>
      </c>
      <c r="O579" s="30">
        <v>81499.99950149552</v>
      </c>
    </row>
    <row r="580" spans="1:15" x14ac:dyDescent="0.25">
      <c r="A580" s="36">
        <v>42546</v>
      </c>
      <c r="B580" s="38">
        <v>6</v>
      </c>
      <c r="C580" s="38">
        <v>26</v>
      </c>
      <c r="D580" s="17">
        <v>3000031602</v>
      </c>
      <c r="E580" s="17">
        <v>1100122</v>
      </c>
      <c r="F580" s="17" t="s">
        <v>58</v>
      </c>
      <c r="G580" s="17">
        <v>203080</v>
      </c>
      <c r="H580" s="17" t="s">
        <v>484</v>
      </c>
      <c r="I580" s="27">
        <v>20.440000000000001</v>
      </c>
      <c r="J580" s="27">
        <v>20.34</v>
      </c>
      <c r="K580" s="17" t="s">
        <v>562</v>
      </c>
      <c r="L580" s="34">
        <v>35</v>
      </c>
      <c r="M580" s="17">
        <v>35</v>
      </c>
      <c r="N580" s="18">
        <v>1627199.95</v>
      </c>
      <c r="O580" s="30">
        <v>79999.997541789577</v>
      </c>
    </row>
    <row r="581" spans="1:15" x14ac:dyDescent="0.25">
      <c r="A581" s="36">
        <v>42546</v>
      </c>
      <c r="B581" s="38">
        <v>6</v>
      </c>
      <c r="C581" s="38">
        <v>26</v>
      </c>
      <c r="D581" s="17">
        <v>3000031522</v>
      </c>
      <c r="E581" s="17">
        <v>1100122</v>
      </c>
      <c r="F581" s="17" t="s">
        <v>58</v>
      </c>
      <c r="G581" s="17">
        <v>203062</v>
      </c>
      <c r="H581" s="17" t="s">
        <v>465</v>
      </c>
      <c r="I581" s="27">
        <v>20.02</v>
      </c>
      <c r="J581" s="27">
        <v>19.93</v>
      </c>
      <c r="K581" s="17" t="s">
        <v>408</v>
      </c>
      <c r="L581" s="34">
        <v>16</v>
      </c>
      <c r="M581" s="17">
        <v>16</v>
      </c>
      <c r="N581" s="18">
        <v>1594399.95</v>
      </c>
      <c r="O581" s="30">
        <v>79999.99749121927</v>
      </c>
    </row>
    <row r="582" spans="1:15" x14ac:dyDescent="0.25">
      <c r="A582" s="36">
        <v>42546</v>
      </c>
      <c r="B582" s="38">
        <v>6</v>
      </c>
      <c r="C582" s="38">
        <v>26</v>
      </c>
      <c r="D582" s="17">
        <v>3000031777</v>
      </c>
      <c r="E582" s="17">
        <v>1100365</v>
      </c>
      <c r="F582" s="17" t="s">
        <v>14</v>
      </c>
      <c r="G582" s="17">
        <v>200258</v>
      </c>
      <c r="H582" s="17" t="s">
        <v>400</v>
      </c>
      <c r="I582" s="27">
        <v>24.79</v>
      </c>
      <c r="J582" s="27">
        <v>24.76</v>
      </c>
      <c r="K582" s="17" t="s">
        <v>43</v>
      </c>
      <c r="L582" s="34">
        <v>9600523099</v>
      </c>
      <c r="M582" s="17">
        <v>27100082</v>
      </c>
      <c r="N582" s="18">
        <v>1066338.92</v>
      </c>
      <c r="O582" s="30">
        <v>43066.999999999993</v>
      </c>
    </row>
    <row r="583" spans="1:15" x14ac:dyDescent="0.25">
      <c r="A583" s="36">
        <v>42546</v>
      </c>
      <c r="B583" s="38">
        <v>6</v>
      </c>
      <c r="C583" s="38">
        <v>26</v>
      </c>
      <c r="D583" s="17">
        <v>3000031777</v>
      </c>
      <c r="E583" s="17">
        <v>1100365</v>
      </c>
      <c r="F583" s="17" t="s">
        <v>14</v>
      </c>
      <c r="G583" s="17">
        <v>200258</v>
      </c>
      <c r="H583" s="17" t="s">
        <v>400</v>
      </c>
      <c r="I583" s="27">
        <v>25.36</v>
      </c>
      <c r="J583" s="27">
        <v>25.31</v>
      </c>
      <c r="K583" s="17" t="s">
        <v>113</v>
      </c>
      <c r="L583" s="34">
        <v>271000084</v>
      </c>
      <c r="M583" s="17">
        <v>271000084</v>
      </c>
      <c r="N583" s="18">
        <v>1090025.77</v>
      </c>
      <c r="O583" s="30">
        <v>43067</v>
      </c>
    </row>
    <row r="584" spans="1:15" x14ac:dyDescent="0.25">
      <c r="A584" s="36">
        <v>42546</v>
      </c>
      <c r="B584" s="38">
        <v>6</v>
      </c>
      <c r="C584" s="38">
        <v>26</v>
      </c>
      <c r="D584" s="17">
        <v>3000031777</v>
      </c>
      <c r="E584" s="17">
        <v>1100365</v>
      </c>
      <c r="F584" s="17" t="s">
        <v>14</v>
      </c>
      <c r="G584" s="17">
        <v>200258</v>
      </c>
      <c r="H584" s="17" t="s">
        <v>400</v>
      </c>
      <c r="I584" s="27">
        <v>22.76</v>
      </c>
      <c r="J584" s="27">
        <v>22.68</v>
      </c>
      <c r="K584" s="17" t="s">
        <v>563</v>
      </c>
      <c r="L584" s="34">
        <v>271000085</v>
      </c>
      <c r="M584" s="17">
        <v>271000085</v>
      </c>
      <c r="N584" s="18">
        <v>976759.55999999994</v>
      </c>
      <c r="O584" s="30">
        <v>43067</v>
      </c>
    </row>
    <row r="585" spans="1:15" x14ac:dyDescent="0.25">
      <c r="A585" s="36">
        <v>42546</v>
      </c>
      <c r="B585" s="38">
        <v>6</v>
      </c>
      <c r="C585" s="38">
        <v>26</v>
      </c>
      <c r="D585" s="17">
        <v>3000031777</v>
      </c>
      <c r="E585" s="17">
        <v>1100365</v>
      </c>
      <c r="F585" s="17" t="s">
        <v>14</v>
      </c>
      <c r="G585" s="17">
        <v>200258</v>
      </c>
      <c r="H585" s="17" t="s">
        <v>400</v>
      </c>
      <c r="I585" s="27">
        <v>19.71</v>
      </c>
      <c r="J585" s="27">
        <v>19.670000000000002</v>
      </c>
      <c r="K585" s="17" t="s">
        <v>22</v>
      </c>
      <c r="L585" s="34">
        <v>9600523107</v>
      </c>
      <c r="M585" s="17">
        <v>27100083</v>
      </c>
      <c r="N585" s="18">
        <v>847127.89000000013</v>
      </c>
      <c r="O585" s="30">
        <v>43067</v>
      </c>
    </row>
    <row r="586" spans="1:15" x14ac:dyDescent="0.25">
      <c r="A586" s="36">
        <v>42546</v>
      </c>
      <c r="B586" s="38">
        <v>6</v>
      </c>
      <c r="C586" s="38">
        <v>26</v>
      </c>
      <c r="D586" s="17">
        <v>3000031548</v>
      </c>
      <c r="E586" s="17">
        <v>1100380</v>
      </c>
      <c r="F586" s="17" t="s">
        <v>23</v>
      </c>
      <c r="G586" s="17">
        <v>600005</v>
      </c>
      <c r="H586" s="17" t="s">
        <v>434</v>
      </c>
      <c r="I586" s="27">
        <v>26.82</v>
      </c>
      <c r="J586" s="27">
        <v>26.72</v>
      </c>
      <c r="K586" s="17" t="s">
        <v>141</v>
      </c>
      <c r="L586" s="34" t="s">
        <v>564</v>
      </c>
      <c r="M586" s="17" t="s">
        <v>565</v>
      </c>
      <c r="N586" s="18">
        <v>2382168.16</v>
      </c>
      <c r="O586" s="30">
        <v>89153.000000000015</v>
      </c>
    </row>
    <row r="587" spans="1:15" x14ac:dyDescent="0.25">
      <c r="A587" s="36">
        <v>42546</v>
      </c>
      <c r="B587" s="38">
        <v>6</v>
      </c>
      <c r="C587" s="38">
        <v>26</v>
      </c>
      <c r="D587" s="17">
        <v>3000031555</v>
      </c>
      <c r="E587" s="17">
        <v>1100380</v>
      </c>
      <c r="F587" s="17" t="s">
        <v>23</v>
      </c>
      <c r="G587" s="17">
        <v>600005</v>
      </c>
      <c r="H587" s="17" t="s">
        <v>434</v>
      </c>
      <c r="I587" s="27">
        <v>20.66</v>
      </c>
      <c r="J587" s="27">
        <v>20.56</v>
      </c>
      <c r="K587" s="17" t="s">
        <v>477</v>
      </c>
      <c r="L587" s="34">
        <v>22009048</v>
      </c>
      <c r="M587" s="17" t="s">
        <v>566</v>
      </c>
      <c r="N587" s="18">
        <v>1773649.5199999998</v>
      </c>
      <c r="O587" s="30">
        <v>86267</v>
      </c>
    </row>
    <row r="588" spans="1:15" x14ac:dyDescent="0.25">
      <c r="A588" s="36">
        <v>42546</v>
      </c>
      <c r="B588" s="38">
        <v>6</v>
      </c>
      <c r="C588" s="38">
        <v>26</v>
      </c>
      <c r="D588" s="17">
        <v>3000031555</v>
      </c>
      <c r="E588" s="17">
        <v>1100380</v>
      </c>
      <c r="F588" s="17" t="s">
        <v>23</v>
      </c>
      <c r="G588" s="17">
        <v>600005</v>
      </c>
      <c r="H588" s="17" t="s">
        <v>434</v>
      </c>
      <c r="I588" s="27">
        <v>20.76</v>
      </c>
      <c r="J588" s="27">
        <v>20.7</v>
      </c>
      <c r="K588" s="17" t="s">
        <v>474</v>
      </c>
      <c r="L588" s="34">
        <v>22009044</v>
      </c>
      <c r="M588" s="17" t="s">
        <v>567</v>
      </c>
      <c r="N588" s="18">
        <v>1785726.9</v>
      </c>
      <c r="O588" s="30">
        <v>86267</v>
      </c>
    </row>
    <row r="589" spans="1:15" x14ac:dyDescent="0.25">
      <c r="A589" s="36">
        <v>42546</v>
      </c>
      <c r="B589" s="38">
        <v>6</v>
      </c>
      <c r="C589" s="38">
        <v>26</v>
      </c>
      <c r="D589" s="17">
        <v>3000031665</v>
      </c>
      <c r="E589" s="17">
        <v>1100380</v>
      </c>
      <c r="F589" s="17" t="s">
        <v>23</v>
      </c>
      <c r="G589" s="17">
        <v>200282</v>
      </c>
      <c r="H589" s="17" t="s">
        <v>24</v>
      </c>
      <c r="I589" s="27">
        <v>27.73</v>
      </c>
      <c r="J589" s="27">
        <v>27.66</v>
      </c>
      <c r="K589" s="17" t="s">
        <v>37</v>
      </c>
      <c r="L589" s="34">
        <v>154</v>
      </c>
      <c r="M589" s="17">
        <v>154</v>
      </c>
      <c r="N589" s="18">
        <v>2409826.61</v>
      </c>
      <c r="O589" s="30">
        <v>87123.160159074469</v>
      </c>
    </row>
    <row r="590" spans="1:15" x14ac:dyDescent="0.25">
      <c r="A590" s="36">
        <v>42546</v>
      </c>
      <c r="B590" s="38">
        <v>6</v>
      </c>
      <c r="C590" s="38">
        <v>26</v>
      </c>
      <c r="D590" s="17">
        <v>3000031665</v>
      </c>
      <c r="E590" s="17">
        <v>1100380</v>
      </c>
      <c r="F590" s="17" t="s">
        <v>23</v>
      </c>
      <c r="G590" s="17">
        <v>200282</v>
      </c>
      <c r="H590" s="17" t="s">
        <v>24</v>
      </c>
      <c r="I590" s="27">
        <v>27.92</v>
      </c>
      <c r="J590" s="27">
        <v>27.85</v>
      </c>
      <c r="K590" s="17" t="s">
        <v>68</v>
      </c>
      <c r="L590" s="34">
        <v>155</v>
      </c>
      <c r="M590" s="17">
        <v>155</v>
      </c>
      <c r="N590" s="18">
        <v>2426380.0099999998</v>
      </c>
      <c r="O590" s="30">
        <v>87123.160143626563</v>
      </c>
    </row>
    <row r="591" spans="1:15" x14ac:dyDescent="0.25">
      <c r="A591" s="36">
        <v>42546</v>
      </c>
      <c r="B591" s="38">
        <v>6</v>
      </c>
      <c r="C591" s="38">
        <v>26</v>
      </c>
      <c r="D591" s="17">
        <v>3000031665</v>
      </c>
      <c r="E591" s="17">
        <v>1100380</v>
      </c>
      <c r="F591" s="17" t="s">
        <v>23</v>
      </c>
      <c r="G591" s="17">
        <v>200282</v>
      </c>
      <c r="H591" s="17" t="s">
        <v>24</v>
      </c>
      <c r="I591" s="27">
        <v>27.35</v>
      </c>
      <c r="J591" s="27">
        <v>27.26</v>
      </c>
      <c r="K591" s="17" t="s">
        <v>152</v>
      </c>
      <c r="L591" s="34">
        <v>153</v>
      </c>
      <c r="M591" s="17">
        <v>153</v>
      </c>
      <c r="N591" s="18">
        <v>2374977.34</v>
      </c>
      <c r="O591" s="30">
        <v>87123.15994130593</v>
      </c>
    </row>
    <row r="592" spans="1:15" x14ac:dyDescent="0.25">
      <c r="A592" s="36">
        <v>42546</v>
      </c>
      <c r="B592" s="38">
        <v>6</v>
      </c>
      <c r="C592" s="38">
        <v>26</v>
      </c>
      <c r="D592" s="17">
        <v>3000031548</v>
      </c>
      <c r="E592" s="17">
        <v>1100380</v>
      </c>
      <c r="F592" s="17" t="s">
        <v>23</v>
      </c>
      <c r="G592" s="17">
        <v>600005</v>
      </c>
      <c r="H592" s="17" t="s">
        <v>434</v>
      </c>
      <c r="I592" s="27">
        <v>28.06</v>
      </c>
      <c r="J592" s="27">
        <v>28</v>
      </c>
      <c r="K592" s="17" t="s">
        <v>52</v>
      </c>
      <c r="L592" s="34" t="s">
        <v>568</v>
      </c>
      <c r="M592" s="17" t="s">
        <v>569</v>
      </c>
      <c r="N592" s="18">
        <v>2496284</v>
      </c>
      <c r="O592" s="30">
        <v>89153</v>
      </c>
    </row>
    <row r="593" spans="1:15" x14ac:dyDescent="0.25">
      <c r="A593" s="36">
        <v>42546</v>
      </c>
      <c r="B593" s="38">
        <v>6</v>
      </c>
      <c r="C593" s="38">
        <v>26</v>
      </c>
      <c r="D593" s="17">
        <v>3000031548</v>
      </c>
      <c r="E593" s="17">
        <v>1100380</v>
      </c>
      <c r="F593" s="17" t="s">
        <v>23</v>
      </c>
      <c r="G593" s="17">
        <v>600005</v>
      </c>
      <c r="H593" s="17" t="s">
        <v>434</v>
      </c>
      <c r="I593" s="27">
        <v>32.21</v>
      </c>
      <c r="J593" s="27">
        <v>32.11</v>
      </c>
      <c r="K593" s="17" t="s">
        <v>145</v>
      </c>
      <c r="L593" s="34" t="s">
        <v>570</v>
      </c>
      <c r="M593" s="17" t="s">
        <v>571</v>
      </c>
      <c r="N593" s="18">
        <v>2862702.83</v>
      </c>
      <c r="O593" s="30">
        <v>89153</v>
      </c>
    </row>
    <row r="594" spans="1:15" x14ac:dyDescent="0.25">
      <c r="A594" s="36">
        <v>42546</v>
      </c>
      <c r="B594" s="38">
        <v>6</v>
      </c>
      <c r="C594" s="38">
        <v>26</v>
      </c>
      <c r="D594" s="17">
        <v>3000031548</v>
      </c>
      <c r="E594" s="17">
        <v>1100380</v>
      </c>
      <c r="F594" s="17" t="s">
        <v>23</v>
      </c>
      <c r="G594" s="17">
        <v>600005</v>
      </c>
      <c r="H594" s="17" t="s">
        <v>434</v>
      </c>
      <c r="I594" s="27">
        <v>27.82</v>
      </c>
      <c r="J594" s="27">
        <v>27.76</v>
      </c>
      <c r="K594" s="17" t="s">
        <v>34</v>
      </c>
      <c r="L594" s="34" t="s">
        <v>572</v>
      </c>
      <c r="M594" s="17" t="s">
        <v>573</v>
      </c>
      <c r="N594" s="18">
        <v>2474887.2799999998</v>
      </c>
      <c r="O594" s="30">
        <v>89152.999999999985</v>
      </c>
    </row>
    <row r="595" spans="1:15" x14ac:dyDescent="0.25">
      <c r="A595" s="36">
        <v>42546</v>
      </c>
      <c r="B595" s="38">
        <v>6</v>
      </c>
      <c r="C595" s="38">
        <v>26</v>
      </c>
      <c r="D595" s="17">
        <v>3000031667</v>
      </c>
      <c r="E595" s="17">
        <v>1100380</v>
      </c>
      <c r="F595" s="17" t="s">
        <v>23</v>
      </c>
      <c r="G595" s="17">
        <v>600005</v>
      </c>
      <c r="H595" s="17" t="s">
        <v>434</v>
      </c>
      <c r="I595" s="27">
        <v>28.1</v>
      </c>
      <c r="J595" s="27">
        <v>28.02</v>
      </c>
      <c r="K595" s="17" t="s">
        <v>78</v>
      </c>
      <c r="L595" s="34" t="s">
        <v>574</v>
      </c>
      <c r="M595" s="17" t="s">
        <v>575</v>
      </c>
      <c r="N595" s="18">
        <v>2498067.06</v>
      </c>
      <c r="O595" s="30">
        <v>89153</v>
      </c>
    </row>
    <row r="596" spans="1:15" x14ac:dyDescent="0.25">
      <c r="A596" s="36">
        <v>42546</v>
      </c>
      <c r="B596" s="38">
        <v>6</v>
      </c>
      <c r="C596" s="38">
        <v>26</v>
      </c>
      <c r="D596" s="17">
        <v>3000031667</v>
      </c>
      <c r="E596" s="17">
        <v>1100380</v>
      </c>
      <c r="F596" s="17" t="s">
        <v>23</v>
      </c>
      <c r="G596" s="17">
        <v>600005</v>
      </c>
      <c r="H596" s="17" t="s">
        <v>434</v>
      </c>
      <c r="I596" s="27">
        <v>24.95</v>
      </c>
      <c r="J596" s="27">
        <v>24.9</v>
      </c>
      <c r="K596" s="17" t="s">
        <v>152</v>
      </c>
      <c r="L596" s="34">
        <v>136</v>
      </c>
      <c r="M596" s="17">
        <v>9499740011</v>
      </c>
      <c r="N596" s="18">
        <v>2219909.7000000002</v>
      </c>
      <c r="O596" s="30">
        <v>89153.000000000015</v>
      </c>
    </row>
    <row r="597" spans="1:15" x14ac:dyDescent="0.25">
      <c r="A597" s="36">
        <v>42546</v>
      </c>
      <c r="B597" s="38">
        <v>6</v>
      </c>
      <c r="C597" s="38">
        <v>26</v>
      </c>
      <c r="D597" s="17">
        <v>3000030405</v>
      </c>
      <c r="E597" s="17">
        <v>1100380</v>
      </c>
      <c r="F597" s="17" t="s">
        <v>23</v>
      </c>
      <c r="G597" s="17">
        <v>200282</v>
      </c>
      <c r="H597" s="17" t="s">
        <v>24</v>
      </c>
      <c r="I597" s="27">
        <v>24.864999999999998</v>
      </c>
      <c r="J597" s="27">
        <v>24.802</v>
      </c>
      <c r="K597" s="17" t="s">
        <v>37</v>
      </c>
      <c r="L597" s="34" t="s">
        <v>576</v>
      </c>
      <c r="M597" s="17">
        <v>140</v>
      </c>
      <c r="N597" s="18">
        <v>2249219.9700000002</v>
      </c>
      <c r="O597" s="30">
        <v>90687.040158051779</v>
      </c>
    </row>
    <row r="598" spans="1:15" x14ac:dyDescent="0.25">
      <c r="A598" s="36">
        <v>42546</v>
      </c>
      <c r="B598" s="38">
        <v>6</v>
      </c>
      <c r="C598" s="38">
        <v>26</v>
      </c>
      <c r="D598" s="17">
        <v>3000031548</v>
      </c>
      <c r="E598" s="17">
        <v>1100380</v>
      </c>
      <c r="F598" s="17" t="s">
        <v>23</v>
      </c>
      <c r="G598" s="17">
        <v>600005</v>
      </c>
      <c r="H598" s="17" t="s">
        <v>434</v>
      </c>
      <c r="I598" s="27">
        <v>-27.93</v>
      </c>
      <c r="J598" s="27">
        <v>-27.87</v>
      </c>
      <c r="K598" s="17" t="s">
        <v>216</v>
      </c>
      <c r="L598" s="34">
        <v>135</v>
      </c>
      <c r="M598" s="17">
        <v>9499740009</v>
      </c>
      <c r="N598" s="18">
        <v>-2484694.11</v>
      </c>
      <c r="O598" s="30">
        <v>89152.999999999985</v>
      </c>
    </row>
    <row r="599" spans="1:15" x14ac:dyDescent="0.25">
      <c r="A599" s="36">
        <v>42546</v>
      </c>
      <c r="B599" s="38">
        <v>6</v>
      </c>
      <c r="C599" s="38">
        <v>26</v>
      </c>
      <c r="D599" s="17">
        <v>3000031823</v>
      </c>
      <c r="E599" s="17">
        <v>1100380</v>
      </c>
      <c r="F599" s="17" t="s">
        <v>23</v>
      </c>
      <c r="G599" s="17">
        <v>600005</v>
      </c>
      <c r="H599" s="17" t="s">
        <v>434</v>
      </c>
      <c r="I599" s="27">
        <v>17.73</v>
      </c>
      <c r="J599" s="27">
        <v>17.64</v>
      </c>
      <c r="K599" s="17" t="s">
        <v>577</v>
      </c>
      <c r="L599" s="34">
        <v>22009083</v>
      </c>
      <c r="M599" s="17" t="s">
        <v>578</v>
      </c>
      <c r="N599" s="18">
        <v>1521749.88</v>
      </c>
      <c r="O599" s="30">
        <v>86266.999999999985</v>
      </c>
    </row>
    <row r="600" spans="1:15" x14ac:dyDescent="0.25">
      <c r="A600" s="36">
        <v>42546</v>
      </c>
      <c r="B600" s="38">
        <v>6</v>
      </c>
      <c r="C600" s="38">
        <v>26</v>
      </c>
      <c r="D600" s="17">
        <v>3000031548</v>
      </c>
      <c r="E600" s="17">
        <v>1100380</v>
      </c>
      <c r="F600" s="17" t="s">
        <v>23</v>
      </c>
      <c r="G600" s="17">
        <v>600005</v>
      </c>
      <c r="H600" s="17" t="s">
        <v>434</v>
      </c>
      <c r="I600" s="27">
        <v>27.36</v>
      </c>
      <c r="J600" s="27">
        <v>27.29</v>
      </c>
      <c r="K600" s="17" t="s">
        <v>74</v>
      </c>
      <c r="L600" s="34" t="s">
        <v>579</v>
      </c>
      <c r="M600" s="17" t="s">
        <v>580</v>
      </c>
      <c r="N600" s="18">
        <v>2432985.37</v>
      </c>
      <c r="O600" s="30">
        <v>89153</v>
      </c>
    </row>
    <row r="601" spans="1:15" x14ac:dyDescent="0.25">
      <c r="A601" s="36">
        <v>42546</v>
      </c>
      <c r="B601" s="38">
        <v>6</v>
      </c>
      <c r="C601" s="38">
        <v>26</v>
      </c>
      <c r="D601" s="17">
        <v>3000031548</v>
      </c>
      <c r="E601" s="17">
        <v>1100380</v>
      </c>
      <c r="F601" s="17" t="s">
        <v>23</v>
      </c>
      <c r="G601" s="17">
        <v>600005</v>
      </c>
      <c r="H601" s="17" t="s">
        <v>434</v>
      </c>
      <c r="I601" s="27">
        <v>28.24</v>
      </c>
      <c r="J601" s="27">
        <v>28.19</v>
      </c>
      <c r="K601" s="17" t="s">
        <v>33</v>
      </c>
      <c r="L601" s="34" t="s">
        <v>581</v>
      </c>
      <c r="M601" s="17" t="s">
        <v>582</v>
      </c>
      <c r="N601" s="18">
        <v>2513223.0699999998</v>
      </c>
      <c r="O601" s="30">
        <v>89152.999999999985</v>
      </c>
    </row>
    <row r="602" spans="1:15" x14ac:dyDescent="0.25">
      <c r="A602" s="36">
        <v>42546</v>
      </c>
      <c r="B602" s="38">
        <v>6</v>
      </c>
      <c r="C602" s="38">
        <v>26</v>
      </c>
      <c r="D602" s="17">
        <v>3000031555</v>
      </c>
      <c r="E602" s="17">
        <v>1100380</v>
      </c>
      <c r="F602" s="17" t="s">
        <v>23</v>
      </c>
      <c r="G602" s="17">
        <v>600005</v>
      </c>
      <c r="H602" s="17" t="s">
        <v>434</v>
      </c>
      <c r="I602" s="27">
        <v>19.88</v>
      </c>
      <c r="J602" s="27">
        <v>19.809999999999999</v>
      </c>
      <c r="K602" s="17" t="s">
        <v>173</v>
      </c>
      <c r="L602" s="34">
        <v>22009054</v>
      </c>
      <c r="M602" s="17" t="s">
        <v>583</v>
      </c>
      <c r="N602" s="18">
        <v>1708949.2699999998</v>
      </c>
      <c r="O602" s="30">
        <v>86267</v>
      </c>
    </row>
    <row r="603" spans="1:15" x14ac:dyDescent="0.25">
      <c r="A603" s="36">
        <v>42546</v>
      </c>
      <c r="B603" s="38">
        <v>6</v>
      </c>
      <c r="C603" s="38">
        <v>26</v>
      </c>
      <c r="D603" s="17">
        <v>3000031555</v>
      </c>
      <c r="E603" s="17">
        <v>1100380</v>
      </c>
      <c r="F603" s="17" t="s">
        <v>23</v>
      </c>
      <c r="G603" s="17">
        <v>600005</v>
      </c>
      <c r="H603" s="17" t="s">
        <v>434</v>
      </c>
      <c r="I603" s="27">
        <v>20.11</v>
      </c>
      <c r="J603" s="27">
        <v>20.07</v>
      </c>
      <c r="K603" s="17" t="s">
        <v>476</v>
      </c>
      <c r="L603" s="34">
        <v>22009050</v>
      </c>
      <c r="M603" s="17" t="s">
        <v>584</v>
      </c>
      <c r="N603" s="18">
        <v>1731378.69</v>
      </c>
      <c r="O603" s="30">
        <v>86267</v>
      </c>
    </row>
    <row r="604" spans="1:15" x14ac:dyDescent="0.25">
      <c r="A604" s="36">
        <v>42546</v>
      </c>
      <c r="B604" s="38">
        <v>6</v>
      </c>
      <c r="C604" s="38">
        <v>26</v>
      </c>
      <c r="D604" s="17">
        <v>3000031555</v>
      </c>
      <c r="E604" s="17">
        <v>1100380</v>
      </c>
      <c r="F604" s="17" t="s">
        <v>23</v>
      </c>
      <c r="G604" s="17">
        <v>600005</v>
      </c>
      <c r="H604" s="17" t="s">
        <v>434</v>
      </c>
      <c r="I604" s="27">
        <v>19.23</v>
      </c>
      <c r="J604" s="27">
        <v>19.190000000000001</v>
      </c>
      <c r="K604" s="17" t="s">
        <v>478</v>
      </c>
      <c r="L604" s="34">
        <v>22009047</v>
      </c>
      <c r="M604" s="17" t="s">
        <v>585</v>
      </c>
      <c r="N604" s="18">
        <v>1655463.7300000002</v>
      </c>
      <c r="O604" s="30">
        <v>86267</v>
      </c>
    </row>
    <row r="605" spans="1:15" x14ac:dyDescent="0.25">
      <c r="A605" s="36">
        <v>42546</v>
      </c>
      <c r="B605" s="38">
        <v>6</v>
      </c>
      <c r="C605" s="38">
        <v>26</v>
      </c>
      <c r="D605" s="17">
        <v>3000031555</v>
      </c>
      <c r="E605" s="17">
        <v>1100380</v>
      </c>
      <c r="F605" s="17" t="s">
        <v>23</v>
      </c>
      <c r="G605" s="17">
        <v>600005</v>
      </c>
      <c r="H605" s="17" t="s">
        <v>434</v>
      </c>
      <c r="I605" s="27">
        <v>20.38</v>
      </c>
      <c r="J605" s="27">
        <v>20.29</v>
      </c>
      <c r="K605" s="17" t="s">
        <v>475</v>
      </c>
      <c r="L605" s="34">
        <v>22009046</v>
      </c>
      <c r="M605" s="17" t="s">
        <v>586</v>
      </c>
      <c r="N605" s="18">
        <v>1750357.43</v>
      </c>
      <c r="O605" s="30">
        <v>86267</v>
      </c>
    </row>
    <row r="606" spans="1:15" x14ac:dyDescent="0.25">
      <c r="A606" s="36">
        <v>42546</v>
      </c>
      <c r="B606" s="38">
        <v>6</v>
      </c>
      <c r="C606" s="38">
        <v>26</v>
      </c>
      <c r="D606" s="17">
        <v>3000031555</v>
      </c>
      <c r="E606" s="17">
        <v>1100380</v>
      </c>
      <c r="F606" s="17" t="s">
        <v>23</v>
      </c>
      <c r="G606" s="17">
        <v>600005</v>
      </c>
      <c r="H606" s="17" t="s">
        <v>434</v>
      </c>
      <c r="I606" s="27">
        <v>20.92</v>
      </c>
      <c r="J606" s="27">
        <v>20.83</v>
      </c>
      <c r="K606" s="17" t="s">
        <v>587</v>
      </c>
      <c r="L606" s="34">
        <v>22009042</v>
      </c>
      <c r="M606" s="17" t="s">
        <v>588</v>
      </c>
      <c r="N606" s="18">
        <v>1796941.61</v>
      </c>
      <c r="O606" s="30">
        <v>86267.000000000015</v>
      </c>
    </row>
    <row r="607" spans="1:15" x14ac:dyDescent="0.25">
      <c r="A607" s="36">
        <v>42546</v>
      </c>
      <c r="B607" s="38">
        <v>6</v>
      </c>
      <c r="C607" s="38">
        <v>26</v>
      </c>
      <c r="D607" s="17">
        <v>3000031665</v>
      </c>
      <c r="E607" s="17">
        <v>1100380</v>
      </c>
      <c r="F607" s="17" t="s">
        <v>23</v>
      </c>
      <c r="G607" s="17">
        <v>200282</v>
      </c>
      <c r="H607" s="17" t="s">
        <v>24</v>
      </c>
      <c r="I607" s="27">
        <v>28</v>
      </c>
      <c r="J607" s="27">
        <v>27.92</v>
      </c>
      <c r="K607" s="17" t="s">
        <v>78</v>
      </c>
      <c r="L607" s="34">
        <v>158</v>
      </c>
      <c r="M607" s="17">
        <v>158</v>
      </c>
      <c r="N607" s="18">
        <v>2432478.63</v>
      </c>
      <c r="O607" s="30">
        <v>87123.160100286521</v>
      </c>
    </row>
    <row r="608" spans="1:15" x14ac:dyDescent="0.25">
      <c r="A608" s="36">
        <v>42546</v>
      </c>
      <c r="B608" s="38">
        <v>6</v>
      </c>
      <c r="C608" s="38">
        <v>26</v>
      </c>
      <c r="D608" s="17">
        <v>3000031555</v>
      </c>
      <c r="E608" s="17">
        <v>1100380</v>
      </c>
      <c r="F608" s="17" t="s">
        <v>23</v>
      </c>
      <c r="G608" s="17">
        <v>600005</v>
      </c>
      <c r="H608" s="17" t="s">
        <v>434</v>
      </c>
      <c r="I608" s="27">
        <v>20.190000000000001</v>
      </c>
      <c r="J608" s="27">
        <v>20.079999999999998</v>
      </c>
      <c r="K608" s="17" t="s">
        <v>479</v>
      </c>
      <c r="L608" s="34">
        <v>22009037</v>
      </c>
      <c r="M608" s="17">
        <v>9499740010</v>
      </c>
      <c r="N608" s="18">
        <v>1732241.36</v>
      </c>
      <c r="O608" s="30">
        <v>86267.000000000015</v>
      </c>
    </row>
    <row r="609" spans="1:15" x14ac:dyDescent="0.25">
      <c r="A609" s="36">
        <v>42546</v>
      </c>
      <c r="B609" s="38">
        <v>6</v>
      </c>
      <c r="C609" s="38">
        <v>26</v>
      </c>
      <c r="D609" s="17">
        <v>3000031823</v>
      </c>
      <c r="E609" s="17">
        <v>1100380</v>
      </c>
      <c r="F609" s="17" t="s">
        <v>23</v>
      </c>
      <c r="G609" s="17">
        <v>600005</v>
      </c>
      <c r="H609" s="17" t="s">
        <v>434</v>
      </c>
      <c r="I609" s="27">
        <v>18.28</v>
      </c>
      <c r="J609" s="27">
        <v>18.14</v>
      </c>
      <c r="K609" s="17" t="s">
        <v>589</v>
      </c>
      <c r="L609" s="34">
        <v>22009084</v>
      </c>
      <c r="M609" s="17">
        <v>9499740013</v>
      </c>
      <c r="N609" s="18">
        <v>1564883.38</v>
      </c>
      <c r="O609" s="30">
        <v>86266.999999999985</v>
      </c>
    </row>
    <row r="610" spans="1:15" x14ac:dyDescent="0.25">
      <c r="A610" s="36">
        <v>42546</v>
      </c>
      <c r="B610" s="38">
        <v>6</v>
      </c>
      <c r="C610" s="38">
        <v>26</v>
      </c>
      <c r="D610" s="17">
        <v>3000031673</v>
      </c>
      <c r="E610" s="17">
        <v>1100380</v>
      </c>
      <c r="F610" s="17" t="s">
        <v>23</v>
      </c>
      <c r="G610" s="17">
        <v>600005</v>
      </c>
      <c r="H610" s="17" t="s">
        <v>434</v>
      </c>
      <c r="I610" s="27">
        <v>26.22</v>
      </c>
      <c r="J610" s="27">
        <v>26.04</v>
      </c>
      <c r="K610" s="17" t="s">
        <v>590</v>
      </c>
      <c r="L610" s="34">
        <v>22009060</v>
      </c>
      <c r="M610" s="17">
        <v>9499740012</v>
      </c>
      <c r="N610" s="18">
        <v>2246392.6800000002</v>
      </c>
      <c r="O610" s="30">
        <v>86267.000000000015</v>
      </c>
    </row>
    <row r="611" spans="1:15" x14ac:dyDescent="0.25">
      <c r="A611" s="36">
        <v>42546</v>
      </c>
      <c r="B611" s="38">
        <v>6</v>
      </c>
      <c r="C611" s="38">
        <v>26</v>
      </c>
      <c r="D611" s="17">
        <v>3000031548</v>
      </c>
      <c r="E611" s="17">
        <v>1100380</v>
      </c>
      <c r="F611" s="17" t="s">
        <v>23</v>
      </c>
      <c r="G611" s="17">
        <v>600005</v>
      </c>
      <c r="H611" s="17" t="s">
        <v>434</v>
      </c>
      <c r="I611" s="27">
        <v>33.17</v>
      </c>
      <c r="J611" s="27">
        <v>33.06</v>
      </c>
      <c r="K611" s="17" t="s">
        <v>76</v>
      </c>
      <c r="L611" s="34" t="s">
        <v>591</v>
      </c>
      <c r="M611" s="17" t="s">
        <v>592</v>
      </c>
      <c r="N611" s="18">
        <v>2947398.18</v>
      </c>
      <c r="O611" s="30">
        <v>89153</v>
      </c>
    </row>
    <row r="612" spans="1:15" x14ac:dyDescent="0.25">
      <c r="A612" s="36">
        <v>42546</v>
      </c>
      <c r="B612" s="38">
        <v>6</v>
      </c>
      <c r="C612" s="38">
        <v>26</v>
      </c>
      <c r="D612" s="17">
        <v>3000031548</v>
      </c>
      <c r="E612" s="17">
        <v>1100380</v>
      </c>
      <c r="F612" s="17" t="s">
        <v>23</v>
      </c>
      <c r="G612" s="17">
        <v>600005</v>
      </c>
      <c r="H612" s="17" t="s">
        <v>434</v>
      </c>
      <c r="I612" s="27">
        <v>27.93</v>
      </c>
      <c r="J612" s="27">
        <v>27.87</v>
      </c>
      <c r="K612" s="17" t="s">
        <v>216</v>
      </c>
      <c r="L612" s="34">
        <v>135</v>
      </c>
      <c r="M612" s="17">
        <v>9499740009</v>
      </c>
      <c r="N612" s="18">
        <v>2484694.11</v>
      </c>
      <c r="O612" s="30">
        <v>89152.999999999985</v>
      </c>
    </row>
    <row r="613" spans="1:15" x14ac:dyDescent="0.25">
      <c r="A613" s="36">
        <v>42546</v>
      </c>
      <c r="B613" s="38">
        <v>6</v>
      </c>
      <c r="C613" s="38">
        <v>26</v>
      </c>
      <c r="D613" s="17">
        <v>3000031667</v>
      </c>
      <c r="E613" s="17">
        <v>1100380</v>
      </c>
      <c r="F613" s="17" t="s">
        <v>23</v>
      </c>
      <c r="G613" s="17">
        <v>600005</v>
      </c>
      <c r="H613" s="17" t="s">
        <v>434</v>
      </c>
      <c r="I613" s="27">
        <v>2.895</v>
      </c>
      <c r="J613" s="27">
        <v>2.8879999999999999</v>
      </c>
      <c r="K613" s="17" t="s">
        <v>37</v>
      </c>
      <c r="L613" s="34" t="s">
        <v>593</v>
      </c>
      <c r="M613" s="17" t="s">
        <v>594</v>
      </c>
      <c r="N613" s="18">
        <v>257473.86</v>
      </c>
      <c r="O613" s="30">
        <v>89152.998614958444</v>
      </c>
    </row>
    <row r="614" spans="1:15" x14ac:dyDescent="0.25">
      <c r="A614" s="36">
        <v>42546</v>
      </c>
      <c r="B614" s="38">
        <v>6</v>
      </c>
      <c r="C614" s="38">
        <v>26</v>
      </c>
      <c r="D614" s="17">
        <v>3000031548</v>
      </c>
      <c r="E614" s="17">
        <v>1100380</v>
      </c>
      <c r="F614" s="17" t="s">
        <v>23</v>
      </c>
      <c r="G614" s="17">
        <v>600005</v>
      </c>
      <c r="H614" s="17" t="s">
        <v>434</v>
      </c>
      <c r="I614" s="27">
        <v>27.93</v>
      </c>
      <c r="J614" s="27">
        <v>27.87</v>
      </c>
      <c r="K614" s="17" t="s">
        <v>216</v>
      </c>
      <c r="L614" s="34">
        <v>135</v>
      </c>
      <c r="M614" s="17">
        <v>9499740009</v>
      </c>
      <c r="N614" s="18">
        <v>2484694.11</v>
      </c>
      <c r="O614" s="30">
        <v>89152.999999999985</v>
      </c>
    </row>
    <row r="615" spans="1:15" x14ac:dyDescent="0.25">
      <c r="A615" s="36">
        <v>42546</v>
      </c>
      <c r="B615" s="38">
        <v>6</v>
      </c>
      <c r="C615" s="38">
        <v>26</v>
      </c>
      <c r="D615" s="17">
        <v>3000031548</v>
      </c>
      <c r="E615" s="17">
        <v>1100380</v>
      </c>
      <c r="F615" s="17" t="s">
        <v>23</v>
      </c>
      <c r="G615" s="17">
        <v>600005</v>
      </c>
      <c r="H615" s="17" t="s">
        <v>434</v>
      </c>
      <c r="I615" s="27">
        <v>27.4</v>
      </c>
      <c r="J615" s="27">
        <v>27.34</v>
      </c>
      <c r="K615" s="17" t="s">
        <v>278</v>
      </c>
      <c r="L615" s="34">
        <v>134</v>
      </c>
      <c r="M615" s="17" t="s">
        <v>595</v>
      </c>
      <c r="N615" s="18">
        <v>2437443.02</v>
      </c>
      <c r="O615" s="30">
        <v>89153</v>
      </c>
    </row>
    <row r="616" spans="1:15" x14ac:dyDescent="0.25">
      <c r="A616" s="36">
        <v>42546</v>
      </c>
      <c r="B616" s="38">
        <v>6</v>
      </c>
      <c r="C616" s="38">
        <v>26</v>
      </c>
      <c r="D616" s="17">
        <v>3000031667</v>
      </c>
      <c r="E616" s="17">
        <v>1100380</v>
      </c>
      <c r="F616" s="17" t="s">
        <v>23</v>
      </c>
      <c r="G616" s="17">
        <v>600005</v>
      </c>
      <c r="H616" s="17" t="s">
        <v>434</v>
      </c>
      <c r="I616" s="27">
        <v>28.01</v>
      </c>
      <c r="J616" s="27">
        <v>27.94</v>
      </c>
      <c r="K616" s="17" t="s">
        <v>68</v>
      </c>
      <c r="L616" s="34" t="s">
        <v>596</v>
      </c>
      <c r="M616" s="17" t="s">
        <v>597</v>
      </c>
      <c r="N616" s="18">
        <v>2490934.8199999998</v>
      </c>
      <c r="O616" s="30">
        <v>89152.999999999985</v>
      </c>
    </row>
    <row r="617" spans="1:15" x14ac:dyDescent="0.25">
      <c r="A617" s="36">
        <v>42546</v>
      </c>
      <c r="B617" s="38">
        <v>6</v>
      </c>
      <c r="C617" s="38">
        <v>26</v>
      </c>
      <c r="D617" s="17">
        <v>3000031854</v>
      </c>
      <c r="E617" s="17">
        <v>1100784</v>
      </c>
      <c r="F617" s="17" t="s">
        <v>40</v>
      </c>
      <c r="G617" s="17">
        <v>200055</v>
      </c>
      <c r="H617" s="17" t="s">
        <v>292</v>
      </c>
      <c r="I617" s="27">
        <v>25.1</v>
      </c>
      <c r="J617" s="27">
        <v>25.05</v>
      </c>
      <c r="K617" s="17" t="s">
        <v>598</v>
      </c>
      <c r="L617" s="34">
        <v>2532</v>
      </c>
      <c r="M617" s="17">
        <v>2532</v>
      </c>
      <c r="N617" s="18">
        <v>1163370.8400000001</v>
      </c>
      <c r="O617" s="30">
        <v>46441.949700598801</v>
      </c>
    </row>
    <row r="618" spans="1:15" x14ac:dyDescent="0.25">
      <c r="A618" s="36">
        <v>42546</v>
      </c>
      <c r="B618" s="38">
        <v>6</v>
      </c>
      <c r="C618" s="38">
        <v>26</v>
      </c>
      <c r="D618" s="17">
        <v>3000031295</v>
      </c>
      <c r="E618" s="17">
        <v>1100784</v>
      </c>
      <c r="F618" s="17" t="s">
        <v>40</v>
      </c>
      <c r="G618" s="17">
        <v>202898</v>
      </c>
      <c r="H618" s="17" t="s">
        <v>41</v>
      </c>
      <c r="I618" s="27">
        <v>32.200000000000003</v>
      </c>
      <c r="J618" s="27">
        <v>32.090000000000003</v>
      </c>
      <c r="K618" s="17" t="s">
        <v>82</v>
      </c>
      <c r="L618" s="34">
        <v>13</v>
      </c>
      <c r="M618" s="17">
        <v>13</v>
      </c>
      <c r="N618" s="18">
        <v>1766402.08</v>
      </c>
      <c r="O618" s="30">
        <v>55045.250233717663</v>
      </c>
    </row>
    <row r="619" spans="1:15" x14ac:dyDescent="0.25">
      <c r="A619" s="36">
        <v>42547</v>
      </c>
      <c r="B619" s="38">
        <v>6</v>
      </c>
      <c r="C619" s="38">
        <v>27</v>
      </c>
      <c r="D619" s="17">
        <v>3000031643</v>
      </c>
      <c r="E619" s="17">
        <v>1100122</v>
      </c>
      <c r="F619" s="17" t="s">
        <v>58</v>
      </c>
      <c r="G619" s="17">
        <v>203068</v>
      </c>
      <c r="H619" s="17" t="s">
        <v>407</v>
      </c>
      <c r="I619" s="27">
        <v>20.21</v>
      </c>
      <c r="J619" s="27">
        <v>20.16</v>
      </c>
      <c r="K619" s="17" t="s">
        <v>599</v>
      </c>
      <c r="L619" s="34">
        <v>283</v>
      </c>
      <c r="M619" s="17">
        <v>283</v>
      </c>
      <c r="N619" s="18">
        <v>1643039.98</v>
      </c>
      <c r="O619" s="30">
        <v>81499.999007936509</v>
      </c>
    </row>
    <row r="620" spans="1:15" x14ac:dyDescent="0.25">
      <c r="A620" s="36">
        <v>42547</v>
      </c>
      <c r="B620" s="38">
        <v>6</v>
      </c>
      <c r="C620" s="38">
        <v>27</v>
      </c>
      <c r="D620" s="17">
        <v>3000031698</v>
      </c>
      <c r="E620" s="17">
        <v>1100122</v>
      </c>
      <c r="F620" s="17" t="s">
        <v>58</v>
      </c>
      <c r="G620" s="17">
        <v>203087</v>
      </c>
      <c r="H620" s="17" t="s">
        <v>499</v>
      </c>
      <c r="I620" s="27">
        <v>19.739999999999998</v>
      </c>
      <c r="J620" s="27">
        <v>19.739999999999998</v>
      </c>
      <c r="K620" s="17" t="s">
        <v>600</v>
      </c>
      <c r="L620" s="34">
        <v>68</v>
      </c>
      <c r="M620" s="17">
        <v>68</v>
      </c>
      <c r="N620" s="18">
        <v>1608809.98</v>
      </c>
      <c r="O620" s="30">
        <v>81499.998986828781</v>
      </c>
    </row>
    <row r="621" spans="1:15" x14ac:dyDescent="0.25">
      <c r="A621" s="36">
        <v>42547</v>
      </c>
      <c r="B621" s="38">
        <v>6</v>
      </c>
      <c r="C621" s="38">
        <v>27</v>
      </c>
      <c r="D621" s="17">
        <v>3000030937</v>
      </c>
      <c r="E621" s="17">
        <v>1100122</v>
      </c>
      <c r="F621" s="17" t="s">
        <v>58</v>
      </c>
      <c r="G621" s="17">
        <v>203034</v>
      </c>
      <c r="H621" s="17" t="s">
        <v>333</v>
      </c>
      <c r="I621" s="27">
        <v>20.27</v>
      </c>
      <c r="J621" s="27">
        <v>20.239999999999998</v>
      </c>
      <c r="K621" s="17" t="s">
        <v>601</v>
      </c>
      <c r="L621" s="34">
        <v>29</v>
      </c>
      <c r="M621" s="17">
        <v>29</v>
      </c>
      <c r="N621" s="18">
        <v>1700159.98</v>
      </c>
      <c r="O621" s="30">
        <v>83999.999011857712</v>
      </c>
    </row>
    <row r="622" spans="1:15" x14ac:dyDescent="0.25">
      <c r="A622" s="36">
        <v>42547</v>
      </c>
      <c r="B622" s="38">
        <v>6</v>
      </c>
      <c r="C622" s="38">
        <v>27</v>
      </c>
      <c r="D622" s="17">
        <v>3000031643</v>
      </c>
      <c r="E622" s="17">
        <v>1100122</v>
      </c>
      <c r="F622" s="17" t="s">
        <v>58</v>
      </c>
      <c r="G622" s="17">
        <v>203068</v>
      </c>
      <c r="H622" s="17" t="s">
        <v>407</v>
      </c>
      <c r="I622" s="27">
        <v>20.13</v>
      </c>
      <c r="J622" s="27">
        <v>20.09</v>
      </c>
      <c r="K622" s="17" t="s">
        <v>602</v>
      </c>
      <c r="L622" s="34">
        <v>282</v>
      </c>
      <c r="M622" s="17">
        <v>282</v>
      </c>
      <c r="N622" s="18">
        <v>1637334.99</v>
      </c>
      <c r="O622" s="30">
        <v>81499.999502239923</v>
      </c>
    </row>
    <row r="623" spans="1:15" x14ac:dyDescent="0.25">
      <c r="A623" s="36">
        <v>42547</v>
      </c>
      <c r="B623" s="38">
        <v>6</v>
      </c>
      <c r="C623" s="38">
        <v>27</v>
      </c>
      <c r="D623" s="17">
        <v>3000031695</v>
      </c>
      <c r="E623" s="17">
        <v>1100122</v>
      </c>
      <c r="F623" s="17" t="s">
        <v>58</v>
      </c>
      <c r="G623" s="17">
        <v>203087</v>
      </c>
      <c r="H623" s="17" t="s">
        <v>499</v>
      </c>
      <c r="I623" s="27">
        <v>15.21</v>
      </c>
      <c r="J623" s="27">
        <v>15.21</v>
      </c>
      <c r="K623" s="17" t="s">
        <v>603</v>
      </c>
      <c r="L623" s="34">
        <v>72</v>
      </c>
      <c r="M623" s="17">
        <v>72</v>
      </c>
      <c r="N623" s="18">
        <v>1201589.99</v>
      </c>
      <c r="O623" s="30">
        <v>78999.999342537805</v>
      </c>
    </row>
    <row r="624" spans="1:15" x14ac:dyDescent="0.25">
      <c r="A624" s="36">
        <v>42547</v>
      </c>
      <c r="B624" s="38">
        <v>6</v>
      </c>
      <c r="C624" s="38">
        <v>27</v>
      </c>
      <c r="D624" s="17">
        <v>3000031665</v>
      </c>
      <c r="E624" s="17">
        <v>1100380</v>
      </c>
      <c r="F624" s="17" t="s">
        <v>23</v>
      </c>
      <c r="G624" s="17">
        <v>200282</v>
      </c>
      <c r="H624" s="17" t="s">
        <v>24</v>
      </c>
      <c r="I624" s="27">
        <v>28.62</v>
      </c>
      <c r="J624" s="27">
        <v>28.59</v>
      </c>
      <c r="K624" s="17" t="s">
        <v>144</v>
      </c>
      <c r="L624" s="34" t="s">
        <v>604</v>
      </c>
      <c r="M624" s="17">
        <v>159</v>
      </c>
      <c r="N624" s="18">
        <v>2490851.14</v>
      </c>
      <c r="O624" s="30">
        <v>87123.159846100039</v>
      </c>
    </row>
    <row r="625" spans="1:15" x14ac:dyDescent="0.25">
      <c r="A625" s="36">
        <v>42547</v>
      </c>
      <c r="B625" s="38">
        <v>6</v>
      </c>
      <c r="C625" s="38">
        <v>27</v>
      </c>
      <c r="D625" s="17">
        <v>3000031665</v>
      </c>
      <c r="E625" s="17">
        <v>1100380</v>
      </c>
      <c r="F625" s="17" t="s">
        <v>23</v>
      </c>
      <c r="G625" s="17">
        <v>200282</v>
      </c>
      <c r="H625" s="17" t="s">
        <v>24</v>
      </c>
      <c r="I625" s="27">
        <v>28.16</v>
      </c>
      <c r="J625" s="27">
        <v>28.15</v>
      </c>
      <c r="K625" s="17" t="s">
        <v>35</v>
      </c>
      <c r="L625" s="34" t="s">
        <v>605</v>
      </c>
      <c r="M625" s="17">
        <v>160</v>
      </c>
      <c r="N625" s="18">
        <v>2452516.9500000002</v>
      </c>
      <c r="O625" s="30">
        <v>87123.159857904102</v>
      </c>
    </row>
    <row r="626" spans="1:15" x14ac:dyDescent="0.25">
      <c r="A626" s="36">
        <v>42547</v>
      </c>
      <c r="B626" s="38">
        <v>6</v>
      </c>
      <c r="C626" s="38">
        <v>27</v>
      </c>
      <c r="D626" s="17">
        <v>3000031250</v>
      </c>
      <c r="E626" s="17">
        <v>1100784</v>
      </c>
      <c r="F626" s="17" t="s">
        <v>40</v>
      </c>
      <c r="G626" s="17">
        <v>200055</v>
      </c>
      <c r="H626" s="17" t="s">
        <v>292</v>
      </c>
      <c r="I626" s="27">
        <v>12.22</v>
      </c>
      <c r="J626" s="27">
        <v>12.22</v>
      </c>
      <c r="K626" s="17" t="s">
        <v>606</v>
      </c>
      <c r="L626" s="34">
        <v>2572</v>
      </c>
      <c r="M626" s="17">
        <v>2572</v>
      </c>
      <c r="N626" s="18">
        <v>523788.31</v>
      </c>
      <c r="O626" s="30">
        <v>42863.200490998359</v>
      </c>
    </row>
    <row r="627" spans="1:15" x14ac:dyDescent="0.25">
      <c r="A627" s="36">
        <v>42547</v>
      </c>
      <c r="B627" s="38">
        <v>6</v>
      </c>
      <c r="C627" s="38">
        <v>27</v>
      </c>
      <c r="D627" s="17">
        <v>3000031854</v>
      </c>
      <c r="E627" s="17">
        <v>1100784</v>
      </c>
      <c r="F627" s="17" t="s">
        <v>40</v>
      </c>
      <c r="G627" s="17">
        <v>200055</v>
      </c>
      <c r="H627" s="17" t="s">
        <v>292</v>
      </c>
      <c r="I627" s="27">
        <v>11.654999999999999</v>
      </c>
      <c r="J627" s="27">
        <v>11.654999999999999</v>
      </c>
      <c r="K627" s="17" t="s">
        <v>606</v>
      </c>
      <c r="L627" s="34">
        <v>2573</v>
      </c>
      <c r="M627" s="17">
        <v>2573</v>
      </c>
      <c r="N627" s="18">
        <v>541280.92000000004</v>
      </c>
      <c r="O627" s="30">
        <v>46441.949377949386</v>
      </c>
    </row>
    <row r="628" spans="1:15" x14ac:dyDescent="0.25">
      <c r="A628" s="36">
        <v>42547</v>
      </c>
      <c r="B628" s="38">
        <v>6</v>
      </c>
      <c r="C628" s="38">
        <v>27</v>
      </c>
      <c r="D628" s="17">
        <v>3000031295</v>
      </c>
      <c r="E628" s="17">
        <v>1100784</v>
      </c>
      <c r="F628" s="17" t="s">
        <v>40</v>
      </c>
      <c r="G628" s="17">
        <v>202898</v>
      </c>
      <c r="H628" s="17" t="s">
        <v>41</v>
      </c>
      <c r="I628" s="27">
        <v>28.82</v>
      </c>
      <c r="J628" s="27">
        <v>28.74</v>
      </c>
      <c r="K628" s="17" t="s">
        <v>193</v>
      </c>
      <c r="L628" s="34">
        <v>15</v>
      </c>
      <c r="M628" s="17">
        <v>15</v>
      </c>
      <c r="N628" s="18">
        <v>1582000.48</v>
      </c>
      <c r="O628" s="30">
        <v>55045.249826026447</v>
      </c>
    </row>
    <row r="629" spans="1:15" x14ac:dyDescent="0.25">
      <c r="A629" s="36">
        <v>42547</v>
      </c>
      <c r="B629" s="38">
        <v>6</v>
      </c>
      <c r="C629" s="38">
        <v>27</v>
      </c>
      <c r="D629" s="17">
        <v>3000031854</v>
      </c>
      <c r="E629" s="17">
        <v>1100784</v>
      </c>
      <c r="F629" s="17" t="s">
        <v>40</v>
      </c>
      <c r="G629" s="17">
        <v>200055</v>
      </c>
      <c r="H629" s="17" t="s">
        <v>292</v>
      </c>
      <c r="I629" s="27">
        <v>19.95</v>
      </c>
      <c r="J629" s="27">
        <v>19.940000000000001</v>
      </c>
      <c r="K629" s="17" t="s">
        <v>607</v>
      </c>
      <c r="L629" s="34">
        <v>2578</v>
      </c>
      <c r="M629" s="17">
        <v>2578</v>
      </c>
      <c r="N629" s="18">
        <v>926052.48</v>
      </c>
      <c r="O629" s="30">
        <v>46441.94984954864</v>
      </c>
    </row>
    <row r="630" spans="1:15" x14ac:dyDescent="0.25">
      <c r="A630" s="36">
        <v>42548</v>
      </c>
      <c r="B630" s="38">
        <v>6</v>
      </c>
      <c r="C630" s="38">
        <v>27</v>
      </c>
      <c r="D630" s="17">
        <v>3000031239</v>
      </c>
      <c r="E630" s="17">
        <v>1100365</v>
      </c>
      <c r="F630" s="17" t="s">
        <v>14</v>
      </c>
      <c r="G630" s="17">
        <v>200232</v>
      </c>
      <c r="H630" s="17" t="s">
        <v>608</v>
      </c>
      <c r="I630" s="27">
        <v>26.97</v>
      </c>
      <c r="J630" s="27">
        <v>26.95</v>
      </c>
      <c r="K630" s="17" t="s">
        <v>25</v>
      </c>
      <c r="L630" s="34">
        <v>9110127545</v>
      </c>
      <c r="M630" s="17">
        <v>1010004031</v>
      </c>
      <c r="N630" s="18">
        <v>1155548.6200000001</v>
      </c>
      <c r="O630" s="30">
        <v>42877.499814471252</v>
      </c>
    </row>
    <row r="631" spans="1:15" x14ac:dyDescent="0.25">
      <c r="A631" s="36">
        <v>42548</v>
      </c>
      <c r="B631" s="38">
        <v>6</v>
      </c>
      <c r="C631" s="38">
        <v>27</v>
      </c>
      <c r="D631" s="17">
        <v>3000031922</v>
      </c>
      <c r="E631" s="17">
        <v>1100380</v>
      </c>
      <c r="F631" s="17" t="s">
        <v>23</v>
      </c>
      <c r="G631" s="17">
        <v>200282</v>
      </c>
      <c r="H631" s="17" t="s">
        <v>24</v>
      </c>
      <c r="I631" s="27">
        <v>11.305</v>
      </c>
      <c r="J631" s="27">
        <v>11.302</v>
      </c>
      <c r="K631" s="17" t="s">
        <v>50</v>
      </c>
      <c r="L631" s="34">
        <v>163</v>
      </c>
      <c r="M631" s="17">
        <v>163</v>
      </c>
      <c r="N631" s="18">
        <v>1028737.65</v>
      </c>
      <c r="O631" s="30">
        <v>91022.619890284914</v>
      </c>
    </row>
    <row r="632" spans="1:15" x14ac:dyDescent="0.25">
      <c r="A632" s="36">
        <v>42548</v>
      </c>
      <c r="B632" s="38">
        <v>6</v>
      </c>
      <c r="C632" s="38">
        <v>27</v>
      </c>
      <c r="D632" s="17">
        <v>3000031665</v>
      </c>
      <c r="E632" s="17">
        <v>1100380</v>
      </c>
      <c r="F632" s="17" t="s">
        <v>23</v>
      </c>
      <c r="G632" s="17">
        <v>200282</v>
      </c>
      <c r="H632" s="17" t="s">
        <v>24</v>
      </c>
      <c r="I632" s="27">
        <v>21.965</v>
      </c>
      <c r="J632" s="27">
        <v>21.957999999999998</v>
      </c>
      <c r="K632" s="17" t="s">
        <v>50</v>
      </c>
      <c r="L632" s="34">
        <v>162</v>
      </c>
      <c r="M632" s="17">
        <v>162</v>
      </c>
      <c r="N632" s="18">
        <v>1913050.35</v>
      </c>
      <c r="O632" s="30">
        <v>87123.160123872862</v>
      </c>
    </row>
    <row r="633" spans="1:15" x14ac:dyDescent="0.25">
      <c r="A633" s="36">
        <v>42548</v>
      </c>
      <c r="B633" s="38">
        <v>6</v>
      </c>
      <c r="C633" s="38">
        <v>27</v>
      </c>
      <c r="D633" s="17">
        <v>3000031665</v>
      </c>
      <c r="E633" s="17">
        <v>1100380</v>
      </c>
      <c r="F633" s="17" t="s">
        <v>23</v>
      </c>
      <c r="G633" s="17">
        <v>200282</v>
      </c>
      <c r="H633" s="17" t="s">
        <v>24</v>
      </c>
      <c r="I633" s="27">
        <v>28.38</v>
      </c>
      <c r="J633" s="27">
        <v>28.33</v>
      </c>
      <c r="K633" s="17" t="s">
        <v>56</v>
      </c>
      <c r="L633" s="34">
        <v>161</v>
      </c>
      <c r="M633" s="17">
        <v>161</v>
      </c>
      <c r="N633" s="18">
        <v>2468199.12</v>
      </c>
      <c r="O633" s="30">
        <v>87123.15990116485</v>
      </c>
    </row>
    <row r="634" spans="1:15" x14ac:dyDescent="0.25">
      <c r="A634" s="36">
        <v>42548</v>
      </c>
      <c r="B634" s="38">
        <v>6</v>
      </c>
      <c r="C634" s="38">
        <v>27</v>
      </c>
      <c r="D634" s="17">
        <v>3000031922</v>
      </c>
      <c r="E634" s="17">
        <v>1100380</v>
      </c>
      <c r="F634" s="17" t="s">
        <v>23</v>
      </c>
      <c r="G634" s="17">
        <v>200282</v>
      </c>
      <c r="H634" s="17" t="s">
        <v>24</v>
      </c>
      <c r="I634" s="27">
        <v>33.83</v>
      </c>
      <c r="J634" s="27">
        <v>33.76</v>
      </c>
      <c r="K634" s="17" t="s">
        <v>519</v>
      </c>
      <c r="L634" s="34">
        <v>164</v>
      </c>
      <c r="M634" s="17">
        <v>164</v>
      </c>
      <c r="N634" s="18">
        <v>3072923.65</v>
      </c>
      <c r="O634" s="30">
        <v>91022.619964454978</v>
      </c>
    </row>
    <row r="635" spans="1:15" x14ac:dyDescent="0.25">
      <c r="A635" s="36">
        <v>42548</v>
      </c>
      <c r="B635" s="38">
        <v>6</v>
      </c>
      <c r="C635" s="38">
        <v>27</v>
      </c>
      <c r="D635" s="17">
        <v>3000031922</v>
      </c>
      <c r="E635" s="17">
        <v>1100380</v>
      </c>
      <c r="F635" s="17" t="s">
        <v>23</v>
      </c>
      <c r="G635" s="17">
        <v>200282</v>
      </c>
      <c r="H635" s="17" t="s">
        <v>24</v>
      </c>
      <c r="I635" s="27">
        <v>32.76</v>
      </c>
      <c r="J635" s="27">
        <v>32.72</v>
      </c>
      <c r="K635" s="17" t="s">
        <v>145</v>
      </c>
      <c r="L635" s="34">
        <v>165</v>
      </c>
      <c r="M635" s="17">
        <v>165</v>
      </c>
      <c r="N635" s="18">
        <v>2978260.13</v>
      </c>
      <c r="O635" s="30">
        <v>91022.620110024451</v>
      </c>
    </row>
    <row r="636" spans="1:15" x14ac:dyDescent="0.25">
      <c r="A636" s="36">
        <v>42548</v>
      </c>
      <c r="B636" s="38">
        <v>6</v>
      </c>
      <c r="C636" s="38">
        <v>27</v>
      </c>
      <c r="D636" s="17">
        <v>3000031854</v>
      </c>
      <c r="E636" s="17">
        <v>1100784</v>
      </c>
      <c r="F636" s="17" t="s">
        <v>40</v>
      </c>
      <c r="G636" s="17">
        <v>200055</v>
      </c>
      <c r="H636" s="17" t="s">
        <v>292</v>
      </c>
      <c r="I636" s="27">
        <v>19.989999999999998</v>
      </c>
      <c r="J636" s="27">
        <v>19.98</v>
      </c>
      <c r="K636" s="17" t="s">
        <v>609</v>
      </c>
      <c r="L636" s="34">
        <v>2631</v>
      </c>
      <c r="M636" s="17">
        <v>2631</v>
      </c>
      <c r="N636" s="18">
        <v>927910.15</v>
      </c>
      <c r="O636" s="30">
        <v>46441.94944944945</v>
      </c>
    </row>
    <row r="637" spans="1:15" x14ac:dyDescent="0.25">
      <c r="A637" s="36">
        <v>42549</v>
      </c>
      <c r="B637" s="38">
        <v>6</v>
      </c>
      <c r="C637" s="38">
        <v>27</v>
      </c>
      <c r="D637" s="17">
        <v>3000031794</v>
      </c>
      <c r="E637" s="17">
        <v>1100122</v>
      </c>
      <c r="F637" s="17" t="s">
        <v>58</v>
      </c>
      <c r="G637" s="17">
        <v>203068</v>
      </c>
      <c r="H637" s="17" t="s">
        <v>407</v>
      </c>
      <c r="I637" s="27">
        <v>23.99</v>
      </c>
      <c r="J637" s="27">
        <v>23.94</v>
      </c>
      <c r="K637" s="17" t="s">
        <v>610</v>
      </c>
      <c r="L637" s="34">
        <v>289</v>
      </c>
      <c r="M637" s="17">
        <v>289</v>
      </c>
      <c r="N637" s="18">
        <v>1951109.9800000002</v>
      </c>
      <c r="O637" s="30">
        <v>81499.999164578112</v>
      </c>
    </row>
    <row r="638" spans="1:15" x14ac:dyDescent="0.25">
      <c r="A638" s="36">
        <v>42549</v>
      </c>
      <c r="B638" s="38">
        <v>6</v>
      </c>
      <c r="C638" s="38">
        <v>27</v>
      </c>
      <c r="D638" s="17">
        <v>3000031556</v>
      </c>
      <c r="E638" s="17">
        <v>1100122</v>
      </c>
      <c r="F638" s="17" t="s">
        <v>58</v>
      </c>
      <c r="G638" s="17">
        <v>203075</v>
      </c>
      <c r="H638" s="17" t="s">
        <v>467</v>
      </c>
      <c r="I638" s="27">
        <v>20.329999999999998</v>
      </c>
      <c r="J638" s="27">
        <v>20.29</v>
      </c>
      <c r="K638" s="17" t="s">
        <v>611</v>
      </c>
      <c r="L638" s="34" t="s">
        <v>612</v>
      </c>
      <c r="M638" s="17">
        <v>24</v>
      </c>
      <c r="N638" s="18">
        <v>1623199.95</v>
      </c>
      <c r="O638" s="30">
        <v>79999.997535731891</v>
      </c>
    </row>
    <row r="639" spans="1:15" x14ac:dyDescent="0.25">
      <c r="A639" s="36">
        <v>42549</v>
      </c>
      <c r="B639" s="38">
        <v>6</v>
      </c>
      <c r="C639" s="38">
        <v>27</v>
      </c>
      <c r="D639" s="17">
        <v>3000031404</v>
      </c>
      <c r="E639" s="17">
        <v>1100122</v>
      </c>
      <c r="F639" s="17" t="s">
        <v>58</v>
      </c>
      <c r="G639" s="17">
        <v>203059</v>
      </c>
      <c r="H639" s="17" t="s">
        <v>395</v>
      </c>
      <c r="I639" s="27">
        <v>28.92</v>
      </c>
      <c r="J639" s="27">
        <v>28.91</v>
      </c>
      <c r="K639" s="17" t="s">
        <v>613</v>
      </c>
      <c r="L639" s="34">
        <v>36</v>
      </c>
      <c r="M639" s="17">
        <v>36</v>
      </c>
      <c r="N639" s="18">
        <v>2312799.9300000002</v>
      </c>
      <c r="O639" s="30">
        <v>79999.997578692506</v>
      </c>
    </row>
    <row r="640" spans="1:15" x14ac:dyDescent="0.25">
      <c r="A640" s="36">
        <v>42549</v>
      </c>
      <c r="B640" s="38">
        <v>6</v>
      </c>
      <c r="C640" s="38">
        <v>27</v>
      </c>
      <c r="D640" s="17">
        <v>3000031636</v>
      </c>
      <c r="E640" s="17">
        <v>1100122</v>
      </c>
      <c r="F640" s="17" t="s">
        <v>58</v>
      </c>
      <c r="G640" s="17">
        <v>203083</v>
      </c>
      <c r="H640" s="17" t="s">
        <v>486</v>
      </c>
      <c r="I640" s="27">
        <v>20.11</v>
      </c>
      <c r="J640" s="27">
        <v>20.05</v>
      </c>
      <c r="K640" s="17" t="s">
        <v>614</v>
      </c>
      <c r="L640" s="34">
        <v>70</v>
      </c>
      <c r="M640" s="17">
        <v>70</v>
      </c>
      <c r="N640" s="18">
        <v>1603999.9499999997</v>
      </c>
      <c r="O640" s="30">
        <v>79999.997506234402</v>
      </c>
    </row>
    <row r="641" spans="1:15" x14ac:dyDescent="0.25">
      <c r="A641" s="36">
        <v>42549</v>
      </c>
      <c r="B641" s="38">
        <v>6</v>
      </c>
      <c r="C641" s="38">
        <v>27</v>
      </c>
      <c r="D641" s="17">
        <v>3000031692</v>
      </c>
      <c r="E641" s="17">
        <v>1100122</v>
      </c>
      <c r="F641" s="17" t="s">
        <v>58</v>
      </c>
      <c r="G641" s="17">
        <v>203087</v>
      </c>
      <c r="H641" s="17" t="s">
        <v>499</v>
      </c>
      <c r="I641" s="27">
        <v>19.86</v>
      </c>
      <c r="J641" s="27">
        <v>19.82</v>
      </c>
      <c r="K641" s="17" t="s">
        <v>615</v>
      </c>
      <c r="L641" s="34">
        <v>73</v>
      </c>
      <c r="M641" s="17">
        <v>73</v>
      </c>
      <c r="N641" s="18">
        <v>1555869.91</v>
      </c>
      <c r="O641" s="30">
        <v>78499.995459132188</v>
      </c>
    </row>
    <row r="642" spans="1:15" x14ac:dyDescent="0.25">
      <c r="A642" s="36">
        <v>42549</v>
      </c>
      <c r="B642" s="38">
        <v>6</v>
      </c>
      <c r="C642" s="38">
        <v>27</v>
      </c>
      <c r="D642" s="17">
        <v>3000031564</v>
      </c>
      <c r="E642" s="17">
        <v>1100122</v>
      </c>
      <c r="F642" s="17" t="s">
        <v>58</v>
      </c>
      <c r="G642" s="17">
        <v>203072</v>
      </c>
      <c r="H642" s="17" t="s">
        <v>616</v>
      </c>
      <c r="I642" s="27">
        <v>20.100000000000001</v>
      </c>
      <c r="J642" s="27">
        <v>20.079999999999998</v>
      </c>
      <c r="K642" s="17" t="s">
        <v>617</v>
      </c>
      <c r="L642" s="34">
        <v>72</v>
      </c>
      <c r="M642" s="17">
        <v>72</v>
      </c>
      <c r="N642" s="18">
        <v>1606399.9499999997</v>
      </c>
      <c r="O642" s="30">
        <v>79999.997509960158</v>
      </c>
    </row>
    <row r="643" spans="1:15" x14ac:dyDescent="0.25">
      <c r="A643" s="36">
        <v>42549</v>
      </c>
      <c r="B643" s="38">
        <v>6</v>
      </c>
      <c r="C643" s="38">
        <v>27</v>
      </c>
      <c r="D643" s="17">
        <v>3000031698</v>
      </c>
      <c r="E643" s="17">
        <v>1100122</v>
      </c>
      <c r="F643" s="17" t="s">
        <v>58</v>
      </c>
      <c r="G643" s="17">
        <v>203087</v>
      </c>
      <c r="H643" s="17" t="s">
        <v>499</v>
      </c>
      <c r="I643" s="27">
        <v>20.22</v>
      </c>
      <c r="J643" s="27">
        <v>20.2</v>
      </c>
      <c r="K643" s="17" t="s">
        <v>618</v>
      </c>
      <c r="L643" s="34">
        <v>75</v>
      </c>
      <c r="M643" s="17">
        <v>75</v>
      </c>
      <c r="N643" s="18">
        <v>1646299.98</v>
      </c>
      <c r="O643" s="30">
        <v>81499.999009900988</v>
      </c>
    </row>
    <row r="644" spans="1:15" x14ac:dyDescent="0.25">
      <c r="A644" s="36">
        <v>42549</v>
      </c>
      <c r="B644" s="38">
        <v>6</v>
      </c>
      <c r="C644" s="38">
        <v>27</v>
      </c>
      <c r="D644" s="17">
        <v>3000031636</v>
      </c>
      <c r="E644" s="17">
        <v>1100122</v>
      </c>
      <c r="F644" s="17" t="s">
        <v>58</v>
      </c>
      <c r="G644" s="17">
        <v>203083</v>
      </c>
      <c r="H644" s="17" t="s">
        <v>486</v>
      </c>
      <c r="I644" s="27">
        <v>20.45</v>
      </c>
      <c r="J644" s="27">
        <v>20.38</v>
      </c>
      <c r="K644" s="17" t="s">
        <v>619</v>
      </c>
      <c r="L644" s="34">
        <v>66</v>
      </c>
      <c r="M644" s="17">
        <v>66</v>
      </c>
      <c r="N644" s="18">
        <v>1630399.9499999997</v>
      </c>
      <c r="O644" s="30">
        <v>79999.997546614322</v>
      </c>
    </row>
    <row r="645" spans="1:15" x14ac:dyDescent="0.25">
      <c r="A645" s="36">
        <v>42549</v>
      </c>
      <c r="B645" s="38">
        <v>6</v>
      </c>
      <c r="C645" s="38">
        <v>27</v>
      </c>
      <c r="D645" s="17">
        <v>3000031372</v>
      </c>
      <c r="E645" s="17">
        <v>1100365</v>
      </c>
      <c r="F645" s="17" t="s">
        <v>14</v>
      </c>
      <c r="G645" s="17">
        <v>200222</v>
      </c>
      <c r="H645" s="17" t="s">
        <v>17</v>
      </c>
      <c r="I645" s="27">
        <v>5.96</v>
      </c>
      <c r="J645" s="27">
        <v>5.96</v>
      </c>
      <c r="K645" s="17" t="s">
        <v>491</v>
      </c>
      <c r="L645" s="34">
        <v>5981</v>
      </c>
      <c r="M645" s="17">
        <v>5981</v>
      </c>
      <c r="N645" s="18">
        <v>250719.32</v>
      </c>
      <c r="O645" s="30">
        <v>42067</v>
      </c>
    </row>
    <row r="646" spans="1:15" x14ac:dyDescent="0.25">
      <c r="A646" s="36">
        <v>42549</v>
      </c>
      <c r="B646" s="38">
        <v>6</v>
      </c>
      <c r="C646" s="38">
        <v>27</v>
      </c>
      <c r="D646" s="17">
        <v>3000031369</v>
      </c>
      <c r="E646" s="17">
        <v>1100365</v>
      </c>
      <c r="F646" s="17" t="s">
        <v>14</v>
      </c>
      <c r="G646" s="17">
        <v>200222</v>
      </c>
      <c r="H646" s="17" t="s">
        <v>17</v>
      </c>
      <c r="I646" s="27">
        <v>14.49</v>
      </c>
      <c r="J646" s="27">
        <v>14.49</v>
      </c>
      <c r="K646" s="17" t="s">
        <v>491</v>
      </c>
      <c r="L646" s="34">
        <v>5981</v>
      </c>
      <c r="M646" s="17">
        <v>5981</v>
      </c>
      <c r="N646" s="18">
        <v>628387.82999999996</v>
      </c>
      <c r="O646" s="30">
        <v>43367</v>
      </c>
    </row>
    <row r="647" spans="1:15" x14ac:dyDescent="0.25">
      <c r="A647" s="36">
        <v>42549</v>
      </c>
      <c r="B647" s="38">
        <v>6</v>
      </c>
      <c r="C647" s="38">
        <v>27</v>
      </c>
      <c r="D647" s="17">
        <v>3000031922</v>
      </c>
      <c r="E647" s="17">
        <v>1100380</v>
      </c>
      <c r="F647" s="17" t="s">
        <v>23</v>
      </c>
      <c r="G647" s="17">
        <v>200282</v>
      </c>
      <c r="H647" s="17" t="s">
        <v>24</v>
      </c>
      <c r="I647" s="27">
        <v>28.16</v>
      </c>
      <c r="J647" s="27">
        <v>28.14</v>
      </c>
      <c r="K647" s="17" t="s">
        <v>52</v>
      </c>
      <c r="L647" s="34" t="s">
        <v>620</v>
      </c>
      <c r="M647" s="17">
        <v>166</v>
      </c>
      <c r="N647" s="18">
        <v>2561376.5299999998</v>
      </c>
      <c r="O647" s="30">
        <v>91022.620113717116</v>
      </c>
    </row>
    <row r="648" spans="1:15" x14ac:dyDescent="0.25">
      <c r="A648" s="36">
        <v>42549</v>
      </c>
      <c r="B648" s="38">
        <v>6</v>
      </c>
      <c r="C648" s="38">
        <v>27</v>
      </c>
      <c r="D648" s="17">
        <v>3000031922</v>
      </c>
      <c r="E648" s="17">
        <v>1100380</v>
      </c>
      <c r="F648" s="17" t="s">
        <v>23</v>
      </c>
      <c r="G648" s="17">
        <v>200282</v>
      </c>
      <c r="H648" s="17" t="s">
        <v>24</v>
      </c>
      <c r="I648" s="27">
        <v>28.27</v>
      </c>
      <c r="J648" s="27">
        <v>28.23</v>
      </c>
      <c r="K648" s="17" t="s">
        <v>33</v>
      </c>
      <c r="L648" s="34" t="s">
        <v>621</v>
      </c>
      <c r="M648" s="17">
        <v>167</v>
      </c>
      <c r="N648" s="18">
        <v>2569568.56</v>
      </c>
      <c r="O648" s="30">
        <v>91022.619907899396</v>
      </c>
    </row>
    <row r="649" spans="1:15" x14ac:dyDescent="0.25">
      <c r="A649" s="36">
        <v>42549</v>
      </c>
      <c r="B649" s="38">
        <v>6</v>
      </c>
      <c r="C649" s="38">
        <v>27</v>
      </c>
      <c r="D649" s="17">
        <v>3000031854</v>
      </c>
      <c r="E649" s="17">
        <v>1100784</v>
      </c>
      <c r="F649" s="17" t="s">
        <v>40</v>
      </c>
      <c r="G649" s="17">
        <v>200055</v>
      </c>
      <c r="H649" s="17" t="s">
        <v>292</v>
      </c>
      <c r="I649" s="27">
        <v>27.14</v>
      </c>
      <c r="J649" s="27">
        <v>27.14</v>
      </c>
      <c r="K649" s="17" t="s">
        <v>622</v>
      </c>
      <c r="L649" s="34">
        <v>2677</v>
      </c>
      <c r="M649" s="17">
        <v>2677</v>
      </c>
      <c r="N649" s="18">
        <v>1260434.52</v>
      </c>
      <c r="O649" s="30">
        <v>46441.949889462048</v>
      </c>
    </row>
    <row r="650" spans="1:15" x14ac:dyDescent="0.25">
      <c r="A650" s="36">
        <v>42550</v>
      </c>
      <c r="B650" s="38">
        <v>6</v>
      </c>
      <c r="C650" s="38">
        <v>27</v>
      </c>
      <c r="D650" s="17">
        <v>3000031602</v>
      </c>
      <c r="E650" s="17">
        <v>1100122</v>
      </c>
      <c r="F650" s="17" t="s">
        <v>58</v>
      </c>
      <c r="G650" s="17">
        <v>203080</v>
      </c>
      <c r="H650" s="17" t="s">
        <v>484</v>
      </c>
      <c r="I650" s="27">
        <v>20.69</v>
      </c>
      <c r="J650" s="27">
        <v>20.66</v>
      </c>
      <c r="K650" s="17" t="s">
        <v>466</v>
      </c>
      <c r="L650" s="34">
        <v>36</v>
      </c>
      <c r="M650" s="17">
        <v>36</v>
      </c>
      <c r="N650" s="18">
        <v>1652799.94</v>
      </c>
      <c r="O650" s="30">
        <v>79999.99709583736</v>
      </c>
    </row>
    <row r="651" spans="1:15" x14ac:dyDescent="0.25">
      <c r="A651" s="36">
        <v>42550</v>
      </c>
      <c r="B651" s="38">
        <v>6</v>
      </c>
      <c r="C651" s="38">
        <v>27</v>
      </c>
      <c r="D651" s="17">
        <v>3000031636</v>
      </c>
      <c r="E651" s="17">
        <v>1100122</v>
      </c>
      <c r="F651" s="17" t="s">
        <v>58</v>
      </c>
      <c r="G651" s="17">
        <v>203083</v>
      </c>
      <c r="H651" s="17" t="s">
        <v>486</v>
      </c>
      <c r="I651" s="27">
        <v>20.16</v>
      </c>
      <c r="J651" s="27">
        <v>20.13</v>
      </c>
      <c r="K651" s="17" t="s">
        <v>623</v>
      </c>
      <c r="L651" s="34">
        <v>69</v>
      </c>
      <c r="M651" s="17">
        <v>69</v>
      </c>
      <c r="N651" s="18">
        <v>1610399.95</v>
      </c>
      <c r="O651" s="30">
        <v>79999.997516145057</v>
      </c>
    </row>
    <row r="652" spans="1:15" x14ac:dyDescent="0.25">
      <c r="A652" s="36">
        <v>42550</v>
      </c>
      <c r="B652" s="38">
        <v>6</v>
      </c>
      <c r="C652" s="38">
        <v>27</v>
      </c>
      <c r="D652" s="17">
        <v>3000031796</v>
      </c>
      <c r="E652" s="17">
        <v>1100122</v>
      </c>
      <c r="F652" s="17" t="s">
        <v>58</v>
      </c>
      <c r="G652" s="17">
        <v>200292</v>
      </c>
      <c r="H652" s="17" t="s">
        <v>624</v>
      </c>
      <c r="I652" s="27">
        <v>20.21</v>
      </c>
      <c r="J652" s="27">
        <v>20.13</v>
      </c>
      <c r="K652" s="17" t="s">
        <v>625</v>
      </c>
      <c r="L652" s="34">
        <v>5717</v>
      </c>
      <c r="M652" s="17">
        <v>5717</v>
      </c>
      <c r="N652" s="18">
        <v>1600335</v>
      </c>
      <c r="O652" s="30">
        <v>79500</v>
      </c>
    </row>
    <row r="653" spans="1:15" x14ac:dyDescent="0.25">
      <c r="A653" s="36">
        <v>42550</v>
      </c>
      <c r="B653" s="38">
        <v>6</v>
      </c>
      <c r="C653" s="38">
        <v>27</v>
      </c>
      <c r="D653" s="17">
        <v>3000031827</v>
      </c>
      <c r="E653" s="17">
        <v>1100122</v>
      </c>
      <c r="F653" s="17" t="s">
        <v>58</v>
      </c>
      <c r="G653" s="17">
        <v>203098</v>
      </c>
      <c r="H653" s="17" t="s">
        <v>626</v>
      </c>
      <c r="I653" s="27">
        <v>20.41</v>
      </c>
      <c r="J653" s="27">
        <v>20.350000000000001</v>
      </c>
      <c r="K653" s="17" t="s">
        <v>627</v>
      </c>
      <c r="L653" s="34">
        <v>65</v>
      </c>
      <c r="M653" s="17">
        <v>65</v>
      </c>
      <c r="N653" s="18">
        <v>1658524.99</v>
      </c>
      <c r="O653" s="30">
        <v>81499.999508599503</v>
      </c>
    </row>
    <row r="654" spans="1:15" x14ac:dyDescent="0.25">
      <c r="A654" s="36">
        <v>42550</v>
      </c>
      <c r="B654" s="38">
        <v>6</v>
      </c>
      <c r="C654" s="38">
        <v>27</v>
      </c>
      <c r="D654" s="17">
        <v>3000031239</v>
      </c>
      <c r="E654" s="17">
        <v>1100365</v>
      </c>
      <c r="F654" s="17" t="s">
        <v>14</v>
      </c>
      <c r="G654" s="17">
        <v>200232</v>
      </c>
      <c r="H654" s="17" t="s">
        <v>608</v>
      </c>
      <c r="I654" s="27">
        <v>26.61</v>
      </c>
      <c r="J654" s="27">
        <v>26.6</v>
      </c>
      <c r="K654" s="17" t="s">
        <v>628</v>
      </c>
      <c r="L654" s="34">
        <v>9110127546</v>
      </c>
      <c r="M654" s="17">
        <v>1010004032</v>
      </c>
      <c r="N654" s="18">
        <v>1140541.5</v>
      </c>
      <c r="O654" s="30">
        <v>42877.5</v>
      </c>
    </row>
    <row r="655" spans="1:15" x14ac:dyDescent="0.25">
      <c r="A655" s="36">
        <v>42550</v>
      </c>
      <c r="B655" s="38">
        <v>6</v>
      </c>
      <c r="C655" s="38">
        <v>27</v>
      </c>
      <c r="D655" s="17">
        <v>3000031239</v>
      </c>
      <c r="E655" s="17">
        <v>1100365</v>
      </c>
      <c r="F655" s="17" t="s">
        <v>14</v>
      </c>
      <c r="G655" s="17">
        <v>200232</v>
      </c>
      <c r="H655" s="17" t="s">
        <v>608</v>
      </c>
      <c r="I655" s="27">
        <v>32.19</v>
      </c>
      <c r="J655" s="27">
        <v>32.130000000000003</v>
      </c>
      <c r="K655" s="17" t="s">
        <v>151</v>
      </c>
      <c r="L655" s="34">
        <v>9110127628</v>
      </c>
      <c r="M655" s="17">
        <v>1010004149</v>
      </c>
      <c r="N655" s="18">
        <v>1377654.08</v>
      </c>
      <c r="O655" s="30">
        <v>42877.500155617803</v>
      </c>
    </row>
    <row r="656" spans="1:15" x14ac:dyDescent="0.25">
      <c r="A656" s="36">
        <v>42550</v>
      </c>
      <c r="B656" s="38">
        <v>6</v>
      </c>
      <c r="C656" s="38">
        <v>27</v>
      </c>
      <c r="D656" s="17">
        <v>3000031931</v>
      </c>
      <c r="E656" s="17">
        <v>1100380</v>
      </c>
      <c r="F656" s="17" t="s">
        <v>23</v>
      </c>
      <c r="G656" s="17">
        <v>600005</v>
      </c>
      <c r="H656" s="17" t="s">
        <v>434</v>
      </c>
      <c r="I656" s="27">
        <v>16.940000000000001</v>
      </c>
      <c r="J656" s="27">
        <v>16.91</v>
      </c>
      <c r="K656" s="17" t="s">
        <v>629</v>
      </c>
      <c r="L656" s="34">
        <v>22009104</v>
      </c>
      <c r="M656" s="17" t="s">
        <v>630</v>
      </c>
      <c r="N656" s="18">
        <v>1458774.97</v>
      </c>
      <c r="O656" s="30">
        <v>86267</v>
      </c>
    </row>
    <row r="657" spans="1:15" x14ac:dyDescent="0.25">
      <c r="A657" s="36">
        <v>42550</v>
      </c>
      <c r="B657" s="38">
        <v>6</v>
      </c>
      <c r="C657" s="38">
        <v>27</v>
      </c>
      <c r="D657" s="17">
        <v>3000031931</v>
      </c>
      <c r="E657" s="17">
        <v>1100380</v>
      </c>
      <c r="F657" s="17" t="s">
        <v>23</v>
      </c>
      <c r="G657" s="17">
        <v>600005</v>
      </c>
      <c r="H657" s="17" t="s">
        <v>434</v>
      </c>
      <c r="I657" s="27">
        <v>36</v>
      </c>
      <c r="J657" s="27">
        <v>35.93</v>
      </c>
      <c r="K657" s="17" t="s">
        <v>631</v>
      </c>
      <c r="L657" s="34">
        <v>22009107</v>
      </c>
      <c r="M657" s="17" t="s">
        <v>632</v>
      </c>
      <c r="N657" s="18">
        <v>3099573.31</v>
      </c>
      <c r="O657" s="30">
        <v>86267</v>
      </c>
    </row>
    <row r="658" spans="1:15" x14ac:dyDescent="0.25">
      <c r="A658" s="36">
        <v>42550</v>
      </c>
      <c r="B658" s="38">
        <v>6</v>
      </c>
      <c r="C658" s="38">
        <v>27</v>
      </c>
      <c r="D658" s="17">
        <v>3000031931</v>
      </c>
      <c r="E658" s="17">
        <v>1100380</v>
      </c>
      <c r="F658" s="17" t="s">
        <v>23</v>
      </c>
      <c r="G658" s="17">
        <v>600005</v>
      </c>
      <c r="H658" s="17" t="s">
        <v>434</v>
      </c>
      <c r="I658" s="27">
        <v>19.89</v>
      </c>
      <c r="J658" s="27">
        <v>19.79</v>
      </c>
      <c r="K658" s="17" t="s">
        <v>633</v>
      </c>
      <c r="L658" s="34">
        <v>22009103</v>
      </c>
      <c r="M658" s="17" t="s">
        <v>634</v>
      </c>
      <c r="N658" s="18">
        <v>1707223.93</v>
      </c>
      <c r="O658" s="30">
        <v>86267</v>
      </c>
    </row>
    <row r="659" spans="1:15" x14ac:dyDescent="0.25">
      <c r="A659" s="36">
        <v>42550</v>
      </c>
      <c r="B659" s="38">
        <v>6</v>
      </c>
      <c r="C659" s="38">
        <v>27</v>
      </c>
      <c r="D659" s="17">
        <v>3000031931</v>
      </c>
      <c r="E659" s="17">
        <v>1100380</v>
      </c>
      <c r="F659" s="17" t="s">
        <v>23</v>
      </c>
      <c r="G659" s="17">
        <v>600005</v>
      </c>
      <c r="H659" s="17" t="s">
        <v>434</v>
      </c>
      <c r="I659" s="27">
        <v>20.38</v>
      </c>
      <c r="J659" s="27">
        <v>20.25</v>
      </c>
      <c r="K659" s="17" t="s">
        <v>173</v>
      </c>
      <c r="L659" s="34">
        <v>22009112</v>
      </c>
      <c r="M659" s="17" t="s">
        <v>635</v>
      </c>
      <c r="N659" s="18">
        <v>1746906.75</v>
      </c>
      <c r="O659" s="30">
        <v>86267</v>
      </c>
    </row>
    <row r="660" spans="1:15" x14ac:dyDescent="0.25">
      <c r="A660" s="36">
        <v>42550</v>
      </c>
      <c r="B660" s="38">
        <v>6</v>
      </c>
      <c r="C660" s="38">
        <v>27</v>
      </c>
      <c r="D660" s="17">
        <v>3000031931</v>
      </c>
      <c r="E660" s="17">
        <v>1100380</v>
      </c>
      <c r="F660" s="17" t="s">
        <v>23</v>
      </c>
      <c r="G660" s="17">
        <v>600005</v>
      </c>
      <c r="H660" s="17" t="s">
        <v>434</v>
      </c>
      <c r="I660" s="27">
        <v>34.85</v>
      </c>
      <c r="J660" s="27">
        <v>34.82</v>
      </c>
      <c r="K660" s="17" t="s">
        <v>636</v>
      </c>
      <c r="L660" s="34">
        <v>22009108</v>
      </c>
      <c r="M660" s="17" t="s">
        <v>637</v>
      </c>
      <c r="N660" s="18">
        <v>3003816.94</v>
      </c>
      <c r="O660" s="30">
        <v>86267</v>
      </c>
    </row>
    <row r="661" spans="1:15" x14ac:dyDescent="0.25">
      <c r="A661" s="36">
        <v>42550</v>
      </c>
      <c r="B661" s="38">
        <v>6</v>
      </c>
      <c r="C661" s="38">
        <v>27</v>
      </c>
      <c r="D661" s="17">
        <v>3000031931</v>
      </c>
      <c r="E661" s="17">
        <v>1100380</v>
      </c>
      <c r="F661" s="17" t="s">
        <v>23</v>
      </c>
      <c r="G661" s="17">
        <v>600005</v>
      </c>
      <c r="H661" s="17" t="s">
        <v>434</v>
      </c>
      <c r="I661" s="27">
        <v>28.77</v>
      </c>
      <c r="J661" s="27">
        <v>28.61</v>
      </c>
      <c r="K661" s="17" t="s">
        <v>638</v>
      </c>
      <c r="L661" s="34">
        <v>22009111</v>
      </c>
      <c r="M661" s="17" t="s">
        <v>639</v>
      </c>
      <c r="N661" s="18">
        <v>2468098.87</v>
      </c>
      <c r="O661" s="30">
        <v>86267</v>
      </c>
    </row>
    <row r="662" spans="1:15" x14ac:dyDescent="0.25">
      <c r="A662" s="36">
        <v>42550</v>
      </c>
      <c r="B662" s="38">
        <v>6</v>
      </c>
      <c r="C662" s="38">
        <v>27</v>
      </c>
      <c r="D662" s="17">
        <v>3000031931</v>
      </c>
      <c r="E662" s="17">
        <v>1100380</v>
      </c>
      <c r="F662" s="17" t="s">
        <v>23</v>
      </c>
      <c r="G662" s="17">
        <v>600005</v>
      </c>
      <c r="H662" s="17" t="s">
        <v>434</v>
      </c>
      <c r="I662" s="27">
        <v>15.98</v>
      </c>
      <c r="J662" s="27">
        <v>15.92</v>
      </c>
      <c r="K662" s="17" t="s">
        <v>640</v>
      </c>
      <c r="L662" s="34">
        <v>22009113</v>
      </c>
      <c r="M662" s="17" t="s">
        <v>641</v>
      </c>
      <c r="N662" s="18">
        <v>1373370.64</v>
      </c>
      <c r="O662" s="30">
        <v>86267</v>
      </c>
    </row>
    <row r="663" spans="1:15" x14ac:dyDescent="0.25">
      <c r="A663" s="36">
        <v>42550</v>
      </c>
      <c r="B663" s="38">
        <v>6</v>
      </c>
      <c r="C663" s="38">
        <v>27</v>
      </c>
      <c r="D663" s="17">
        <v>3000031623</v>
      </c>
      <c r="E663" s="17">
        <v>1100500</v>
      </c>
      <c r="F663" s="17" t="s">
        <v>642</v>
      </c>
      <c r="G663" s="17">
        <v>202989</v>
      </c>
      <c r="H663" s="17" t="s">
        <v>206</v>
      </c>
      <c r="I663" s="27">
        <v>19.89</v>
      </c>
      <c r="J663" s="27">
        <v>19.809999999999999</v>
      </c>
      <c r="K663" s="17" t="s">
        <v>643</v>
      </c>
      <c r="L663" s="34">
        <v>1121</v>
      </c>
      <c r="M663" s="17">
        <v>1121</v>
      </c>
      <c r="N663" s="18">
        <v>1525369.88</v>
      </c>
      <c r="O663" s="30">
        <v>76999.993942453308</v>
      </c>
    </row>
    <row r="664" spans="1:15" x14ac:dyDescent="0.25">
      <c r="A664" s="36">
        <v>42550</v>
      </c>
      <c r="B664" s="38">
        <v>6</v>
      </c>
      <c r="C664" s="38">
        <v>27</v>
      </c>
      <c r="D664" s="17">
        <v>3000031854</v>
      </c>
      <c r="E664" s="17">
        <v>1100784</v>
      </c>
      <c r="F664" s="17" t="s">
        <v>40</v>
      </c>
      <c r="G664" s="17">
        <v>200055</v>
      </c>
      <c r="H664" s="17" t="s">
        <v>292</v>
      </c>
      <c r="I664" s="27">
        <v>19.864999999999998</v>
      </c>
      <c r="J664" s="27">
        <v>19.829999999999998</v>
      </c>
      <c r="K664" s="17" t="s">
        <v>644</v>
      </c>
      <c r="L664" s="34" t="s">
        <v>645</v>
      </c>
      <c r="M664" s="17">
        <v>2681</v>
      </c>
      <c r="N664" s="18">
        <v>920943.87</v>
      </c>
      <c r="O664" s="30">
        <v>46441.95007564297</v>
      </c>
    </row>
    <row r="665" spans="1:15" x14ac:dyDescent="0.25">
      <c r="A665" s="36">
        <v>42550</v>
      </c>
      <c r="B665" s="38">
        <v>6</v>
      </c>
      <c r="C665" s="38">
        <v>27</v>
      </c>
      <c r="D665" s="17">
        <v>3000031854</v>
      </c>
      <c r="E665" s="17">
        <v>1100784</v>
      </c>
      <c r="F665" s="17" t="s">
        <v>40</v>
      </c>
      <c r="G665" s="17">
        <v>200055</v>
      </c>
      <c r="H665" s="17" t="s">
        <v>292</v>
      </c>
      <c r="I665" s="27">
        <v>20.2</v>
      </c>
      <c r="J665" s="27">
        <v>20.18</v>
      </c>
      <c r="K665" s="17" t="s">
        <v>646</v>
      </c>
      <c r="L665" s="34" t="s">
        <v>647</v>
      </c>
      <c r="M665" s="17">
        <v>2682</v>
      </c>
      <c r="N665" s="18">
        <v>937198.55</v>
      </c>
      <c r="O665" s="30">
        <v>46441.949950445989</v>
      </c>
    </row>
    <row r="666" spans="1:15" x14ac:dyDescent="0.25">
      <c r="A666" s="36">
        <v>42551</v>
      </c>
      <c r="B666" s="38">
        <v>6</v>
      </c>
      <c r="C666" s="38">
        <v>27</v>
      </c>
      <c r="D666" s="17">
        <v>3000031311</v>
      </c>
      <c r="E666" s="17">
        <v>1100122</v>
      </c>
      <c r="F666" s="17" t="s">
        <v>58</v>
      </c>
      <c r="G666" s="17">
        <v>202963</v>
      </c>
      <c r="H666" s="17" t="s">
        <v>130</v>
      </c>
      <c r="I666" s="27">
        <v>16.059999999999999</v>
      </c>
      <c r="J666" s="27">
        <v>16.02</v>
      </c>
      <c r="K666" s="17" t="s">
        <v>648</v>
      </c>
      <c r="L666" s="34">
        <v>285</v>
      </c>
      <c r="M666" s="17">
        <v>285</v>
      </c>
      <c r="N666" s="18">
        <v>1267181.8400000001</v>
      </c>
      <c r="O666" s="30">
        <v>79099.990012484399</v>
      </c>
    </row>
    <row r="667" spans="1:15" x14ac:dyDescent="0.25">
      <c r="A667" s="36">
        <v>42551</v>
      </c>
      <c r="B667" s="38">
        <v>6</v>
      </c>
      <c r="C667" s="38">
        <v>27</v>
      </c>
      <c r="D667" s="17">
        <v>3000031311</v>
      </c>
      <c r="E667" s="17">
        <v>1100122</v>
      </c>
      <c r="F667" s="17" t="s">
        <v>58</v>
      </c>
      <c r="G667" s="17">
        <v>202963</v>
      </c>
      <c r="H667" s="17" t="s">
        <v>130</v>
      </c>
      <c r="I667" s="27">
        <v>15.59</v>
      </c>
      <c r="J667" s="27">
        <v>15.544</v>
      </c>
      <c r="K667" s="17" t="s">
        <v>649</v>
      </c>
      <c r="L667" s="34">
        <v>181</v>
      </c>
      <c r="M667" s="17">
        <v>279</v>
      </c>
      <c r="N667" s="18">
        <v>1229530.25</v>
      </c>
      <c r="O667" s="30">
        <v>79099.990349974265</v>
      </c>
    </row>
    <row r="668" spans="1:15" x14ac:dyDescent="0.25">
      <c r="A668" s="36">
        <v>42551</v>
      </c>
      <c r="B668" s="38">
        <v>6</v>
      </c>
      <c r="C668" s="38">
        <v>27</v>
      </c>
      <c r="D668" s="17">
        <v>3000031522</v>
      </c>
      <c r="E668" s="17">
        <v>1100122</v>
      </c>
      <c r="F668" s="17" t="s">
        <v>58</v>
      </c>
      <c r="G668" s="17">
        <v>203062</v>
      </c>
      <c r="H668" s="17" t="s">
        <v>465</v>
      </c>
      <c r="I668" s="27">
        <v>20.13</v>
      </c>
      <c r="J668" s="27">
        <v>20.100000000000001</v>
      </c>
      <c r="K668" s="17" t="s">
        <v>650</v>
      </c>
      <c r="L668" s="34">
        <v>17</v>
      </c>
      <c r="M668" s="17">
        <v>17</v>
      </c>
      <c r="N668" s="18">
        <v>1607999.94</v>
      </c>
      <c r="O668" s="30">
        <v>79999.997014925364</v>
      </c>
    </row>
    <row r="669" spans="1:15" x14ac:dyDescent="0.25">
      <c r="A669" s="36">
        <v>42551</v>
      </c>
      <c r="B669" s="38">
        <v>6</v>
      </c>
      <c r="C669" s="38">
        <v>27</v>
      </c>
      <c r="D669" s="17">
        <v>3000030955</v>
      </c>
      <c r="E669" s="17">
        <v>1100122</v>
      </c>
      <c r="F669" s="17" t="s">
        <v>58</v>
      </c>
      <c r="G669" s="17">
        <v>202963</v>
      </c>
      <c r="H669" s="17" t="s">
        <v>130</v>
      </c>
      <c r="I669" s="27">
        <v>4.88</v>
      </c>
      <c r="J669" s="27">
        <v>4.8659999999999997</v>
      </c>
      <c r="K669" s="17" t="s">
        <v>649</v>
      </c>
      <c r="L669" s="34">
        <v>181</v>
      </c>
      <c r="M669" s="17">
        <v>279</v>
      </c>
      <c r="N669" s="18">
        <v>386846.96</v>
      </c>
      <c r="O669" s="30">
        <v>79499.991779695862</v>
      </c>
    </row>
    <row r="670" spans="1:15" x14ac:dyDescent="0.25">
      <c r="A670" s="36">
        <v>42551</v>
      </c>
      <c r="B670" s="38">
        <v>6</v>
      </c>
      <c r="C670" s="38">
        <v>27</v>
      </c>
      <c r="D670" s="17">
        <v>3000031725</v>
      </c>
      <c r="E670" s="17">
        <v>1100122</v>
      </c>
      <c r="F670" s="17" t="s">
        <v>58</v>
      </c>
      <c r="G670" s="17">
        <v>203070</v>
      </c>
      <c r="H670" s="17" t="s">
        <v>462</v>
      </c>
      <c r="I670" s="27">
        <v>20.37</v>
      </c>
      <c r="J670" s="27">
        <v>20.350000000000001</v>
      </c>
      <c r="K670" s="17" t="s">
        <v>651</v>
      </c>
      <c r="L670" s="34">
        <v>94</v>
      </c>
      <c r="M670" s="17">
        <v>94</v>
      </c>
      <c r="N670" s="18">
        <v>1658524.99</v>
      </c>
      <c r="O670" s="30">
        <v>81499.999508599503</v>
      </c>
    </row>
    <row r="671" spans="1:15" x14ac:dyDescent="0.25">
      <c r="A671" s="36">
        <v>42551</v>
      </c>
      <c r="B671" s="38">
        <v>6</v>
      </c>
      <c r="C671" s="38">
        <v>27</v>
      </c>
      <c r="D671" s="17">
        <v>3000031311</v>
      </c>
      <c r="E671" s="17">
        <v>1100122</v>
      </c>
      <c r="F671" s="17" t="s">
        <v>58</v>
      </c>
      <c r="G671" s="17">
        <v>202963</v>
      </c>
      <c r="H671" s="17" t="s">
        <v>130</v>
      </c>
      <c r="I671" s="27">
        <v>16.27</v>
      </c>
      <c r="J671" s="27">
        <v>16.25</v>
      </c>
      <c r="K671" s="17" t="s">
        <v>652</v>
      </c>
      <c r="L671" s="34">
        <v>188</v>
      </c>
      <c r="M671" s="17">
        <v>286</v>
      </c>
      <c r="N671" s="18">
        <v>1285374.8400000001</v>
      </c>
      <c r="O671" s="30">
        <v>79099.990153846156</v>
      </c>
    </row>
    <row r="672" spans="1:15" x14ac:dyDescent="0.25">
      <c r="A672" s="36">
        <v>42551</v>
      </c>
      <c r="B672" s="38">
        <v>6</v>
      </c>
      <c r="C672" s="38">
        <v>27</v>
      </c>
      <c r="D672" s="17">
        <v>3000031794</v>
      </c>
      <c r="E672" s="17">
        <v>1100122</v>
      </c>
      <c r="F672" s="17" t="s">
        <v>58</v>
      </c>
      <c r="G672" s="17">
        <v>203068</v>
      </c>
      <c r="H672" s="17" t="s">
        <v>407</v>
      </c>
      <c r="I672" s="27">
        <v>16.309999999999999</v>
      </c>
      <c r="J672" s="27">
        <v>16.27</v>
      </c>
      <c r="K672" s="17" t="s">
        <v>653</v>
      </c>
      <c r="L672" s="34">
        <v>288</v>
      </c>
      <c r="M672" s="17">
        <v>288</v>
      </c>
      <c r="N672" s="18">
        <v>1326004.99</v>
      </c>
      <c r="O672" s="30">
        <v>81499.999385371848</v>
      </c>
    </row>
    <row r="673" spans="1:15" x14ac:dyDescent="0.25">
      <c r="A673" s="36">
        <v>42551</v>
      </c>
      <c r="B673" s="38">
        <v>6</v>
      </c>
      <c r="C673" s="38">
        <v>27</v>
      </c>
      <c r="D673" s="17">
        <v>3000031694</v>
      </c>
      <c r="E673" s="17">
        <v>1100122</v>
      </c>
      <c r="F673" s="17" t="s">
        <v>58</v>
      </c>
      <c r="G673" s="17">
        <v>203087</v>
      </c>
      <c r="H673" s="17" t="s">
        <v>499</v>
      </c>
      <c r="I673" s="27">
        <v>20.09</v>
      </c>
      <c r="J673" s="27">
        <v>20.02</v>
      </c>
      <c r="K673" s="17" t="s">
        <v>654</v>
      </c>
      <c r="L673" s="34">
        <v>78</v>
      </c>
      <c r="M673" s="17">
        <v>78</v>
      </c>
      <c r="N673" s="18">
        <v>1601599.95</v>
      </c>
      <c r="O673" s="30">
        <v>79999.997502497499</v>
      </c>
    </row>
    <row r="674" spans="1:15" x14ac:dyDescent="0.25">
      <c r="A674" s="36">
        <v>42551</v>
      </c>
      <c r="B674" s="38">
        <v>6</v>
      </c>
      <c r="C674" s="38">
        <v>27</v>
      </c>
      <c r="D674" s="17">
        <v>3000031725</v>
      </c>
      <c r="E674" s="17">
        <v>1100122</v>
      </c>
      <c r="F674" s="17" t="s">
        <v>58</v>
      </c>
      <c r="G674" s="17">
        <v>203070</v>
      </c>
      <c r="H674" s="17" t="s">
        <v>462</v>
      </c>
      <c r="I674" s="27">
        <v>24.58</v>
      </c>
      <c r="J674" s="27">
        <v>24.56</v>
      </c>
      <c r="K674" s="17" t="s">
        <v>655</v>
      </c>
      <c r="L674" s="34">
        <v>93</v>
      </c>
      <c r="M674" s="17">
        <v>93</v>
      </c>
      <c r="N674" s="18">
        <v>2001639.98</v>
      </c>
      <c r="O674" s="30">
        <v>81499.999185667752</v>
      </c>
    </row>
    <row r="675" spans="1:15" x14ac:dyDescent="0.25">
      <c r="A675" s="36">
        <v>42551</v>
      </c>
      <c r="B675" s="38">
        <v>6</v>
      </c>
      <c r="C675" s="38">
        <v>27</v>
      </c>
      <c r="D675" s="17">
        <v>3000031643</v>
      </c>
      <c r="E675" s="17">
        <v>1100122</v>
      </c>
      <c r="F675" s="17" t="s">
        <v>58</v>
      </c>
      <c r="G675" s="17">
        <v>203068</v>
      </c>
      <c r="H675" s="17" t="s">
        <v>407</v>
      </c>
      <c r="I675" s="27">
        <v>20.45</v>
      </c>
      <c r="J675" s="27">
        <v>20.36</v>
      </c>
      <c r="K675" s="17" t="s">
        <v>656</v>
      </c>
      <c r="L675" s="34">
        <v>275</v>
      </c>
      <c r="M675" s="17">
        <v>275</v>
      </c>
      <c r="N675" s="18">
        <v>1659339.99</v>
      </c>
      <c r="O675" s="30">
        <v>81499.999508840861</v>
      </c>
    </row>
    <row r="676" spans="1:15" x14ac:dyDescent="0.25">
      <c r="A676" s="36">
        <v>42551</v>
      </c>
      <c r="B676" s="38">
        <v>6</v>
      </c>
      <c r="C676" s="38">
        <v>27</v>
      </c>
      <c r="D676" s="17">
        <v>3000031698</v>
      </c>
      <c r="E676" s="17">
        <v>1100122</v>
      </c>
      <c r="F676" s="17" t="s">
        <v>58</v>
      </c>
      <c r="G676" s="17">
        <v>203087</v>
      </c>
      <c r="H676" s="17" t="s">
        <v>499</v>
      </c>
      <c r="I676" s="27">
        <v>20.29</v>
      </c>
      <c r="J676" s="27">
        <v>20.25</v>
      </c>
      <c r="K676" s="17" t="s">
        <v>657</v>
      </c>
      <c r="L676" s="34">
        <v>79</v>
      </c>
      <c r="M676" s="17">
        <v>79</v>
      </c>
      <c r="N676" s="18">
        <v>1650374.98</v>
      </c>
      <c r="O676" s="30">
        <v>81499.999012345681</v>
      </c>
    </row>
    <row r="677" spans="1:15" x14ac:dyDescent="0.25">
      <c r="A677" s="36">
        <v>42551</v>
      </c>
      <c r="B677" s="38">
        <v>6</v>
      </c>
      <c r="C677" s="38">
        <v>27</v>
      </c>
      <c r="D677" s="17">
        <v>3000030955</v>
      </c>
      <c r="E677" s="17">
        <v>1100122</v>
      </c>
      <c r="F677" s="17" t="s">
        <v>58</v>
      </c>
      <c r="G677" s="17">
        <v>202963</v>
      </c>
      <c r="H677" s="17" t="s">
        <v>130</v>
      </c>
      <c r="I677" s="27">
        <v>24.21</v>
      </c>
      <c r="J677" s="27">
        <v>24.14</v>
      </c>
      <c r="K677" s="17" t="s">
        <v>658</v>
      </c>
      <c r="L677" s="34">
        <v>273</v>
      </c>
      <c r="M677" s="17">
        <v>273</v>
      </c>
      <c r="N677" s="18">
        <v>1919129.8400000003</v>
      </c>
      <c r="O677" s="30">
        <v>79499.993371996694</v>
      </c>
    </row>
    <row r="678" spans="1:15" x14ac:dyDescent="0.25">
      <c r="A678" s="36">
        <v>42551</v>
      </c>
      <c r="B678" s="38">
        <v>6</v>
      </c>
      <c r="C678" s="38">
        <v>27</v>
      </c>
      <c r="D678" s="17">
        <v>3000031796</v>
      </c>
      <c r="E678" s="17">
        <v>1100122</v>
      </c>
      <c r="F678" s="17" t="s">
        <v>58</v>
      </c>
      <c r="G678" s="17">
        <v>200292</v>
      </c>
      <c r="H678" s="17" t="s">
        <v>624</v>
      </c>
      <c r="I678" s="27">
        <v>20.13</v>
      </c>
      <c r="J678" s="27">
        <v>20.11</v>
      </c>
      <c r="K678" s="17" t="s">
        <v>659</v>
      </c>
      <c r="L678" s="34">
        <v>5718</v>
      </c>
      <c r="M678" s="17">
        <v>5718</v>
      </c>
      <c r="N678" s="18">
        <v>1598745</v>
      </c>
      <c r="O678" s="30">
        <v>79500</v>
      </c>
    </row>
    <row r="679" spans="1:15" x14ac:dyDescent="0.25">
      <c r="A679" s="36">
        <v>42551</v>
      </c>
      <c r="B679" s="38">
        <v>6</v>
      </c>
      <c r="C679" s="38">
        <v>27</v>
      </c>
      <c r="D679" s="17">
        <v>3000031311</v>
      </c>
      <c r="E679" s="17">
        <v>1100122</v>
      </c>
      <c r="F679" s="17" t="s">
        <v>58</v>
      </c>
      <c r="G679" s="17">
        <v>202963</v>
      </c>
      <c r="H679" s="17" t="s">
        <v>130</v>
      </c>
      <c r="I679" s="27">
        <v>15.89</v>
      </c>
      <c r="J679" s="27">
        <v>15.86</v>
      </c>
      <c r="K679" s="17" t="s">
        <v>660</v>
      </c>
      <c r="L679" s="34">
        <v>287</v>
      </c>
      <c r="M679" s="17">
        <v>287</v>
      </c>
      <c r="N679" s="18">
        <v>1254525.8500000001</v>
      </c>
      <c r="O679" s="30">
        <v>79099.990542244646</v>
      </c>
    </row>
    <row r="680" spans="1:15" x14ac:dyDescent="0.25">
      <c r="A680" s="36">
        <v>42551</v>
      </c>
      <c r="B680" s="38">
        <v>6</v>
      </c>
      <c r="C680" s="38">
        <v>27</v>
      </c>
      <c r="D680" s="17">
        <v>3000031311</v>
      </c>
      <c r="E680" s="17">
        <v>1100122</v>
      </c>
      <c r="F680" s="17" t="s">
        <v>58</v>
      </c>
      <c r="G680" s="17">
        <v>202963</v>
      </c>
      <c r="H680" s="17" t="s">
        <v>130</v>
      </c>
      <c r="I680" s="27">
        <v>16.100000000000001</v>
      </c>
      <c r="J680" s="27">
        <v>16.05</v>
      </c>
      <c r="K680" s="17" t="s">
        <v>661</v>
      </c>
      <c r="L680" s="34">
        <v>280</v>
      </c>
      <c r="M680" s="17">
        <v>280</v>
      </c>
      <c r="N680" s="18">
        <v>1269554.8400000001</v>
      </c>
      <c r="O680" s="30">
        <v>79099.990031152643</v>
      </c>
    </row>
    <row r="681" spans="1:15" x14ac:dyDescent="0.25">
      <c r="A681" s="36">
        <v>42551</v>
      </c>
      <c r="B681" s="38">
        <v>6</v>
      </c>
      <c r="C681" s="38">
        <v>27</v>
      </c>
      <c r="D681" s="17">
        <v>3000031636</v>
      </c>
      <c r="E681" s="17">
        <v>1100122</v>
      </c>
      <c r="F681" s="17" t="s">
        <v>58</v>
      </c>
      <c r="G681" s="17">
        <v>203083</v>
      </c>
      <c r="H681" s="17" t="s">
        <v>486</v>
      </c>
      <c r="I681" s="27">
        <v>16.09</v>
      </c>
      <c r="J681" s="27">
        <v>16.09</v>
      </c>
      <c r="K681" s="17" t="s">
        <v>662</v>
      </c>
      <c r="L681" s="34">
        <v>64</v>
      </c>
      <c r="M681" s="17">
        <v>280</v>
      </c>
      <c r="N681" s="18">
        <v>1287199.96</v>
      </c>
      <c r="O681" s="30">
        <v>79999.997513983835</v>
      </c>
    </row>
    <row r="682" spans="1:15" x14ac:dyDescent="0.25">
      <c r="A682" s="36">
        <v>42551</v>
      </c>
      <c r="B682" s="38">
        <v>6</v>
      </c>
      <c r="C682" s="38">
        <v>27</v>
      </c>
      <c r="D682" s="17">
        <v>3000031643</v>
      </c>
      <c r="E682" s="17">
        <v>1100122</v>
      </c>
      <c r="F682" s="17" t="s">
        <v>58</v>
      </c>
      <c r="G682" s="17">
        <v>203068</v>
      </c>
      <c r="H682" s="17" t="s">
        <v>407</v>
      </c>
      <c r="I682" s="27">
        <v>20.37</v>
      </c>
      <c r="J682" s="27">
        <v>20.27</v>
      </c>
      <c r="K682" s="17" t="s">
        <v>663</v>
      </c>
      <c r="L682" s="34">
        <v>276</v>
      </c>
      <c r="M682" s="17">
        <v>276</v>
      </c>
      <c r="N682" s="18">
        <v>1652004.98</v>
      </c>
      <c r="O682" s="30">
        <v>81499.999013320179</v>
      </c>
    </row>
    <row r="683" spans="1:15" x14ac:dyDescent="0.25">
      <c r="A683" s="36">
        <v>42551</v>
      </c>
      <c r="B683" s="38">
        <v>6</v>
      </c>
      <c r="C683" s="38">
        <v>27</v>
      </c>
      <c r="D683" s="17">
        <v>3000030955</v>
      </c>
      <c r="E683" s="17">
        <v>1100122</v>
      </c>
      <c r="F683" s="17" t="s">
        <v>58</v>
      </c>
      <c r="G683" s="17">
        <v>202963</v>
      </c>
      <c r="H683" s="17" t="s">
        <v>130</v>
      </c>
      <c r="I683" s="27">
        <v>24.53</v>
      </c>
      <c r="J683" s="27">
        <v>24.46</v>
      </c>
      <c r="K683" s="17" t="s">
        <v>664</v>
      </c>
      <c r="L683" s="34">
        <v>274</v>
      </c>
      <c r="M683" s="17">
        <v>274</v>
      </c>
      <c r="N683" s="18">
        <v>1944569.84</v>
      </c>
      <c r="O683" s="30">
        <v>79499.993458708093</v>
      </c>
    </row>
    <row r="684" spans="1:15" x14ac:dyDescent="0.25">
      <c r="A684" s="36">
        <v>42551</v>
      </c>
      <c r="B684" s="38">
        <v>6</v>
      </c>
      <c r="C684" s="38">
        <v>27</v>
      </c>
      <c r="D684" s="17">
        <v>3000031933</v>
      </c>
      <c r="E684" s="17">
        <v>1100122</v>
      </c>
      <c r="F684" s="17" t="s">
        <v>58</v>
      </c>
      <c r="G684" s="17">
        <v>200291</v>
      </c>
      <c r="H684" s="17" t="s">
        <v>665</v>
      </c>
      <c r="I684" s="27">
        <v>19.98</v>
      </c>
      <c r="J684" s="27">
        <v>19.98</v>
      </c>
      <c r="K684" s="17" t="s">
        <v>666</v>
      </c>
      <c r="L684" s="34">
        <v>376</v>
      </c>
      <c r="M684" s="17">
        <v>376</v>
      </c>
      <c r="N684" s="18">
        <v>1628369.98</v>
      </c>
      <c r="O684" s="30">
        <v>81499.998998998999</v>
      </c>
    </row>
    <row r="685" spans="1:15" x14ac:dyDescent="0.25">
      <c r="A685" s="36">
        <v>42551</v>
      </c>
      <c r="B685" s="38">
        <v>6</v>
      </c>
      <c r="C685" s="38">
        <v>27</v>
      </c>
      <c r="D685" s="17">
        <v>3000029943</v>
      </c>
      <c r="E685" s="17">
        <v>1100365</v>
      </c>
      <c r="F685" s="17" t="s">
        <v>14</v>
      </c>
      <c r="G685" s="17">
        <v>202011</v>
      </c>
      <c r="H685" s="17" t="s">
        <v>380</v>
      </c>
      <c r="I685" s="27">
        <v>20.2</v>
      </c>
      <c r="J685" s="27">
        <v>20.14</v>
      </c>
      <c r="K685" s="17" t="s">
        <v>667</v>
      </c>
      <c r="L685" s="34">
        <v>1611602826</v>
      </c>
      <c r="M685" s="17">
        <v>1611602826</v>
      </c>
      <c r="N685" s="18">
        <v>949953.46</v>
      </c>
      <c r="O685" s="30">
        <v>47167.500496524328</v>
      </c>
    </row>
    <row r="686" spans="1:15" x14ac:dyDescent="0.25">
      <c r="A686" s="36">
        <v>42551</v>
      </c>
      <c r="B686" s="38">
        <v>6</v>
      </c>
      <c r="C686" s="38">
        <v>27</v>
      </c>
      <c r="D686" s="17">
        <v>3000029943</v>
      </c>
      <c r="E686" s="17">
        <v>1100365</v>
      </c>
      <c r="F686" s="17" t="s">
        <v>14</v>
      </c>
      <c r="G686" s="17">
        <v>202011</v>
      </c>
      <c r="H686" s="17" t="s">
        <v>380</v>
      </c>
      <c r="I686" s="27">
        <v>20.100000000000001</v>
      </c>
      <c r="J686" s="27">
        <v>20.05</v>
      </c>
      <c r="K686" s="17" t="s">
        <v>414</v>
      </c>
      <c r="L686" s="34">
        <v>1611602818</v>
      </c>
      <c r="M686" s="17">
        <v>1611602818</v>
      </c>
      <c r="N686" s="18">
        <v>945708.38</v>
      </c>
      <c r="O686" s="30">
        <v>47167.500249376557</v>
      </c>
    </row>
    <row r="687" spans="1:15" x14ac:dyDescent="0.25">
      <c r="A687" s="36">
        <v>42551</v>
      </c>
      <c r="B687" s="38">
        <v>6</v>
      </c>
      <c r="C687" s="38">
        <v>27</v>
      </c>
      <c r="D687" s="17">
        <v>3000031828</v>
      </c>
      <c r="E687" s="17">
        <v>1100378</v>
      </c>
      <c r="F687" s="17" t="s">
        <v>668</v>
      </c>
      <c r="G687" s="17">
        <v>200222</v>
      </c>
      <c r="H687" s="17" t="s">
        <v>17</v>
      </c>
      <c r="I687" s="27">
        <v>22.94</v>
      </c>
      <c r="J687" s="27">
        <v>22.93</v>
      </c>
      <c r="K687" s="17" t="s">
        <v>669</v>
      </c>
      <c r="L687" s="34">
        <v>6495</v>
      </c>
      <c r="M687" s="17">
        <v>6495</v>
      </c>
      <c r="N687" s="18">
        <v>1090711.31</v>
      </c>
      <c r="O687" s="30">
        <v>47567</v>
      </c>
    </row>
    <row r="688" spans="1:15" x14ac:dyDescent="0.25">
      <c r="A688" s="36">
        <v>42551</v>
      </c>
      <c r="B688" s="38">
        <v>6</v>
      </c>
      <c r="C688" s="38">
        <v>27</v>
      </c>
      <c r="D688" s="17">
        <v>3000031828</v>
      </c>
      <c r="E688" s="17">
        <v>1100378</v>
      </c>
      <c r="F688" s="17" t="s">
        <v>668</v>
      </c>
      <c r="G688" s="17">
        <v>200222</v>
      </c>
      <c r="H688" s="17" t="s">
        <v>17</v>
      </c>
      <c r="I688" s="27">
        <v>21.91</v>
      </c>
      <c r="J688" s="27">
        <v>21.88</v>
      </c>
      <c r="K688" s="17" t="s">
        <v>670</v>
      </c>
      <c r="L688" s="34">
        <v>6582</v>
      </c>
      <c r="M688" s="17">
        <v>6582</v>
      </c>
      <c r="N688" s="18">
        <v>1040765.96</v>
      </c>
      <c r="O688" s="30">
        <v>47567</v>
      </c>
    </row>
    <row r="689" spans="1:15" x14ac:dyDescent="0.25">
      <c r="A689" s="36">
        <v>42551</v>
      </c>
      <c r="B689" s="38">
        <v>6</v>
      </c>
      <c r="C689" s="38">
        <v>27</v>
      </c>
      <c r="D689" s="17">
        <v>3000031828</v>
      </c>
      <c r="E689" s="17">
        <v>1100378</v>
      </c>
      <c r="F689" s="17" t="s">
        <v>668</v>
      </c>
      <c r="G689" s="17">
        <v>200222</v>
      </c>
      <c r="H689" s="17" t="s">
        <v>17</v>
      </c>
      <c r="I689" s="27">
        <v>20.98</v>
      </c>
      <c r="J689" s="27">
        <v>20.98</v>
      </c>
      <c r="K689" s="17" t="s">
        <v>671</v>
      </c>
      <c r="L689" s="34">
        <v>6579</v>
      </c>
      <c r="M689" s="17">
        <v>6579</v>
      </c>
      <c r="N689" s="18">
        <v>997955.66</v>
      </c>
      <c r="O689" s="30">
        <v>47567</v>
      </c>
    </row>
    <row r="690" spans="1:15" x14ac:dyDescent="0.25">
      <c r="A690" s="36">
        <v>42551</v>
      </c>
      <c r="B690" s="38">
        <v>6</v>
      </c>
      <c r="C690" s="38">
        <v>27</v>
      </c>
      <c r="D690" s="17">
        <v>3000031828</v>
      </c>
      <c r="E690" s="17">
        <v>1100378</v>
      </c>
      <c r="F690" s="17" t="s">
        <v>668</v>
      </c>
      <c r="G690" s="17">
        <v>200222</v>
      </c>
      <c r="H690" s="17" t="s">
        <v>17</v>
      </c>
      <c r="I690" s="27">
        <v>23.74</v>
      </c>
      <c r="J690" s="27">
        <v>23.74</v>
      </c>
      <c r="K690" s="17" t="s">
        <v>672</v>
      </c>
      <c r="L690" s="34">
        <v>6512</v>
      </c>
      <c r="M690" s="17">
        <v>6512</v>
      </c>
      <c r="N690" s="18">
        <v>1129240.58</v>
      </c>
      <c r="O690" s="30">
        <v>47567.000000000007</v>
      </c>
    </row>
    <row r="691" spans="1:15" x14ac:dyDescent="0.25">
      <c r="A691" s="36">
        <v>42551</v>
      </c>
      <c r="B691" s="38">
        <v>6</v>
      </c>
      <c r="C691" s="38">
        <v>27</v>
      </c>
      <c r="D691" s="17">
        <v>3000031828</v>
      </c>
      <c r="E691" s="17">
        <v>1100378</v>
      </c>
      <c r="F691" s="17" t="s">
        <v>668</v>
      </c>
      <c r="G691" s="17">
        <v>200222</v>
      </c>
      <c r="H691" s="17" t="s">
        <v>17</v>
      </c>
      <c r="I691" s="27">
        <v>26.2</v>
      </c>
      <c r="J691" s="27">
        <v>26.2</v>
      </c>
      <c r="K691" s="17" t="s">
        <v>673</v>
      </c>
      <c r="L691" s="34">
        <v>6499</v>
      </c>
      <c r="M691" s="17">
        <v>6499</v>
      </c>
      <c r="N691" s="18">
        <v>1246255.3999999999</v>
      </c>
      <c r="O691" s="30">
        <v>47567</v>
      </c>
    </row>
    <row r="692" spans="1:15" x14ac:dyDescent="0.25">
      <c r="A692" s="36">
        <v>42551</v>
      </c>
      <c r="B692" s="38">
        <v>6</v>
      </c>
      <c r="C692" s="38">
        <v>27</v>
      </c>
      <c r="D692" s="17">
        <v>3000031828</v>
      </c>
      <c r="E692" s="17">
        <v>1100378</v>
      </c>
      <c r="F692" s="17" t="s">
        <v>668</v>
      </c>
      <c r="G692" s="17">
        <v>200222</v>
      </c>
      <c r="H692" s="17" t="s">
        <v>17</v>
      </c>
      <c r="I692" s="27">
        <v>16.72</v>
      </c>
      <c r="J692" s="27">
        <v>16.7</v>
      </c>
      <c r="K692" s="17" t="s">
        <v>417</v>
      </c>
      <c r="L692" s="34">
        <v>6538</v>
      </c>
      <c r="M692" s="17">
        <v>6538</v>
      </c>
      <c r="N692" s="18">
        <v>794368.9</v>
      </c>
      <c r="O692" s="30">
        <v>47567</v>
      </c>
    </row>
    <row r="693" spans="1:15" x14ac:dyDescent="0.25">
      <c r="A693" s="36">
        <v>42551</v>
      </c>
      <c r="B693" s="38">
        <v>6</v>
      </c>
      <c r="C693" s="38">
        <v>27</v>
      </c>
      <c r="D693" s="17">
        <v>3000031828</v>
      </c>
      <c r="E693" s="17">
        <v>1100378</v>
      </c>
      <c r="F693" s="17" t="s">
        <v>668</v>
      </c>
      <c r="G693" s="17">
        <v>200222</v>
      </c>
      <c r="H693" s="17" t="s">
        <v>17</v>
      </c>
      <c r="I693" s="27">
        <v>20.54</v>
      </c>
      <c r="J693" s="27">
        <v>20.5</v>
      </c>
      <c r="K693" s="17" t="s">
        <v>18</v>
      </c>
      <c r="L693" s="34">
        <v>6534</v>
      </c>
      <c r="M693" s="17">
        <v>6534</v>
      </c>
      <c r="N693" s="18">
        <v>975123.5</v>
      </c>
      <c r="O693" s="30">
        <v>47567</v>
      </c>
    </row>
    <row r="694" spans="1:15" x14ac:dyDescent="0.25">
      <c r="A694" s="36">
        <v>42551</v>
      </c>
      <c r="B694" s="38">
        <v>6</v>
      </c>
      <c r="C694" s="38">
        <v>27</v>
      </c>
      <c r="D694" s="17">
        <v>3000031828</v>
      </c>
      <c r="E694" s="17">
        <v>1100378</v>
      </c>
      <c r="F694" s="17" t="s">
        <v>668</v>
      </c>
      <c r="G694" s="17">
        <v>200222</v>
      </c>
      <c r="H694" s="17" t="s">
        <v>17</v>
      </c>
      <c r="I694" s="27">
        <v>25.14</v>
      </c>
      <c r="J694" s="27">
        <v>25.14</v>
      </c>
      <c r="K694" s="17" t="s">
        <v>674</v>
      </c>
      <c r="L694" s="34">
        <v>6510</v>
      </c>
      <c r="M694" s="17">
        <v>6510</v>
      </c>
      <c r="N694" s="18">
        <v>1195834.3799999999</v>
      </c>
      <c r="O694" s="30">
        <v>47566.999999999993</v>
      </c>
    </row>
    <row r="695" spans="1:15" x14ac:dyDescent="0.25">
      <c r="A695" s="36">
        <v>42551</v>
      </c>
      <c r="B695" s="38">
        <v>6</v>
      </c>
      <c r="C695" s="38">
        <v>27</v>
      </c>
      <c r="D695" s="17">
        <v>3000031938</v>
      </c>
      <c r="E695" s="17">
        <v>1100380</v>
      </c>
      <c r="F695" s="17" t="s">
        <v>23</v>
      </c>
      <c r="G695" s="17">
        <v>600005</v>
      </c>
      <c r="H695" s="17" t="s">
        <v>434</v>
      </c>
      <c r="I695" s="27">
        <v>16.04</v>
      </c>
      <c r="J695" s="27">
        <v>15.98</v>
      </c>
      <c r="K695" s="17" t="s">
        <v>675</v>
      </c>
      <c r="L695" s="34">
        <v>22009114</v>
      </c>
      <c r="M695" s="17" t="s">
        <v>676</v>
      </c>
      <c r="N695" s="18">
        <v>1378546.66</v>
      </c>
      <c r="O695" s="30">
        <v>86266.999999999985</v>
      </c>
    </row>
    <row r="696" spans="1:15" x14ac:dyDescent="0.25">
      <c r="A696" s="36">
        <v>42551</v>
      </c>
      <c r="B696" s="38">
        <v>6</v>
      </c>
      <c r="C696" s="38">
        <v>27</v>
      </c>
      <c r="D696" s="17">
        <v>3000031938</v>
      </c>
      <c r="E696" s="17">
        <v>1100380</v>
      </c>
      <c r="F696" s="17" t="s">
        <v>23</v>
      </c>
      <c r="G696" s="17">
        <v>600005</v>
      </c>
      <c r="H696" s="17" t="s">
        <v>434</v>
      </c>
      <c r="I696" s="27">
        <v>19.48</v>
      </c>
      <c r="J696" s="27">
        <v>19.420000000000002</v>
      </c>
      <c r="K696" s="17" t="s">
        <v>677</v>
      </c>
      <c r="L696" s="34">
        <v>22009115</v>
      </c>
      <c r="M696" s="17" t="s">
        <v>678</v>
      </c>
      <c r="N696" s="18">
        <v>1675305.14</v>
      </c>
      <c r="O696" s="30">
        <v>86266.999999999985</v>
      </c>
    </row>
    <row r="697" spans="1:15" x14ac:dyDescent="0.25">
      <c r="A697" s="36">
        <v>42551</v>
      </c>
      <c r="B697" s="38">
        <v>6</v>
      </c>
      <c r="C697" s="38">
        <v>27</v>
      </c>
      <c r="D697" s="17">
        <v>3000031813</v>
      </c>
      <c r="E697" s="17">
        <v>1100500</v>
      </c>
      <c r="F697" s="17" t="s">
        <v>642</v>
      </c>
      <c r="G697" s="17">
        <v>202963</v>
      </c>
      <c r="H697" s="17" t="s">
        <v>130</v>
      </c>
      <c r="I697" s="27">
        <v>16.09</v>
      </c>
      <c r="J697" s="27">
        <v>16.05</v>
      </c>
      <c r="K697" s="17" t="s">
        <v>679</v>
      </c>
      <c r="L697" s="34">
        <v>308</v>
      </c>
      <c r="M697" s="17">
        <v>308</v>
      </c>
      <c r="N697" s="18">
        <v>1216589.9099999999</v>
      </c>
      <c r="O697" s="30">
        <v>75799.994392523353</v>
      </c>
    </row>
    <row r="698" spans="1:15" x14ac:dyDescent="0.25">
      <c r="A698" s="36">
        <v>42551</v>
      </c>
      <c r="B698" s="38">
        <v>6</v>
      </c>
      <c r="C698" s="38">
        <v>27</v>
      </c>
      <c r="D698" s="17">
        <v>3000031810</v>
      </c>
      <c r="E698" s="17">
        <v>1100784</v>
      </c>
      <c r="F698" s="17" t="s">
        <v>40</v>
      </c>
      <c r="G698" s="17">
        <v>202899</v>
      </c>
      <c r="H698" s="17" t="s">
        <v>680</v>
      </c>
      <c r="I698" s="27">
        <v>19.87</v>
      </c>
      <c r="J698" s="27">
        <v>19.87</v>
      </c>
      <c r="K698" s="17" t="s">
        <v>681</v>
      </c>
      <c r="L698" s="34">
        <v>2189</v>
      </c>
      <c r="M698" s="17">
        <v>2189</v>
      </c>
      <c r="N698" s="18">
        <v>1007409</v>
      </c>
      <c r="O698" s="30">
        <v>50700</v>
      </c>
    </row>
    <row r="699" spans="1:15" x14ac:dyDescent="0.25">
      <c r="A699" s="36">
        <v>42551</v>
      </c>
      <c r="B699" s="38">
        <v>6</v>
      </c>
      <c r="C699" s="38">
        <v>27</v>
      </c>
      <c r="D699" s="17">
        <v>3000031854</v>
      </c>
      <c r="E699" s="17">
        <v>1100784</v>
      </c>
      <c r="F699" s="17" t="s">
        <v>40</v>
      </c>
      <c r="G699" s="17">
        <v>200055</v>
      </c>
      <c r="H699" s="17" t="s">
        <v>292</v>
      </c>
      <c r="I699" s="27">
        <v>19.745000000000001</v>
      </c>
      <c r="J699" s="27">
        <v>19.739999999999998</v>
      </c>
      <c r="K699" s="17" t="s">
        <v>682</v>
      </c>
      <c r="L699" s="34">
        <v>2739</v>
      </c>
      <c r="M699" s="17">
        <v>2739</v>
      </c>
      <c r="N699" s="18">
        <v>916764.1</v>
      </c>
      <c r="O699" s="30">
        <v>46441.950354609929</v>
      </c>
    </row>
    <row r="700" spans="1:15" x14ac:dyDescent="0.25">
      <c r="A700" s="36">
        <v>42551</v>
      </c>
      <c r="B700" s="38">
        <v>6</v>
      </c>
      <c r="C700" s="38">
        <v>27</v>
      </c>
      <c r="D700" s="17">
        <v>3000031854</v>
      </c>
      <c r="E700" s="17">
        <v>1100784</v>
      </c>
      <c r="F700" s="17" t="s">
        <v>40</v>
      </c>
      <c r="G700" s="17">
        <v>200055</v>
      </c>
      <c r="H700" s="17" t="s">
        <v>292</v>
      </c>
      <c r="I700" s="27">
        <v>26.63</v>
      </c>
      <c r="J700" s="27">
        <v>26.62</v>
      </c>
      <c r="K700" s="17" t="s">
        <v>278</v>
      </c>
      <c r="L700" s="34">
        <v>2673</v>
      </c>
      <c r="M700" s="17">
        <v>2673</v>
      </c>
      <c r="N700" s="18">
        <v>1236284.71</v>
      </c>
      <c r="O700" s="30">
        <v>46441.950037565737</v>
      </c>
    </row>
    <row r="701" spans="1:15" x14ac:dyDescent="0.25">
      <c r="A701" s="36">
        <v>42551</v>
      </c>
      <c r="B701" s="38">
        <v>6</v>
      </c>
      <c r="C701" s="38">
        <v>27</v>
      </c>
      <c r="D701" s="17">
        <v>3000031854</v>
      </c>
      <c r="E701" s="17">
        <v>1100784</v>
      </c>
      <c r="F701" s="17" t="s">
        <v>40</v>
      </c>
      <c r="G701" s="17">
        <v>200055</v>
      </c>
      <c r="H701" s="17" t="s">
        <v>292</v>
      </c>
      <c r="I701" s="27">
        <v>19.704999999999998</v>
      </c>
      <c r="J701" s="27">
        <v>19.704999999999998</v>
      </c>
      <c r="K701" s="17" t="s">
        <v>683</v>
      </c>
      <c r="L701" s="34">
        <v>2788</v>
      </c>
      <c r="M701" s="17">
        <v>2788</v>
      </c>
      <c r="N701" s="18">
        <v>915138.62</v>
      </c>
      <c r="O701" s="30">
        <v>46441.949758944436</v>
      </c>
    </row>
    <row r="702" spans="1:15" x14ac:dyDescent="0.25">
      <c r="A702" s="36">
        <v>42551</v>
      </c>
      <c r="B702" s="38">
        <v>6</v>
      </c>
      <c r="C702" s="38">
        <v>27</v>
      </c>
      <c r="D702" s="17">
        <v>3000031854</v>
      </c>
      <c r="E702" s="17">
        <v>1100784</v>
      </c>
      <c r="F702" s="17" t="s">
        <v>40</v>
      </c>
      <c r="G702" s="17">
        <v>200055</v>
      </c>
      <c r="H702" s="17" t="s">
        <v>292</v>
      </c>
      <c r="I702" s="27">
        <v>20.675000000000001</v>
      </c>
      <c r="J702" s="27">
        <v>20.66</v>
      </c>
      <c r="K702" s="17" t="s">
        <v>684</v>
      </c>
      <c r="L702" s="34">
        <v>2789</v>
      </c>
      <c r="M702" s="17">
        <v>2789</v>
      </c>
      <c r="N702" s="18">
        <v>959490.68000000017</v>
      </c>
      <c r="O702" s="30">
        <v>46441.949661181032</v>
      </c>
    </row>
    <row r="703" spans="1:15" x14ac:dyDescent="0.25">
      <c r="A703" s="36">
        <v>42551</v>
      </c>
      <c r="B703" s="38">
        <v>6</v>
      </c>
      <c r="C703" s="38">
        <v>27</v>
      </c>
      <c r="D703" s="17">
        <v>3000031854</v>
      </c>
      <c r="E703" s="17">
        <v>1100784</v>
      </c>
      <c r="F703" s="17" t="s">
        <v>40</v>
      </c>
      <c r="G703" s="17">
        <v>200055</v>
      </c>
      <c r="H703" s="17" t="s">
        <v>292</v>
      </c>
      <c r="I703" s="27">
        <v>20.99</v>
      </c>
      <c r="J703" s="27">
        <v>20.99</v>
      </c>
      <c r="K703" s="17" t="s">
        <v>685</v>
      </c>
      <c r="L703" s="34" t="s">
        <v>686</v>
      </c>
      <c r="M703" s="17">
        <v>2740</v>
      </c>
      <c r="N703" s="18">
        <v>974816.54</v>
      </c>
      <c r="O703" s="30">
        <v>46441.95045259648</v>
      </c>
    </row>
    <row r="704" spans="1:15" x14ac:dyDescent="0.25">
      <c r="A704" s="36">
        <v>42551</v>
      </c>
      <c r="B704" s="38">
        <v>6</v>
      </c>
      <c r="C704" s="38">
        <v>27</v>
      </c>
      <c r="D704" s="17">
        <v>3000031810</v>
      </c>
      <c r="E704" s="17">
        <v>1100784</v>
      </c>
      <c r="F704" s="17" t="s">
        <v>40</v>
      </c>
      <c r="G704" s="17">
        <v>202899</v>
      </c>
      <c r="H704" s="17" t="s">
        <v>680</v>
      </c>
      <c r="I704" s="27">
        <v>20.03</v>
      </c>
      <c r="J704" s="27">
        <v>20</v>
      </c>
      <c r="K704" s="17" t="s">
        <v>687</v>
      </c>
      <c r="L704" s="34" t="s">
        <v>688</v>
      </c>
      <c r="M704" s="17">
        <v>2190</v>
      </c>
      <c r="N704" s="18">
        <v>1014000</v>
      </c>
      <c r="O704" s="30">
        <v>50700</v>
      </c>
    </row>
    <row r="705" spans="1:15" x14ac:dyDescent="0.25">
      <c r="A705" s="36">
        <v>42552</v>
      </c>
      <c r="B705" s="38">
        <v>7</v>
      </c>
      <c r="C705" s="38">
        <v>27</v>
      </c>
      <c r="D705" s="17">
        <v>3000030941</v>
      </c>
      <c r="E705" s="17">
        <v>1100122</v>
      </c>
      <c r="F705" s="17" t="s">
        <v>58</v>
      </c>
      <c r="G705" s="17">
        <v>203034</v>
      </c>
      <c r="H705" s="17" t="s">
        <v>333</v>
      </c>
      <c r="I705" s="27">
        <v>19.86</v>
      </c>
      <c r="J705" s="27">
        <v>19.82</v>
      </c>
      <c r="K705" s="17" t="s">
        <v>689</v>
      </c>
      <c r="L705" s="34">
        <v>30</v>
      </c>
      <c r="M705" s="17">
        <v>30</v>
      </c>
      <c r="N705" s="18">
        <v>1664879.98</v>
      </c>
      <c r="O705" s="30">
        <v>83999.998990918262</v>
      </c>
    </row>
    <row r="706" spans="1:15" x14ac:dyDescent="0.25">
      <c r="A706" s="36">
        <v>42552</v>
      </c>
      <c r="B706" s="38">
        <v>7</v>
      </c>
      <c r="C706" s="38">
        <v>27</v>
      </c>
      <c r="D706" s="17">
        <v>3000031828</v>
      </c>
      <c r="E706" s="17">
        <v>1100378</v>
      </c>
      <c r="F706" s="17" t="s">
        <v>668</v>
      </c>
      <c r="G706" s="17">
        <v>200222</v>
      </c>
      <c r="H706" s="17" t="s">
        <v>17</v>
      </c>
      <c r="I706" s="27">
        <v>-20.98</v>
      </c>
      <c r="J706" s="27">
        <v>-20.98</v>
      </c>
      <c r="K706" s="17" t="s">
        <v>671</v>
      </c>
      <c r="L706" s="34">
        <v>6579</v>
      </c>
      <c r="M706" s="17">
        <v>6579</v>
      </c>
      <c r="N706" s="18">
        <v>-997955.66</v>
      </c>
      <c r="O706" s="30">
        <v>47567</v>
      </c>
    </row>
    <row r="707" spans="1:15" x14ac:dyDescent="0.25">
      <c r="A707" s="36">
        <v>42552</v>
      </c>
      <c r="B707" s="38">
        <v>7</v>
      </c>
      <c r="C707" s="38">
        <v>27</v>
      </c>
      <c r="D707" s="17">
        <v>3000031828</v>
      </c>
      <c r="E707" s="17">
        <v>1100378</v>
      </c>
      <c r="F707" s="17" t="s">
        <v>668</v>
      </c>
      <c r="G707" s="17">
        <v>200222</v>
      </c>
      <c r="H707" s="17" t="s">
        <v>17</v>
      </c>
      <c r="I707" s="27">
        <v>22.94</v>
      </c>
      <c r="J707" s="27">
        <v>22.93</v>
      </c>
      <c r="K707" s="17" t="s">
        <v>669</v>
      </c>
      <c r="L707" s="34">
        <v>6495</v>
      </c>
      <c r="M707" s="17">
        <v>6495</v>
      </c>
      <c r="N707" s="18">
        <v>1090711.31</v>
      </c>
      <c r="O707" s="30">
        <v>47567</v>
      </c>
    </row>
    <row r="708" spans="1:15" x14ac:dyDescent="0.25">
      <c r="A708" s="36">
        <v>42552</v>
      </c>
      <c r="B708" s="38">
        <v>7</v>
      </c>
      <c r="C708" s="38">
        <v>27</v>
      </c>
      <c r="D708" s="17">
        <v>3000031828</v>
      </c>
      <c r="E708" s="17">
        <v>1100378</v>
      </c>
      <c r="F708" s="17" t="s">
        <v>668</v>
      </c>
      <c r="G708" s="17">
        <v>200222</v>
      </c>
      <c r="H708" s="17" t="s">
        <v>17</v>
      </c>
      <c r="I708" s="27">
        <v>20.54</v>
      </c>
      <c r="J708" s="27">
        <v>20.5</v>
      </c>
      <c r="K708" s="17" t="s">
        <v>18</v>
      </c>
      <c r="L708" s="34">
        <v>6534</v>
      </c>
      <c r="M708" s="17">
        <v>6534</v>
      </c>
      <c r="N708" s="18">
        <v>975123.5</v>
      </c>
      <c r="O708" s="30">
        <v>47567</v>
      </c>
    </row>
    <row r="709" spans="1:15" x14ac:dyDescent="0.25">
      <c r="A709" s="36">
        <v>42552</v>
      </c>
      <c r="B709" s="38">
        <v>7</v>
      </c>
      <c r="C709" s="38">
        <v>27</v>
      </c>
      <c r="D709" s="17">
        <v>3000031828</v>
      </c>
      <c r="E709" s="17">
        <v>1100378</v>
      </c>
      <c r="F709" s="17" t="s">
        <v>668</v>
      </c>
      <c r="G709" s="17">
        <v>200222</v>
      </c>
      <c r="H709" s="17" t="s">
        <v>17</v>
      </c>
      <c r="I709" s="27">
        <v>20.98</v>
      </c>
      <c r="J709" s="27">
        <v>20.98</v>
      </c>
      <c r="K709" s="17" t="s">
        <v>671</v>
      </c>
      <c r="L709" s="34">
        <v>6579</v>
      </c>
      <c r="M709" s="17">
        <v>6579</v>
      </c>
      <c r="N709" s="18">
        <v>997955.66</v>
      </c>
      <c r="O709" s="30">
        <v>47567</v>
      </c>
    </row>
    <row r="710" spans="1:15" x14ac:dyDescent="0.25">
      <c r="A710" s="36">
        <v>42552</v>
      </c>
      <c r="B710" s="38">
        <v>7</v>
      </c>
      <c r="C710" s="38">
        <v>27</v>
      </c>
      <c r="D710" s="17">
        <v>3000031828</v>
      </c>
      <c r="E710" s="17">
        <v>1100378</v>
      </c>
      <c r="F710" s="17" t="s">
        <v>668</v>
      </c>
      <c r="G710" s="17">
        <v>200222</v>
      </c>
      <c r="H710" s="17" t="s">
        <v>17</v>
      </c>
      <c r="I710" s="27">
        <v>23.74</v>
      </c>
      <c r="J710" s="27">
        <v>23.74</v>
      </c>
      <c r="K710" s="17" t="s">
        <v>428</v>
      </c>
      <c r="L710" s="34">
        <v>6512</v>
      </c>
      <c r="M710" s="17">
        <v>6512</v>
      </c>
      <c r="N710" s="18">
        <v>1129240.58</v>
      </c>
      <c r="O710" s="30">
        <v>47567.000000000007</v>
      </c>
    </row>
    <row r="711" spans="1:15" x14ac:dyDescent="0.25">
      <c r="A711" s="36">
        <v>42552</v>
      </c>
      <c r="B711" s="38">
        <v>7</v>
      </c>
      <c r="C711" s="38">
        <v>27</v>
      </c>
      <c r="D711" s="17">
        <v>3000031828</v>
      </c>
      <c r="E711" s="17">
        <v>1100378</v>
      </c>
      <c r="F711" s="17" t="s">
        <v>668</v>
      </c>
      <c r="G711" s="17">
        <v>200222</v>
      </c>
      <c r="H711" s="17" t="s">
        <v>17</v>
      </c>
      <c r="I711" s="27">
        <v>26.2</v>
      </c>
      <c r="J711" s="27">
        <v>26.2</v>
      </c>
      <c r="K711" s="17" t="s">
        <v>673</v>
      </c>
      <c r="L711" s="34">
        <v>6499</v>
      </c>
      <c r="M711" s="17">
        <v>6499</v>
      </c>
      <c r="N711" s="18">
        <v>1246255.3999999999</v>
      </c>
      <c r="O711" s="30">
        <v>47567</v>
      </c>
    </row>
    <row r="712" spans="1:15" x14ac:dyDescent="0.25">
      <c r="A712" s="36">
        <v>42552</v>
      </c>
      <c r="B712" s="38">
        <v>7</v>
      </c>
      <c r="C712" s="38">
        <v>27</v>
      </c>
      <c r="D712" s="17">
        <v>3000031828</v>
      </c>
      <c r="E712" s="17">
        <v>1100378</v>
      </c>
      <c r="F712" s="17" t="s">
        <v>668</v>
      </c>
      <c r="G712" s="17">
        <v>200222</v>
      </c>
      <c r="H712" s="17" t="s">
        <v>17</v>
      </c>
      <c r="I712" s="27">
        <v>21.91</v>
      </c>
      <c r="J712" s="27">
        <v>21.88</v>
      </c>
      <c r="K712" s="17" t="s">
        <v>670</v>
      </c>
      <c r="L712" s="34">
        <v>6582</v>
      </c>
      <c r="M712" s="17">
        <v>6582</v>
      </c>
      <c r="N712" s="18">
        <v>1040765.96</v>
      </c>
      <c r="O712" s="30">
        <v>47567</v>
      </c>
    </row>
    <row r="713" spans="1:15" x14ac:dyDescent="0.25">
      <c r="A713" s="36">
        <v>42552</v>
      </c>
      <c r="B713" s="38">
        <v>7</v>
      </c>
      <c r="C713" s="38">
        <v>27</v>
      </c>
      <c r="D713" s="17">
        <v>3000031828</v>
      </c>
      <c r="E713" s="17">
        <v>1100378</v>
      </c>
      <c r="F713" s="17" t="s">
        <v>668</v>
      </c>
      <c r="G713" s="17">
        <v>200222</v>
      </c>
      <c r="H713" s="17" t="s">
        <v>17</v>
      </c>
      <c r="I713" s="27">
        <v>-20.54</v>
      </c>
      <c r="J713" s="27">
        <v>-20.5</v>
      </c>
      <c r="K713" s="17" t="s">
        <v>18</v>
      </c>
      <c r="L713" s="34">
        <v>6534</v>
      </c>
      <c r="M713" s="17">
        <v>6534</v>
      </c>
      <c r="N713" s="18">
        <v>-975123.5</v>
      </c>
      <c r="O713" s="30">
        <v>47567</v>
      </c>
    </row>
    <row r="714" spans="1:15" x14ac:dyDescent="0.25">
      <c r="A714" s="36">
        <v>42552</v>
      </c>
      <c r="B714" s="38">
        <v>7</v>
      </c>
      <c r="C714" s="38">
        <v>27</v>
      </c>
      <c r="D714" s="17">
        <v>3000031828</v>
      </c>
      <c r="E714" s="17">
        <v>1100378</v>
      </c>
      <c r="F714" s="17" t="s">
        <v>668</v>
      </c>
      <c r="G714" s="17">
        <v>200222</v>
      </c>
      <c r="H714" s="17" t="s">
        <v>17</v>
      </c>
      <c r="I714" s="27">
        <v>-26.2</v>
      </c>
      <c r="J714" s="27">
        <v>-26.2</v>
      </c>
      <c r="K714" s="17" t="s">
        <v>673</v>
      </c>
      <c r="L714" s="34">
        <v>6499</v>
      </c>
      <c r="M714" s="17">
        <v>6499</v>
      </c>
      <c r="N714" s="18">
        <v>-1246255.3999999999</v>
      </c>
      <c r="O714" s="30">
        <v>47567</v>
      </c>
    </row>
    <row r="715" spans="1:15" x14ac:dyDescent="0.25">
      <c r="A715" s="36">
        <v>42552</v>
      </c>
      <c r="B715" s="38">
        <v>7</v>
      </c>
      <c r="C715" s="38">
        <v>27</v>
      </c>
      <c r="D715" s="17">
        <v>3000031828</v>
      </c>
      <c r="E715" s="17">
        <v>1100378</v>
      </c>
      <c r="F715" s="17" t="s">
        <v>668</v>
      </c>
      <c r="G715" s="17">
        <v>200222</v>
      </c>
      <c r="H715" s="17" t="s">
        <v>17</v>
      </c>
      <c r="I715" s="27">
        <v>19.71</v>
      </c>
      <c r="J715" s="27">
        <v>19.7</v>
      </c>
      <c r="K715" s="17" t="s">
        <v>690</v>
      </c>
      <c r="L715" s="34">
        <v>6518</v>
      </c>
      <c r="M715" s="17">
        <v>6518</v>
      </c>
      <c r="N715" s="18">
        <v>937069.9</v>
      </c>
      <c r="O715" s="30">
        <v>47567</v>
      </c>
    </row>
    <row r="716" spans="1:15" x14ac:dyDescent="0.25">
      <c r="A716" s="36">
        <v>42552</v>
      </c>
      <c r="B716" s="38">
        <v>7</v>
      </c>
      <c r="C716" s="38">
        <v>27</v>
      </c>
      <c r="D716" s="17">
        <v>3000031828</v>
      </c>
      <c r="E716" s="17">
        <v>1100378</v>
      </c>
      <c r="F716" s="17" t="s">
        <v>668</v>
      </c>
      <c r="G716" s="17">
        <v>200222</v>
      </c>
      <c r="H716" s="17" t="s">
        <v>17</v>
      </c>
      <c r="I716" s="27">
        <v>19.41</v>
      </c>
      <c r="J716" s="27">
        <v>19.38</v>
      </c>
      <c r="K716" s="17" t="s">
        <v>691</v>
      </c>
      <c r="L716" s="34">
        <v>6493</v>
      </c>
      <c r="M716" s="17">
        <v>6493</v>
      </c>
      <c r="N716" s="18">
        <v>921848.46</v>
      </c>
      <c r="O716" s="30">
        <v>47567</v>
      </c>
    </row>
    <row r="717" spans="1:15" x14ac:dyDescent="0.25">
      <c r="A717" s="36">
        <v>42552</v>
      </c>
      <c r="B717" s="38">
        <v>7</v>
      </c>
      <c r="C717" s="38">
        <v>27</v>
      </c>
      <c r="D717" s="17">
        <v>3000031828</v>
      </c>
      <c r="E717" s="17">
        <v>1100378</v>
      </c>
      <c r="F717" s="17" t="s">
        <v>668</v>
      </c>
      <c r="G717" s="17">
        <v>200222</v>
      </c>
      <c r="H717" s="17" t="s">
        <v>17</v>
      </c>
      <c r="I717" s="27">
        <v>20.29</v>
      </c>
      <c r="J717" s="27">
        <v>20.27</v>
      </c>
      <c r="K717" s="17" t="s">
        <v>115</v>
      </c>
      <c r="L717" s="34">
        <v>6535</v>
      </c>
      <c r="M717" s="17">
        <v>6535</v>
      </c>
      <c r="N717" s="18">
        <v>964183.09</v>
      </c>
      <c r="O717" s="30">
        <v>47567</v>
      </c>
    </row>
    <row r="718" spans="1:15" x14ac:dyDescent="0.25">
      <c r="A718" s="36">
        <v>42552</v>
      </c>
      <c r="B718" s="38">
        <v>7</v>
      </c>
      <c r="C718" s="38">
        <v>27</v>
      </c>
      <c r="D718" s="17">
        <v>3000031828</v>
      </c>
      <c r="E718" s="17">
        <v>1100378</v>
      </c>
      <c r="F718" s="17" t="s">
        <v>668</v>
      </c>
      <c r="G718" s="17">
        <v>200222</v>
      </c>
      <c r="H718" s="17" t="s">
        <v>17</v>
      </c>
      <c r="I718" s="27">
        <v>-23.74</v>
      </c>
      <c r="J718" s="27">
        <v>-23.74</v>
      </c>
      <c r="K718" s="17" t="s">
        <v>428</v>
      </c>
      <c r="L718" s="34">
        <v>6512</v>
      </c>
      <c r="M718" s="17">
        <v>6512</v>
      </c>
      <c r="N718" s="18">
        <v>-1129240.58</v>
      </c>
      <c r="O718" s="30">
        <v>47567.000000000007</v>
      </c>
    </row>
    <row r="719" spans="1:15" x14ac:dyDescent="0.25">
      <c r="A719" s="36">
        <v>42552</v>
      </c>
      <c r="B719" s="38">
        <v>7</v>
      </c>
      <c r="C719" s="38">
        <v>27</v>
      </c>
      <c r="D719" s="17">
        <v>3000031828</v>
      </c>
      <c r="E719" s="17">
        <v>1100378</v>
      </c>
      <c r="F719" s="17" t="s">
        <v>668</v>
      </c>
      <c r="G719" s="17">
        <v>200222</v>
      </c>
      <c r="H719" s="17" t="s">
        <v>17</v>
      </c>
      <c r="I719" s="27">
        <v>-21.91</v>
      </c>
      <c r="J719" s="27">
        <v>-21.88</v>
      </c>
      <c r="K719" s="17" t="s">
        <v>670</v>
      </c>
      <c r="L719" s="34">
        <v>6582</v>
      </c>
      <c r="M719" s="17">
        <v>6582</v>
      </c>
      <c r="N719" s="18">
        <v>-1040765.96</v>
      </c>
      <c r="O719" s="30">
        <v>47567</v>
      </c>
    </row>
    <row r="720" spans="1:15" x14ac:dyDescent="0.25">
      <c r="A720" s="36">
        <v>42552</v>
      </c>
      <c r="B720" s="38">
        <v>7</v>
      </c>
      <c r="C720" s="38">
        <v>27</v>
      </c>
      <c r="D720" s="17">
        <v>3000031828</v>
      </c>
      <c r="E720" s="17">
        <v>1100378</v>
      </c>
      <c r="F720" s="17" t="s">
        <v>668</v>
      </c>
      <c r="G720" s="17">
        <v>200222</v>
      </c>
      <c r="H720" s="17" t="s">
        <v>17</v>
      </c>
      <c r="I720" s="27">
        <v>-22.94</v>
      </c>
      <c r="J720" s="27">
        <v>-22.93</v>
      </c>
      <c r="K720" s="17" t="s">
        <v>669</v>
      </c>
      <c r="L720" s="34">
        <v>6495</v>
      </c>
      <c r="M720" s="17">
        <v>6495</v>
      </c>
      <c r="N720" s="18">
        <v>-1090711.31</v>
      </c>
      <c r="O720" s="30">
        <v>47567</v>
      </c>
    </row>
    <row r="721" spans="1:15" x14ac:dyDescent="0.25">
      <c r="A721" s="36">
        <v>42553</v>
      </c>
      <c r="B721" s="38">
        <v>7</v>
      </c>
      <c r="C721" s="38">
        <v>27</v>
      </c>
      <c r="D721" s="17">
        <v>3000031694</v>
      </c>
      <c r="E721" s="17">
        <v>1100122</v>
      </c>
      <c r="F721" s="17" t="s">
        <v>58</v>
      </c>
      <c r="G721" s="17">
        <v>203087</v>
      </c>
      <c r="H721" s="17" t="s">
        <v>499</v>
      </c>
      <c r="I721" s="27">
        <v>20.149999999999999</v>
      </c>
      <c r="J721" s="27">
        <v>20.100000000000001</v>
      </c>
      <c r="K721" s="17" t="s">
        <v>692</v>
      </c>
      <c r="L721" s="34">
        <v>82</v>
      </c>
      <c r="M721" s="17">
        <v>82</v>
      </c>
      <c r="N721" s="18">
        <v>1607999.9499999997</v>
      </c>
      <c r="O721" s="30">
        <v>79999.997512437796</v>
      </c>
    </row>
    <row r="722" spans="1:15" x14ac:dyDescent="0.25">
      <c r="A722" s="36">
        <v>42553</v>
      </c>
      <c r="B722" s="38">
        <v>7</v>
      </c>
      <c r="C722" s="38">
        <v>27</v>
      </c>
      <c r="D722" s="17">
        <v>3000031725</v>
      </c>
      <c r="E722" s="17">
        <v>1100122</v>
      </c>
      <c r="F722" s="17" t="s">
        <v>58</v>
      </c>
      <c r="G722" s="17">
        <v>203070</v>
      </c>
      <c r="H722" s="17" t="s">
        <v>462</v>
      </c>
      <c r="I722" s="27">
        <v>20.23</v>
      </c>
      <c r="J722" s="27">
        <v>20.21</v>
      </c>
      <c r="K722" s="17" t="s">
        <v>693</v>
      </c>
      <c r="L722" s="34">
        <v>95</v>
      </c>
      <c r="M722" s="17">
        <v>95</v>
      </c>
      <c r="N722" s="18">
        <v>1647114.98</v>
      </c>
      <c r="O722" s="30">
        <v>81499.999010390893</v>
      </c>
    </row>
    <row r="723" spans="1:15" x14ac:dyDescent="0.25">
      <c r="A723" s="36">
        <v>42553</v>
      </c>
      <c r="B723" s="38">
        <v>7</v>
      </c>
      <c r="C723" s="38">
        <v>27</v>
      </c>
      <c r="D723" s="17">
        <v>3000031829</v>
      </c>
      <c r="E723" s="17">
        <v>1100122</v>
      </c>
      <c r="F723" s="17" t="s">
        <v>58</v>
      </c>
      <c r="G723" s="17">
        <v>203098</v>
      </c>
      <c r="H723" s="17" t="s">
        <v>626</v>
      </c>
      <c r="I723" s="27">
        <v>20.41</v>
      </c>
      <c r="J723" s="27">
        <v>20.350000000000001</v>
      </c>
      <c r="K723" s="17" t="s">
        <v>503</v>
      </c>
      <c r="L723" s="34">
        <v>66</v>
      </c>
      <c r="M723" s="17">
        <v>66</v>
      </c>
      <c r="N723" s="18">
        <v>1642244.85</v>
      </c>
      <c r="O723" s="30">
        <v>80699.992628992622</v>
      </c>
    </row>
    <row r="724" spans="1:15" x14ac:dyDescent="0.25">
      <c r="A724" s="36">
        <v>42553</v>
      </c>
      <c r="B724" s="38">
        <v>7</v>
      </c>
      <c r="C724" s="38">
        <v>27</v>
      </c>
      <c r="D724" s="17">
        <v>3000031404</v>
      </c>
      <c r="E724" s="17">
        <v>1100122</v>
      </c>
      <c r="F724" s="17" t="s">
        <v>58</v>
      </c>
      <c r="G724" s="17">
        <v>203059</v>
      </c>
      <c r="H724" s="17" t="s">
        <v>395</v>
      </c>
      <c r="I724" s="27">
        <v>24.98</v>
      </c>
      <c r="J724" s="27">
        <v>24.94</v>
      </c>
      <c r="K724" s="17" t="s">
        <v>694</v>
      </c>
      <c r="L724" s="34">
        <v>38</v>
      </c>
      <c r="M724" s="17">
        <v>38</v>
      </c>
      <c r="N724" s="18">
        <v>1995199.94</v>
      </c>
      <c r="O724" s="30">
        <v>79999.997594226137</v>
      </c>
    </row>
    <row r="725" spans="1:15" x14ac:dyDescent="0.25">
      <c r="A725" s="36">
        <v>42553</v>
      </c>
      <c r="B725" s="38">
        <v>7</v>
      </c>
      <c r="C725" s="38">
        <v>27</v>
      </c>
      <c r="D725" s="17">
        <v>3000032107</v>
      </c>
      <c r="E725" s="17">
        <v>1100122</v>
      </c>
      <c r="F725" s="17" t="s">
        <v>58</v>
      </c>
      <c r="G725" s="17">
        <v>200292</v>
      </c>
      <c r="H725" s="17" t="s">
        <v>624</v>
      </c>
      <c r="I725" s="27">
        <v>20.175000000000001</v>
      </c>
      <c r="J725" s="27">
        <v>20.13</v>
      </c>
      <c r="K725" s="17" t="s">
        <v>695</v>
      </c>
      <c r="L725" s="34">
        <v>5719</v>
      </c>
      <c r="M725" s="17">
        <v>5719</v>
      </c>
      <c r="N725" s="18">
        <v>1600335</v>
      </c>
      <c r="O725" s="30">
        <v>79500</v>
      </c>
    </row>
    <row r="726" spans="1:15" x14ac:dyDescent="0.25">
      <c r="A726" s="36">
        <v>42553</v>
      </c>
      <c r="B726" s="38">
        <v>7</v>
      </c>
      <c r="C726" s="38">
        <v>27</v>
      </c>
      <c r="D726" s="17">
        <v>3000030956</v>
      </c>
      <c r="E726" s="17">
        <v>1100122</v>
      </c>
      <c r="F726" s="17" t="s">
        <v>58</v>
      </c>
      <c r="G726" s="17">
        <v>203034</v>
      </c>
      <c r="H726" s="17" t="s">
        <v>333</v>
      </c>
      <c r="I726" s="27">
        <v>15.88</v>
      </c>
      <c r="J726" s="27">
        <v>15.87</v>
      </c>
      <c r="K726" s="17" t="s">
        <v>696</v>
      </c>
      <c r="L726" s="34">
        <v>31</v>
      </c>
      <c r="M726" s="17">
        <v>31</v>
      </c>
      <c r="N726" s="18">
        <v>1261664.8999999999</v>
      </c>
      <c r="O726" s="30">
        <v>79499.993698802777</v>
      </c>
    </row>
    <row r="727" spans="1:15" x14ac:dyDescent="0.25">
      <c r="A727" s="36">
        <v>42553</v>
      </c>
      <c r="B727" s="38">
        <v>7</v>
      </c>
      <c r="C727" s="38">
        <v>27</v>
      </c>
      <c r="D727" s="17">
        <v>3000031725</v>
      </c>
      <c r="E727" s="17">
        <v>1100122</v>
      </c>
      <c r="F727" s="17" t="s">
        <v>58</v>
      </c>
      <c r="G727" s="17">
        <v>203070</v>
      </c>
      <c r="H727" s="17" t="s">
        <v>462</v>
      </c>
      <c r="I727" s="27">
        <v>16.170000000000002</v>
      </c>
      <c r="J727" s="27">
        <v>16.13</v>
      </c>
      <c r="K727" s="17" t="s">
        <v>697</v>
      </c>
      <c r="L727" s="34">
        <v>96</v>
      </c>
      <c r="M727" s="17">
        <v>96</v>
      </c>
      <c r="N727" s="18">
        <v>1314594.99</v>
      </c>
      <c r="O727" s="30">
        <v>81499.999380037203</v>
      </c>
    </row>
    <row r="728" spans="1:15" x14ac:dyDescent="0.25">
      <c r="A728" s="36">
        <v>42553</v>
      </c>
      <c r="B728" s="38">
        <v>7</v>
      </c>
      <c r="C728" s="38">
        <v>27</v>
      </c>
      <c r="D728" s="17">
        <v>3000031725</v>
      </c>
      <c r="E728" s="17">
        <v>1100122</v>
      </c>
      <c r="F728" s="17" t="s">
        <v>58</v>
      </c>
      <c r="G728" s="17">
        <v>203070</v>
      </c>
      <c r="H728" s="17" t="s">
        <v>462</v>
      </c>
      <c r="I728" s="27">
        <v>16.09</v>
      </c>
      <c r="J728" s="27">
        <v>16.02</v>
      </c>
      <c r="K728" s="17" t="s">
        <v>698</v>
      </c>
      <c r="L728" s="34">
        <v>97</v>
      </c>
      <c r="M728" s="17">
        <v>97</v>
      </c>
      <c r="N728" s="18">
        <v>1305629.99</v>
      </c>
      <c r="O728" s="30">
        <v>81499.999375780273</v>
      </c>
    </row>
    <row r="729" spans="1:15" x14ac:dyDescent="0.25">
      <c r="A729" s="36">
        <v>42553</v>
      </c>
      <c r="B729" s="38">
        <v>7</v>
      </c>
      <c r="C729" s="38">
        <v>27</v>
      </c>
      <c r="D729" s="17">
        <v>3000031404</v>
      </c>
      <c r="E729" s="17">
        <v>1100122</v>
      </c>
      <c r="F729" s="17" t="s">
        <v>58</v>
      </c>
      <c r="G729" s="17">
        <v>203059</v>
      </c>
      <c r="H729" s="17" t="s">
        <v>395</v>
      </c>
      <c r="I729" s="27">
        <v>-6.16</v>
      </c>
      <c r="J729" s="27">
        <v>-6.13</v>
      </c>
      <c r="K729" s="17" t="s">
        <v>699</v>
      </c>
      <c r="L729" s="34">
        <v>39</v>
      </c>
      <c r="M729" s="17">
        <v>39</v>
      </c>
      <c r="N729" s="18">
        <v>-490399.99</v>
      </c>
      <c r="O729" s="30">
        <v>79999.998368678629</v>
      </c>
    </row>
    <row r="730" spans="1:15" x14ac:dyDescent="0.25">
      <c r="A730" s="36">
        <v>42553</v>
      </c>
      <c r="B730" s="38">
        <v>7</v>
      </c>
      <c r="C730" s="38">
        <v>27</v>
      </c>
      <c r="D730" s="17">
        <v>3000031639</v>
      </c>
      <c r="E730" s="17">
        <v>1100122</v>
      </c>
      <c r="F730" s="17" t="s">
        <v>58</v>
      </c>
      <c r="G730" s="17">
        <v>203059</v>
      </c>
      <c r="H730" s="17" t="s">
        <v>395</v>
      </c>
      <c r="I730" s="27">
        <v>-10.02</v>
      </c>
      <c r="J730" s="27">
        <v>-10.02</v>
      </c>
      <c r="K730" s="17" t="s">
        <v>699</v>
      </c>
      <c r="L730" s="34">
        <v>39</v>
      </c>
      <c r="M730" s="17">
        <v>39</v>
      </c>
      <c r="N730" s="18">
        <v>-816629.99</v>
      </c>
      <c r="O730" s="30">
        <v>81499.99900199601</v>
      </c>
    </row>
    <row r="731" spans="1:15" x14ac:dyDescent="0.25">
      <c r="A731" s="36">
        <v>42553</v>
      </c>
      <c r="B731" s="38">
        <v>7</v>
      </c>
      <c r="C731" s="38">
        <v>27</v>
      </c>
      <c r="D731" s="17">
        <v>3000031639</v>
      </c>
      <c r="E731" s="17">
        <v>1100122</v>
      </c>
      <c r="F731" s="17" t="s">
        <v>58</v>
      </c>
      <c r="G731" s="17">
        <v>203059</v>
      </c>
      <c r="H731" s="17" t="s">
        <v>395</v>
      </c>
      <c r="I731" s="27">
        <v>10.02</v>
      </c>
      <c r="J731" s="27">
        <v>10.02</v>
      </c>
      <c r="K731" s="17" t="s">
        <v>699</v>
      </c>
      <c r="L731" s="34">
        <v>39</v>
      </c>
      <c r="M731" s="17">
        <v>39</v>
      </c>
      <c r="N731" s="18">
        <v>816629.99</v>
      </c>
      <c r="O731" s="30">
        <v>81499.99900199601</v>
      </c>
    </row>
    <row r="732" spans="1:15" x14ac:dyDescent="0.25">
      <c r="A732" s="36">
        <v>42553</v>
      </c>
      <c r="B732" s="38">
        <v>7</v>
      </c>
      <c r="C732" s="38">
        <v>27</v>
      </c>
      <c r="D732" s="17">
        <v>3000031404</v>
      </c>
      <c r="E732" s="17">
        <v>1100122</v>
      </c>
      <c r="F732" s="17" t="s">
        <v>58</v>
      </c>
      <c r="G732" s="17">
        <v>203059</v>
      </c>
      <c r="H732" s="17" t="s">
        <v>395</v>
      </c>
      <c r="I732" s="27">
        <v>6.16</v>
      </c>
      <c r="J732" s="27">
        <v>6.13</v>
      </c>
      <c r="K732" s="17" t="s">
        <v>699</v>
      </c>
      <c r="L732" s="34">
        <v>39</v>
      </c>
      <c r="M732" s="17">
        <v>39</v>
      </c>
      <c r="N732" s="18">
        <v>490399.99</v>
      </c>
      <c r="O732" s="30">
        <v>79999.998368678629</v>
      </c>
    </row>
    <row r="733" spans="1:15" x14ac:dyDescent="0.25">
      <c r="A733" s="36">
        <v>42553</v>
      </c>
      <c r="B733" s="38">
        <v>7</v>
      </c>
      <c r="C733" s="38">
        <v>27</v>
      </c>
      <c r="D733" s="17">
        <v>3000031830</v>
      </c>
      <c r="E733" s="17">
        <v>1100378</v>
      </c>
      <c r="F733" s="17" t="s">
        <v>668</v>
      </c>
      <c r="G733" s="17">
        <v>201888</v>
      </c>
      <c r="H733" s="17" t="s">
        <v>15</v>
      </c>
      <c r="I733" s="27">
        <v>20</v>
      </c>
      <c r="J733" s="27">
        <v>19.95</v>
      </c>
      <c r="K733" s="17" t="s">
        <v>418</v>
      </c>
      <c r="L733" s="34">
        <v>6593</v>
      </c>
      <c r="M733" s="17">
        <v>6593</v>
      </c>
      <c r="N733" s="18">
        <v>940243.5</v>
      </c>
      <c r="O733" s="30">
        <v>47130</v>
      </c>
    </row>
    <row r="734" spans="1:15" x14ac:dyDescent="0.25">
      <c r="A734" s="36">
        <v>42553</v>
      </c>
      <c r="B734" s="38">
        <v>7</v>
      </c>
      <c r="C734" s="38">
        <v>27</v>
      </c>
      <c r="D734" s="17">
        <v>3000031830</v>
      </c>
      <c r="E734" s="17">
        <v>1100378</v>
      </c>
      <c r="F734" s="17" t="s">
        <v>668</v>
      </c>
      <c r="G734" s="17">
        <v>201888</v>
      </c>
      <c r="H734" s="17" t="s">
        <v>15</v>
      </c>
      <c r="I734" s="27">
        <v>19.739999999999998</v>
      </c>
      <c r="J734" s="27">
        <v>19.66</v>
      </c>
      <c r="K734" s="17" t="s">
        <v>534</v>
      </c>
      <c r="L734" s="34">
        <v>6597</v>
      </c>
      <c r="M734" s="17">
        <v>6597</v>
      </c>
      <c r="N734" s="18">
        <v>926575.8</v>
      </c>
      <c r="O734" s="30">
        <v>47130</v>
      </c>
    </row>
    <row r="735" spans="1:15" x14ac:dyDescent="0.25">
      <c r="A735" s="36">
        <v>42553</v>
      </c>
      <c r="B735" s="38">
        <v>7</v>
      </c>
      <c r="C735" s="38">
        <v>27</v>
      </c>
      <c r="D735" s="17">
        <v>3000031830</v>
      </c>
      <c r="E735" s="17">
        <v>1100378</v>
      </c>
      <c r="F735" s="17" t="s">
        <v>668</v>
      </c>
      <c r="G735" s="17">
        <v>201888</v>
      </c>
      <c r="H735" s="17" t="s">
        <v>15</v>
      </c>
      <c r="I735" s="27">
        <v>19.88</v>
      </c>
      <c r="J735" s="27">
        <v>19.79</v>
      </c>
      <c r="K735" s="17" t="s">
        <v>700</v>
      </c>
      <c r="L735" s="34">
        <v>6596</v>
      </c>
      <c r="M735" s="17">
        <v>6596</v>
      </c>
      <c r="N735" s="18">
        <v>932702.7</v>
      </c>
      <c r="O735" s="30">
        <v>47130</v>
      </c>
    </row>
    <row r="736" spans="1:15" x14ac:dyDescent="0.25">
      <c r="A736" s="36">
        <v>42553</v>
      </c>
      <c r="B736" s="38">
        <v>7</v>
      </c>
      <c r="C736" s="38">
        <v>27</v>
      </c>
      <c r="D736" s="17">
        <v>3000031828</v>
      </c>
      <c r="E736" s="17">
        <v>1100378</v>
      </c>
      <c r="F736" s="17" t="s">
        <v>668</v>
      </c>
      <c r="G736" s="17">
        <v>200222</v>
      </c>
      <c r="H736" s="17" t="s">
        <v>17</v>
      </c>
      <c r="I736" s="27">
        <v>20.420000000000002</v>
      </c>
      <c r="J736" s="27">
        <v>20.38</v>
      </c>
      <c r="K736" s="17" t="s">
        <v>701</v>
      </c>
      <c r="L736" s="34">
        <v>6488</v>
      </c>
      <c r="M736" s="17">
        <v>6488</v>
      </c>
      <c r="N736" s="18">
        <v>969415.46</v>
      </c>
      <c r="O736" s="30">
        <v>47567</v>
      </c>
    </row>
    <row r="737" spans="1:15" x14ac:dyDescent="0.25">
      <c r="A737" s="36">
        <v>42553</v>
      </c>
      <c r="B737" s="38">
        <v>7</v>
      </c>
      <c r="C737" s="38">
        <v>27</v>
      </c>
      <c r="D737" s="17">
        <v>3000031828</v>
      </c>
      <c r="E737" s="17">
        <v>1100378</v>
      </c>
      <c r="F737" s="17" t="s">
        <v>668</v>
      </c>
      <c r="G737" s="17">
        <v>200222</v>
      </c>
      <c r="H737" s="17" t="s">
        <v>17</v>
      </c>
      <c r="I737" s="27">
        <v>24.55</v>
      </c>
      <c r="J737" s="27">
        <v>24.51</v>
      </c>
      <c r="K737" s="17" t="s">
        <v>702</v>
      </c>
      <c r="L737" s="34">
        <v>6520</v>
      </c>
      <c r="M737" s="17">
        <v>6520</v>
      </c>
      <c r="N737" s="18">
        <v>1165867.17</v>
      </c>
      <c r="O737" s="30">
        <v>47566.999999999993</v>
      </c>
    </row>
    <row r="738" spans="1:15" x14ac:dyDescent="0.25">
      <c r="A738" s="36">
        <v>42553</v>
      </c>
      <c r="B738" s="38">
        <v>7</v>
      </c>
      <c r="C738" s="38">
        <v>27</v>
      </c>
      <c r="D738" s="17">
        <v>3000031810</v>
      </c>
      <c r="E738" s="17">
        <v>1100784</v>
      </c>
      <c r="F738" s="17" t="s">
        <v>40</v>
      </c>
      <c r="G738" s="17">
        <v>202899</v>
      </c>
      <c r="H738" s="17" t="s">
        <v>680</v>
      </c>
      <c r="I738" s="27">
        <v>20.46</v>
      </c>
      <c r="J738" s="27">
        <v>20.420000000000002</v>
      </c>
      <c r="K738" s="17" t="s">
        <v>703</v>
      </c>
      <c r="L738" s="34">
        <v>2304</v>
      </c>
      <c r="M738" s="17">
        <v>2304</v>
      </c>
      <c r="N738" s="18">
        <v>1035293.9999999999</v>
      </c>
      <c r="O738" s="30">
        <v>50699.999999999993</v>
      </c>
    </row>
    <row r="739" spans="1:15" x14ac:dyDescent="0.25">
      <c r="A739" s="36">
        <v>42553</v>
      </c>
      <c r="B739" s="38">
        <v>7</v>
      </c>
      <c r="C739" s="38">
        <v>27</v>
      </c>
      <c r="D739" s="17">
        <v>3000031854</v>
      </c>
      <c r="E739" s="17">
        <v>1100784</v>
      </c>
      <c r="F739" s="17" t="s">
        <v>40</v>
      </c>
      <c r="G739" s="17">
        <v>200055</v>
      </c>
      <c r="H739" s="17" t="s">
        <v>292</v>
      </c>
      <c r="I739" s="27">
        <v>19.809999999999999</v>
      </c>
      <c r="J739" s="27">
        <v>19.79</v>
      </c>
      <c r="K739" s="17" t="s">
        <v>704</v>
      </c>
      <c r="L739" s="34" t="s">
        <v>705</v>
      </c>
      <c r="M739" s="17">
        <v>2848</v>
      </c>
      <c r="N739" s="18">
        <v>919086.2</v>
      </c>
      <c r="O739" s="30">
        <v>46441.950480040425</v>
      </c>
    </row>
    <row r="740" spans="1:15" x14ac:dyDescent="0.25">
      <c r="A740" s="36">
        <v>42554</v>
      </c>
      <c r="B740" s="38">
        <v>7</v>
      </c>
      <c r="C740" s="38">
        <v>28</v>
      </c>
      <c r="D740" s="17">
        <v>3000031784</v>
      </c>
      <c r="E740" s="17">
        <v>1100122</v>
      </c>
      <c r="F740" s="17" t="s">
        <v>58</v>
      </c>
      <c r="G740" s="17">
        <v>203087</v>
      </c>
      <c r="H740" s="17" t="s">
        <v>499</v>
      </c>
      <c r="I740" s="27">
        <v>23.725000000000001</v>
      </c>
      <c r="J740" s="27">
        <v>23.72</v>
      </c>
      <c r="K740" s="17" t="s">
        <v>706</v>
      </c>
      <c r="L740" s="34">
        <v>81</v>
      </c>
      <c r="M740" s="17">
        <v>81</v>
      </c>
      <c r="N740" s="18">
        <v>1933179.98</v>
      </c>
      <c r="O740" s="30">
        <v>81499.999156829683</v>
      </c>
    </row>
    <row r="741" spans="1:15" x14ac:dyDescent="0.25">
      <c r="A741" s="36">
        <v>42554</v>
      </c>
      <c r="B741" s="38">
        <v>7</v>
      </c>
      <c r="C741" s="38">
        <v>28</v>
      </c>
      <c r="D741" s="17">
        <v>3000031784</v>
      </c>
      <c r="E741" s="17">
        <v>1100122</v>
      </c>
      <c r="F741" s="17" t="s">
        <v>58</v>
      </c>
      <c r="G741" s="17">
        <v>203087</v>
      </c>
      <c r="H741" s="17" t="s">
        <v>499</v>
      </c>
      <c r="I741" s="27">
        <v>16.14</v>
      </c>
      <c r="J741" s="27">
        <v>16.09</v>
      </c>
      <c r="K741" s="17" t="s">
        <v>707</v>
      </c>
      <c r="L741" s="34">
        <v>80</v>
      </c>
      <c r="M741" s="17">
        <v>80</v>
      </c>
      <c r="N741" s="18">
        <v>1311334.99</v>
      </c>
      <c r="O741" s="30">
        <v>81499.999378495966</v>
      </c>
    </row>
    <row r="742" spans="1:15" x14ac:dyDescent="0.25">
      <c r="A742" s="36">
        <v>42554</v>
      </c>
      <c r="B742" s="38">
        <v>7</v>
      </c>
      <c r="C742" s="38">
        <v>28</v>
      </c>
      <c r="D742" s="17">
        <v>3000031828</v>
      </c>
      <c r="E742" s="17">
        <v>1100378</v>
      </c>
      <c r="F742" s="17" t="s">
        <v>668</v>
      </c>
      <c r="G742" s="17">
        <v>200222</v>
      </c>
      <c r="H742" s="17" t="s">
        <v>17</v>
      </c>
      <c r="I742" s="27">
        <v>21.09</v>
      </c>
      <c r="J742" s="27">
        <v>21.06</v>
      </c>
      <c r="K742" s="17" t="s">
        <v>532</v>
      </c>
      <c r="L742" s="34">
        <v>6750</v>
      </c>
      <c r="M742" s="17">
        <v>6750</v>
      </c>
      <c r="N742" s="18">
        <v>1001761.0200000001</v>
      </c>
      <c r="O742" s="30">
        <v>47567.000000000007</v>
      </c>
    </row>
    <row r="743" spans="1:15" x14ac:dyDescent="0.25">
      <c r="A743" s="36">
        <v>42554</v>
      </c>
      <c r="B743" s="38">
        <v>7</v>
      </c>
      <c r="C743" s="38">
        <v>28</v>
      </c>
      <c r="D743" s="17">
        <v>3000031828</v>
      </c>
      <c r="E743" s="17">
        <v>1100378</v>
      </c>
      <c r="F743" s="17" t="s">
        <v>668</v>
      </c>
      <c r="G743" s="17">
        <v>200222</v>
      </c>
      <c r="H743" s="17" t="s">
        <v>17</v>
      </c>
      <c r="I743" s="27">
        <v>22.82</v>
      </c>
      <c r="J743" s="27">
        <v>22.78</v>
      </c>
      <c r="K743" s="17" t="s">
        <v>112</v>
      </c>
      <c r="L743" s="34">
        <v>6729</v>
      </c>
      <c r="M743" s="17">
        <v>6729</v>
      </c>
      <c r="N743" s="18">
        <v>1083576.26</v>
      </c>
      <c r="O743" s="30">
        <v>47567</v>
      </c>
    </row>
    <row r="744" spans="1:15" x14ac:dyDescent="0.25">
      <c r="A744" s="36">
        <v>42554</v>
      </c>
      <c r="B744" s="38">
        <v>7</v>
      </c>
      <c r="C744" s="38">
        <v>28</v>
      </c>
      <c r="D744" s="17">
        <v>3000031828</v>
      </c>
      <c r="E744" s="17">
        <v>1100378</v>
      </c>
      <c r="F744" s="17" t="s">
        <v>668</v>
      </c>
      <c r="G744" s="17">
        <v>200222</v>
      </c>
      <c r="H744" s="17" t="s">
        <v>17</v>
      </c>
      <c r="I744" s="27">
        <v>21.13</v>
      </c>
      <c r="J744" s="27">
        <v>21.12</v>
      </c>
      <c r="K744" s="17" t="s">
        <v>670</v>
      </c>
      <c r="L744" s="34">
        <v>6736</v>
      </c>
      <c r="M744" s="17">
        <v>6736</v>
      </c>
      <c r="N744" s="18">
        <v>1004615.04</v>
      </c>
      <c r="O744" s="30">
        <v>47567</v>
      </c>
    </row>
    <row r="745" spans="1:15" x14ac:dyDescent="0.25">
      <c r="A745" s="36">
        <v>42554</v>
      </c>
      <c r="B745" s="38">
        <v>7</v>
      </c>
      <c r="C745" s="38">
        <v>28</v>
      </c>
      <c r="D745" s="17">
        <v>3000031828</v>
      </c>
      <c r="E745" s="17">
        <v>1100378</v>
      </c>
      <c r="F745" s="17" t="s">
        <v>668</v>
      </c>
      <c r="G745" s="17">
        <v>200222</v>
      </c>
      <c r="H745" s="17" t="s">
        <v>17</v>
      </c>
      <c r="I745" s="27">
        <v>25.11</v>
      </c>
      <c r="J745" s="27">
        <v>25.09</v>
      </c>
      <c r="K745" s="17" t="s">
        <v>43</v>
      </c>
      <c r="L745" s="34">
        <v>6731</v>
      </c>
      <c r="M745" s="17">
        <v>6731</v>
      </c>
      <c r="N745" s="18">
        <v>1193456.03</v>
      </c>
      <c r="O745" s="30">
        <v>47567</v>
      </c>
    </row>
    <row r="746" spans="1:15" x14ac:dyDescent="0.25">
      <c r="A746" s="36">
        <v>42554</v>
      </c>
      <c r="B746" s="38">
        <v>7</v>
      </c>
      <c r="C746" s="38">
        <v>28</v>
      </c>
      <c r="D746" s="17">
        <v>3000031828</v>
      </c>
      <c r="E746" s="17">
        <v>1100378</v>
      </c>
      <c r="F746" s="17" t="s">
        <v>668</v>
      </c>
      <c r="G746" s="17">
        <v>200222</v>
      </c>
      <c r="H746" s="17" t="s">
        <v>17</v>
      </c>
      <c r="I746" s="27">
        <v>26.55</v>
      </c>
      <c r="J746" s="27">
        <v>26.54</v>
      </c>
      <c r="K746" s="17" t="s">
        <v>113</v>
      </c>
      <c r="L746" s="34">
        <v>6739</v>
      </c>
      <c r="M746" s="17">
        <v>6739</v>
      </c>
      <c r="N746" s="18">
        <v>1262428.18</v>
      </c>
      <c r="O746" s="30">
        <v>47567</v>
      </c>
    </row>
    <row r="747" spans="1:15" x14ac:dyDescent="0.25">
      <c r="A747" s="36">
        <v>42554</v>
      </c>
      <c r="B747" s="38">
        <v>7</v>
      </c>
      <c r="C747" s="38">
        <v>28</v>
      </c>
      <c r="D747" s="17">
        <v>3000031828</v>
      </c>
      <c r="E747" s="17">
        <v>1100378</v>
      </c>
      <c r="F747" s="17" t="s">
        <v>668</v>
      </c>
      <c r="G747" s="17">
        <v>200222</v>
      </c>
      <c r="H747" s="17" t="s">
        <v>17</v>
      </c>
      <c r="I747" s="27">
        <v>23.62</v>
      </c>
      <c r="J747" s="27">
        <v>23.61</v>
      </c>
      <c r="K747" s="17" t="s">
        <v>428</v>
      </c>
      <c r="L747" s="34">
        <v>6735</v>
      </c>
      <c r="M747" s="17">
        <v>6735</v>
      </c>
      <c r="N747" s="18">
        <v>1123056.8700000001</v>
      </c>
      <c r="O747" s="30">
        <v>47567.000000000007</v>
      </c>
    </row>
    <row r="748" spans="1:15" x14ac:dyDescent="0.25">
      <c r="A748" s="36">
        <v>42554</v>
      </c>
      <c r="B748" s="38">
        <v>7</v>
      </c>
      <c r="C748" s="38">
        <v>28</v>
      </c>
      <c r="D748" s="17">
        <v>3000031828</v>
      </c>
      <c r="E748" s="17">
        <v>1100378</v>
      </c>
      <c r="F748" s="17" t="s">
        <v>668</v>
      </c>
      <c r="G748" s="17">
        <v>200222</v>
      </c>
      <c r="H748" s="17" t="s">
        <v>17</v>
      </c>
      <c r="I748" s="27">
        <v>21.13</v>
      </c>
      <c r="J748" s="27">
        <v>21.1</v>
      </c>
      <c r="K748" s="17" t="s">
        <v>708</v>
      </c>
      <c r="L748" s="34">
        <v>6734</v>
      </c>
      <c r="M748" s="17">
        <v>6734</v>
      </c>
      <c r="N748" s="18">
        <v>1003663.7</v>
      </c>
      <c r="O748" s="30">
        <v>47566.999999999993</v>
      </c>
    </row>
    <row r="749" spans="1:15" x14ac:dyDescent="0.25">
      <c r="A749" s="36">
        <v>42554</v>
      </c>
      <c r="B749" s="38">
        <v>7</v>
      </c>
      <c r="C749" s="38">
        <v>28</v>
      </c>
      <c r="D749" s="17">
        <v>3000031830</v>
      </c>
      <c r="E749" s="17">
        <v>1100378</v>
      </c>
      <c r="F749" s="17" t="s">
        <v>668</v>
      </c>
      <c r="G749" s="17">
        <v>201888</v>
      </c>
      <c r="H749" s="17" t="s">
        <v>15</v>
      </c>
      <c r="I749" s="27">
        <v>16.61</v>
      </c>
      <c r="J749" s="27">
        <v>16.579999999999998</v>
      </c>
      <c r="K749" s="17" t="s">
        <v>417</v>
      </c>
      <c r="L749" s="34">
        <v>6667</v>
      </c>
      <c r="M749" s="17">
        <v>6632</v>
      </c>
      <c r="N749" s="18">
        <v>781415.4</v>
      </c>
      <c r="O749" s="30">
        <v>47130.000000000007</v>
      </c>
    </row>
    <row r="750" spans="1:15" x14ac:dyDescent="0.25">
      <c r="A750" s="36">
        <v>42554</v>
      </c>
      <c r="B750" s="38">
        <v>7</v>
      </c>
      <c r="C750" s="38">
        <v>28</v>
      </c>
      <c r="D750" s="17">
        <v>3000031830</v>
      </c>
      <c r="E750" s="17">
        <v>1100378</v>
      </c>
      <c r="F750" s="17" t="s">
        <v>668</v>
      </c>
      <c r="G750" s="17">
        <v>201888</v>
      </c>
      <c r="H750" s="17" t="s">
        <v>15</v>
      </c>
      <c r="I750" s="27">
        <v>20.83</v>
      </c>
      <c r="J750" s="27">
        <v>20.78</v>
      </c>
      <c r="K750" s="17" t="s">
        <v>671</v>
      </c>
      <c r="L750" s="34">
        <v>6638</v>
      </c>
      <c r="M750" s="17">
        <v>6638</v>
      </c>
      <c r="N750" s="18">
        <v>979361.4</v>
      </c>
      <c r="O750" s="30">
        <v>47130</v>
      </c>
    </row>
    <row r="751" spans="1:15" x14ac:dyDescent="0.25">
      <c r="A751" s="36">
        <v>42554</v>
      </c>
      <c r="B751" s="38">
        <v>7</v>
      </c>
      <c r="C751" s="38">
        <v>28</v>
      </c>
      <c r="D751" s="17">
        <v>3000031830</v>
      </c>
      <c r="E751" s="17">
        <v>1100378</v>
      </c>
      <c r="F751" s="17" t="s">
        <v>668</v>
      </c>
      <c r="G751" s="17">
        <v>201888</v>
      </c>
      <c r="H751" s="17" t="s">
        <v>15</v>
      </c>
      <c r="I751" s="27">
        <v>20.97</v>
      </c>
      <c r="J751" s="27">
        <v>20.87</v>
      </c>
      <c r="K751" s="17" t="s">
        <v>709</v>
      </c>
      <c r="L751" s="34">
        <v>6599</v>
      </c>
      <c r="M751" s="17">
        <v>6599</v>
      </c>
      <c r="N751" s="18">
        <v>983603.10000000009</v>
      </c>
      <c r="O751" s="30">
        <v>47130</v>
      </c>
    </row>
    <row r="752" spans="1:15" x14ac:dyDescent="0.25">
      <c r="A752" s="36">
        <v>42554</v>
      </c>
      <c r="B752" s="38">
        <v>7</v>
      </c>
      <c r="C752" s="38">
        <v>28</v>
      </c>
      <c r="D752" s="17">
        <v>3000031828</v>
      </c>
      <c r="E752" s="17">
        <v>1100378</v>
      </c>
      <c r="F752" s="17" t="s">
        <v>668</v>
      </c>
      <c r="G752" s="17">
        <v>200222</v>
      </c>
      <c r="H752" s="17" t="s">
        <v>17</v>
      </c>
      <c r="I752" s="27">
        <v>19.77</v>
      </c>
      <c r="J752" s="27">
        <v>19.739999999999998</v>
      </c>
      <c r="K752" s="17" t="s">
        <v>22</v>
      </c>
      <c r="L752" s="34">
        <v>6732</v>
      </c>
      <c r="M752" s="17">
        <v>6732</v>
      </c>
      <c r="N752" s="18">
        <v>938972.58</v>
      </c>
      <c r="O752" s="30">
        <v>47567</v>
      </c>
    </row>
    <row r="753" spans="1:15" x14ac:dyDescent="0.25">
      <c r="A753" s="36">
        <v>42554</v>
      </c>
      <c r="B753" s="38">
        <v>7</v>
      </c>
      <c r="C753" s="38">
        <v>28</v>
      </c>
      <c r="D753" s="17">
        <v>3000031810</v>
      </c>
      <c r="E753" s="17">
        <v>1100784</v>
      </c>
      <c r="F753" s="17" t="s">
        <v>40</v>
      </c>
      <c r="G753" s="17">
        <v>202899</v>
      </c>
      <c r="H753" s="17" t="s">
        <v>680</v>
      </c>
      <c r="I753" s="27">
        <v>19.71</v>
      </c>
      <c r="J753" s="27">
        <v>19.7</v>
      </c>
      <c r="K753" s="17" t="s">
        <v>687</v>
      </c>
      <c r="L753" s="34">
        <v>2319</v>
      </c>
      <c r="M753" s="17">
        <v>2319</v>
      </c>
      <c r="N753" s="18">
        <v>998790</v>
      </c>
      <c r="O753" s="30">
        <v>50700</v>
      </c>
    </row>
    <row r="754" spans="1:15" x14ac:dyDescent="0.25">
      <c r="A754" s="36">
        <v>42554</v>
      </c>
      <c r="B754" s="38">
        <v>7</v>
      </c>
      <c r="C754" s="38">
        <v>28</v>
      </c>
      <c r="D754" s="17">
        <v>3000031854</v>
      </c>
      <c r="E754" s="17">
        <v>1100784</v>
      </c>
      <c r="F754" s="17" t="s">
        <v>40</v>
      </c>
      <c r="G754" s="17">
        <v>200055</v>
      </c>
      <c r="H754" s="17" t="s">
        <v>292</v>
      </c>
      <c r="I754" s="27">
        <v>20.02</v>
      </c>
      <c r="J754" s="27">
        <v>20.02</v>
      </c>
      <c r="K754" s="17" t="s">
        <v>710</v>
      </c>
      <c r="L754" s="34" t="s">
        <v>711</v>
      </c>
      <c r="M754" s="17">
        <v>2851</v>
      </c>
      <c r="N754" s="18">
        <v>929767.85</v>
      </c>
      <c r="O754" s="30">
        <v>46441.95054945055</v>
      </c>
    </row>
    <row r="755" spans="1:15" x14ac:dyDescent="0.25">
      <c r="A755" s="36">
        <v>42555</v>
      </c>
      <c r="B755" s="38">
        <v>7</v>
      </c>
      <c r="C755" s="38">
        <v>28</v>
      </c>
      <c r="D755" s="17">
        <v>3000031660</v>
      </c>
      <c r="E755" s="17">
        <v>1100122</v>
      </c>
      <c r="F755" s="17" t="s">
        <v>58</v>
      </c>
      <c r="G755" s="17">
        <v>203084</v>
      </c>
      <c r="H755" s="17" t="s">
        <v>494</v>
      </c>
      <c r="I755" s="27">
        <v>19.87</v>
      </c>
      <c r="J755" s="27">
        <v>19.78</v>
      </c>
      <c r="K755" s="17" t="s">
        <v>712</v>
      </c>
      <c r="L755" s="34">
        <v>30</v>
      </c>
      <c r="M755" s="17">
        <v>30</v>
      </c>
      <c r="N755" s="18">
        <v>1612069.98</v>
      </c>
      <c r="O755" s="30">
        <v>81499.998988877647</v>
      </c>
    </row>
    <row r="756" spans="1:15" x14ac:dyDescent="0.25">
      <c r="A756" s="36">
        <v>42555</v>
      </c>
      <c r="B756" s="38">
        <v>7</v>
      </c>
      <c r="C756" s="38">
        <v>28</v>
      </c>
      <c r="D756" s="17">
        <v>3000031933</v>
      </c>
      <c r="E756" s="17">
        <v>1100122</v>
      </c>
      <c r="F756" s="17" t="s">
        <v>58</v>
      </c>
      <c r="G756" s="17">
        <v>200291</v>
      </c>
      <c r="H756" s="17" t="s">
        <v>665</v>
      </c>
      <c r="I756" s="27">
        <v>19.66</v>
      </c>
      <c r="J756" s="27">
        <v>19.66</v>
      </c>
      <c r="K756" s="17" t="s">
        <v>713</v>
      </c>
      <c r="L756" s="34">
        <v>378</v>
      </c>
      <c r="M756" s="17">
        <v>378</v>
      </c>
      <c r="N756" s="18">
        <v>1602289.98</v>
      </c>
      <c r="O756" s="30">
        <v>81499.998982706005</v>
      </c>
    </row>
    <row r="757" spans="1:15" x14ac:dyDescent="0.25">
      <c r="A757" s="36">
        <v>42555</v>
      </c>
      <c r="B757" s="38">
        <v>7</v>
      </c>
      <c r="C757" s="38">
        <v>28</v>
      </c>
      <c r="D757" s="17">
        <v>3000031698</v>
      </c>
      <c r="E757" s="17">
        <v>1100122</v>
      </c>
      <c r="F757" s="17" t="s">
        <v>58</v>
      </c>
      <c r="G757" s="17">
        <v>203087</v>
      </c>
      <c r="H757" s="17" t="s">
        <v>499</v>
      </c>
      <c r="I757" s="27">
        <v>19.98</v>
      </c>
      <c r="J757" s="27">
        <v>19.95</v>
      </c>
      <c r="K757" s="17" t="s">
        <v>714</v>
      </c>
      <c r="L757" s="34">
        <v>84</v>
      </c>
      <c r="M757" s="17">
        <v>84</v>
      </c>
      <c r="N757" s="18">
        <v>1625924.98</v>
      </c>
      <c r="O757" s="30">
        <v>81499.998997493734</v>
      </c>
    </row>
    <row r="758" spans="1:15" x14ac:dyDescent="0.25">
      <c r="A758" s="36">
        <v>42555</v>
      </c>
      <c r="B758" s="38">
        <v>7</v>
      </c>
      <c r="C758" s="38">
        <v>28</v>
      </c>
      <c r="D758" s="17">
        <v>3000032074</v>
      </c>
      <c r="E758" s="17">
        <v>1100122</v>
      </c>
      <c r="F758" s="17" t="s">
        <v>58</v>
      </c>
      <c r="G758" s="17">
        <v>203110</v>
      </c>
      <c r="H758" s="17" t="s">
        <v>715</v>
      </c>
      <c r="I758" s="27">
        <v>20.27</v>
      </c>
      <c r="J758" s="27">
        <v>20.07</v>
      </c>
      <c r="K758" s="17" t="s">
        <v>716</v>
      </c>
      <c r="L758" s="34">
        <v>72</v>
      </c>
      <c r="M758" s="17">
        <v>72</v>
      </c>
      <c r="N758" s="18">
        <v>1600582.41</v>
      </c>
      <c r="O758" s="30">
        <v>79749.99551569506</v>
      </c>
    </row>
    <row r="759" spans="1:15" x14ac:dyDescent="0.25">
      <c r="A759" s="36">
        <v>42555</v>
      </c>
      <c r="B759" s="38">
        <v>7</v>
      </c>
      <c r="C759" s="38">
        <v>28</v>
      </c>
      <c r="D759" s="17">
        <v>3000031718</v>
      </c>
      <c r="E759" s="17">
        <v>1100122</v>
      </c>
      <c r="F759" s="17" t="s">
        <v>58</v>
      </c>
      <c r="G759" s="17">
        <v>203088</v>
      </c>
      <c r="H759" s="17" t="s">
        <v>560</v>
      </c>
      <c r="I759" s="27">
        <v>20.010000000000002</v>
      </c>
      <c r="J759" s="27">
        <v>19.96</v>
      </c>
      <c r="K759" s="17" t="s">
        <v>717</v>
      </c>
      <c r="L759" s="34">
        <v>14</v>
      </c>
      <c r="M759" s="17">
        <v>14</v>
      </c>
      <c r="N759" s="18">
        <v>1626739.9800000002</v>
      </c>
      <c r="O759" s="30">
        <v>81499.998997995994</v>
      </c>
    </row>
    <row r="760" spans="1:15" x14ac:dyDescent="0.25">
      <c r="A760" s="36">
        <v>42555</v>
      </c>
      <c r="B760" s="38">
        <v>7</v>
      </c>
      <c r="C760" s="38">
        <v>28</v>
      </c>
      <c r="D760" s="17">
        <v>3000031694</v>
      </c>
      <c r="E760" s="17">
        <v>1100122</v>
      </c>
      <c r="F760" s="17" t="s">
        <v>58</v>
      </c>
      <c r="G760" s="17">
        <v>203087</v>
      </c>
      <c r="H760" s="17" t="s">
        <v>499</v>
      </c>
      <c r="I760" s="27">
        <v>20.059999999999999</v>
      </c>
      <c r="J760" s="27">
        <v>20.059999999999999</v>
      </c>
      <c r="K760" s="17" t="s">
        <v>718</v>
      </c>
      <c r="L760" s="34">
        <v>83</v>
      </c>
      <c r="M760" s="17">
        <v>83</v>
      </c>
      <c r="N760" s="18">
        <v>1604799.95</v>
      </c>
      <c r="O760" s="30">
        <v>79999.997507477572</v>
      </c>
    </row>
    <row r="761" spans="1:15" x14ac:dyDescent="0.25">
      <c r="A761" s="36">
        <v>42555</v>
      </c>
      <c r="B761" s="38">
        <v>7</v>
      </c>
      <c r="C761" s="38">
        <v>28</v>
      </c>
      <c r="D761" s="17">
        <v>3000031781</v>
      </c>
      <c r="E761" s="17">
        <v>1100122</v>
      </c>
      <c r="F761" s="17" t="s">
        <v>58</v>
      </c>
      <c r="G761" s="17">
        <v>203070</v>
      </c>
      <c r="H761" s="17" t="s">
        <v>462</v>
      </c>
      <c r="I761" s="27">
        <v>20.16</v>
      </c>
      <c r="J761" s="27">
        <v>20.11</v>
      </c>
      <c r="K761" s="17" t="s">
        <v>719</v>
      </c>
      <c r="L761" s="34">
        <v>99</v>
      </c>
      <c r="M761" s="17">
        <v>99</v>
      </c>
      <c r="N761" s="18">
        <v>1638964.98</v>
      </c>
      <c r="O761" s="30">
        <v>81499.999005469916</v>
      </c>
    </row>
    <row r="762" spans="1:15" x14ac:dyDescent="0.25">
      <c r="A762" s="36">
        <v>42555</v>
      </c>
      <c r="B762" s="38">
        <v>7</v>
      </c>
      <c r="C762" s="38">
        <v>28</v>
      </c>
      <c r="D762" s="17">
        <v>3000032107</v>
      </c>
      <c r="E762" s="17">
        <v>1100122</v>
      </c>
      <c r="F762" s="17" t="s">
        <v>58</v>
      </c>
      <c r="G762" s="17">
        <v>200292</v>
      </c>
      <c r="H762" s="17" t="s">
        <v>624</v>
      </c>
      <c r="I762" s="27">
        <v>20.2</v>
      </c>
      <c r="J762" s="27">
        <v>20.2</v>
      </c>
      <c r="K762" s="17" t="s">
        <v>720</v>
      </c>
      <c r="L762" s="34">
        <v>5720</v>
      </c>
      <c r="M762" s="17">
        <v>5720</v>
      </c>
      <c r="N762" s="18">
        <v>1605900</v>
      </c>
      <c r="O762" s="30">
        <v>79500</v>
      </c>
    </row>
    <row r="763" spans="1:15" x14ac:dyDescent="0.25">
      <c r="A763" s="36">
        <v>42555</v>
      </c>
      <c r="B763" s="38">
        <v>7</v>
      </c>
      <c r="C763" s="38">
        <v>28</v>
      </c>
      <c r="D763" s="17">
        <v>3000030956</v>
      </c>
      <c r="E763" s="17">
        <v>1100122</v>
      </c>
      <c r="F763" s="17" t="s">
        <v>58</v>
      </c>
      <c r="G763" s="17">
        <v>203034</v>
      </c>
      <c r="H763" s="17" t="s">
        <v>333</v>
      </c>
      <c r="I763" s="27">
        <v>16.28</v>
      </c>
      <c r="J763" s="27">
        <v>16.25</v>
      </c>
      <c r="K763" s="17" t="s">
        <v>721</v>
      </c>
      <c r="L763" s="34">
        <v>32</v>
      </c>
      <c r="M763" s="17">
        <v>32</v>
      </c>
      <c r="N763" s="18">
        <v>1291874.8899999999</v>
      </c>
      <c r="O763" s="30">
        <v>79499.993230769222</v>
      </c>
    </row>
    <row r="764" spans="1:15" x14ac:dyDescent="0.25">
      <c r="A764" s="36">
        <v>42555</v>
      </c>
      <c r="B764" s="38">
        <v>7</v>
      </c>
      <c r="C764" s="38">
        <v>28</v>
      </c>
      <c r="D764" s="17">
        <v>3000031404</v>
      </c>
      <c r="E764" s="17">
        <v>1100122</v>
      </c>
      <c r="F764" s="17" t="s">
        <v>58</v>
      </c>
      <c r="G764" s="17">
        <v>203059</v>
      </c>
      <c r="H764" s="17" t="s">
        <v>395</v>
      </c>
      <c r="I764" s="27">
        <v>6.16</v>
      </c>
      <c r="J764" s="27">
        <v>6.149</v>
      </c>
      <c r="K764" s="17" t="s">
        <v>699</v>
      </c>
      <c r="L764" s="34">
        <v>39</v>
      </c>
      <c r="M764" s="17">
        <v>39</v>
      </c>
      <c r="N764" s="18">
        <v>491919.98</v>
      </c>
      <c r="O764" s="30">
        <v>79999.996747438607</v>
      </c>
    </row>
    <row r="765" spans="1:15" x14ac:dyDescent="0.25">
      <c r="A765" s="36">
        <v>42555</v>
      </c>
      <c r="B765" s="38">
        <v>7</v>
      </c>
      <c r="C765" s="38">
        <v>28</v>
      </c>
      <c r="D765" s="17">
        <v>3000031639</v>
      </c>
      <c r="E765" s="17">
        <v>1100122</v>
      </c>
      <c r="F765" s="17" t="s">
        <v>58</v>
      </c>
      <c r="G765" s="17">
        <v>203059</v>
      </c>
      <c r="H765" s="17" t="s">
        <v>395</v>
      </c>
      <c r="I765" s="27">
        <v>10.02</v>
      </c>
      <c r="J765" s="27">
        <v>10.000999999999999</v>
      </c>
      <c r="K765" s="17" t="s">
        <v>699</v>
      </c>
      <c r="L765" s="34">
        <v>39</v>
      </c>
      <c r="M765" s="17">
        <v>39</v>
      </c>
      <c r="N765" s="18">
        <v>815081.49</v>
      </c>
      <c r="O765" s="30">
        <v>81499.999000099997</v>
      </c>
    </row>
    <row r="766" spans="1:15" x14ac:dyDescent="0.25">
      <c r="A766" s="36">
        <v>42555</v>
      </c>
      <c r="B766" s="38">
        <v>7</v>
      </c>
      <c r="C766" s="38">
        <v>28</v>
      </c>
      <c r="D766" s="17">
        <v>3000031828</v>
      </c>
      <c r="E766" s="17">
        <v>1100378</v>
      </c>
      <c r="F766" s="17" t="s">
        <v>668</v>
      </c>
      <c r="G766" s="17">
        <v>200222</v>
      </c>
      <c r="H766" s="17" t="s">
        <v>17</v>
      </c>
      <c r="I766" s="27">
        <v>21.11</v>
      </c>
      <c r="J766" s="27">
        <v>21.1</v>
      </c>
      <c r="K766" s="17" t="s">
        <v>722</v>
      </c>
      <c r="L766" s="34">
        <v>6773</v>
      </c>
      <c r="M766" s="17">
        <v>6773</v>
      </c>
      <c r="N766" s="18">
        <v>1003663.7</v>
      </c>
      <c r="O766" s="30">
        <v>47566.999999999993</v>
      </c>
    </row>
    <row r="767" spans="1:15" x14ac:dyDescent="0.25">
      <c r="A767" s="36">
        <v>42555</v>
      </c>
      <c r="B767" s="38">
        <v>7</v>
      </c>
      <c r="C767" s="38">
        <v>28</v>
      </c>
      <c r="D767" s="17">
        <v>3000031830</v>
      </c>
      <c r="E767" s="17">
        <v>1100378</v>
      </c>
      <c r="F767" s="17" t="s">
        <v>668</v>
      </c>
      <c r="G767" s="17">
        <v>201888</v>
      </c>
      <c r="H767" s="17" t="s">
        <v>15</v>
      </c>
      <c r="I767" s="27">
        <v>20.52</v>
      </c>
      <c r="J767" s="27">
        <v>20.51</v>
      </c>
      <c r="K767" s="17" t="s">
        <v>723</v>
      </c>
      <c r="L767" s="34">
        <v>6664</v>
      </c>
      <c r="M767" s="17">
        <v>6664</v>
      </c>
      <c r="N767" s="18">
        <v>966636.3</v>
      </c>
      <c r="O767" s="30">
        <v>47130</v>
      </c>
    </row>
    <row r="768" spans="1:15" x14ac:dyDescent="0.25">
      <c r="A768" s="36">
        <v>42555</v>
      </c>
      <c r="B768" s="38">
        <v>7</v>
      </c>
      <c r="C768" s="38">
        <v>28</v>
      </c>
      <c r="D768" s="17">
        <v>3000031810</v>
      </c>
      <c r="E768" s="17">
        <v>1100784</v>
      </c>
      <c r="F768" s="17" t="s">
        <v>40</v>
      </c>
      <c r="G768" s="17">
        <v>202899</v>
      </c>
      <c r="H768" s="17" t="s">
        <v>680</v>
      </c>
      <c r="I768" s="27">
        <v>20.3</v>
      </c>
      <c r="J768" s="27">
        <v>20.3</v>
      </c>
      <c r="K768" s="17" t="s">
        <v>703</v>
      </c>
      <c r="L768" s="34">
        <v>2344</v>
      </c>
      <c r="M768" s="17">
        <v>2344</v>
      </c>
      <c r="N768" s="18">
        <v>1029210</v>
      </c>
      <c r="O768" s="30">
        <v>50700</v>
      </c>
    </row>
    <row r="769" spans="1:15" x14ac:dyDescent="0.25">
      <c r="A769" s="36">
        <v>42555</v>
      </c>
      <c r="B769" s="38">
        <v>7</v>
      </c>
      <c r="C769" s="38">
        <v>28</v>
      </c>
      <c r="D769" s="17">
        <v>3000031854</v>
      </c>
      <c r="E769" s="17">
        <v>1100784</v>
      </c>
      <c r="F769" s="17" t="s">
        <v>40</v>
      </c>
      <c r="G769" s="17">
        <v>200055</v>
      </c>
      <c r="H769" s="17" t="s">
        <v>292</v>
      </c>
      <c r="I769" s="27">
        <v>19.7</v>
      </c>
      <c r="J769" s="27">
        <v>19.66</v>
      </c>
      <c r="K769" s="17" t="s">
        <v>724</v>
      </c>
      <c r="L769" s="34" t="s">
        <v>725</v>
      </c>
      <c r="M769" s="17">
        <v>2900</v>
      </c>
      <c r="N769" s="18">
        <v>913048.74</v>
      </c>
      <c r="O769" s="30">
        <v>46441.950152594101</v>
      </c>
    </row>
    <row r="770" spans="1:15" x14ac:dyDescent="0.25">
      <c r="A770" s="36">
        <v>42556</v>
      </c>
      <c r="B770" s="38">
        <v>7</v>
      </c>
      <c r="C770" s="38">
        <v>28</v>
      </c>
      <c r="D770" s="17">
        <v>3000031781</v>
      </c>
      <c r="E770" s="17">
        <v>1100122</v>
      </c>
      <c r="F770" s="17" t="s">
        <v>58</v>
      </c>
      <c r="G770" s="17">
        <v>203070</v>
      </c>
      <c r="H770" s="17" t="s">
        <v>462</v>
      </c>
      <c r="I770" s="27">
        <v>20.22</v>
      </c>
      <c r="J770" s="27">
        <v>20.22</v>
      </c>
      <c r="K770" s="17" t="s">
        <v>726</v>
      </c>
      <c r="L770" s="34">
        <v>102</v>
      </c>
      <c r="M770" s="17">
        <v>102</v>
      </c>
      <c r="N770" s="18">
        <v>1647929.98</v>
      </c>
      <c r="O770" s="30">
        <v>81499.999010880318</v>
      </c>
    </row>
    <row r="771" spans="1:15" x14ac:dyDescent="0.25">
      <c r="A771" s="36">
        <v>42556</v>
      </c>
      <c r="B771" s="38">
        <v>7</v>
      </c>
      <c r="C771" s="38">
        <v>28</v>
      </c>
      <c r="D771" s="17">
        <v>3000031842</v>
      </c>
      <c r="E771" s="17">
        <v>1100122</v>
      </c>
      <c r="F771" s="17" t="s">
        <v>58</v>
      </c>
      <c r="G771" s="17">
        <v>203087</v>
      </c>
      <c r="H771" s="17" t="s">
        <v>499</v>
      </c>
      <c r="I771" s="27">
        <v>20.074999999999999</v>
      </c>
      <c r="J771" s="27">
        <v>20.05</v>
      </c>
      <c r="K771" s="17" t="s">
        <v>727</v>
      </c>
      <c r="L771" s="34">
        <v>85</v>
      </c>
      <c r="M771" s="17">
        <v>85</v>
      </c>
      <c r="N771" s="18">
        <v>1618034.8500000003</v>
      </c>
      <c r="O771" s="30">
        <v>80699.99251870325</v>
      </c>
    </row>
    <row r="772" spans="1:15" x14ac:dyDescent="0.25">
      <c r="A772" s="36">
        <v>42556</v>
      </c>
      <c r="B772" s="38">
        <v>7</v>
      </c>
      <c r="C772" s="38">
        <v>28</v>
      </c>
      <c r="D772" s="17">
        <v>3000031781</v>
      </c>
      <c r="E772" s="17">
        <v>1100122</v>
      </c>
      <c r="F772" s="17" t="s">
        <v>58</v>
      </c>
      <c r="G772" s="17">
        <v>203070</v>
      </c>
      <c r="H772" s="17" t="s">
        <v>462</v>
      </c>
      <c r="I772" s="27">
        <v>24.8</v>
      </c>
      <c r="J772" s="27">
        <v>24.77</v>
      </c>
      <c r="K772" s="17" t="s">
        <v>728</v>
      </c>
      <c r="L772" s="34">
        <v>100</v>
      </c>
      <c r="M772" s="17">
        <v>100</v>
      </c>
      <c r="N772" s="18">
        <v>2018754.98</v>
      </c>
      <c r="O772" s="30">
        <v>81499.99919257166</v>
      </c>
    </row>
    <row r="773" spans="1:15" x14ac:dyDescent="0.25">
      <c r="A773" s="36">
        <v>42556</v>
      </c>
      <c r="B773" s="38">
        <v>7</v>
      </c>
      <c r="C773" s="38">
        <v>28</v>
      </c>
      <c r="D773" s="17">
        <v>3000031645</v>
      </c>
      <c r="E773" s="17">
        <v>1100122</v>
      </c>
      <c r="F773" s="17" t="s">
        <v>58</v>
      </c>
      <c r="G773" s="17">
        <v>203075</v>
      </c>
      <c r="H773" s="17" t="s">
        <v>467</v>
      </c>
      <c r="I773" s="27">
        <v>20.32</v>
      </c>
      <c r="J773" s="27">
        <v>20.27</v>
      </c>
      <c r="K773" s="17" t="s">
        <v>729</v>
      </c>
      <c r="L773" s="34">
        <v>28</v>
      </c>
      <c r="M773" s="17">
        <v>28</v>
      </c>
      <c r="N773" s="18">
        <v>1652004.98</v>
      </c>
      <c r="O773" s="30">
        <v>81499.999013320179</v>
      </c>
    </row>
    <row r="774" spans="1:15" x14ac:dyDescent="0.25">
      <c r="A774" s="36">
        <v>42556</v>
      </c>
      <c r="B774" s="38">
        <v>7</v>
      </c>
      <c r="C774" s="38">
        <v>28</v>
      </c>
      <c r="D774" s="17">
        <v>3000031642</v>
      </c>
      <c r="E774" s="17">
        <v>1100122</v>
      </c>
      <c r="F774" s="17" t="s">
        <v>58</v>
      </c>
      <c r="G774" s="17">
        <v>203080</v>
      </c>
      <c r="H774" s="17" t="s">
        <v>484</v>
      </c>
      <c r="I774" s="27">
        <v>20.260000000000002</v>
      </c>
      <c r="J774" s="27">
        <v>20.22</v>
      </c>
      <c r="K774" s="17" t="s">
        <v>730</v>
      </c>
      <c r="L774" s="34">
        <v>37</v>
      </c>
      <c r="M774" s="17">
        <v>37</v>
      </c>
      <c r="N774" s="18">
        <v>1647929.98</v>
      </c>
      <c r="O774" s="30">
        <v>81499.999010880318</v>
      </c>
    </row>
    <row r="775" spans="1:15" x14ac:dyDescent="0.25">
      <c r="A775" s="36">
        <v>42556</v>
      </c>
      <c r="B775" s="38">
        <v>7</v>
      </c>
      <c r="C775" s="38">
        <v>28</v>
      </c>
      <c r="D775" s="17">
        <v>3000031830</v>
      </c>
      <c r="E775" s="17">
        <v>1100378</v>
      </c>
      <c r="F775" s="17" t="s">
        <v>668</v>
      </c>
      <c r="G775" s="17">
        <v>201888</v>
      </c>
      <c r="H775" s="17" t="s">
        <v>15</v>
      </c>
      <c r="I775" s="27">
        <v>19.34</v>
      </c>
      <c r="J775" s="27">
        <v>19.22</v>
      </c>
      <c r="K775" s="17" t="s">
        <v>731</v>
      </c>
      <c r="L775" s="34">
        <v>6680</v>
      </c>
      <c r="M775" s="17">
        <v>6680</v>
      </c>
      <c r="N775" s="18">
        <v>905838.6</v>
      </c>
      <c r="O775" s="30">
        <v>47130</v>
      </c>
    </row>
    <row r="776" spans="1:15" x14ac:dyDescent="0.25">
      <c r="A776" s="36">
        <v>42556</v>
      </c>
      <c r="B776" s="38">
        <v>7</v>
      </c>
      <c r="C776" s="38">
        <v>28</v>
      </c>
      <c r="D776" s="17">
        <v>3000031830</v>
      </c>
      <c r="E776" s="17">
        <v>1100378</v>
      </c>
      <c r="F776" s="17" t="s">
        <v>668</v>
      </c>
      <c r="G776" s="17">
        <v>201888</v>
      </c>
      <c r="H776" s="17" t="s">
        <v>15</v>
      </c>
      <c r="I776" s="27">
        <v>25.3</v>
      </c>
      <c r="J776" s="27">
        <v>25.2</v>
      </c>
      <c r="K776" s="17" t="s">
        <v>732</v>
      </c>
      <c r="L776" s="34">
        <v>6706</v>
      </c>
      <c r="M776" s="17">
        <v>6706</v>
      </c>
      <c r="N776" s="18">
        <v>1187676</v>
      </c>
      <c r="O776" s="30">
        <v>47130</v>
      </c>
    </row>
    <row r="777" spans="1:15" x14ac:dyDescent="0.25">
      <c r="A777" s="36">
        <v>42556</v>
      </c>
      <c r="B777" s="38">
        <v>7</v>
      </c>
      <c r="C777" s="38">
        <v>28</v>
      </c>
      <c r="D777" s="17">
        <v>3000031830</v>
      </c>
      <c r="E777" s="17">
        <v>1100378</v>
      </c>
      <c r="F777" s="17" t="s">
        <v>668</v>
      </c>
      <c r="G777" s="17">
        <v>201888</v>
      </c>
      <c r="H777" s="17" t="s">
        <v>15</v>
      </c>
      <c r="I777" s="27">
        <v>19.41</v>
      </c>
      <c r="J777" s="27">
        <v>19.36</v>
      </c>
      <c r="K777" s="17" t="s">
        <v>733</v>
      </c>
      <c r="L777" s="34">
        <v>6704</v>
      </c>
      <c r="M777" s="17">
        <v>6704</v>
      </c>
      <c r="N777" s="18">
        <v>912436.80000000016</v>
      </c>
      <c r="O777" s="30">
        <v>47130.000000000007</v>
      </c>
    </row>
    <row r="778" spans="1:15" x14ac:dyDescent="0.25">
      <c r="A778" s="36">
        <v>42556</v>
      </c>
      <c r="B778" s="38">
        <v>7</v>
      </c>
      <c r="C778" s="38">
        <v>28</v>
      </c>
      <c r="D778" s="17">
        <v>3000031922</v>
      </c>
      <c r="E778" s="17">
        <v>1100380</v>
      </c>
      <c r="F778" s="17" t="s">
        <v>23</v>
      </c>
      <c r="G778" s="17">
        <v>200282</v>
      </c>
      <c r="H778" s="17" t="s">
        <v>24</v>
      </c>
      <c r="I778" s="27">
        <v>27.97</v>
      </c>
      <c r="J778" s="27">
        <v>27.97</v>
      </c>
      <c r="K778" s="17" t="s">
        <v>734</v>
      </c>
      <c r="L778" s="34">
        <v>169</v>
      </c>
      <c r="M778" s="17">
        <v>169</v>
      </c>
      <c r="N778" s="18">
        <v>2545902.6800000002</v>
      </c>
      <c r="O778" s="30">
        <v>91022.619949946384</v>
      </c>
    </row>
    <row r="779" spans="1:15" x14ac:dyDescent="0.25">
      <c r="A779" s="36">
        <v>42556</v>
      </c>
      <c r="B779" s="38">
        <v>7</v>
      </c>
      <c r="C779" s="38">
        <v>28</v>
      </c>
      <c r="D779" s="17">
        <v>3000031922</v>
      </c>
      <c r="E779" s="17">
        <v>1100380</v>
      </c>
      <c r="F779" s="17" t="s">
        <v>23</v>
      </c>
      <c r="G779" s="17">
        <v>200282</v>
      </c>
      <c r="H779" s="17" t="s">
        <v>24</v>
      </c>
      <c r="I779" s="27">
        <v>33.700000000000003</v>
      </c>
      <c r="J779" s="27">
        <v>33.6</v>
      </c>
      <c r="K779" s="17" t="s">
        <v>151</v>
      </c>
      <c r="L779" s="34">
        <v>173</v>
      </c>
      <c r="M779" s="17">
        <v>173</v>
      </c>
      <c r="N779" s="18">
        <v>3058360.03</v>
      </c>
      <c r="O779" s="30">
        <v>91022.619940476186</v>
      </c>
    </row>
    <row r="780" spans="1:15" x14ac:dyDescent="0.25">
      <c r="A780" s="36">
        <v>42556</v>
      </c>
      <c r="B780" s="38">
        <v>7</v>
      </c>
      <c r="C780" s="38">
        <v>28</v>
      </c>
      <c r="D780" s="17">
        <v>3000031922</v>
      </c>
      <c r="E780" s="17">
        <v>1100380</v>
      </c>
      <c r="F780" s="17" t="s">
        <v>23</v>
      </c>
      <c r="G780" s="17">
        <v>200282</v>
      </c>
      <c r="H780" s="17" t="s">
        <v>24</v>
      </c>
      <c r="I780" s="27">
        <v>27.91</v>
      </c>
      <c r="J780" s="27">
        <v>27.88</v>
      </c>
      <c r="K780" s="17" t="s">
        <v>78</v>
      </c>
      <c r="L780" s="34">
        <v>168</v>
      </c>
      <c r="M780" s="17">
        <v>168</v>
      </c>
      <c r="N780" s="18">
        <v>2537710.65</v>
      </c>
      <c r="O780" s="30">
        <v>91022.620157819227</v>
      </c>
    </row>
    <row r="781" spans="1:15" x14ac:dyDescent="0.25">
      <c r="A781" s="36">
        <v>42556</v>
      </c>
      <c r="B781" s="38">
        <v>7</v>
      </c>
      <c r="C781" s="38">
        <v>28</v>
      </c>
      <c r="D781" s="17">
        <v>3000031854</v>
      </c>
      <c r="E781" s="17">
        <v>1100784</v>
      </c>
      <c r="F781" s="17" t="s">
        <v>40</v>
      </c>
      <c r="G781" s="17">
        <v>200055</v>
      </c>
      <c r="H781" s="17" t="s">
        <v>292</v>
      </c>
      <c r="I781" s="27">
        <v>19.734999999999999</v>
      </c>
      <c r="J781" s="27">
        <v>19.734999999999999</v>
      </c>
      <c r="K781" s="17" t="s">
        <v>735</v>
      </c>
      <c r="L781" s="34" t="s">
        <v>736</v>
      </c>
      <c r="M781" s="17">
        <v>2940</v>
      </c>
      <c r="N781" s="18">
        <v>916531.87</v>
      </c>
      <c r="O781" s="30">
        <v>46441.949328604001</v>
      </c>
    </row>
    <row r="782" spans="1:15" x14ac:dyDescent="0.25">
      <c r="A782" s="36">
        <v>42556</v>
      </c>
      <c r="B782" s="38">
        <v>7</v>
      </c>
      <c r="C782" s="38">
        <v>28</v>
      </c>
      <c r="D782" s="17">
        <v>3100000699</v>
      </c>
      <c r="E782" s="17">
        <v>1100784</v>
      </c>
      <c r="F782" s="17" t="s">
        <v>40</v>
      </c>
      <c r="G782" s="17">
        <v>202738</v>
      </c>
      <c r="H782" s="17" t="s">
        <v>536</v>
      </c>
      <c r="I782" s="27">
        <v>20.04</v>
      </c>
      <c r="J782" s="27">
        <v>20.010000000000002</v>
      </c>
      <c r="K782" s="17" t="s">
        <v>737</v>
      </c>
      <c r="L782" s="34">
        <v>5820013</v>
      </c>
      <c r="M782" s="17">
        <v>5820013</v>
      </c>
      <c r="N782" s="18">
        <v>906174.93</v>
      </c>
      <c r="O782" s="30">
        <v>45286.103448275862</v>
      </c>
    </row>
    <row r="783" spans="1:15" x14ac:dyDescent="0.25">
      <c r="A783" s="36">
        <v>42557</v>
      </c>
      <c r="B783" s="38">
        <v>7</v>
      </c>
      <c r="C783" s="38">
        <v>28</v>
      </c>
      <c r="D783" s="17">
        <v>3000031718</v>
      </c>
      <c r="E783" s="17">
        <v>1100122</v>
      </c>
      <c r="F783" s="17" t="s">
        <v>58</v>
      </c>
      <c r="G783" s="17">
        <v>203088</v>
      </c>
      <c r="H783" s="17" t="s">
        <v>560</v>
      </c>
      <c r="I783" s="27">
        <v>20.05</v>
      </c>
      <c r="J783" s="27">
        <v>20.04</v>
      </c>
      <c r="K783" s="17" t="s">
        <v>738</v>
      </c>
      <c r="L783" s="34">
        <v>15</v>
      </c>
      <c r="M783" s="17">
        <v>15</v>
      </c>
      <c r="N783" s="18">
        <v>1633259.99</v>
      </c>
      <c r="O783" s="30">
        <v>81499.999500998005</v>
      </c>
    </row>
    <row r="784" spans="1:15" x14ac:dyDescent="0.25">
      <c r="A784" s="36">
        <v>42557</v>
      </c>
      <c r="B784" s="38">
        <v>7</v>
      </c>
      <c r="C784" s="38">
        <v>28</v>
      </c>
      <c r="D784" s="17">
        <v>3000031794</v>
      </c>
      <c r="E784" s="17">
        <v>1100122</v>
      </c>
      <c r="F784" s="17" t="s">
        <v>58</v>
      </c>
      <c r="G784" s="17">
        <v>203068</v>
      </c>
      <c r="H784" s="17" t="s">
        <v>407</v>
      </c>
      <c r="I784" s="27">
        <v>25.2</v>
      </c>
      <c r="J784" s="27">
        <v>25.13</v>
      </c>
      <c r="K784" s="17" t="s">
        <v>739</v>
      </c>
      <c r="L784" s="34">
        <v>298</v>
      </c>
      <c r="M784" s="17">
        <v>298</v>
      </c>
      <c r="N784" s="18">
        <v>2048094.9900000002</v>
      </c>
      <c r="O784" s="30">
        <v>81499.999602069249</v>
      </c>
    </row>
    <row r="785" spans="1:15" x14ac:dyDescent="0.25">
      <c r="A785" s="36">
        <v>42557</v>
      </c>
      <c r="B785" s="38">
        <v>7</v>
      </c>
      <c r="C785" s="38">
        <v>28</v>
      </c>
      <c r="D785" s="17">
        <v>3000031644</v>
      </c>
      <c r="E785" s="17">
        <v>1100122</v>
      </c>
      <c r="F785" s="17" t="s">
        <v>58</v>
      </c>
      <c r="G785" s="17">
        <v>203071</v>
      </c>
      <c r="H785" s="17" t="s">
        <v>513</v>
      </c>
      <c r="I785" s="27">
        <v>20.5</v>
      </c>
      <c r="J785" s="27">
        <v>20.45</v>
      </c>
      <c r="K785" s="17" t="s">
        <v>740</v>
      </c>
      <c r="L785" s="34">
        <v>43</v>
      </c>
      <c r="M785" s="17">
        <v>43</v>
      </c>
      <c r="N785" s="18">
        <v>1666674.98</v>
      </c>
      <c r="O785" s="30">
        <v>81499.999022004893</v>
      </c>
    </row>
    <row r="786" spans="1:15" x14ac:dyDescent="0.25">
      <c r="A786" s="36">
        <v>42557</v>
      </c>
      <c r="B786" s="38">
        <v>7</v>
      </c>
      <c r="C786" s="38">
        <v>28</v>
      </c>
      <c r="D786" s="17">
        <v>3000032076</v>
      </c>
      <c r="E786" s="17">
        <v>1100122</v>
      </c>
      <c r="F786" s="17" t="s">
        <v>58</v>
      </c>
      <c r="G786" s="17">
        <v>203069</v>
      </c>
      <c r="H786" s="17" t="s">
        <v>470</v>
      </c>
      <c r="I786" s="27">
        <v>24.36</v>
      </c>
      <c r="J786" s="27">
        <v>24.36</v>
      </c>
      <c r="K786" s="17" t="s">
        <v>741</v>
      </c>
      <c r="L786" s="34">
        <v>137</v>
      </c>
      <c r="M786" s="17">
        <v>137</v>
      </c>
      <c r="N786" s="18">
        <v>1934183.8200000003</v>
      </c>
      <c r="O786" s="30">
        <v>79399.992610837449</v>
      </c>
    </row>
    <row r="787" spans="1:15" x14ac:dyDescent="0.25">
      <c r="A787" s="36">
        <v>42557</v>
      </c>
      <c r="B787" s="38">
        <v>7</v>
      </c>
      <c r="C787" s="38">
        <v>28</v>
      </c>
      <c r="D787" s="17">
        <v>3000031640</v>
      </c>
      <c r="E787" s="17">
        <v>1100122</v>
      </c>
      <c r="F787" s="17" t="s">
        <v>58</v>
      </c>
      <c r="G787" s="17">
        <v>203062</v>
      </c>
      <c r="H787" s="17" t="s">
        <v>465</v>
      </c>
      <c r="I787" s="27">
        <v>20.309999999999999</v>
      </c>
      <c r="J787" s="27">
        <v>20.309999999999999</v>
      </c>
      <c r="K787" s="17" t="s">
        <v>742</v>
      </c>
      <c r="L787" s="34">
        <v>18</v>
      </c>
      <c r="M787" s="17">
        <v>18</v>
      </c>
      <c r="N787" s="18">
        <v>1655264.99</v>
      </c>
      <c r="O787" s="30">
        <v>81499.999507631714</v>
      </c>
    </row>
    <row r="788" spans="1:15" x14ac:dyDescent="0.25">
      <c r="A788" s="36">
        <v>42557</v>
      </c>
      <c r="B788" s="38">
        <v>7</v>
      </c>
      <c r="C788" s="38">
        <v>28</v>
      </c>
      <c r="D788" s="17">
        <v>3000031842</v>
      </c>
      <c r="E788" s="17">
        <v>1100122</v>
      </c>
      <c r="F788" s="17" t="s">
        <v>58</v>
      </c>
      <c r="G788" s="17">
        <v>203087</v>
      </c>
      <c r="H788" s="17" t="s">
        <v>499</v>
      </c>
      <c r="I788" s="27">
        <v>20.170000000000002</v>
      </c>
      <c r="J788" s="27">
        <v>20.12</v>
      </c>
      <c r="K788" s="17" t="s">
        <v>743</v>
      </c>
      <c r="L788" s="34">
        <v>88</v>
      </c>
      <c r="M788" s="17">
        <v>88</v>
      </c>
      <c r="N788" s="18">
        <v>1623683.86</v>
      </c>
      <c r="O788" s="30">
        <v>80699.993041749505</v>
      </c>
    </row>
    <row r="789" spans="1:15" x14ac:dyDescent="0.25">
      <c r="A789" s="36">
        <v>42557</v>
      </c>
      <c r="B789" s="38">
        <v>7</v>
      </c>
      <c r="C789" s="38">
        <v>28</v>
      </c>
      <c r="D789" s="17">
        <v>3000031793</v>
      </c>
      <c r="E789" s="17">
        <v>1100122</v>
      </c>
      <c r="F789" s="17" t="s">
        <v>58</v>
      </c>
      <c r="G789" s="17">
        <v>203075</v>
      </c>
      <c r="H789" s="17" t="s">
        <v>467</v>
      </c>
      <c r="I789" s="27">
        <v>20.22</v>
      </c>
      <c r="J789" s="27">
        <v>20.149999999999999</v>
      </c>
      <c r="K789" s="17" t="s">
        <v>347</v>
      </c>
      <c r="L789" s="34">
        <v>31</v>
      </c>
      <c r="M789" s="17">
        <v>31</v>
      </c>
      <c r="N789" s="18">
        <v>1642224.98</v>
      </c>
      <c r="O789" s="30">
        <v>81499.999007444174</v>
      </c>
    </row>
    <row r="790" spans="1:15" x14ac:dyDescent="0.25">
      <c r="A790" s="36">
        <v>42557</v>
      </c>
      <c r="B790" s="38">
        <v>7</v>
      </c>
      <c r="C790" s="38">
        <v>28</v>
      </c>
      <c r="D790" s="17">
        <v>3000031842</v>
      </c>
      <c r="E790" s="17">
        <v>1100122</v>
      </c>
      <c r="F790" s="17" t="s">
        <v>58</v>
      </c>
      <c r="G790" s="17">
        <v>203087</v>
      </c>
      <c r="H790" s="17" t="s">
        <v>499</v>
      </c>
      <c r="I790" s="27">
        <v>20.100000000000001</v>
      </c>
      <c r="J790" s="27">
        <v>20.079999999999998</v>
      </c>
      <c r="K790" s="17" t="s">
        <v>744</v>
      </c>
      <c r="L790" s="34">
        <v>86</v>
      </c>
      <c r="M790" s="17">
        <v>86</v>
      </c>
      <c r="N790" s="18">
        <v>1620455.85</v>
      </c>
      <c r="O790" s="30">
        <v>80699.992529880488</v>
      </c>
    </row>
    <row r="791" spans="1:15" x14ac:dyDescent="0.25">
      <c r="A791" s="36">
        <v>42557</v>
      </c>
      <c r="B791" s="38">
        <v>7</v>
      </c>
      <c r="C791" s="38">
        <v>28</v>
      </c>
      <c r="D791" s="17">
        <v>3000031694</v>
      </c>
      <c r="E791" s="17">
        <v>1100122</v>
      </c>
      <c r="F791" s="17" t="s">
        <v>58</v>
      </c>
      <c r="G791" s="17">
        <v>203087</v>
      </c>
      <c r="H791" s="17" t="s">
        <v>499</v>
      </c>
      <c r="I791" s="27">
        <v>19.84</v>
      </c>
      <c r="J791" s="27">
        <v>19.84</v>
      </c>
      <c r="K791" s="17" t="s">
        <v>745</v>
      </c>
      <c r="L791" s="34">
        <v>87</v>
      </c>
      <c r="M791" s="17">
        <v>87</v>
      </c>
      <c r="N791" s="18">
        <v>1587199.95</v>
      </c>
      <c r="O791" s="30">
        <v>79999.997479838712</v>
      </c>
    </row>
    <row r="792" spans="1:15" x14ac:dyDescent="0.25">
      <c r="A792" s="36">
        <v>42557</v>
      </c>
      <c r="B792" s="38">
        <v>7</v>
      </c>
      <c r="C792" s="38">
        <v>28</v>
      </c>
      <c r="D792" s="17">
        <v>3000031829</v>
      </c>
      <c r="E792" s="17">
        <v>1100122</v>
      </c>
      <c r="F792" s="17" t="s">
        <v>58</v>
      </c>
      <c r="G792" s="17">
        <v>203098</v>
      </c>
      <c r="H792" s="17" t="s">
        <v>626</v>
      </c>
      <c r="I792" s="27">
        <v>20.23</v>
      </c>
      <c r="J792" s="27">
        <v>20.2</v>
      </c>
      <c r="K792" s="17" t="s">
        <v>746</v>
      </c>
      <c r="L792" s="34">
        <v>105</v>
      </c>
      <c r="M792" s="17">
        <v>105</v>
      </c>
      <c r="N792" s="18">
        <v>1630139.8599999999</v>
      </c>
      <c r="O792" s="30">
        <v>80699.993069306933</v>
      </c>
    </row>
    <row r="793" spans="1:15" x14ac:dyDescent="0.25">
      <c r="A793" s="36">
        <v>42557</v>
      </c>
      <c r="B793" s="38">
        <v>7</v>
      </c>
      <c r="C793" s="38">
        <v>28</v>
      </c>
      <c r="D793" s="17">
        <v>3000031641</v>
      </c>
      <c r="E793" s="17">
        <v>1100122</v>
      </c>
      <c r="F793" s="17" t="s">
        <v>58</v>
      </c>
      <c r="G793" s="17">
        <v>203079</v>
      </c>
      <c r="H793" s="17" t="s">
        <v>482</v>
      </c>
      <c r="I793" s="27">
        <v>20.010000000000002</v>
      </c>
      <c r="J793" s="27">
        <v>19.93</v>
      </c>
      <c r="K793" s="17" t="s">
        <v>747</v>
      </c>
      <c r="L793" s="34">
        <v>17</v>
      </c>
      <c r="M793" s="17">
        <v>17</v>
      </c>
      <c r="N793" s="18">
        <v>1624294.99</v>
      </c>
      <c r="O793" s="30">
        <v>81499.999498243851</v>
      </c>
    </row>
    <row r="794" spans="1:15" x14ac:dyDescent="0.25">
      <c r="A794" s="36">
        <v>42557</v>
      </c>
      <c r="B794" s="38">
        <v>7</v>
      </c>
      <c r="C794" s="38">
        <v>28</v>
      </c>
      <c r="D794" s="17">
        <v>3000031643</v>
      </c>
      <c r="E794" s="17">
        <v>1100122</v>
      </c>
      <c r="F794" s="17" t="s">
        <v>58</v>
      </c>
      <c r="G794" s="17">
        <v>203068</v>
      </c>
      <c r="H794" s="17" t="s">
        <v>407</v>
      </c>
      <c r="I794" s="27">
        <v>20.079999999999998</v>
      </c>
      <c r="J794" s="27">
        <v>20.02</v>
      </c>
      <c r="K794" s="17" t="s">
        <v>337</v>
      </c>
      <c r="L794" s="34">
        <v>300</v>
      </c>
      <c r="M794" s="17">
        <v>300</v>
      </c>
      <c r="N794" s="18">
        <v>1631629.98</v>
      </c>
      <c r="O794" s="30">
        <v>81499.999000999</v>
      </c>
    </row>
    <row r="795" spans="1:15" x14ac:dyDescent="0.25">
      <c r="A795" s="36">
        <v>42557</v>
      </c>
      <c r="B795" s="38">
        <v>7</v>
      </c>
      <c r="C795" s="38">
        <v>28</v>
      </c>
      <c r="D795" s="17">
        <v>3000031794</v>
      </c>
      <c r="E795" s="17">
        <v>1100122</v>
      </c>
      <c r="F795" s="17" t="s">
        <v>58</v>
      </c>
      <c r="G795" s="17">
        <v>203068</v>
      </c>
      <c r="H795" s="17" t="s">
        <v>407</v>
      </c>
      <c r="I795" s="27">
        <v>24.52</v>
      </c>
      <c r="J795" s="27">
        <v>24.42</v>
      </c>
      <c r="K795" s="17" t="s">
        <v>748</v>
      </c>
      <c r="L795" s="34">
        <v>294</v>
      </c>
      <c r="M795" s="17">
        <v>294</v>
      </c>
      <c r="N795" s="18">
        <v>1990229.98</v>
      </c>
      <c r="O795" s="30">
        <v>81499.999180999177</v>
      </c>
    </row>
    <row r="796" spans="1:15" x14ac:dyDescent="0.25">
      <c r="A796" s="36">
        <v>42557</v>
      </c>
      <c r="B796" s="38">
        <v>7</v>
      </c>
      <c r="C796" s="38">
        <v>28</v>
      </c>
      <c r="D796" s="17">
        <v>3000031639</v>
      </c>
      <c r="E796" s="17">
        <v>1100122</v>
      </c>
      <c r="F796" s="17" t="s">
        <v>58</v>
      </c>
      <c r="G796" s="17">
        <v>203059</v>
      </c>
      <c r="H796" s="17" t="s">
        <v>395</v>
      </c>
      <c r="I796" s="27">
        <v>21.05</v>
      </c>
      <c r="J796" s="27">
        <v>21.01</v>
      </c>
      <c r="K796" s="17" t="s">
        <v>749</v>
      </c>
      <c r="L796" s="34">
        <v>41</v>
      </c>
      <c r="M796" s="17">
        <v>41</v>
      </c>
      <c r="N796" s="18">
        <v>1712314.98</v>
      </c>
      <c r="O796" s="30">
        <v>81499.999048072335</v>
      </c>
    </row>
    <row r="797" spans="1:15" x14ac:dyDescent="0.25">
      <c r="A797" s="36">
        <v>42557</v>
      </c>
      <c r="B797" s="38">
        <v>7</v>
      </c>
      <c r="C797" s="38">
        <v>28</v>
      </c>
      <c r="D797" s="17">
        <v>3000030956</v>
      </c>
      <c r="E797" s="17">
        <v>1100122</v>
      </c>
      <c r="F797" s="17" t="s">
        <v>58</v>
      </c>
      <c r="G797" s="17">
        <v>203034</v>
      </c>
      <c r="H797" s="17" t="s">
        <v>333</v>
      </c>
      <c r="I797" s="27">
        <v>19.89</v>
      </c>
      <c r="J797" s="27">
        <v>19.850000000000001</v>
      </c>
      <c r="K797" s="17" t="s">
        <v>750</v>
      </c>
      <c r="L797" s="34">
        <v>33</v>
      </c>
      <c r="M797" s="17">
        <v>33</v>
      </c>
      <c r="N797" s="18">
        <v>1578074.8600000003</v>
      </c>
      <c r="O797" s="30">
        <v>79499.992947103281</v>
      </c>
    </row>
    <row r="798" spans="1:15" x14ac:dyDescent="0.25">
      <c r="A798" s="36">
        <v>42557</v>
      </c>
      <c r="B798" s="38">
        <v>7</v>
      </c>
      <c r="C798" s="38">
        <v>28</v>
      </c>
      <c r="D798" s="17">
        <v>3000032076</v>
      </c>
      <c r="E798" s="17">
        <v>1100122</v>
      </c>
      <c r="F798" s="17" t="s">
        <v>58</v>
      </c>
      <c r="G798" s="17">
        <v>203069</v>
      </c>
      <c r="H798" s="17" t="s">
        <v>470</v>
      </c>
      <c r="I798" s="27">
        <v>15.69</v>
      </c>
      <c r="J798" s="27">
        <v>15.67</v>
      </c>
      <c r="K798" s="17" t="s">
        <v>751</v>
      </c>
      <c r="L798" s="34">
        <v>138</v>
      </c>
      <c r="M798" s="17">
        <v>138</v>
      </c>
      <c r="N798" s="18">
        <v>1244197.8899999999</v>
      </c>
      <c r="O798" s="30">
        <v>79399.992980216964</v>
      </c>
    </row>
    <row r="799" spans="1:15" x14ac:dyDescent="0.25">
      <c r="A799" s="36">
        <v>42557</v>
      </c>
      <c r="B799" s="38">
        <v>7</v>
      </c>
      <c r="C799" s="38">
        <v>28</v>
      </c>
      <c r="D799" s="17">
        <v>3000032121</v>
      </c>
      <c r="E799" s="17">
        <v>1100122</v>
      </c>
      <c r="F799" s="17" t="s">
        <v>58</v>
      </c>
      <c r="G799" s="17">
        <v>203113</v>
      </c>
      <c r="H799" s="17" t="s">
        <v>752</v>
      </c>
      <c r="I799" s="27">
        <v>20.32</v>
      </c>
      <c r="J799" s="27">
        <v>20.23</v>
      </c>
      <c r="K799" s="17" t="s">
        <v>753</v>
      </c>
      <c r="L799" s="34">
        <v>630</v>
      </c>
      <c r="M799" s="17">
        <v>630</v>
      </c>
      <c r="N799" s="18">
        <v>1608285</v>
      </c>
      <c r="O799" s="30">
        <v>79500</v>
      </c>
    </row>
    <row r="800" spans="1:15" x14ac:dyDescent="0.25">
      <c r="A800" s="36">
        <v>42557</v>
      </c>
      <c r="B800" s="38">
        <v>7</v>
      </c>
      <c r="C800" s="38">
        <v>28</v>
      </c>
      <c r="D800" s="17">
        <v>3000031544</v>
      </c>
      <c r="E800" s="17">
        <v>1100122</v>
      </c>
      <c r="F800" s="17" t="s">
        <v>58</v>
      </c>
      <c r="G800" s="17">
        <v>203069</v>
      </c>
      <c r="H800" s="17" t="s">
        <v>470</v>
      </c>
      <c r="I800" s="27">
        <v>20.12</v>
      </c>
      <c r="J800" s="27">
        <v>20.079999999999998</v>
      </c>
      <c r="K800" s="17" t="s">
        <v>754</v>
      </c>
      <c r="L800" s="34">
        <v>140</v>
      </c>
      <c r="M800" s="17">
        <v>140</v>
      </c>
      <c r="N800" s="18">
        <v>1626479.9</v>
      </c>
      <c r="O800" s="30">
        <v>80999.995019920316</v>
      </c>
    </row>
    <row r="801" spans="1:15" x14ac:dyDescent="0.25">
      <c r="A801" s="36">
        <v>42557</v>
      </c>
      <c r="B801" s="38">
        <v>7</v>
      </c>
      <c r="C801" s="38">
        <v>28</v>
      </c>
      <c r="D801" s="17">
        <v>3000032006</v>
      </c>
      <c r="E801" s="17">
        <v>1100365</v>
      </c>
      <c r="F801" s="17" t="s">
        <v>14</v>
      </c>
      <c r="G801" s="17">
        <v>200222</v>
      </c>
      <c r="H801" s="17" t="s">
        <v>17</v>
      </c>
      <c r="I801" s="27">
        <v>21.68</v>
      </c>
      <c r="J801" s="27">
        <v>21.68</v>
      </c>
      <c r="K801" s="17" t="s">
        <v>755</v>
      </c>
      <c r="L801" s="34">
        <v>7083</v>
      </c>
      <c r="M801" s="17">
        <v>7083</v>
      </c>
      <c r="N801" s="18">
        <v>940196.55999999994</v>
      </c>
      <c r="O801" s="30">
        <v>43367</v>
      </c>
    </row>
    <row r="802" spans="1:15" x14ac:dyDescent="0.25">
      <c r="A802" s="36">
        <v>42557</v>
      </c>
      <c r="B802" s="38">
        <v>7</v>
      </c>
      <c r="C802" s="38">
        <v>28</v>
      </c>
      <c r="D802" s="17">
        <v>3000031830</v>
      </c>
      <c r="E802" s="17">
        <v>1100378</v>
      </c>
      <c r="F802" s="17" t="s">
        <v>668</v>
      </c>
      <c r="G802" s="17">
        <v>201888</v>
      </c>
      <c r="H802" s="17" t="s">
        <v>15</v>
      </c>
      <c r="I802" s="27">
        <v>24.94</v>
      </c>
      <c r="J802" s="27">
        <v>24.92</v>
      </c>
      <c r="K802" s="17" t="s">
        <v>674</v>
      </c>
      <c r="L802" s="34">
        <v>6790</v>
      </c>
      <c r="M802" s="17">
        <v>6790</v>
      </c>
      <c r="N802" s="18">
        <v>1174479.6000000001</v>
      </c>
      <c r="O802" s="30">
        <v>47130</v>
      </c>
    </row>
    <row r="803" spans="1:15" x14ac:dyDescent="0.25">
      <c r="A803" s="36">
        <v>42557</v>
      </c>
      <c r="B803" s="38">
        <v>7</v>
      </c>
      <c r="C803" s="38">
        <v>28</v>
      </c>
      <c r="D803" s="17">
        <v>3000031828</v>
      </c>
      <c r="E803" s="17">
        <v>1100378</v>
      </c>
      <c r="F803" s="17" t="s">
        <v>668</v>
      </c>
      <c r="G803" s="17">
        <v>200222</v>
      </c>
      <c r="H803" s="17" t="s">
        <v>17</v>
      </c>
      <c r="I803" s="27">
        <v>20.09</v>
      </c>
      <c r="J803" s="27">
        <v>20.07</v>
      </c>
      <c r="K803" s="17" t="s">
        <v>701</v>
      </c>
      <c r="L803" s="34">
        <v>6868</v>
      </c>
      <c r="M803" s="17">
        <v>6868</v>
      </c>
      <c r="N803" s="18">
        <v>954669.69000000006</v>
      </c>
      <c r="O803" s="30">
        <v>47567</v>
      </c>
    </row>
    <row r="804" spans="1:15" x14ac:dyDescent="0.25">
      <c r="A804" s="36">
        <v>42557</v>
      </c>
      <c r="B804" s="38">
        <v>7</v>
      </c>
      <c r="C804" s="38">
        <v>28</v>
      </c>
      <c r="D804" s="17">
        <v>3000031828</v>
      </c>
      <c r="E804" s="17">
        <v>1100378</v>
      </c>
      <c r="F804" s="17" t="s">
        <v>668</v>
      </c>
      <c r="G804" s="17">
        <v>200222</v>
      </c>
      <c r="H804" s="17" t="s">
        <v>17</v>
      </c>
      <c r="I804" s="27">
        <v>21.07</v>
      </c>
      <c r="J804" s="27">
        <v>21.07</v>
      </c>
      <c r="K804" s="17" t="s">
        <v>756</v>
      </c>
      <c r="L804" s="34">
        <v>6869</v>
      </c>
      <c r="M804" s="17">
        <v>6869</v>
      </c>
      <c r="N804" s="18">
        <v>1002236.6900000001</v>
      </c>
      <c r="O804" s="30">
        <v>47567</v>
      </c>
    </row>
    <row r="805" spans="1:15" x14ac:dyDescent="0.25">
      <c r="A805" s="36">
        <v>42557</v>
      </c>
      <c r="B805" s="38">
        <v>7</v>
      </c>
      <c r="C805" s="38">
        <v>28</v>
      </c>
      <c r="D805" s="17">
        <v>3000031830</v>
      </c>
      <c r="E805" s="17">
        <v>1100378</v>
      </c>
      <c r="F805" s="17" t="s">
        <v>668</v>
      </c>
      <c r="G805" s="17">
        <v>201888</v>
      </c>
      <c r="H805" s="17" t="s">
        <v>15</v>
      </c>
      <c r="I805" s="27">
        <v>25.92</v>
      </c>
      <c r="J805" s="27">
        <v>25.89</v>
      </c>
      <c r="K805" s="17" t="s">
        <v>673</v>
      </c>
      <c r="L805" s="34">
        <v>6807</v>
      </c>
      <c r="M805" s="17">
        <v>6807</v>
      </c>
      <c r="N805" s="18">
        <v>1220195.7</v>
      </c>
      <c r="O805" s="30">
        <v>47130</v>
      </c>
    </row>
    <row r="806" spans="1:15" x14ac:dyDescent="0.25">
      <c r="A806" s="36">
        <v>42557</v>
      </c>
      <c r="B806" s="38">
        <v>7</v>
      </c>
      <c r="C806" s="38">
        <v>28</v>
      </c>
      <c r="D806" s="17">
        <v>3000031828</v>
      </c>
      <c r="E806" s="17">
        <v>1100378</v>
      </c>
      <c r="F806" s="17" t="s">
        <v>668</v>
      </c>
      <c r="G806" s="17">
        <v>200222</v>
      </c>
      <c r="H806" s="17" t="s">
        <v>17</v>
      </c>
      <c r="I806" s="27">
        <v>23.01</v>
      </c>
      <c r="J806" s="27">
        <v>23.01</v>
      </c>
      <c r="K806" s="17" t="s">
        <v>112</v>
      </c>
      <c r="L806" s="34">
        <v>6972</v>
      </c>
      <c r="M806" s="17">
        <v>6972</v>
      </c>
      <c r="N806" s="18">
        <v>1094516.67</v>
      </c>
      <c r="O806" s="30">
        <v>47566.999999999993</v>
      </c>
    </row>
    <row r="807" spans="1:15" x14ac:dyDescent="0.25">
      <c r="A807" s="36">
        <v>42557</v>
      </c>
      <c r="B807" s="38">
        <v>7</v>
      </c>
      <c r="C807" s="38">
        <v>28</v>
      </c>
      <c r="D807" s="17">
        <v>3000032152</v>
      </c>
      <c r="E807" s="17">
        <v>1100380</v>
      </c>
      <c r="F807" s="17" t="s">
        <v>23</v>
      </c>
      <c r="G807" s="17">
        <v>600005</v>
      </c>
      <c r="H807" s="17" t="s">
        <v>434</v>
      </c>
      <c r="I807" s="27">
        <v>24.83</v>
      </c>
      <c r="J807" s="27">
        <v>24.73</v>
      </c>
      <c r="K807" s="17" t="s">
        <v>757</v>
      </c>
      <c r="L807" s="34">
        <v>22009130</v>
      </c>
      <c r="M807" s="17">
        <v>9499740016</v>
      </c>
      <c r="N807" s="18">
        <v>2133382.91</v>
      </c>
      <c r="O807" s="30">
        <v>86267</v>
      </c>
    </row>
    <row r="808" spans="1:15" x14ac:dyDescent="0.25">
      <c r="A808" s="36">
        <v>42557</v>
      </c>
      <c r="B808" s="38">
        <v>7</v>
      </c>
      <c r="C808" s="38">
        <v>28</v>
      </c>
      <c r="D808" s="17">
        <v>3000031922</v>
      </c>
      <c r="E808" s="17">
        <v>1100380</v>
      </c>
      <c r="F808" s="17" t="s">
        <v>23</v>
      </c>
      <c r="G808" s="17">
        <v>200282</v>
      </c>
      <c r="H808" s="17" t="s">
        <v>24</v>
      </c>
      <c r="I808" s="27">
        <v>27.73</v>
      </c>
      <c r="J808" s="27">
        <v>27.7</v>
      </c>
      <c r="K808" s="17" t="s">
        <v>54</v>
      </c>
      <c r="L808" s="34">
        <v>172</v>
      </c>
      <c r="M808" s="17">
        <v>172</v>
      </c>
      <c r="N808" s="18">
        <v>2521326.5699999998</v>
      </c>
      <c r="O808" s="30">
        <v>91022.619855595665</v>
      </c>
    </row>
    <row r="809" spans="1:15" x14ac:dyDescent="0.25">
      <c r="A809" s="36">
        <v>42557</v>
      </c>
      <c r="B809" s="38">
        <v>7</v>
      </c>
      <c r="C809" s="38">
        <v>28</v>
      </c>
      <c r="D809" s="17">
        <v>3000031922</v>
      </c>
      <c r="E809" s="17">
        <v>1100380</v>
      </c>
      <c r="F809" s="17" t="s">
        <v>23</v>
      </c>
      <c r="G809" s="17">
        <v>200282</v>
      </c>
      <c r="H809" s="17" t="s">
        <v>24</v>
      </c>
      <c r="I809" s="27">
        <v>28.11</v>
      </c>
      <c r="J809" s="27">
        <v>28.07</v>
      </c>
      <c r="K809" s="17" t="s">
        <v>69</v>
      </c>
      <c r="L809" s="34" t="s">
        <v>758</v>
      </c>
      <c r="M809" s="17">
        <v>171</v>
      </c>
      <c r="N809" s="18">
        <v>2555004.94</v>
      </c>
      <c r="O809" s="30">
        <v>91022.619878874233</v>
      </c>
    </row>
    <row r="810" spans="1:15" x14ac:dyDescent="0.25">
      <c r="A810" s="36">
        <v>42557</v>
      </c>
      <c r="B810" s="38">
        <v>7</v>
      </c>
      <c r="C810" s="38">
        <v>28</v>
      </c>
      <c r="D810" s="17">
        <v>3000031922</v>
      </c>
      <c r="E810" s="17">
        <v>1100380</v>
      </c>
      <c r="F810" s="17" t="s">
        <v>23</v>
      </c>
      <c r="G810" s="17">
        <v>200282</v>
      </c>
      <c r="H810" s="17" t="s">
        <v>24</v>
      </c>
      <c r="I810" s="27">
        <v>32.869999999999997</v>
      </c>
      <c r="J810" s="27">
        <v>32.770000000000003</v>
      </c>
      <c r="K810" s="17" t="s">
        <v>145</v>
      </c>
      <c r="L810" s="34" t="s">
        <v>759</v>
      </c>
      <c r="M810" s="17">
        <v>170</v>
      </c>
      <c r="N810" s="18">
        <v>2982811.26</v>
      </c>
      <c r="O810" s="30">
        <v>91022.62007934085</v>
      </c>
    </row>
    <row r="811" spans="1:15" x14ac:dyDescent="0.25">
      <c r="A811" s="36">
        <v>42557</v>
      </c>
      <c r="B811" s="38">
        <v>7</v>
      </c>
      <c r="C811" s="38">
        <v>28</v>
      </c>
      <c r="D811" s="17">
        <v>3000031922</v>
      </c>
      <c r="E811" s="17">
        <v>1100380</v>
      </c>
      <c r="F811" s="17" t="s">
        <v>23</v>
      </c>
      <c r="G811" s="17">
        <v>200282</v>
      </c>
      <c r="H811" s="17" t="s">
        <v>24</v>
      </c>
      <c r="I811" s="27">
        <v>28.42</v>
      </c>
      <c r="J811" s="27">
        <v>28.36</v>
      </c>
      <c r="K811" s="17" t="s">
        <v>56</v>
      </c>
      <c r="L811" s="34">
        <v>176</v>
      </c>
      <c r="M811" s="17">
        <v>176</v>
      </c>
      <c r="N811" s="18">
        <v>2581401.5</v>
      </c>
      <c r="O811" s="30">
        <v>91022.619887165027</v>
      </c>
    </row>
    <row r="812" spans="1:15" x14ac:dyDescent="0.25">
      <c r="A812" s="36">
        <v>42557</v>
      </c>
      <c r="B812" s="38">
        <v>7</v>
      </c>
      <c r="C812" s="38">
        <v>28</v>
      </c>
      <c r="D812" s="17">
        <v>3000031922</v>
      </c>
      <c r="E812" s="17">
        <v>1100380</v>
      </c>
      <c r="F812" s="17" t="s">
        <v>23</v>
      </c>
      <c r="G812" s="17">
        <v>200282</v>
      </c>
      <c r="H812" s="17" t="s">
        <v>24</v>
      </c>
      <c r="I812" s="27">
        <v>28.64</v>
      </c>
      <c r="J812" s="27">
        <v>28.6</v>
      </c>
      <c r="K812" s="17" t="s">
        <v>144</v>
      </c>
      <c r="L812" s="34">
        <v>175</v>
      </c>
      <c r="M812" s="17">
        <v>175</v>
      </c>
      <c r="N812" s="18">
        <v>2603246.9300000002</v>
      </c>
      <c r="O812" s="30">
        <v>91022.619930069937</v>
      </c>
    </row>
    <row r="813" spans="1:15" x14ac:dyDescent="0.25">
      <c r="A813" s="36">
        <v>42557</v>
      </c>
      <c r="B813" s="38">
        <v>7</v>
      </c>
      <c r="C813" s="38">
        <v>28</v>
      </c>
      <c r="D813" s="17">
        <v>3000031854</v>
      </c>
      <c r="E813" s="17">
        <v>1100784</v>
      </c>
      <c r="F813" s="17" t="s">
        <v>40</v>
      </c>
      <c r="G813" s="17">
        <v>200055</v>
      </c>
      <c r="H813" s="17" t="s">
        <v>292</v>
      </c>
      <c r="I813" s="27">
        <v>25.88</v>
      </c>
      <c r="J813" s="27">
        <v>25.87</v>
      </c>
      <c r="K813" s="17" t="s">
        <v>42</v>
      </c>
      <c r="L813" s="34" t="s">
        <v>760</v>
      </c>
      <c r="M813" s="17">
        <v>2980</v>
      </c>
      <c r="N813" s="18">
        <v>1201453.25</v>
      </c>
      <c r="O813" s="30">
        <v>46441.950135291845</v>
      </c>
    </row>
    <row r="814" spans="1:15" x14ac:dyDescent="0.25">
      <c r="A814" s="36">
        <v>42557</v>
      </c>
      <c r="B814" s="38">
        <v>7</v>
      </c>
      <c r="C814" s="38">
        <v>28</v>
      </c>
      <c r="D814" s="17">
        <v>3000031854</v>
      </c>
      <c r="E814" s="17">
        <v>1100784</v>
      </c>
      <c r="F814" s="17" t="s">
        <v>40</v>
      </c>
      <c r="G814" s="17">
        <v>200055</v>
      </c>
      <c r="H814" s="17" t="s">
        <v>292</v>
      </c>
      <c r="I814" s="27">
        <v>20.41</v>
      </c>
      <c r="J814" s="27">
        <v>20.41</v>
      </c>
      <c r="K814" s="17" t="s">
        <v>433</v>
      </c>
      <c r="L814" s="34" t="s">
        <v>761</v>
      </c>
      <c r="M814" s="17">
        <v>2938</v>
      </c>
      <c r="N814" s="18">
        <v>947880.2</v>
      </c>
      <c r="O814" s="30">
        <v>46441.95002449779</v>
      </c>
    </row>
    <row r="815" spans="1:15" x14ac:dyDescent="0.25">
      <c r="A815" s="36">
        <v>42557</v>
      </c>
      <c r="B815" s="38">
        <v>7</v>
      </c>
      <c r="C815" s="38">
        <v>28</v>
      </c>
      <c r="D815" s="17">
        <v>3000031854</v>
      </c>
      <c r="E815" s="17">
        <v>1100784</v>
      </c>
      <c r="F815" s="17" t="s">
        <v>40</v>
      </c>
      <c r="G815" s="17">
        <v>200055</v>
      </c>
      <c r="H815" s="17" t="s">
        <v>292</v>
      </c>
      <c r="I815" s="27">
        <v>19.914999999999999</v>
      </c>
      <c r="J815" s="27">
        <v>19.914999999999999</v>
      </c>
      <c r="K815" s="17" t="s">
        <v>302</v>
      </c>
      <c r="L815" s="34" t="s">
        <v>762</v>
      </c>
      <c r="M815" s="17">
        <v>2939</v>
      </c>
      <c r="N815" s="18">
        <v>924891.43</v>
      </c>
      <c r="O815" s="30">
        <v>46441.949786593024</v>
      </c>
    </row>
    <row r="816" spans="1:15" x14ac:dyDescent="0.25">
      <c r="A816" s="36">
        <v>42557</v>
      </c>
      <c r="B816" s="38">
        <v>7</v>
      </c>
      <c r="C816" s="38">
        <v>28</v>
      </c>
      <c r="D816" s="17">
        <v>3000031854</v>
      </c>
      <c r="E816" s="17">
        <v>1100784</v>
      </c>
      <c r="F816" s="17" t="s">
        <v>40</v>
      </c>
      <c r="G816" s="17">
        <v>200055</v>
      </c>
      <c r="H816" s="17" t="s">
        <v>292</v>
      </c>
      <c r="I816" s="27">
        <v>20.475000000000001</v>
      </c>
      <c r="J816" s="27">
        <v>20.440000000000001</v>
      </c>
      <c r="K816" s="17" t="s">
        <v>763</v>
      </c>
      <c r="L816" s="34" t="s">
        <v>764</v>
      </c>
      <c r="M816" s="17">
        <v>2982</v>
      </c>
      <c r="N816" s="18">
        <v>949273.46</v>
      </c>
      <c r="O816" s="30">
        <v>46441.950097847352</v>
      </c>
    </row>
    <row r="817" spans="1:15" x14ac:dyDescent="0.25">
      <c r="A817" s="36">
        <v>42557</v>
      </c>
      <c r="B817" s="38">
        <v>7</v>
      </c>
      <c r="C817" s="38">
        <v>28</v>
      </c>
      <c r="D817" s="17">
        <v>3100000699</v>
      </c>
      <c r="E817" s="17">
        <v>1100784</v>
      </c>
      <c r="F817" s="17" t="s">
        <v>40</v>
      </c>
      <c r="G817" s="17">
        <v>202738</v>
      </c>
      <c r="H817" s="17" t="s">
        <v>536</v>
      </c>
      <c r="I817" s="27">
        <v>20</v>
      </c>
      <c r="J817" s="27">
        <v>19.98</v>
      </c>
      <c r="K817" s="17" t="s">
        <v>765</v>
      </c>
      <c r="L817" s="34">
        <v>5820013</v>
      </c>
      <c r="M817" s="17">
        <v>5820013</v>
      </c>
      <c r="N817" s="18">
        <v>904815.1</v>
      </c>
      <c r="O817" s="30">
        <v>45286.04104104104</v>
      </c>
    </row>
    <row r="818" spans="1:15" x14ac:dyDescent="0.25">
      <c r="A818" s="36">
        <v>42557</v>
      </c>
      <c r="B818" s="38">
        <v>7</v>
      </c>
      <c r="C818" s="38">
        <v>28</v>
      </c>
      <c r="D818" s="17">
        <v>3000031854</v>
      </c>
      <c r="E818" s="17">
        <v>1100784</v>
      </c>
      <c r="F818" s="17" t="s">
        <v>40</v>
      </c>
      <c r="G818" s="17">
        <v>200055</v>
      </c>
      <c r="H818" s="17" t="s">
        <v>292</v>
      </c>
      <c r="I818" s="27">
        <v>19.78</v>
      </c>
      <c r="J818" s="27">
        <v>19.78</v>
      </c>
      <c r="K818" s="17" t="s">
        <v>293</v>
      </c>
      <c r="L818" s="34" t="s">
        <v>766</v>
      </c>
      <c r="M818" s="17">
        <v>2983</v>
      </c>
      <c r="N818" s="18">
        <v>918621.77</v>
      </c>
      <c r="O818" s="30">
        <v>46441.949949443879</v>
      </c>
    </row>
    <row r="819" spans="1:15" x14ac:dyDescent="0.25">
      <c r="A819" s="36">
        <v>42557</v>
      </c>
      <c r="B819" s="38">
        <v>7</v>
      </c>
      <c r="C819" s="38">
        <v>28</v>
      </c>
      <c r="D819" s="17">
        <v>3000031295</v>
      </c>
      <c r="E819" s="17">
        <v>1100784</v>
      </c>
      <c r="F819" s="17" t="s">
        <v>40</v>
      </c>
      <c r="G819" s="17">
        <v>202898</v>
      </c>
      <c r="H819" s="17" t="s">
        <v>41</v>
      </c>
      <c r="I819" s="27">
        <v>32.840000000000003</v>
      </c>
      <c r="J819" s="27">
        <v>32.78</v>
      </c>
      <c r="K819" s="17" t="s">
        <v>50</v>
      </c>
      <c r="L819" s="34">
        <v>19</v>
      </c>
      <c r="M819" s="17">
        <v>19</v>
      </c>
      <c r="N819" s="18">
        <v>1804383.3</v>
      </c>
      <c r="O819" s="30">
        <v>55045.250152532033</v>
      </c>
    </row>
    <row r="820" spans="1:15" x14ac:dyDescent="0.25">
      <c r="A820" s="36">
        <v>42557</v>
      </c>
      <c r="B820" s="38">
        <v>7</v>
      </c>
      <c r="C820" s="38">
        <v>28</v>
      </c>
      <c r="D820" s="17">
        <v>3000031295</v>
      </c>
      <c r="E820" s="17">
        <v>1100784</v>
      </c>
      <c r="F820" s="17" t="s">
        <v>40</v>
      </c>
      <c r="G820" s="17">
        <v>202898</v>
      </c>
      <c r="H820" s="17" t="s">
        <v>41</v>
      </c>
      <c r="I820" s="27">
        <v>33.6</v>
      </c>
      <c r="J820" s="27">
        <v>33.51</v>
      </c>
      <c r="K820" s="17" t="s">
        <v>519</v>
      </c>
      <c r="L820" s="34">
        <v>21</v>
      </c>
      <c r="M820" s="17">
        <v>21</v>
      </c>
      <c r="N820" s="18">
        <v>1844566.32</v>
      </c>
      <c r="O820" s="30">
        <v>55045.249776186218</v>
      </c>
    </row>
    <row r="821" spans="1:15" x14ac:dyDescent="0.25">
      <c r="A821" s="36">
        <v>42557</v>
      </c>
      <c r="B821" s="38">
        <v>7</v>
      </c>
      <c r="C821" s="38">
        <v>28</v>
      </c>
      <c r="D821" s="17">
        <v>3100000699</v>
      </c>
      <c r="E821" s="17">
        <v>1100784</v>
      </c>
      <c r="F821" s="17" t="s">
        <v>40</v>
      </c>
      <c r="G821" s="17">
        <v>202738</v>
      </c>
      <c r="H821" s="17" t="s">
        <v>536</v>
      </c>
      <c r="I821" s="27">
        <v>20.059999999999999</v>
      </c>
      <c r="J821" s="27">
        <v>20.03</v>
      </c>
      <c r="K821" s="17" t="s">
        <v>767</v>
      </c>
      <c r="L821" s="34">
        <v>5820013</v>
      </c>
      <c r="M821" s="17">
        <v>5820013</v>
      </c>
      <c r="N821" s="18">
        <v>907079.41</v>
      </c>
      <c r="O821" s="30">
        <v>45286.041437843232</v>
      </c>
    </row>
    <row r="822" spans="1:15" x14ac:dyDescent="0.25">
      <c r="A822" s="36">
        <v>42557</v>
      </c>
      <c r="B822" s="38">
        <v>7</v>
      </c>
      <c r="C822" s="38">
        <v>28</v>
      </c>
      <c r="D822" s="17">
        <v>3100000699</v>
      </c>
      <c r="E822" s="17">
        <v>1100784</v>
      </c>
      <c r="F822" s="17" t="s">
        <v>40</v>
      </c>
      <c r="G822" s="17">
        <v>202738</v>
      </c>
      <c r="H822" s="17" t="s">
        <v>536</v>
      </c>
      <c r="I822" s="27">
        <v>20.02</v>
      </c>
      <c r="J822" s="27">
        <v>19.98</v>
      </c>
      <c r="K822" s="17" t="s">
        <v>768</v>
      </c>
      <c r="L822" s="34">
        <v>5820013</v>
      </c>
      <c r="M822" s="17">
        <v>5820013</v>
      </c>
      <c r="N822" s="18">
        <v>904815.1</v>
      </c>
      <c r="O822" s="30">
        <v>45286.04104104104</v>
      </c>
    </row>
    <row r="823" spans="1:15" x14ac:dyDescent="0.25">
      <c r="A823" s="36">
        <v>42557</v>
      </c>
      <c r="B823" s="38">
        <v>7</v>
      </c>
      <c r="C823" s="38">
        <v>28</v>
      </c>
      <c r="D823" s="17">
        <v>3100000699</v>
      </c>
      <c r="E823" s="17">
        <v>1100784</v>
      </c>
      <c r="F823" s="17" t="s">
        <v>40</v>
      </c>
      <c r="G823" s="17">
        <v>202738</v>
      </c>
      <c r="H823" s="17" t="s">
        <v>536</v>
      </c>
      <c r="I823" s="27">
        <v>20.02</v>
      </c>
      <c r="J823" s="27">
        <v>19.98</v>
      </c>
      <c r="K823" s="17" t="s">
        <v>768</v>
      </c>
      <c r="L823" s="34">
        <v>5820013</v>
      </c>
      <c r="M823" s="17">
        <v>5820013</v>
      </c>
      <c r="N823" s="18">
        <v>904815.1</v>
      </c>
      <c r="O823" s="30">
        <v>45286.04104104104</v>
      </c>
    </row>
    <row r="824" spans="1:15" x14ac:dyDescent="0.25">
      <c r="A824" s="36">
        <v>42557</v>
      </c>
      <c r="B824" s="38">
        <v>7</v>
      </c>
      <c r="C824" s="38">
        <v>28</v>
      </c>
      <c r="D824" s="17">
        <v>3100000699</v>
      </c>
      <c r="E824" s="17">
        <v>1100784</v>
      </c>
      <c r="F824" s="17" t="s">
        <v>40</v>
      </c>
      <c r="G824" s="17">
        <v>202738</v>
      </c>
      <c r="H824" s="17" t="s">
        <v>536</v>
      </c>
      <c r="I824" s="27">
        <v>-20.02</v>
      </c>
      <c r="J824" s="27">
        <v>-19.98</v>
      </c>
      <c r="K824" s="17" t="s">
        <v>768</v>
      </c>
      <c r="L824" s="34">
        <v>5820013</v>
      </c>
      <c r="M824" s="17">
        <v>5820013</v>
      </c>
      <c r="N824" s="18">
        <v>-904815.1</v>
      </c>
      <c r="O824" s="30">
        <v>45286.04104104104</v>
      </c>
    </row>
    <row r="825" spans="1:15" x14ac:dyDescent="0.25">
      <c r="A825" s="36">
        <v>42558</v>
      </c>
      <c r="B825" s="38">
        <v>7</v>
      </c>
      <c r="C825" s="38">
        <v>28</v>
      </c>
      <c r="D825" s="17">
        <v>3000032076</v>
      </c>
      <c r="E825" s="17">
        <v>1100122</v>
      </c>
      <c r="F825" s="17" t="s">
        <v>58</v>
      </c>
      <c r="G825" s="17">
        <v>203069</v>
      </c>
      <c r="H825" s="17" t="s">
        <v>470</v>
      </c>
      <c r="I825" s="27">
        <v>16.07</v>
      </c>
      <c r="J825" s="27">
        <v>16.03</v>
      </c>
      <c r="K825" s="17" t="s">
        <v>769</v>
      </c>
      <c r="L825" s="34">
        <v>136</v>
      </c>
      <c r="M825" s="17">
        <v>136</v>
      </c>
      <c r="N825" s="18">
        <v>1272781.8799999999</v>
      </c>
      <c r="O825" s="30">
        <v>79399.992514036174</v>
      </c>
    </row>
    <row r="826" spans="1:15" x14ac:dyDescent="0.25">
      <c r="A826" s="36">
        <v>42558</v>
      </c>
      <c r="B826" s="38">
        <v>7</v>
      </c>
      <c r="C826" s="38">
        <v>28</v>
      </c>
      <c r="D826" s="17">
        <v>3000031782</v>
      </c>
      <c r="E826" s="17">
        <v>1100122</v>
      </c>
      <c r="F826" s="17" t="s">
        <v>58</v>
      </c>
      <c r="G826" s="17">
        <v>203059</v>
      </c>
      <c r="H826" s="17" t="s">
        <v>395</v>
      </c>
      <c r="I826" s="27">
        <v>6.99</v>
      </c>
      <c r="J826" s="27">
        <v>6.97</v>
      </c>
      <c r="K826" s="17" t="s">
        <v>770</v>
      </c>
      <c r="L826" s="34">
        <v>40</v>
      </c>
      <c r="M826" s="17">
        <v>40</v>
      </c>
      <c r="N826" s="18">
        <v>568054.99</v>
      </c>
      <c r="O826" s="30">
        <v>81499.998565279777</v>
      </c>
    </row>
    <row r="827" spans="1:15" x14ac:dyDescent="0.25">
      <c r="A827" s="36">
        <v>42558</v>
      </c>
      <c r="B827" s="38">
        <v>7</v>
      </c>
      <c r="C827" s="38">
        <v>28</v>
      </c>
      <c r="D827" s="17">
        <v>3000032076</v>
      </c>
      <c r="E827" s="17">
        <v>1100122</v>
      </c>
      <c r="F827" s="17" t="s">
        <v>58</v>
      </c>
      <c r="G827" s="17">
        <v>203069</v>
      </c>
      <c r="H827" s="17" t="s">
        <v>470</v>
      </c>
      <c r="I827" s="27">
        <v>16.13</v>
      </c>
      <c r="J827" s="27">
        <v>16.12</v>
      </c>
      <c r="K827" s="17" t="s">
        <v>771</v>
      </c>
      <c r="L827" s="34">
        <v>135</v>
      </c>
      <c r="M827" s="17">
        <v>135</v>
      </c>
      <c r="N827" s="18">
        <v>1279927.8899999999</v>
      </c>
      <c r="O827" s="30">
        <v>79399.993176178643</v>
      </c>
    </row>
    <row r="828" spans="1:15" x14ac:dyDescent="0.25">
      <c r="A828" s="36">
        <v>42558</v>
      </c>
      <c r="B828" s="38">
        <v>7</v>
      </c>
      <c r="C828" s="38">
        <v>28</v>
      </c>
      <c r="D828" s="17">
        <v>3000031698</v>
      </c>
      <c r="E828" s="17">
        <v>1100122</v>
      </c>
      <c r="F828" s="17" t="s">
        <v>58</v>
      </c>
      <c r="G828" s="17">
        <v>203087</v>
      </c>
      <c r="H828" s="17" t="s">
        <v>499</v>
      </c>
      <c r="I828" s="27">
        <v>19.66</v>
      </c>
      <c r="J828" s="27">
        <v>19.66</v>
      </c>
      <c r="K828" s="17" t="s">
        <v>772</v>
      </c>
      <c r="L828" s="34">
        <v>89</v>
      </c>
      <c r="M828" s="17">
        <v>89</v>
      </c>
      <c r="N828" s="18">
        <v>1602289.98</v>
      </c>
      <c r="O828" s="30">
        <v>81499.998982706005</v>
      </c>
    </row>
    <row r="829" spans="1:15" x14ac:dyDescent="0.25">
      <c r="A829" s="36">
        <v>42558</v>
      </c>
      <c r="B829" s="38">
        <v>7</v>
      </c>
      <c r="C829" s="38">
        <v>28</v>
      </c>
      <c r="D829" s="17">
        <v>3000032067</v>
      </c>
      <c r="E829" s="17">
        <v>1100122</v>
      </c>
      <c r="F829" s="17" t="s">
        <v>58</v>
      </c>
      <c r="G829" s="17">
        <v>203072</v>
      </c>
      <c r="H829" s="17" t="s">
        <v>616</v>
      </c>
      <c r="I829" s="27">
        <v>20.5</v>
      </c>
      <c r="J829" s="27">
        <v>20.48</v>
      </c>
      <c r="K829" s="17" t="s">
        <v>773</v>
      </c>
      <c r="L829" s="34">
        <v>80</v>
      </c>
      <c r="M829" s="17">
        <v>80</v>
      </c>
      <c r="N829" s="18">
        <v>1633279.9100000001</v>
      </c>
      <c r="O829" s="30">
        <v>79749.99560546875</v>
      </c>
    </row>
    <row r="830" spans="1:15" x14ac:dyDescent="0.25">
      <c r="A830" s="36">
        <v>42558</v>
      </c>
      <c r="B830" s="38">
        <v>7</v>
      </c>
      <c r="C830" s="38">
        <v>28</v>
      </c>
      <c r="D830" s="17">
        <v>3000031639</v>
      </c>
      <c r="E830" s="17">
        <v>1100122</v>
      </c>
      <c r="F830" s="17" t="s">
        <v>58</v>
      </c>
      <c r="G830" s="17">
        <v>203059</v>
      </c>
      <c r="H830" s="17" t="s">
        <v>395</v>
      </c>
      <c r="I830" s="27">
        <v>10</v>
      </c>
      <c r="J830" s="27">
        <v>10</v>
      </c>
      <c r="K830" s="17" t="s">
        <v>770</v>
      </c>
      <c r="L830" s="34">
        <v>40</v>
      </c>
      <c r="M830" s="17">
        <v>40</v>
      </c>
      <c r="N830" s="18">
        <v>814999.99</v>
      </c>
      <c r="O830" s="30">
        <v>81499.998999999996</v>
      </c>
    </row>
    <row r="831" spans="1:15" x14ac:dyDescent="0.25">
      <c r="A831" s="36">
        <v>42558</v>
      </c>
      <c r="B831" s="38">
        <v>7</v>
      </c>
      <c r="C831" s="38">
        <v>28</v>
      </c>
      <c r="D831" s="17">
        <v>3000031934</v>
      </c>
      <c r="E831" s="17">
        <v>1100122</v>
      </c>
      <c r="F831" s="17" t="s">
        <v>58</v>
      </c>
      <c r="G831" s="17">
        <v>203105</v>
      </c>
      <c r="H831" s="17" t="s">
        <v>774</v>
      </c>
      <c r="I831" s="27">
        <v>20.63</v>
      </c>
      <c r="J831" s="27">
        <v>20.6</v>
      </c>
      <c r="K831" s="17" t="s">
        <v>775</v>
      </c>
      <c r="L831" s="34">
        <v>73</v>
      </c>
      <c r="M831" s="17">
        <v>73</v>
      </c>
      <c r="N831" s="18">
        <v>1678899.99</v>
      </c>
      <c r="O831" s="30">
        <v>81499.999514563096</v>
      </c>
    </row>
    <row r="832" spans="1:15" x14ac:dyDescent="0.25">
      <c r="A832" s="36">
        <v>42558</v>
      </c>
      <c r="B832" s="38">
        <v>7</v>
      </c>
      <c r="C832" s="38">
        <v>28</v>
      </c>
      <c r="D832" s="17">
        <v>3000031786</v>
      </c>
      <c r="E832" s="17">
        <v>1100122</v>
      </c>
      <c r="F832" s="17" t="s">
        <v>58</v>
      </c>
      <c r="G832" s="17">
        <v>203080</v>
      </c>
      <c r="H832" s="17" t="s">
        <v>484</v>
      </c>
      <c r="I832" s="27">
        <v>20.02</v>
      </c>
      <c r="J832" s="27">
        <v>20.02</v>
      </c>
      <c r="K832" s="17" t="s">
        <v>776</v>
      </c>
      <c r="L832" s="34">
        <v>38</v>
      </c>
      <c r="M832" s="17">
        <v>38</v>
      </c>
      <c r="N832" s="18">
        <v>1631629.98</v>
      </c>
      <c r="O832" s="30">
        <v>81499.999000999</v>
      </c>
    </row>
    <row r="833" spans="1:15" x14ac:dyDescent="0.25">
      <c r="A833" s="36">
        <v>42558</v>
      </c>
      <c r="B833" s="38">
        <v>7</v>
      </c>
      <c r="C833" s="38">
        <v>28</v>
      </c>
      <c r="D833" s="17">
        <v>3000032006</v>
      </c>
      <c r="E833" s="17">
        <v>1100365</v>
      </c>
      <c r="F833" s="17" t="s">
        <v>14</v>
      </c>
      <c r="G833" s="17">
        <v>200222</v>
      </c>
      <c r="H833" s="17" t="s">
        <v>17</v>
      </c>
      <c r="I833" s="27">
        <v>19.57</v>
      </c>
      <c r="J833" s="27">
        <v>19.54</v>
      </c>
      <c r="K833" s="17" t="s">
        <v>22</v>
      </c>
      <c r="L833" s="34">
        <v>7119</v>
      </c>
      <c r="M833" s="17">
        <v>7119</v>
      </c>
      <c r="N833" s="18">
        <v>847391.18</v>
      </c>
      <c r="O833" s="30">
        <v>43367.000000000007</v>
      </c>
    </row>
    <row r="834" spans="1:15" x14ac:dyDescent="0.25">
      <c r="A834" s="36">
        <v>42558</v>
      </c>
      <c r="B834" s="38">
        <v>7</v>
      </c>
      <c r="C834" s="38">
        <v>28</v>
      </c>
      <c r="D834" s="17">
        <v>3000031830</v>
      </c>
      <c r="E834" s="17">
        <v>1100378</v>
      </c>
      <c r="F834" s="17" t="s">
        <v>668</v>
      </c>
      <c r="G834" s="17">
        <v>201888</v>
      </c>
      <c r="H834" s="17" t="s">
        <v>15</v>
      </c>
      <c r="I834" s="27">
        <v>19.88</v>
      </c>
      <c r="J834" s="27">
        <v>19.84</v>
      </c>
      <c r="K834" s="17" t="s">
        <v>777</v>
      </c>
      <c r="L834" s="34">
        <v>6843</v>
      </c>
      <c r="M834" s="17">
        <v>6843</v>
      </c>
      <c r="N834" s="18">
        <v>935059.2</v>
      </c>
      <c r="O834" s="30">
        <v>47130</v>
      </c>
    </row>
    <row r="835" spans="1:15" x14ac:dyDescent="0.25">
      <c r="A835" s="36">
        <v>42558</v>
      </c>
      <c r="B835" s="38">
        <v>7</v>
      </c>
      <c r="C835" s="38">
        <v>28</v>
      </c>
      <c r="D835" s="17">
        <v>3000031922</v>
      </c>
      <c r="E835" s="17">
        <v>1100380</v>
      </c>
      <c r="F835" s="17" t="s">
        <v>23</v>
      </c>
      <c r="G835" s="17">
        <v>200282</v>
      </c>
      <c r="H835" s="17" t="s">
        <v>24</v>
      </c>
      <c r="I835" s="27">
        <v>28.25</v>
      </c>
      <c r="J835" s="27">
        <v>28.17</v>
      </c>
      <c r="K835" s="17" t="s">
        <v>48</v>
      </c>
      <c r="L835" s="34" t="s">
        <v>778</v>
      </c>
      <c r="M835" s="17">
        <v>174</v>
      </c>
      <c r="N835" s="18">
        <v>2564107.21</v>
      </c>
      <c r="O835" s="30">
        <v>91022.620163294283</v>
      </c>
    </row>
    <row r="836" spans="1:15" x14ac:dyDescent="0.25">
      <c r="A836" s="36">
        <v>42558</v>
      </c>
      <c r="B836" s="38">
        <v>7</v>
      </c>
      <c r="C836" s="38">
        <v>28</v>
      </c>
      <c r="D836" s="17">
        <v>3000031295</v>
      </c>
      <c r="E836" s="17">
        <v>1100784</v>
      </c>
      <c r="F836" s="17" t="s">
        <v>40</v>
      </c>
      <c r="G836" s="17">
        <v>202898</v>
      </c>
      <c r="H836" s="17" t="s">
        <v>41</v>
      </c>
      <c r="I836" s="27">
        <v>26.4</v>
      </c>
      <c r="J836" s="27">
        <v>26.37</v>
      </c>
      <c r="K836" s="17" t="s">
        <v>779</v>
      </c>
      <c r="L836" s="34">
        <v>22</v>
      </c>
      <c r="M836" s="17">
        <v>22</v>
      </c>
      <c r="N836" s="18">
        <v>1451543.24</v>
      </c>
      <c r="O836" s="30">
        <v>55045.249905195298</v>
      </c>
    </row>
    <row r="837" spans="1:15" x14ac:dyDescent="0.25">
      <c r="A837" s="36">
        <v>42558</v>
      </c>
      <c r="B837" s="38">
        <v>7</v>
      </c>
      <c r="C837" s="38">
        <v>28</v>
      </c>
      <c r="D837" s="17">
        <v>3000031295</v>
      </c>
      <c r="E837" s="17">
        <v>1100784</v>
      </c>
      <c r="F837" s="17" t="s">
        <v>40</v>
      </c>
      <c r="G837" s="17">
        <v>202898</v>
      </c>
      <c r="H837" s="17" t="s">
        <v>41</v>
      </c>
      <c r="I837" s="27">
        <v>27.16</v>
      </c>
      <c r="J837" s="27">
        <v>27.11</v>
      </c>
      <c r="K837" s="17" t="s">
        <v>97</v>
      </c>
      <c r="L837" s="34">
        <v>23</v>
      </c>
      <c r="M837" s="17">
        <v>23</v>
      </c>
      <c r="N837" s="18">
        <v>1492276.72</v>
      </c>
      <c r="O837" s="30">
        <v>55045.24972334932</v>
      </c>
    </row>
    <row r="838" spans="1:15" x14ac:dyDescent="0.25">
      <c r="A838" s="36">
        <v>42559</v>
      </c>
      <c r="B838" s="38">
        <v>7</v>
      </c>
      <c r="C838" s="38">
        <v>28</v>
      </c>
      <c r="D838" s="17">
        <v>3000032200</v>
      </c>
      <c r="E838" s="17">
        <v>1100122</v>
      </c>
      <c r="F838" s="17" t="s">
        <v>58</v>
      </c>
      <c r="G838" s="17">
        <v>202989</v>
      </c>
      <c r="H838" s="17" t="s">
        <v>206</v>
      </c>
      <c r="I838" s="27">
        <v>19.89</v>
      </c>
      <c r="J838" s="27">
        <v>19.850000000000001</v>
      </c>
      <c r="K838" s="17" t="s">
        <v>780</v>
      </c>
      <c r="L838" s="34">
        <v>1129</v>
      </c>
      <c r="M838" s="17">
        <v>1129</v>
      </c>
      <c r="N838" s="18">
        <v>1558224.91</v>
      </c>
      <c r="O838" s="30">
        <v>78499.995465994958</v>
      </c>
    </row>
    <row r="839" spans="1:15" x14ac:dyDescent="0.25">
      <c r="A839" s="36">
        <v>42559</v>
      </c>
      <c r="B839" s="38">
        <v>7</v>
      </c>
      <c r="C839" s="38">
        <v>28</v>
      </c>
      <c r="D839" s="17">
        <v>3000032065</v>
      </c>
      <c r="E839" s="17">
        <v>1100122</v>
      </c>
      <c r="F839" s="17" t="s">
        <v>58</v>
      </c>
      <c r="G839" s="17">
        <v>203075</v>
      </c>
      <c r="H839" s="17" t="s">
        <v>467</v>
      </c>
      <c r="I839" s="27">
        <v>20.28</v>
      </c>
      <c r="J839" s="27">
        <v>20.22</v>
      </c>
      <c r="K839" s="17" t="s">
        <v>781</v>
      </c>
      <c r="L839" s="34">
        <v>33</v>
      </c>
      <c r="M839" s="17">
        <v>33</v>
      </c>
      <c r="N839" s="18">
        <v>1612544.91</v>
      </c>
      <c r="O839" s="30">
        <v>79749.995548961422</v>
      </c>
    </row>
    <row r="840" spans="1:15" x14ac:dyDescent="0.25">
      <c r="A840" s="36">
        <v>42559</v>
      </c>
      <c r="B840" s="38">
        <v>7</v>
      </c>
      <c r="C840" s="38">
        <v>28</v>
      </c>
      <c r="D840" s="17">
        <v>3000030956</v>
      </c>
      <c r="E840" s="17">
        <v>1100122</v>
      </c>
      <c r="F840" s="17" t="s">
        <v>58</v>
      </c>
      <c r="G840" s="17">
        <v>203034</v>
      </c>
      <c r="H840" s="17" t="s">
        <v>333</v>
      </c>
      <c r="I840" s="27">
        <v>20.05</v>
      </c>
      <c r="J840" s="27">
        <v>20.05</v>
      </c>
      <c r="K840" s="17" t="s">
        <v>782</v>
      </c>
      <c r="L840" s="34">
        <v>34</v>
      </c>
      <c r="M840" s="17">
        <v>34</v>
      </c>
      <c r="N840" s="18">
        <v>1593974.87</v>
      </c>
      <c r="O840" s="30">
        <v>79499.993516209477</v>
      </c>
    </row>
    <row r="841" spans="1:15" x14ac:dyDescent="0.25">
      <c r="A841" s="36">
        <v>42559</v>
      </c>
      <c r="B841" s="38">
        <v>7</v>
      </c>
      <c r="C841" s="38">
        <v>28</v>
      </c>
      <c r="D841" s="17">
        <v>3000031787</v>
      </c>
      <c r="E841" s="17">
        <v>1100122</v>
      </c>
      <c r="F841" s="17" t="s">
        <v>58</v>
      </c>
      <c r="G841" s="17">
        <v>203072</v>
      </c>
      <c r="H841" s="17" t="s">
        <v>616</v>
      </c>
      <c r="I841" s="27">
        <v>20.12</v>
      </c>
      <c r="J841" s="27">
        <v>20.100000000000001</v>
      </c>
      <c r="K841" s="17" t="s">
        <v>783</v>
      </c>
      <c r="L841" s="34">
        <v>79</v>
      </c>
      <c r="M841" s="17">
        <v>79</v>
      </c>
      <c r="N841" s="18">
        <v>1638149.99</v>
      </c>
      <c r="O841" s="30">
        <v>81499.999502487553</v>
      </c>
    </row>
    <row r="842" spans="1:15" x14ac:dyDescent="0.25">
      <c r="A842" s="36">
        <v>42559</v>
      </c>
      <c r="B842" s="38">
        <v>7</v>
      </c>
      <c r="C842" s="38">
        <v>28</v>
      </c>
      <c r="D842" s="17">
        <v>3000031782</v>
      </c>
      <c r="E842" s="17">
        <v>1100122</v>
      </c>
      <c r="F842" s="17" t="s">
        <v>58</v>
      </c>
      <c r="G842" s="17">
        <v>203059</v>
      </c>
      <c r="H842" s="17" t="s">
        <v>395</v>
      </c>
      <c r="I842" s="27">
        <v>21.14</v>
      </c>
      <c r="J842" s="27">
        <v>21.08</v>
      </c>
      <c r="K842" s="17" t="s">
        <v>528</v>
      </c>
      <c r="L842" s="34">
        <v>42</v>
      </c>
      <c r="M842" s="17">
        <v>42</v>
      </c>
      <c r="N842" s="18">
        <v>1718019.98</v>
      </c>
      <c r="O842" s="30">
        <v>81499.999051233404</v>
      </c>
    </row>
    <row r="843" spans="1:15" x14ac:dyDescent="0.25">
      <c r="A843" s="36">
        <v>42559</v>
      </c>
      <c r="B843" s="38">
        <v>7</v>
      </c>
      <c r="C843" s="38">
        <v>28</v>
      </c>
      <c r="D843" s="17">
        <v>3000030956</v>
      </c>
      <c r="E843" s="17">
        <v>1100122</v>
      </c>
      <c r="F843" s="17" t="s">
        <v>58</v>
      </c>
      <c r="G843" s="17">
        <v>203034</v>
      </c>
      <c r="H843" s="17" t="s">
        <v>333</v>
      </c>
      <c r="I843" s="27">
        <v>19.89</v>
      </c>
      <c r="J843" s="27">
        <v>19.87</v>
      </c>
      <c r="K843" s="17" t="s">
        <v>784</v>
      </c>
      <c r="L843" s="34">
        <v>35</v>
      </c>
      <c r="M843" s="17">
        <v>35</v>
      </c>
      <c r="N843" s="18">
        <v>1579664.87</v>
      </c>
      <c r="O843" s="30">
        <v>79499.993457473582</v>
      </c>
    </row>
    <row r="844" spans="1:15" x14ac:dyDescent="0.25">
      <c r="A844" s="36">
        <v>42559</v>
      </c>
      <c r="B844" s="38">
        <v>7</v>
      </c>
      <c r="C844" s="38">
        <v>28</v>
      </c>
      <c r="D844" s="17">
        <v>3000032075</v>
      </c>
      <c r="E844" s="17">
        <v>1100122</v>
      </c>
      <c r="F844" s="17" t="s">
        <v>58</v>
      </c>
      <c r="G844" s="17">
        <v>203111</v>
      </c>
      <c r="H844" s="17" t="s">
        <v>785</v>
      </c>
      <c r="I844" s="27">
        <v>16.079999999999998</v>
      </c>
      <c r="J844" s="27">
        <v>16.05</v>
      </c>
      <c r="K844" s="17" t="s">
        <v>786</v>
      </c>
      <c r="L844" s="34">
        <v>92</v>
      </c>
      <c r="M844" s="17">
        <v>92</v>
      </c>
      <c r="N844" s="18">
        <v>1274369.8799999999</v>
      </c>
      <c r="O844" s="30">
        <v>79399.992523364475</v>
      </c>
    </row>
    <row r="845" spans="1:15" x14ac:dyDescent="0.25">
      <c r="A845" s="36">
        <v>42559</v>
      </c>
      <c r="B845" s="38">
        <v>7</v>
      </c>
      <c r="C845" s="38">
        <v>28</v>
      </c>
      <c r="D845" s="17">
        <v>3000032200</v>
      </c>
      <c r="E845" s="17">
        <v>1100122</v>
      </c>
      <c r="F845" s="17" t="s">
        <v>58</v>
      </c>
      <c r="G845" s="17">
        <v>202989</v>
      </c>
      <c r="H845" s="17" t="s">
        <v>206</v>
      </c>
      <c r="I845" s="27">
        <v>20.170000000000002</v>
      </c>
      <c r="J845" s="27">
        <v>20.14</v>
      </c>
      <c r="K845" s="17" t="s">
        <v>787</v>
      </c>
      <c r="L845" s="34">
        <v>1130</v>
      </c>
      <c r="M845" s="17">
        <v>1130</v>
      </c>
      <c r="N845" s="18">
        <v>1580989.9099999997</v>
      </c>
      <c r="O845" s="30">
        <v>78499.99553128102</v>
      </c>
    </row>
    <row r="846" spans="1:15" x14ac:dyDescent="0.25">
      <c r="A846" s="36">
        <v>42559</v>
      </c>
      <c r="B846" s="38">
        <v>7</v>
      </c>
      <c r="C846" s="38">
        <v>28</v>
      </c>
      <c r="D846" s="17">
        <v>3000031820</v>
      </c>
      <c r="E846" s="17">
        <v>1100122</v>
      </c>
      <c r="F846" s="17" t="s">
        <v>58</v>
      </c>
      <c r="G846" s="17">
        <v>203070</v>
      </c>
      <c r="H846" s="17" t="s">
        <v>462</v>
      </c>
      <c r="I846" s="27">
        <v>20.7</v>
      </c>
      <c r="J846" s="27">
        <v>20.65</v>
      </c>
      <c r="K846" s="17" t="s">
        <v>788</v>
      </c>
      <c r="L846" s="34">
        <v>104</v>
      </c>
      <c r="M846" s="17">
        <v>104</v>
      </c>
      <c r="N846" s="18">
        <v>1666454.86</v>
      </c>
      <c r="O846" s="30">
        <v>80699.993220338991</v>
      </c>
    </row>
    <row r="847" spans="1:15" x14ac:dyDescent="0.25">
      <c r="A847" s="36">
        <v>42559</v>
      </c>
      <c r="B847" s="38">
        <v>7</v>
      </c>
      <c r="C847" s="38">
        <v>28</v>
      </c>
      <c r="D847" s="17">
        <v>3000031934</v>
      </c>
      <c r="E847" s="17">
        <v>1100122</v>
      </c>
      <c r="F847" s="17" t="s">
        <v>58</v>
      </c>
      <c r="G847" s="17">
        <v>203105</v>
      </c>
      <c r="H847" s="17" t="s">
        <v>774</v>
      </c>
      <c r="I847" s="27">
        <v>20.03</v>
      </c>
      <c r="J847" s="27">
        <v>19.989999999999998</v>
      </c>
      <c r="K847" s="17" t="s">
        <v>789</v>
      </c>
      <c r="L847" s="34">
        <v>76</v>
      </c>
      <c r="M847" s="17">
        <v>76</v>
      </c>
      <c r="N847" s="18">
        <v>1629184.98</v>
      </c>
      <c r="O847" s="30">
        <v>81499.99899949976</v>
      </c>
    </row>
    <row r="848" spans="1:15" x14ac:dyDescent="0.25">
      <c r="A848" s="36">
        <v>42559</v>
      </c>
      <c r="B848" s="38">
        <v>7</v>
      </c>
      <c r="C848" s="38">
        <v>28</v>
      </c>
      <c r="D848" s="17">
        <v>3000032006</v>
      </c>
      <c r="E848" s="17">
        <v>1100365</v>
      </c>
      <c r="F848" s="17" t="s">
        <v>14</v>
      </c>
      <c r="G848" s="17">
        <v>200222</v>
      </c>
      <c r="H848" s="17" t="s">
        <v>17</v>
      </c>
      <c r="I848" s="27">
        <v>18.91</v>
      </c>
      <c r="J848" s="27">
        <v>18.89</v>
      </c>
      <c r="K848" s="17" t="s">
        <v>790</v>
      </c>
      <c r="L848" s="34">
        <v>7133</v>
      </c>
      <c r="M848" s="17">
        <v>7133</v>
      </c>
      <c r="N848" s="18">
        <v>819202.63</v>
      </c>
      <c r="O848" s="30">
        <v>43367</v>
      </c>
    </row>
    <row r="849" spans="1:15" x14ac:dyDescent="0.25">
      <c r="A849" s="36">
        <v>42559</v>
      </c>
      <c r="B849" s="38">
        <v>7</v>
      </c>
      <c r="C849" s="38">
        <v>28</v>
      </c>
      <c r="D849" s="17">
        <v>3000032006</v>
      </c>
      <c r="E849" s="17">
        <v>1100365</v>
      </c>
      <c r="F849" s="17" t="s">
        <v>14</v>
      </c>
      <c r="G849" s="17">
        <v>200222</v>
      </c>
      <c r="H849" s="17" t="s">
        <v>17</v>
      </c>
      <c r="I849" s="27">
        <v>24.87</v>
      </c>
      <c r="J849" s="27">
        <v>24.85</v>
      </c>
      <c r="K849" s="17" t="s">
        <v>43</v>
      </c>
      <c r="L849" s="34">
        <v>7108</v>
      </c>
      <c r="M849" s="17">
        <v>7108</v>
      </c>
      <c r="N849" s="18">
        <v>1077669.95</v>
      </c>
      <c r="O849" s="30">
        <v>43366.999999999993</v>
      </c>
    </row>
    <row r="850" spans="1:15" x14ac:dyDescent="0.25">
      <c r="A850" s="36">
        <v>42559</v>
      </c>
      <c r="B850" s="38">
        <v>7</v>
      </c>
      <c r="C850" s="38">
        <v>28</v>
      </c>
      <c r="D850" s="17">
        <v>3000032006</v>
      </c>
      <c r="E850" s="17">
        <v>1100365</v>
      </c>
      <c r="F850" s="17" t="s">
        <v>14</v>
      </c>
      <c r="G850" s="17">
        <v>200222</v>
      </c>
      <c r="H850" s="17" t="s">
        <v>17</v>
      </c>
      <c r="I850" s="27">
        <v>26.16</v>
      </c>
      <c r="J850" s="27">
        <v>26.16</v>
      </c>
      <c r="K850" s="17" t="s">
        <v>113</v>
      </c>
      <c r="L850" s="34">
        <v>7110</v>
      </c>
      <c r="M850" s="17">
        <v>7110</v>
      </c>
      <c r="N850" s="18">
        <v>1134480.72</v>
      </c>
      <c r="O850" s="30">
        <v>43367</v>
      </c>
    </row>
    <row r="851" spans="1:15" x14ac:dyDescent="0.25">
      <c r="A851" s="36">
        <v>42559</v>
      </c>
      <c r="B851" s="38">
        <v>7</v>
      </c>
      <c r="C851" s="38">
        <v>28</v>
      </c>
      <c r="D851" s="17">
        <v>3000032285</v>
      </c>
      <c r="E851" s="17">
        <v>1100380</v>
      </c>
      <c r="F851" s="17" t="s">
        <v>23</v>
      </c>
      <c r="G851" s="17">
        <v>200282</v>
      </c>
      <c r="H851" s="17" t="s">
        <v>24</v>
      </c>
      <c r="I851" s="27">
        <v>28.09</v>
      </c>
      <c r="J851" s="27">
        <v>28.03</v>
      </c>
      <c r="K851" s="17" t="s">
        <v>35</v>
      </c>
      <c r="L851" s="34">
        <v>181</v>
      </c>
      <c r="M851" s="17">
        <v>181</v>
      </c>
      <c r="N851" s="18">
        <v>2553336.79</v>
      </c>
      <c r="O851" s="30">
        <v>91093</v>
      </c>
    </row>
    <row r="852" spans="1:15" x14ac:dyDescent="0.25">
      <c r="A852" s="36">
        <v>42559</v>
      </c>
      <c r="B852" s="38">
        <v>7</v>
      </c>
      <c r="C852" s="38">
        <v>28</v>
      </c>
      <c r="D852" s="17">
        <v>3000031922</v>
      </c>
      <c r="E852" s="17">
        <v>1100380</v>
      </c>
      <c r="F852" s="17" t="s">
        <v>23</v>
      </c>
      <c r="G852" s="17">
        <v>200282</v>
      </c>
      <c r="H852" s="17" t="s">
        <v>24</v>
      </c>
      <c r="I852" s="27">
        <v>28.45</v>
      </c>
      <c r="J852" s="27">
        <v>28.37</v>
      </c>
      <c r="K852" s="17" t="s">
        <v>791</v>
      </c>
      <c r="L852" s="34">
        <v>177</v>
      </c>
      <c r="M852" s="17">
        <v>177</v>
      </c>
      <c r="N852" s="18">
        <v>2582311.73</v>
      </c>
      <c r="O852" s="30">
        <v>91022.620021149094</v>
      </c>
    </row>
    <row r="853" spans="1:15" x14ac:dyDescent="0.25">
      <c r="A853" s="36">
        <v>42559</v>
      </c>
      <c r="B853" s="38">
        <v>7</v>
      </c>
      <c r="C853" s="38">
        <v>28</v>
      </c>
      <c r="D853" s="17">
        <v>3000031854</v>
      </c>
      <c r="E853" s="17">
        <v>1100784</v>
      </c>
      <c r="F853" s="17" t="s">
        <v>40</v>
      </c>
      <c r="G853" s="17">
        <v>200055</v>
      </c>
      <c r="H853" s="17" t="s">
        <v>292</v>
      </c>
      <c r="I853" s="27">
        <v>20.355</v>
      </c>
      <c r="J853" s="27">
        <v>20.355</v>
      </c>
      <c r="K853" s="17" t="s">
        <v>792</v>
      </c>
      <c r="L853" s="34">
        <v>3003</v>
      </c>
      <c r="M853" s="17">
        <v>3003</v>
      </c>
      <c r="N853" s="18">
        <v>945325.89999999991</v>
      </c>
      <c r="O853" s="30">
        <v>46441.95038074183</v>
      </c>
    </row>
    <row r="854" spans="1:15" x14ac:dyDescent="0.25">
      <c r="A854" s="36">
        <v>42559</v>
      </c>
      <c r="B854" s="38">
        <v>7</v>
      </c>
      <c r="C854" s="38">
        <v>28</v>
      </c>
      <c r="D854" s="17">
        <v>3000031854</v>
      </c>
      <c r="E854" s="17">
        <v>1100784</v>
      </c>
      <c r="F854" s="17" t="s">
        <v>40</v>
      </c>
      <c r="G854" s="17">
        <v>200055</v>
      </c>
      <c r="H854" s="17" t="s">
        <v>292</v>
      </c>
      <c r="I854" s="27">
        <v>20.23</v>
      </c>
      <c r="J854" s="27">
        <v>20.23</v>
      </c>
      <c r="K854" s="17" t="s">
        <v>793</v>
      </c>
      <c r="L854" s="34">
        <v>3037</v>
      </c>
      <c r="M854" s="17">
        <v>3037</v>
      </c>
      <c r="N854" s="18">
        <v>939520.65000000014</v>
      </c>
      <c r="O854" s="30">
        <v>46441.950074147309</v>
      </c>
    </row>
    <row r="855" spans="1:15" x14ac:dyDescent="0.25">
      <c r="A855" s="36">
        <v>42559</v>
      </c>
      <c r="B855" s="38">
        <v>7</v>
      </c>
      <c r="C855" s="38">
        <v>28</v>
      </c>
      <c r="D855" s="17">
        <v>3000031854</v>
      </c>
      <c r="E855" s="17">
        <v>1100784</v>
      </c>
      <c r="F855" s="17" t="s">
        <v>40</v>
      </c>
      <c r="G855" s="17">
        <v>200055</v>
      </c>
      <c r="H855" s="17" t="s">
        <v>292</v>
      </c>
      <c r="I855" s="27">
        <v>25.97</v>
      </c>
      <c r="J855" s="27">
        <v>25.97</v>
      </c>
      <c r="K855" s="17" t="s">
        <v>71</v>
      </c>
      <c r="L855" s="34" t="s">
        <v>794</v>
      </c>
      <c r="M855" s="17">
        <v>3051</v>
      </c>
      <c r="N855" s="18">
        <v>1206097.45</v>
      </c>
      <c r="O855" s="30">
        <v>46441.950327300729</v>
      </c>
    </row>
    <row r="856" spans="1:15" x14ac:dyDescent="0.25">
      <c r="A856" s="36">
        <v>42560</v>
      </c>
      <c r="B856" s="38">
        <v>7</v>
      </c>
      <c r="C856" s="38">
        <v>28</v>
      </c>
      <c r="D856" s="17">
        <v>3000031830</v>
      </c>
      <c r="E856" s="17">
        <v>1100378</v>
      </c>
      <c r="F856" s="17" t="s">
        <v>668</v>
      </c>
      <c r="G856" s="17">
        <v>201888</v>
      </c>
      <c r="H856" s="17" t="s">
        <v>15</v>
      </c>
      <c r="I856" s="27">
        <v>23</v>
      </c>
      <c r="J856" s="27">
        <v>22.957999999999998</v>
      </c>
      <c r="K856" s="17" t="s">
        <v>732</v>
      </c>
      <c r="L856" s="34">
        <v>6847</v>
      </c>
      <c r="M856" s="17">
        <v>6847</v>
      </c>
      <c r="N856" s="18">
        <v>1082010.54</v>
      </c>
      <c r="O856" s="30">
        <v>47130.000000000007</v>
      </c>
    </row>
    <row r="857" spans="1:15" x14ac:dyDescent="0.25">
      <c r="A857" s="36">
        <v>42560</v>
      </c>
      <c r="B857" s="38">
        <v>7</v>
      </c>
      <c r="C857" s="38">
        <v>28</v>
      </c>
      <c r="D857" s="17">
        <v>3000031830</v>
      </c>
      <c r="E857" s="17">
        <v>1100378</v>
      </c>
      <c r="F857" s="17" t="s">
        <v>668</v>
      </c>
      <c r="G857" s="17">
        <v>201888</v>
      </c>
      <c r="H857" s="17" t="s">
        <v>15</v>
      </c>
      <c r="I857" s="27">
        <v>4.1100000000000003</v>
      </c>
      <c r="J857" s="27">
        <v>4.1020000000000003</v>
      </c>
      <c r="K857" s="17" t="s">
        <v>732</v>
      </c>
      <c r="L857" s="34">
        <v>6848</v>
      </c>
      <c r="M857" s="17">
        <v>6848</v>
      </c>
      <c r="N857" s="18">
        <v>193327.26</v>
      </c>
      <c r="O857" s="30">
        <v>47130</v>
      </c>
    </row>
    <row r="858" spans="1:15" x14ac:dyDescent="0.25">
      <c r="A858" s="36">
        <v>42560</v>
      </c>
      <c r="B858" s="38">
        <v>7</v>
      </c>
      <c r="C858" s="38">
        <v>28</v>
      </c>
      <c r="D858" s="17">
        <v>3000032285</v>
      </c>
      <c r="E858" s="17">
        <v>1100380</v>
      </c>
      <c r="F858" s="17" t="s">
        <v>23</v>
      </c>
      <c r="G858" s="17">
        <v>200282</v>
      </c>
      <c r="H858" s="17" t="s">
        <v>24</v>
      </c>
      <c r="I858" s="27">
        <v>26.16</v>
      </c>
      <c r="J858" s="27">
        <v>26.103000000000002</v>
      </c>
      <c r="K858" s="17" t="s">
        <v>189</v>
      </c>
      <c r="L858" s="34">
        <v>180</v>
      </c>
      <c r="M858" s="17">
        <v>180</v>
      </c>
      <c r="N858" s="18">
        <v>2377800.58</v>
      </c>
      <c r="O858" s="30">
        <v>91093.000038309765</v>
      </c>
    </row>
    <row r="859" spans="1:15" x14ac:dyDescent="0.25">
      <c r="A859" s="36">
        <v>42560</v>
      </c>
      <c r="B859" s="38">
        <v>7</v>
      </c>
      <c r="C859" s="38">
        <v>28</v>
      </c>
      <c r="D859" s="17">
        <v>3000031922</v>
      </c>
      <c r="E859" s="17">
        <v>1100380</v>
      </c>
      <c r="F859" s="17" t="s">
        <v>23</v>
      </c>
      <c r="G859" s="17">
        <v>200282</v>
      </c>
      <c r="H859" s="17" t="s">
        <v>24</v>
      </c>
      <c r="I859" s="27">
        <v>1.22</v>
      </c>
      <c r="J859" s="27">
        <v>1.2170000000000001</v>
      </c>
      <c r="K859" s="17" t="s">
        <v>189</v>
      </c>
      <c r="L859" s="34">
        <v>179</v>
      </c>
      <c r="M859" s="17">
        <v>179</v>
      </c>
      <c r="N859" s="18">
        <v>110774.53</v>
      </c>
      <c r="O859" s="30">
        <v>91022.62119967131</v>
      </c>
    </row>
    <row r="860" spans="1:15" x14ac:dyDescent="0.25">
      <c r="A860" s="36">
        <v>42560</v>
      </c>
      <c r="B860" s="38">
        <v>7</v>
      </c>
      <c r="C860" s="38">
        <v>28</v>
      </c>
      <c r="D860" s="17">
        <v>3000031922</v>
      </c>
      <c r="E860" s="17">
        <v>1100380</v>
      </c>
      <c r="F860" s="17" t="s">
        <v>23</v>
      </c>
      <c r="G860" s="17">
        <v>200282</v>
      </c>
      <c r="H860" s="17" t="s">
        <v>24</v>
      </c>
      <c r="I860" s="27">
        <v>27.71</v>
      </c>
      <c r="J860" s="27">
        <v>27.63</v>
      </c>
      <c r="K860" s="17" t="s">
        <v>795</v>
      </c>
      <c r="L860" s="34">
        <v>178</v>
      </c>
      <c r="M860" s="17">
        <v>178</v>
      </c>
      <c r="N860" s="18">
        <v>2514954.9900000002</v>
      </c>
      <c r="O860" s="30">
        <v>91022.619978284478</v>
      </c>
    </row>
    <row r="861" spans="1:15" x14ac:dyDescent="0.25">
      <c r="A861" s="36">
        <v>42560</v>
      </c>
      <c r="B861" s="38">
        <v>7</v>
      </c>
      <c r="C861" s="38">
        <v>28</v>
      </c>
      <c r="D861" s="17">
        <v>3000032285</v>
      </c>
      <c r="E861" s="17">
        <v>1100380</v>
      </c>
      <c r="F861" s="17" t="s">
        <v>23</v>
      </c>
      <c r="G861" s="17">
        <v>200282</v>
      </c>
      <c r="H861" s="17" t="s">
        <v>24</v>
      </c>
      <c r="I861" s="27">
        <v>27.46</v>
      </c>
      <c r="J861" s="27">
        <v>27.39</v>
      </c>
      <c r="K861" s="17" t="s">
        <v>74</v>
      </c>
      <c r="L861" s="34">
        <v>182</v>
      </c>
      <c r="M861" s="17">
        <v>182</v>
      </c>
      <c r="N861" s="18">
        <v>2495037.27</v>
      </c>
      <c r="O861" s="30">
        <v>91093</v>
      </c>
    </row>
    <row r="862" spans="1:15" x14ac:dyDescent="0.25">
      <c r="A862" s="36">
        <v>42561</v>
      </c>
      <c r="B862" s="38">
        <v>7</v>
      </c>
      <c r="C862" s="38">
        <v>29</v>
      </c>
      <c r="D862" s="17">
        <v>3000030956</v>
      </c>
      <c r="E862" s="17">
        <v>1100122</v>
      </c>
      <c r="F862" s="17" t="s">
        <v>58</v>
      </c>
      <c r="G862" s="17">
        <v>203034</v>
      </c>
      <c r="H862" s="17" t="s">
        <v>333</v>
      </c>
      <c r="I862" s="27">
        <v>16.59</v>
      </c>
      <c r="J862" s="27">
        <v>16.57</v>
      </c>
      <c r="K862" s="17" t="s">
        <v>796</v>
      </c>
      <c r="L862" s="34">
        <v>38</v>
      </c>
      <c r="M862" s="17">
        <v>38</v>
      </c>
      <c r="N862" s="18">
        <v>1317314.8899999999</v>
      </c>
      <c r="O862" s="30">
        <v>79499.993361496672</v>
      </c>
    </row>
    <row r="863" spans="1:15" x14ac:dyDescent="0.25">
      <c r="A863" s="36">
        <v>42561</v>
      </c>
      <c r="B863" s="38">
        <v>7</v>
      </c>
      <c r="C863" s="38">
        <v>29</v>
      </c>
      <c r="D863" s="17">
        <v>3000032075</v>
      </c>
      <c r="E863" s="17">
        <v>1100122</v>
      </c>
      <c r="F863" s="17" t="s">
        <v>58</v>
      </c>
      <c r="G863" s="17">
        <v>203111</v>
      </c>
      <c r="H863" s="17" t="s">
        <v>785</v>
      </c>
      <c r="I863" s="27">
        <v>16.170000000000002</v>
      </c>
      <c r="J863" s="27">
        <v>16.170000000000002</v>
      </c>
      <c r="K863" s="17" t="s">
        <v>797</v>
      </c>
      <c r="L863" s="34">
        <v>93</v>
      </c>
      <c r="M863" s="17">
        <v>93</v>
      </c>
      <c r="N863" s="18">
        <v>1283897.8799999999</v>
      </c>
      <c r="O863" s="30">
        <v>79399.992578849706</v>
      </c>
    </row>
    <row r="864" spans="1:15" x14ac:dyDescent="0.25">
      <c r="A864" s="36">
        <v>42561</v>
      </c>
      <c r="B864" s="38">
        <v>7</v>
      </c>
      <c r="C864" s="38">
        <v>29</v>
      </c>
      <c r="D864" s="17">
        <v>3000030956</v>
      </c>
      <c r="E864" s="17">
        <v>1100122</v>
      </c>
      <c r="F864" s="17" t="s">
        <v>58</v>
      </c>
      <c r="G864" s="17">
        <v>203034</v>
      </c>
      <c r="H864" s="17" t="s">
        <v>333</v>
      </c>
      <c r="I864" s="27">
        <v>20.39</v>
      </c>
      <c r="J864" s="27">
        <v>20.350000000000001</v>
      </c>
      <c r="K864" s="17" t="s">
        <v>798</v>
      </c>
      <c r="L864" s="34">
        <v>37</v>
      </c>
      <c r="M864" s="17">
        <v>37</v>
      </c>
      <c r="N864" s="18">
        <v>1617824.87</v>
      </c>
      <c r="O864" s="30">
        <v>79499.993611793616</v>
      </c>
    </row>
    <row r="865" spans="1:15" x14ac:dyDescent="0.25">
      <c r="A865" s="36">
        <v>42561</v>
      </c>
      <c r="B865" s="38">
        <v>7</v>
      </c>
      <c r="C865" s="38">
        <v>29</v>
      </c>
      <c r="D865" s="17">
        <v>3000031817</v>
      </c>
      <c r="E865" s="17">
        <v>1100122</v>
      </c>
      <c r="F865" s="17" t="s">
        <v>58</v>
      </c>
      <c r="G865" s="17">
        <v>203059</v>
      </c>
      <c r="H865" s="17" t="s">
        <v>395</v>
      </c>
      <c r="I865" s="27">
        <v>20.59</v>
      </c>
      <c r="J865" s="27">
        <v>20.53</v>
      </c>
      <c r="K865" s="17" t="s">
        <v>651</v>
      </c>
      <c r="L865" s="34">
        <v>44</v>
      </c>
      <c r="M865" s="17">
        <v>44</v>
      </c>
      <c r="N865" s="18">
        <v>1656770.85</v>
      </c>
      <c r="O865" s="30">
        <v>80699.99269361909</v>
      </c>
    </row>
    <row r="866" spans="1:15" x14ac:dyDescent="0.25">
      <c r="A866" s="36">
        <v>42561</v>
      </c>
      <c r="B866" s="38">
        <v>7</v>
      </c>
      <c r="C866" s="38">
        <v>29</v>
      </c>
      <c r="D866" s="17">
        <v>3000031785</v>
      </c>
      <c r="E866" s="17">
        <v>1100122</v>
      </c>
      <c r="F866" s="17" t="s">
        <v>58</v>
      </c>
      <c r="G866" s="17">
        <v>203071</v>
      </c>
      <c r="H866" s="17" t="s">
        <v>513</v>
      </c>
      <c r="I866" s="27">
        <v>19.88</v>
      </c>
      <c r="J866" s="27">
        <v>19.82</v>
      </c>
      <c r="K866" s="17" t="s">
        <v>799</v>
      </c>
      <c r="L866" s="34">
        <v>47</v>
      </c>
      <c r="M866" s="17">
        <v>47</v>
      </c>
      <c r="N866" s="18">
        <v>1615329.9899999998</v>
      </c>
      <c r="O866" s="30">
        <v>81499.999495459124</v>
      </c>
    </row>
    <row r="867" spans="1:15" x14ac:dyDescent="0.25">
      <c r="A867" s="36">
        <v>42561</v>
      </c>
      <c r="B867" s="38">
        <v>7</v>
      </c>
      <c r="C867" s="38">
        <v>29</v>
      </c>
      <c r="D867" s="17">
        <v>3000030956</v>
      </c>
      <c r="E867" s="17">
        <v>1100122</v>
      </c>
      <c r="F867" s="17" t="s">
        <v>58</v>
      </c>
      <c r="G867" s="17">
        <v>203034</v>
      </c>
      <c r="H867" s="17" t="s">
        <v>333</v>
      </c>
      <c r="I867" s="27">
        <v>20.57</v>
      </c>
      <c r="J867" s="27">
        <v>20.55</v>
      </c>
      <c r="K867" s="17" t="s">
        <v>800</v>
      </c>
      <c r="L867" s="34">
        <v>36</v>
      </c>
      <c r="M867" s="17">
        <v>36</v>
      </c>
      <c r="N867" s="18">
        <v>1633724.86</v>
      </c>
      <c r="O867" s="30">
        <v>79499.993187347936</v>
      </c>
    </row>
    <row r="868" spans="1:15" x14ac:dyDescent="0.25">
      <c r="A868" s="36">
        <v>42561</v>
      </c>
      <c r="B868" s="38">
        <v>7</v>
      </c>
      <c r="C868" s="38">
        <v>29</v>
      </c>
      <c r="D868" s="17">
        <v>3000031819</v>
      </c>
      <c r="E868" s="17">
        <v>1100122</v>
      </c>
      <c r="F868" s="17" t="s">
        <v>58</v>
      </c>
      <c r="G868" s="17">
        <v>203062</v>
      </c>
      <c r="H868" s="17" t="s">
        <v>465</v>
      </c>
      <c r="I868" s="27">
        <v>20.94</v>
      </c>
      <c r="J868" s="27">
        <v>20.91</v>
      </c>
      <c r="K868" s="17" t="s">
        <v>408</v>
      </c>
      <c r="L868" s="34">
        <v>19</v>
      </c>
      <c r="M868" s="17">
        <v>19</v>
      </c>
      <c r="N868" s="18">
        <v>1687436.85</v>
      </c>
      <c r="O868" s="30">
        <v>80699.992826398855</v>
      </c>
    </row>
    <row r="869" spans="1:15" x14ac:dyDescent="0.25">
      <c r="A869" s="36">
        <v>42561</v>
      </c>
      <c r="B869" s="38">
        <v>7</v>
      </c>
      <c r="C869" s="38">
        <v>29</v>
      </c>
      <c r="D869" s="17">
        <v>3000032063</v>
      </c>
      <c r="E869" s="17">
        <v>1100122</v>
      </c>
      <c r="F869" s="17" t="s">
        <v>58</v>
      </c>
      <c r="G869" s="17">
        <v>203080</v>
      </c>
      <c r="H869" s="17" t="s">
        <v>484</v>
      </c>
      <c r="I869" s="27">
        <v>20.100000000000001</v>
      </c>
      <c r="J869" s="27">
        <v>20.04</v>
      </c>
      <c r="K869" s="17" t="s">
        <v>801</v>
      </c>
      <c r="L869" s="34">
        <v>42</v>
      </c>
      <c r="M869" s="17">
        <v>42</v>
      </c>
      <c r="N869" s="18">
        <v>1583159.99</v>
      </c>
      <c r="O869" s="30">
        <v>78999.999500998005</v>
      </c>
    </row>
    <row r="870" spans="1:15" x14ac:dyDescent="0.25">
      <c r="A870" s="36">
        <v>42561</v>
      </c>
      <c r="B870" s="38">
        <v>7</v>
      </c>
      <c r="C870" s="38">
        <v>29</v>
      </c>
      <c r="D870" s="17">
        <v>3000031813</v>
      </c>
      <c r="E870" s="17">
        <v>1100500</v>
      </c>
      <c r="F870" s="17" t="s">
        <v>642</v>
      </c>
      <c r="G870" s="17">
        <v>202963</v>
      </c>
      <c r="H870" s="17" t="s">
        <v>130</v>
      </c>
      <c r="I870" s="27">
        <v>20.59</v>
      </c>
      <c r="J870" s="27">
        <v>20.54</v>
      </c>
      <c r="K870" s="17" t="s">
        <v>802</v>
      </c>
      <c r="L870" s="34">
        <v>345</v>
      </c>
      <c r="M870" s="17">
        <v>345</v>
      </c>
      <c r="N870" s="18">
        <v>1556931.88</v>
      </c>
      <c r="O870" s="30">
        <v>75799.994157740992</v>
      </c>
    </row>
    <row r="871" spans="1:15" x14ac:dyDescent="0.25">
      <c r="A871" s="36">
        <v>42562</v>
      </c>
      <c r="B871" s="38">
        <v>7</v>
      </c>
      <c r="C871" s="38">
        <v>29</v>
      </c>
      <c r="D871" s="17">
        <v>3000031819</v>
      </c>
      <c r="E871" s="17">
        <v>1100122</v>
      </c>
      <c r="F871" s="17" t="s">
        <v>58</v>
      </c>
      <c r="G871" s="17">
        <v>203062</v>
      </c>
      <c r="H871" s="17" t="s">
        <v>465</v>
      </c>
      <c r="I871" s="27">
        <v>20.07</v>
      </c>
      <c r="J871" s="27">
        <v>20.03</v>
      </c>
      <c r="K871" s="17" t="s">
        <v>803</v>
      </c>
      <c r="L871" s="34">
        <v>20</v>
      </c>
      <c r="M871" s="17">
        <v>20</v>
      </c>
      <c r="N871" s="18">
        <v>1616420.86</v>
      </c>
      <c r="O871" s="30">
        <v>80699.993010484279</v>
      </c>
    </row>
    <row r="872" spans="1:15" x14ac:dyDescent="0.25">
      <c r="A872" s="36">
        <v>42562</v>
      </c>
      <c r="B872" s="38">
        <v>7</v>
      </c>
      <c r="C872" s="38">
        <v>29</v>
      </c>
      <c r="D872" s="17">
        <v>3000031644</v>
      </c>
      <c r="E872" s="17">
        <v>1100122</v>
      </c>
      <c r="F872" s="17" t="s">
        <v>58</v>
      </c>
      <c r="G872" s="17">
        <v>203071</v>
      </c>
      <c r="H872" s="17" t="s">
        <v>513</v>
      </c>
      <c r="I872" s="27">
        <v>20.68</v>
      </c>
      <c r="J872" s="27">
        <v>20.67</v>
      </c>
      <c r="K872" s="17" t="s">
        <v>804</v>
      </c>
      <c r="L872" s="34">
        <v>46</v>
      </c>
      <c r="M872" s="17">
        <v>46</v>
      </c>
      <c r="N872" s="18">
        <v>1684604.9800000002</v>
      </c>
      <c r="O872" s="30">
        <v>81499.999032414125</v>
      </c>
    </row>
    <row r="873" spans="1:15" x14ac:dyDescent="0.25">
      <c r="A873" s="36">
        <v>42562</v>
      </c>
      <c r="B873" s="38">
        <v>7</v>
      </c>
      <c r="C873" s="38">
        <v>29</v>
      </c>
      <c r="D873" s="17">
        <v>3000031694</v>
      </c>
      <c r="E873" s="17">
        <v>1100122</v>
      </c>
      <c r="F873" s="17" t="s">
        <v>58</v>
      </c>
      <c r="G873" s="17">
        <v>203087</v>
      </c>
      <c r="H873" s="17" t="s">
        <v>499</v>
      </c>
      <c r="I873" s="27">
        <v>20.03</v>
      </c>
      <c r="J873" s="27">
        <v>20.02</v>
      </c>
      <c r="K873" s="17" t="s">
        <v>805</v>
      </c>
      <c r="L873" s="34">
        <v>92</v>
      </c>
      <c r="M873" s="17">
        <v>92</v>
      </c>
      <c r="N873" s="18">
        <v>1601599.95</v>
      </c>
      <c r="O873" s="30">
        <v>79999.997502497499</v>
      </c>
    </row>
    <row r="874" spans="1:15" x14ac:dyDescent="0.25">
      <c r="A874" s="36">
        <v>42562</v>
      </c>
      <c r="B874" s="38">
        <v>7</v>
      </c>
      <c r="C874" s="38">
        <v>29</v>
      </c>
      <c r="D874" s="17">
        <v>3000032080</v>
      </c>
      <c r="E874" s="17">
        <v>1100122</v>
      </c>
      <c r="F874" s="17" t="s">
        <v>58</v>
      </c>
      <c r="G874" s="17">
        <v>203110</v>
      </c>
      <c r="H874" s="17" t="s">
        <v>715</v>
      </c>
      <c r="I874" s="27">
        <v>20.71</v>
      </c>
      <c r="J874" s="27">
        <v>20.69</v>
      </c>
      <c r="K874" s="17" t="s">
        <v>806</v>
      </c>
      <c r="L874" s="34">
        <v>72</v>
      </c>
      <c r="M874" s="17">
        <v>75</v>
      </c>
      <c r="N874" s="18">
        <v>1642785.85</v>
      </c>
      <c r="O874" s="30">
        <v>79399.992750120829</v>
      </c>
    </row>
    <row r="875" spans="1:15" x14ac:dyDescent="0.25">
      <c r="A875" s="36">
        <v>42562</v>
      </c>
      <c r="B875" s="38">
        <v>7</v>
      </c>
      <c r="C875" s="38">
        <v>29</v>
      </c>
      <c r="D875" s="17">
        <v>3000031835</v>
      </c>
      <c r="E875" s="17">
        <v>1100122</v>
      </c>
      <c r="F875" s="17" t="s">
        <v>58</v>
      </c>
      <c r="G875" s="17">
        <v>203087</v>
      </c>
      <c r="H875" s="17" t="s">
        <v>499</v>
      </c>
      <c r="I875" s="27">
        <v>20.09</v>
      </c>
      <c r="J875" s="27">
        <v>20.03</v>
      </c>
      <c r="K875" s="17" t="s">
        <v>807</v>
      </c>
      <c r="L875" s="34">
        <v>98</v>
      </c>
      <c r="M875" s="17">
        <v>98</v>
      </c>
      <c r="N875" s="18">
        <v>1616420.86</v>
      </c>
      <c r="O875" s="30">
        <v>80699.993010484279</v>
      </c>
    </row>
    <row r="876" spans="1:15" x14ac:dyDescent="0.25">
      <c r="A876" s="36">
        <v>42562</v>
      </c>
      <c r="B876" s="38">
        <v>7</v>
      </c>
      <c r="C876" s="38">
        <v>29</v>
      </c>
      <c r="D876" s="17">
        <v>3000031829</v>
      </c>
      <c r="E876" s="17">
        <v>1100122</v>
      </c>
      <c r="F876" s="17" t="s">
        <v>58</v>
      </c>
      <c r="G876" s="17">
        <v>203098</v>
      </c>
      <c r="H876" s="17" t="s">
        <v>626</v>
      </c>
      <c r="I876" s="27">
        <v>20.350000000000001</v>
      </c>
      <c r="J876" s="27">
        <v>20.260000000000002</v>
      </c>
      <c r="K876" s="17" t="s">
        <v>808</v>
      </c>
      <c r="L876" s="34">
        <v>106</v>
      </c>
      <c r="M876" s="17">
        <v>106</v>
      </c>
      <c r="N876" s="18">
        <v>1634981.85</v>
      </c>
      <c r="O876" s="30">
        <v>80699.992596248761</v>
      </c>
    </row>
    <row r="877" spans="1:15" x14ac:dyDescent="0.25">
      <c r="A877" s="36">
        <v>42562</v>
      </c>
      <c r="B877" s="38">
        <v>7</v>
      </c>
      <c r="C877" s="38">
        <v>29</v>
      </c>
      <c r="D877" s="17">
        <v>3000031782</v>
      </c>
      <c r="E877" s="17">
        <v>1100122</v>
      </c>
      <c r="F877" s="17" t="s">
        <v>58</v>
      </c>
      <c r="G877" s="17">
        <v>203059</v>
      </c>
      <c r="H877" s="17" t="s">
        <v>395</v>
      </c>
      <c r="I877" s="27">
        <v>12.07</v>
      </c>
      <c r="J877" s="27">
        <v>12.07</v>
      </c>
      <c r="K877" s="17" t="s">
        <v>809</v>
      </c>
      <c r="L877" s="34">
        <v>43</v>
      </c>
      <c r="M877" s="17">
        <v>43</v>
      </c>
      <c r="N877" s="18">
        <v>983704.99</v>
      </c>
      <c r="O877" s="30">
        <v>81499.999171499585</v>
      </c>
    </row>
    <row r="878" spans="1:15" x14ac:dyDescent="0.25">
      <c r="A878" s="36">
        <v>42562</v>
      </c>
      <c r="B878" s="38">
        <v>7</v>
      </c>
      <c r="C878" s="38">
        <v>29</v>
      </c>
      <c r="D878" s="17">
        <v>3000031817</v>
      </c>
      <c r="E878" s="17">
        <v>1100122</v>
      </c>
      <c r="F878" s="17" t="s">
        <v>58</v>
      </c>
      <c r="G878" s="17">
        <v>203059</v>
      </c>
      <c r="H878" s="17" t="s">
        <v>395</v>
      </c>
      <c r="I878" s="27">
        <v>8</v>
      </c>
      <c r="J878" s="27">
        <v>8</v>
      </c>
      <c r="K878" s="17" t="s">
        <v>809</v>
      </c>
      <c r="L878" s="34">
        <v>43</v>
      </c>
      <c r="M878" s="17">
        <v>43</v>
      </c>
      <c r="N878" s="18">
        <v>645599.93999999994</v>
      </c>
      <c r="O878" s="30">
        <v>80699.992499999993</v>
      </c>
    </row>
    <row r="879" spans="1:15" x14ac:dyDescent="0.25">
      <c r="A879" s="36">
        <v>42562</v>
      </c>
      <c r="B879" s="38">
        <v>7</v>
      </c>
      <c r="C879" s="38">
        <v>29</v>
      </c>
      <c r="D879" s="17">
        <v>3000031244</v>
      </c>
      <c r="E879" s="17">
        <v>1100365</v>
      </c>
      <c r="F879" s="17" t="s">
        <v>14</v>
      </c>
      <c r="G879" s="17">
        <v>202751</v>
      </c>
      <c r="H879" s="17" t="s">
        <v>810</v>
      </c>
      <c r="I879" s="27">
        <v>28.344999999999999</v>
      </c>
      <c r="J879" s="27">
        <v>28.22</v>
      </c>
      <c r="K879" s="17" t="s">
        <v>25</v>
      </c>
      <c r="L879" s="34">
        <v>1604000298</v>
      </c>
      <c r="M879" s="17">
        <v>1604000298</v>
      </c>
      <c r="N879" s="18">
        <v>1244629</v>
      </c>
      <c r="O879" s="30">
        <v>44104.500354358614</v>
      </c>
    </row>
    <row r="880" spans="1:15" x14ac:dyDescent="0.25">
      <c r="A880" s="36">
        <v>42562</v>
      </c>
      <c r="B880" s="38">
        <v>7</v>
      </c>
      <c r="C880" s="38">
        <v>29</v>
      </c>
      <c r="D880" s="17">
        <v>3000032285</v>
      </c>
      <c r="E880" s="17">
        <v>1100380</v>
      </c>
      <c r="F880" s="17" t="s">
        <v>23</v>
      </c>
      <c r="G880" s="17">
        <v>200282</v>
      </c>
      <c r="H880" s="17" t="s">
        <v>24</v>
      </c>
      <c r="I880" s="27">
        <v>28.16</v>
      </c>
      <c r="J880" s="27">
        <v>28.12</v>
      </c>
      <c r="K880" s="17" t="s">
        <v>68</v>
      </c>
      <c r="L880" s="34" t="s">
        <v>811</v>
      </c>
      <c r="M880" s="17">
        <v>184</v>
      </c>
      <c r="N880" s="18">
        <v>2561535.16</v>
      </c>
      <c r="O880" s="30">
        <v>91093</v>
      </c>
    </row>
    <row r="881" spans="1:15" x14ac:dyDescent="0.25">
      <c r="A881" s="36">
        <v>42562</v>
      </c>
      <c r="B881" s="38">
        <v>7</v>
      </c>
      <c r="C881" s="38">
        <v>29</v>
      </c>
      <c r="D881" s="17">
        <v>3000032285</v>
      </c>
      <c r="E881" s="17">
        <v>1100380</v>
      </c>
      <c r="F881" s="17" t="s">
        <v>23</v>
      </c>
      <c r="G881" s="17">
        <v>200282</v>
      </c>
      <c r="H881" s="17" t="s">
        <v>24</v>
      </c>
      <c r="I881" s="27">
        <v>34.229999999999997</v>
      </c>
      <c r="J881" s="27">
        <v>34.130000000000003</v>
      </c>
      <c r="K881" s="17" t="s">
        <v>82</v>
      </c>
      <c r="L881" s="34" t="s">
        <v>812</v>
      </c>
      <c r="M881" s="17">
        <v>190</v>
      </c>
      <c r="N881" s="18">
        <v>3109004.09</v>
      </c>
      <c r="O881" s="30">
        <v>91092.999999999985</v>
      </c>
    </row>
    <row r="882" spans="1:15" x14ac:dyDescent="0.25">
      <c r="A882" s="36">
        <v>42562</v>
      </c>
      <c r="B882" s="38">
        <v>7</v>
      </c>
      <c r="C882" s="38">
        <v>29</v>
      </c>
      <c r="D882" s="17">
        <v>3000032285</v>
      </c>
      <c r="E882" s="17">
        <v>1100380</v>
      </c>
      <c r="F882" s="17" t="s">
        <v>23</v>
      </c>
      <c r="G882" s="17">
        <v>200282</v>
      </c>
      <c r="H882" s="17" t="s">
        <v>24</v>
      </c>
      <c r="I882" s="27">
        <v>27.96</v>
      </c>
      <c r="J882" s="27">
        <v>27.92</v>
      </c>
      <c r="K882" s="17" t="s">
        <v>278</v>
      </c>
      <c r="L882" s="34" t="s">
        <v>813</v>
      </c>
      <c r="M882" s="17">
        <v>189</v>
      </c>
      <c r="N882" s="18">
        <v>2543316.56</v>
      </c>
      <c r="O882" s="30">
        <v>91093</v>
      </c>
    </row>
    <row r="883" spans="1:15" x14ac:dyDescent="0.25">
      <c r="A883" s="36">
        <v>42562</v>
      </c>
      <c r="B883" s="38">
        <v>7</v>
      </c>
      <c r="C883" s="38">
        <v>29</v>
      </c>
      <c r="D883" s="17">
        <v>3000032285</v>
      </c>
      <c r="E883" s="17">
        <v>1100380</v>
      </c>
      <c r="F883" s="17" t="s">
        <v>23</v>
      </c>
      <c r="G883" s="17">
        <v>200282</v>
      </c>
      <c r="H883" s="17" t="s">
        <v>24</v>
      </c>
      <c r="I883" s="27">
        <v>28.46</v>
      </c>
      <c r="J883" s="27">
        <v>28.43</v>
      </c>
      <c r="K883" s="17" t="s">
        <v>33</v>
      </c>
      <c r="L883" s="34" t="s">
        <v>814</v>
      </c>
      <c r="M883" s="17">
        <v>187</v>
      </c>
      <c r="N883" s="18">
        <v>2589773.9900000002</v>
      </c>
      <c r="O883" s="30">
        <v>91093.000000000015</v>
      </c>
    </row>
    <row r="884" spans="1:15" x14ac:dyDescent="0.25">
      <c r="A884" s="36">
        <v>42562</v>
      </c>
      <c r="B884" s="38">
        <v>7</v>
      </c>
      <c r="C884" s="38">
        <v>29</v>
      </c>
      <c r="D884" s="17">
        <v>3000032285</v>
      </c>
      <c r="E884" s="17">
        <v>1100380</v>
      </c>
      <c r="F884" s="17" t="s">
        <v>23</v>
      </c>
      <c r="G884" s="17">
        <v>200282</v>
      </c>
      <c r="H884" s="17" t="s">
        <v>24</v>
      </c>
      <c r="I884" s="27">
        <v>26.63</v>
      </c>
      <c r="J884" s="27">
        <v>26.59</v>
      </c>
      <c r="K884" s="17" t="s">
        <v>815</v>
      </c>
      <c r="L884" s="34" t="s">
        <v>816</v>
      </c>
      <c r="M884" s="17">
        <v>186</v>
      </c>
      <c r="N884" s="18">
        <v>2422162.87</v>
      </c>
      <c r="O884" s="30">
        <v>91093</v>
      </c>
    </row>
    <row r="885" spans="1:15" x14ac:dyDescent="0.25">
      <c r="A885" s="36">
        <v>42562</v>
      </c>
      <c r="B885" s="38">
        <v>7</v>
      </c>
      <c r="C885" s="38">
        <v>29</v>
      </c>
      <c r="D885" s="17">
        <v>3000032285</v>
      </c>
      <c r="E885" s="17">
        <v>1100380</v>
      </c>
      <c r="F885" s="17" t="s">
        <v>23</v>
      </c>
      <c r="G885" s="17">
        <v>200282</v>
      </c>
      <c r="H885" s="17" t="s">
        <v>24</v>
      </c>
      <c r="I885" s="27">
        <v>27.49</v>
      </c>
      <c r="J885" s="27">
        <v>27.46</v>
      </c>
      <c r="K885" s="17" t="s">
        <v>73</v>
      </c>
      <c r="L885" s="34" t="s">
        <v>817</v>
      </c>
      <c r="M885" s="17">
        <v>188</v>
      </c>
      <c r="N885" s="18">
        <v>2501413.7799999998</v>
      </c>
      <c r="O885" s="30">
        <v>91092.999999999985</v>
      </c>
    </row>
    <row r="886" spans="1:15" x14ac:dyDescent="0.25">
      <c r="A886" s="36">
        <v>42562</v>
      </c>
      <c r="B886" s="38">
        <v>7</v>
      </c>
      <c r="C886" s="38">
        <v>29</v>
      </c>
      <c r="D886" s="17">
        <v>3000032285</v>
      </c>
      <c r="E886" s="17">
        <v>1100380</v>
      </c>
      <c r="F886" s="17" t="s">
        <v>23</v>
      </c>
      <c r="G886" s="17">
        <v>200282</v>
      </c>
      <c r="H886" s="17" t="s">
        <v>24</v>
      </c>
      <c r="I886" s="27">
        <v>32.85</v>
      </c>
      <c r="J886" s="27">
        <v>32.770000000000003</v>
      </c>
      <c r="K886" s="17" t="s">
        <v>145</v>
      </c>
      <c r="L886" s="34">
        <v>195</v>
      </c>
      <c r="M886" s="17">
        <v>195</v>
      </c>
      <c r="N886" s="18">
        <v>2985117.61</v>
      </c>
      <c r="O886" s="30">
        <v>91092.999999999985</v>
      </c>
    </row>
    <row r="887" spans="1:15" x14ac:dyDescent="0.25">
      <c r="A887" s="36">
        <v>42562</v>
      </c>
      <c r="B887" s="38">
        <v>7</v>
      </c>
      <c r="C887" s="38">
        <v>29</v>
      </c>
      <c r="D887" s="17">
        <v>3000032285</v>
      </c>
      <c r="E887" s="17">
        <v>1100380</v>
      </c>
      <c r="F887" s="17" t="s">
        <v>23</v>
      </c>
      <c r="G887" s="17">
        <v>200282</v>
      </c>
      <c r="H887" s="17" t="s">
        <v>24</v>
      </c>
      <c r="I887" s="27">
        <v>33.130000000000003</v>
      </c>
      <c r="J887" s="27">
        <v>33.06</v>
      </c>
      <c r="K887" s="17" t="s">
        <v>151</v>
      </c>
      <c r="L887" s="34">
        <v>183</v>
      </c>
      <c r="M887" s="17">
        <v>183</v>
      </c>
      <c r="N887" s="18">
        <v>3011534.58</v>
      </c>
      <c r="O887" s="30">
        <v>91093</v>
      </c>
    </row>
    <row r="888" spans="1:15" x14ac:dyDescent="0.25">
      <c r="A888" s="36">
        <v>42562</v>
      </c>
      <c r="B888" s="38">
        <v>7</v>
      </c>
      <c r="C888" s="38">
        <v>29</v>
      </c>
      <c r="D888" s="17">
        <v>3000032285</v>
      </c>
      <c r="E888" s="17">
        <v>1100380</v>
      </c>
      <c r="F888" s="17" t="s">
        <v>23</v>
      </c>
      <c r="G888" s="17">
        <v>200282</v>
      </c>
      <c r="H888" s="17" t="s">
        <v>24</v>
      </c>
      <c r="I888" s="27">
        <v>28.15</v>
      </c>
      <c r="J888" s="27">
        <v>28.1</v>
      </c>
      <c r="K888" s="17" t="s">
        <v>78</v>
      </c>
      <c r="L888" s="34" t="s">
        <v>818</v>
      </c>
      <c r="M888" s="17">
        <v>185</v>
      </c>
      <c r="N888" s="18">
        <v>2559713.2999999998</v>
      </c>
      <c r="O888" s="30">
        <v>91092.999999999985</v>
      </c>
    </row>
    <row r="889" spans="1:15" x14ac:dyDescent="0.25">
      <c r="A889" s="36">
        <v>42562</v>
      </c>
      <c r="B889" s="38">
        <v>7</v>
      </c>
      <c r="C889" s="38">
        <v>29</v>
      </c>
      <c r="D889" s="17">
        <v>3000032285</v>
      </c>
      <c r="E889" s="17">
        <v>1100380</v>
      </c>
      <c r="F889" s="17" t="s">
        <v>23</v>
      </c>
      <c r="G889" s="17">
        <v>200282</v>
      </c>
      <c r="H889" s="17" t="s">
        <v>24</v>
      </c>
      <c r="I889" s="27">
        <v>28.04</v>
      </c>
      <c r="J889" s="27">
        <v>28.02</v>
      </c>
      <c r="K889" s="17" t="s">
        <v>69</v>
      </c>
      <c r="L889" s="34" t="s">
        <v>819</v>
      </c>
      <c r="M889" s="17">
        <v>192</v>
      </c>
      <c r="N889" s="18">
        <v>2552425.86</v>
      </c>
      <c r="O889" s="30">
        <v>91093</v>
      </c>
    </row>
    <row r="890" spans="1:15" x14ac:dyDescent="0.25">
      <c r="A890" s="36">
        <v>42562</v>
      </c>
      <c r="B890" s="38">
        <v>7</v>
      </c>
      <c r="C890" s="38">
        <v>29</v>
      </c>
      <c r="D890" s="17">
        <v>3000032285</v>
      </c>
      <c r="E890" s="17">
        <v>1100380</v>
      </c>
      <c r="F890" s="17" t="s">
        <v>23</v>
      </c>
      <c r="G890" s="17">
        <v>200282</v>
      </c>
      <c r="H890" s="17" t="s">
        <v>24</v>
      </c>
      <c r="I890" s="27">
        <v>27.77</v>
      </c>
      <c r="J890" s="27">
        <v>27.71</v>
      </c>
      <c r="K890" s="17" t="s">
        <v>34</v>
      </c>
      <c r="L890" s="34" t="s">
        <v>820</v>
      </c>
      <c r="M890" s="17">
        <v>191</v>
      </c>
      <c r="N890" s="18">
        <v>2524187.0299999998</v>
      </c>
      <c r="O890" s="30">
        <v>91092.999999999985</v>
      </c>
    </row>
    <row r="891" spans="1:15" x14ac:dyDescent="0.25">
      <c r="A891" s="36">
        <v>42562</v>
      </c>
      <c r="B891" s="38">
        <v>7</v>
      </c>
      <c r="C891" s="38">
        <v>29</v>
      </c>
      <c r="D891" s="17">
        <v>3000031854</v>
      </c>
      <c r="E891" s="17">
        <v>1100784</v>
      </c>
      <c r="F891" s="17" t="s">
        <v>40</v>
      </c>
      <c r="G891" s="17">
        <v>200055</v>
      </c>
      <c r="H891" s="17" t="s">
        <v>292</v>
      </c>
      <c r="I891" s="27">
        <v>20.329999999999998</v>
      </c>
      <c r="J891" s="27">
        <v>20.329999999999998</v>
      </c>
      <c r="K891" s="17" t="s">
        <v>821</v>
      </c>
      <c r="L891" s="34" t="s">
        <v>822</v>
      </c>
      <c r="M891" s="17">
        <v>3147</v>
      </c>
      <c r="N891" s="18">
        <v>944164.85</v>
      </c>
      <c r="O891" s="30">
        <v>46441.95031972455</v>
      </c>
    </row>
    <row r="892" spans="1:15" x14ac:dyDescent="0.25">
      <c r="A892" s="36">
        <v>42562</v>
      </c>
      <c r="B892" s="38">
        <v>7</v>
      </c>
      <c r="C892" s="38">
        <v>29</v>
      </c>
      <c r="D892" s="17">
        <v>3000031854</v>
      </c>
      <c r="E892" s="17">
        <v>1100784</v>
      </c>
      <c r="F892" s="17" t="s">
        <v>40</v>
      </c>
      <c r="G892" s="17">
        <v>200055</v>
      </c>
      <c r="H892" s="17" t="s">
        <v>292</v>
      </c>
      <c r="I892" s="27">
        <v>-20.329999999999998</v>
      </c>
      <c r="J892" s="27">
        <v>-20.329999999999998</v>
      </c>
      <c r="K892" s="17" t="s">
        <v>821</v>
      </c>
      <c r="L892" s="34" t="s">
        <v>822</v>
      </c>
      <c r="M892" s="17">
        <v>3147</v>
      </c>
      <c r="N892" s="18">
        <v>-944164.85</v>
      </c>
      <c r="O892" s="30">
        <v>46441.95031972455</v>
      </c>
    </row>
    <row r="893" spans="1:15" x14ac:dyDescent="0.25">
      <c r="A893" s="36">
        <v>42562</v>
      </c>
      <c r="B893" s="38">
        <v>7</v>
      </c>
      <c r="C893" s="38">
        <v>29</v>
      </c>
      <c r="D893" s="17">
        <v>3000031854</v>
      </c>
      <c r="E893" s="17">
        <v>1100784</v>
      </c>
      <c r="F893" s="17" t="s">
        <v>40</v>
      </c>
      <c r="G893" s="17">
        <v>200055</v>
      </c>
      <c r="H893" s="17" t="s">
        <v>292</v>
      </c>
      <c r="I893" s="27">
        <v>20.329999999999998</v>
      </c>
      <c r="J893" s="27">
        <v>20.329999999999998</v>
      </c>
      <c r="K893" s="17" t="s">
        <v>821</v>
      </c>
      <c r="L893" s="34" t="s">
        <v>822</v>
      </c>
      <c r="M893" s="17">
        <v>3147</v>
      </c>
      <c r="N893" s="18">
        <v>944164.85</v>
      </c>
      <c r="O893" s="30">
        <v>46441.95031972455</v>
      </c>
    </row>
    <row r="894" spans="1:15" x14ac:dyDescent="0.25">
      <c r="A894" s="36">
        <v>42562</v>
      </c>
      <c r="B894" s="38">
        <v>7</v>
      </c>
      <c r="C894" s="38">
        <v>29</v>
      </c>
      <c r="D894" s="17">
        <v>3000031295</v>
      </c>
      <c r="E894" s="17">
        <v>1100784</v>
      </c>
      <c r="F894" s="17" t="s">
        <v>40</v>
      </c>
      <c r="G894" s="17">
        <v>202898</v>
      </c>
      <c r="H894" s="17" t="s">
        <v>41</v>
      </c>
      <c r="I894" s="27">
        <v>32.340000000000003</v>
      </c>
      <c r="J894" s="27">
        <v>32.25</v>
      </c>
      <c r="K894" s="17" t="s">
        <v>76</v>
      </c>
      <c r="L894" s="34">
        <v>26</v>
      </c>
      <c r="M894" s="17">
        <v>26</v>
      </c>
      <c r="N894" s="18">
        <v>1775209.32</v>
      </c>
      <c r="O894" s="30">
        <v>55045.250232558144</v>
      </c>
    </row>
    <row r="895" spans="1:15" x14ac:dyDescent="0.25">
      <c r="A895" s="36">
        <v>42562</v>
      </c>
      <c r="B895" s="38">
        <v>7</v>
      </c>
      <c r="C895" s="38">
        <v>29</v>
      </c>
      <c r="D895" s="17">
        <v>3000031854</v>
      </c>
      <c r="E895" s="17">
        <v>1100784</v>
      </c>
      <c r="F895" s="17" t="s">
        <v>40</v>
      </c>
      <c r="G895" s="17">
        <v>200055</v>
      </c>
      <c r="H895" s="17" t="s">
        <v>292</v>
      </c>
      <c r="I895" s="27">
        <v>25.74</v>
      </c>
      <c r="J895" s="27">
        <v>25.74</v>
      </c>
      <c r="K895" s="17" t="s">
        <v>118</v>
      </c>
      <c r="L895" s="34" t="s">
        <v>823</v>
      </c>
      <c r="M895" s="17">
        <v>3149</v>
      </c>
      <c r="N895" s="18">
        <v>1195415.8</v>
      </c>
      <c r="O895" s="30">
        <v>46441.950271950278</v>
      </c>
    </row>
    <row r="896" spans="1:15" x14ac:dyDescent="0.25">
      <c r="A896" s="36">
        <v>42563</v>
      </c>
      <c r="B896" s="38">
        <v>7</v>
      </c>
      <c r="C896" s="38">
        <v>29</v>
      </c>
      <c r="D896" s="17">
        <v>3000032063</v>
      </c>
      <c r="E896" s="17">
        <v>1100122</v>
      </c>
      <c r="F896" s="17" t="s">
        <v>58</v>
      </c>
      <c r="G896" s="17">
        <v>203080</v>
      </c>
      <c r="H896" s="17" t="s">
        <v>484</v>
      </c>
      <c r="I896" s="27">
        <v>20.100000000000001</v>
      </c>
      <c r="J896" s="27">
        <v>20.059999999999999</v>
      </c>
      <c r="K896" s="17" t="s">
        <v>824</v>
      </c>
      <c r="L896" s="34">
        <v>41</v>
      </c>
      <c r="M896" s="17">
        <v>41</v>
      </c>
      <c r="N896" s="18">
        <v>1584739.99</v>
      </c>
      <c r="O896" s="30">
        <v>78999.99950149552</v>
      </c>
    </row>
    <row r="897" spans="1:15" x14ac:dyDescent="0.25">
      <c r="A897" s="36">
        <v>42563</v>
      </c>
      <c r="B897" s="38">
        <v>7</v>
      </c>
      <c r="C897" s="38">
        <v>29</v>
      </c>
      <c r="D897" s="17">
        <v>3000032056</v>
      </c>
      <c r="E897" s="17">
        <v>1100122</v>
      </c>
      <c r="F897" s="17" t="s">
        <v>58</v>
      </c>
      <c r="G897" s="17">
        <v>203101</v>
      </c>
      <c r="H897" s="17" t="s">
        <v>825</v>
      </c>
      <c r="I897" s="27">
        <v>20.440000000000001</v>
      </c>
      <c r="J897" s="27">
        <v>20.39</v>
      </c>
      <c r="K897" s="17" t="s">
        <v>435</v>
      </c>
      <c r="L897" s="34">
        <v>55</v>
      </c>
      <c r="M897" s="17">
        <v>55</v>
      </c>
      <c r="N897" s="18">
        <v>1616926.8299999998</v>
      </c>
      <c r="O897" s="30">
        <v>79299.99166257969</v>
      </c>
    </row>
    <row r="898" spans="1:15" x14ac:dyDescent="0.25">
      <c r="A898" s="36">
        <v>42563</v>
      </c>
      <c r="B898" s="38">
        <v>7</v>
      </c>
      <c r="C898" s="38">
        <v>29</v>
      </c>
      <c r="D898" s="17">
        <v>3000032200</v>
      </c>
      <c r="E898" s="17">
        <v>1100122</v>
      </c>
      <c r="F898" s="17" t="s">
        <v>58</v>
      </c>
      <c r="G898" s="17">
        <v>202989</v>
      </c>
      <c r="H898" s="17" t="s">
        <v>206</v>
      </c>
      <c r="I898" s="27">
        <v>19.73</v>
      </c>
      <c r="J898" s="27">
        <v>19.72</v>
      </c>
      <c r="K898" s="17" t="s">
        <v>826</v>
      </c>
      <c r="L898" s="34">
        <v>1132</v>
      </c>
      <c r="M898" s="17">
        <v>1132</v>
      </c>
      <c r="N898" s="18">
        <v>1548019.9099999997</v>
      </c>
      <c r="O898" s="30">
        <v>78499.99543610547</v>
      </c>
    </row>
    <row r="899" spans="1:15" x14ac:dyDescent="0.25">
      <c r="A899" s="36">
        <v>42563</v>
      </c>
      <c r="B899" s="38">
        <v>7</v>
      </c>
      <c r="C899" s="38">
        <v>29</v>
      </c>
      <c r="D899" s="17">
        <v>3000031934</v>
      </c>
      <c r="E899" s="17">
        <v>1100122</v>
      </c>
      <c r="F899" s="17" t="s">
        <v>58</v>
      </c>
      <c r="G899" s="17">
        <v>203105</v>
      </c>
      <c r="H899" s="17" t="s">
        <v>774</v>
      </c>
      <c r="I899" s="27">
        <v>20</v>
      </c>
      <c r="J899" s="27">
        <v>19.96</v>
      </c>
      <c r="K899" s="17" t="s">
        <v>827</v>
      </c>
      <c r="L899" s="34">
        <v>90</v>
      </c>
      <c r="M899" s="17">
        <v>90</v>
      </c>
      <c r="N899" s="18">
        <v>1626739.9800000002</v>
      </c>
      <c r="O899" s="30">
        <v>81499.998997995994</v>
      </c>
    </row>
    <row r="900" spans="1:15" x14ac:dyDescent="0.25">
      <c r="A900" s="36">
        <v>42563</v>
      </c>
      <c r="B900" s="38">
        <v>7</v>
      </c>
      <c r="C900" s="38">
        <v>29</v>
      </c>
      <c r="D900" s="17">
        <v>3000032006</v>
      </c>
      <c r="E900" s="17">
        <v>1100365</v>
      </c>
      <c r="F900" s="17" t="s">
        <v>14</v>
      </c>
      <c r="G900" s="17">
        <v>200222</v>
      </c>
      <c r="H900" s="17" t="s">
        <v>17</v>
      </c>
      <c r="I900" s="27">
        <v>24.47</v>
      </c>
      <c r="J900" s="27">
        <v>24.47</v>
      </c>
      <c r="K900" s="17" t="s">
        <v>43</v>
      </c>
      <c r="L900" s="34">
        <v>7377</v>
      </c>
      <c r="M900" s="17">
        <v>7377</v>
      </c>
      <c r="N900" s="18">
        <v>1061190.49</v>
      </c>
      <c r="O900" s="30">
        <v>43367</v>
      </c>
    </row>
    <row r="901" spans="1:15" x14ac:dyDescent="0.25">
      <c r="A901" s="36">
        <v>42563</v>
      </c>
      <c r="B901" s="38">
        <v>7</v>
      </c>
      <c r="C901" s="38">
        <v>29</v>
      </c>
      <c r="D901" s="17">
        <v>3000032006</v>
      </c>
      <c r="E901" s="17">
        <v>1100365</v>
      </c>
      <c r="F901" s="17" t="s">
        <v>14</v>
      </c>
      <c r="G901" s="17">
        <v>200222</v>
      </c>
      <c r="H901" s="17" t="s">
        <v>17</v>
      </c>
      <c r="I901" s="27">
        <v>19.670000000000002</v>
      </c>
      <c r="J901" s="27">
        <v>19.61</v>
      </c>
      <c r="K901" s="17" t="s">
        <v>22</v>
      </c>
      <c r="L901" s="34">
        <v>7382</v>
      </c>
      <c r="M901" s="17">
        <v>7382</v>
      </c>
      <c r="N901" s="18">
        <v>850426.87</v>
      </c>
      <c r="O901" s="30">
        <v>43367</v>
      </c>
    </row>
    <row r="902" spans="1:15" x14ac:dyDescent="0.25">
      <c r="A902" s="36">
        <v>42563</v>
      </c>
      <c r="B902" s="38">
        <v>7</v>
      </c>
      <c r="C902" s="38">
        <v>29</v>
      </c>
      <c r="D902" s="17">
        <v>3000032006</v>
      </c>
      <c r="E902" s="17">
        <v>1100365</v>
      </c>
      <c r="F902" s="17" t="s">
        <v>14</v>
      </c>
      <c r="G902" s="17">
        <v>200222</v>
      </c>
      <c r="H902" s="17" t="s">
        <v>17</v>
      </c>
      <c r="I902" s="27">
        <v>19.27</v>
      </c>
      <c r="J902" s="27">
        <v>19.27</v>
      </c>
      <c r="K902" s="17" t="s">
        <v>731</v>
      </c>
      <c r="L902" s="34">
        <v>7383</v>
      </c>
      <c r="M902" s="17">
        <v>7383</v>
      </c>
      <c r="N902" s="18">
        <v>835682.09</v>
      </c>
      <c r="O902" s="30">
        <v>43367</v>
      </c>
    </row>
    <row r="903" spans="1:15" x14ac:dyDescent="0.25">
      <c r="A903" s="36">
        <v>42563</v>
      </c>
      <c r="B903" s="38">
        <v>7</v>
      </c>
      <c r="C903" s="38">
        <v>29</v>
      </c>
      <c r="D903" s="17">
        <v>3000032006</v>
      </c>
      <c r="E903" s="17">
        <v>1100365</v>
      </c>
      <c r="F903" s="17" t="s">
        <v>14</v>
      </c>
      <c r="G903" s="17">
        <v>200222</v>
      </c>
      <c r="H903" s="17" t="s">
        <v>17</v>
      </c>
      <c r="I903" s="27">
        <v>22.61</v>
      </c>
      <c r="J903" s="27">
        <v>22.59</v>
      </c>
      <c r="K903" s="17" t="s">
        <v>112</v>
      </c>
      <c r="L903" s="34">
        <v>7381</v>
      </c>
      <c r="M903" s="17">
        <v>7381</v>
      </c>
      <c r="N903" s="18">
        <v>979660.53</v>
      </c>
      <c r="O903" s="30">
        <v>43367</v>
      </c>
    </row>
    <row r="904" spans="1:15" x14ac:dyDescent="0.25">
      <c r="A904" s="36">
        <v>42563</v>
      </c>
      <c r="B904" s="38">
        <v>7</v>
      </c>
      <c r="C904" s="38">
        <v>29</v>
      </c>
      <c r="D904" s="17">
        <v>3000032006</v>
      </c>
      <c r="E904" s="17">
        <v>1100365</v>
      </c>
      <c r="F904" s="17" t="s">
        <v>14</v>
      </c>
      <c r="G904" s="17">
        <v>200222</v>
      </c>
      <c r="H904" s="17" t="s">
        <v>17</v>
      </c>
      <c r="I904" s="27">
        <v>25.57</v>
      </c>
      <c r="J904" s="27">
        <v>25.87</v>
      </c>
      <c r="K904" s="17" t="s">
        <v>113</v>
      </c>
      <c r="L904" s="34">
        <v>7350</v>
      </c>
      <c r="M904" s="17">
        <v>7350</v>
      </c>
      <c r="N904" s="18">
        <v>1121904.29</v>
      </c>
      <c r="O904" s="30">
        <v>43367</v>
      </c>
    </row>
    <row r="905" spans="1:15" x14ac:dyDescent="0.25">
      <c r="A905" s="36">
        <v>42563</v>
      </c>
      <c r="B905" s="38">
        <v>7</v>
      </c>
      <c r="C905" s="38">
        <v>29</v>
      </c>
      <c r="D905" s="17">
        <v>3000032006</v>
      </c>
      <c r="E905" s="17">
        <v>1100365</v>
      </c>
      <c r="F905" s="17" t="s">
        <v>14</v>
      </c>
      <c r="G905" s="17">
        <v>200222</v>
      </c>
      <c r="H905" s="17" t="s">
        <v>17</v>
      </c>
      <c r="I905" s="27">
        <v>25.87</v>
      </c>
      <c r="J905" s="27">
        <v>25.87</v>
      </c>
      <c r="K905" s="17" t="s">
        <v>113</v>
      </c>
      <c r="L905" s="34">
        <v>7350</v>
      </c>
      <c r="M905" s="17">
        <v>7350</v>
      </c>
      <c r="N905" s="18">
        <v>1121904.29</v>
      </c>
      <c r="O905" s="30">
        <v>43367</v>
      </c>
    </row>
    <row r="906" spans="1:15" x14ac:dyDescent="0.25">
      <c r="A906" s="36">
        <v>42563</v>
      </c>
      <c r="B906" s="38">
        <v>7</v>
      </c>
      <c r="C906" s="38">
        <v>29</v>
      </c>
      <c r="D906" s="17">
        <v>3000032006</v>
      </c>
      <c r="E906" s="17">
        <v>1100365</v>
      </c>
      <c r="F906" s="17" t="s">
        <v>14</v>
      </c>
      <c r="G906" s="17">
        <v>200222</v>
      </c>
      <c r="H906" s="17" t="s">
        <v>17</v>
      </c>
      <c r="I906" s="27">
        <v>-25.57</v>
      </c>
      <c r="J906" s="27">
        <v>-25.87</v>
      </c>
      <c r="K906" s="17" t="s">
        <v>113</v>
      </c>
      <c r="L906" s="34">
        <v>7350</v>
      </c>
      <c r="M906" s="17">
        <v>7350</v>
      </c>
      <c r="N906" s="18">
        <v>-1121904.29</v>
      </c>
      <c r="O906" s="30">
        <v>43367</v>
      </c>
    </row>
    <row r="907" spans="1:15" x14ac:dyDescent="0.25">
      <c r="A907" s="36">
        <v>42563</v>
      </c>
      <c r="B907" s="38">
        <v>7</v>
      </c>
      <c r="C907" s="38">
        <v>29</v>
      </c>
      <c r="D907" s="17">
        <v>3000032285</v>
      </c>
      <c r="E907" s="17">
        <v>1100380</v>
      </c>
      <c r="F907" s="17" t="s">
        <v>23</v>
      </c>
      <c r="G907" s="17">
        <v>200282</v>
      </c>
      <c r="H907" s="17" t="s">
        <v>24</v>
      </c>
      <c r="I907" s="27">
        <v>27.52</v>
      </c>
      <c r="J907" s="27">
        <v>27.48</v>
      </c>
      <c r="K907" s="17" t="s">
        <v>54</v>
      </c>
      <c r="L907" s="34" t="s">
        <v>828</v>
      </c>
      <c r="M907" s="17">
        <v>196</v>
      </c>
      <c r="N907" s="18">
        <v>2503235.64</v>
      </c>
      <c r="O907" s="30">
        <v>91093</v>
      </c>
    </row>
    <row r="908" spans="1:15" x14ac:dyDescent="0.25">
      <c r="A908" s="36">
        <v>42563</v>
      </c>
      <c r="B908" s="38">
        <v>7</v>
      </c>
      <c r="C908" s="38">
        <v>29</v>
      </c>
      <c r="D908" s="17">
        <v>3000032285</v>
      </c>
      <c r="E908" s="17">
        <v>1100380</v>
      </c>
      <c r="F908" s="17" t="s">
        <v>23</v>
      </c>
      <c r="G908" s="17">
        <v>200282</v>
      </c>
      <c r="H908" s="17" t="s">
        <v>24</v>
      </c>
      <c r="I908" s="27">
        <v>27.58</v>
      </c>
      <c r="J908" s="27">
        <v>27.53</v>
      </c>
      <c r="K908" s="17" t="s">
        <v>37</v>
      </c>
      <c r="L908" s="34" t="s">
        <v>829</v>
      </c>
      <c r="M908" s="17">
        <v>194</v>
      </c>
      <c r="N908" s="18">
        <v>2507790.29</v>
      </c>
      <c r="O908" s="30">
        <v>91093</v>
      </c>
    </row>
    <row r="909" spans="1:15" x14ac:dyDescent="0.25">
      <c r="A909" s="36">
        <v>42563</v>
      </c>
      <c r="B909" s="38">
        <v>7</v>
      </c>
      <c r="C909" s="38">
        <v>29</v>
      </c>
      <c r="D909" s="17">
        <v>3000032285</v>
      </c>
      <c r="E909" s="17">
        <v>1100380</v>
      </c>
      <c r="F909" s="17" t="s">
        <v>23</v>
      </c>
      <c r="G909" s="17">
        <v>200282</v>
      </c>
      <c r="H909" s="17" t="s">
        <v>24</v>
      </c>
      <c r="I909" s="27">
        <v>27.97</v>
      </c>
      <c r="J909" s="27">
        <v>27.92</v>
      </c>
      <c r="K909" s="17" t="s">
        <v>152</v>
      </c>
      <c r="L909" s="34" t="s">
        <v>830</v>
      </c>
      <c r="M909" s="17">
        <v>193</v>
      </c>
      <c r="N909" s="18">
        <v>2543316.56</v>
      </c>
      <c r="O909" s="30">
        <v>91093</v>
      </c>
    </row>
    <row r="910" spans="1:15" x14ac:dyDescent="0.25">
      <c r="A910" s="36">
        <v>42563</v>
      </c>
      <c r="B910" s="38">
        <v>7</v>
      </c>
      <c r="C910" s="38">
        <v>29</v>
      </c>
      <c r="D910" s="17">
        <v>3000031854</v>
      </c>
      <c r="E910" s="17">
        <v>1100784</v>
      </c>
      <c r="F910" s="17" t="s">
        <v>40</v>
      </c>
      <c r="G910" s="17">
        <v>200055</v>
      </c>
      <c r="H910" s="17" t="s">
        <v>292</v>
      </c>
      <c r="I910" s="27">
        <v>19.975000000000001</v>
      </c>
      <c r="J910" s="27">
        <v>19.975000000000001</v>
      </c>
      <c r="K910" s="17" t="s">
        <v>831</v>
      </c>
      <c r="L910" s="34" t="s">
        <v>832</v>
      </c>
      <c r="M910" s="17">
        <v>3253</v>
      </c>
      <c r="N910" s="18">
        <v>927677.95</v>
      </c>
      <c r="O910" s="30">
        <v>46441.94993742177</v>
      </c>
    </row>
    <row r="911" spans="1:15" x14ac:dyDescent="0.25">
      <c r="A911" s="36">
        <v>42563</v>
      </c>
      <c r="B911" s="38">
        <v>7</v>
      </c>
      <c r="C911" s="38">
        <v>29</v>
      </c>
      <c r="D911" s="17">
        <v>3000031854</v>
      </c>
      <c r="E911" s="17">
        <v>1100784</v>
      </c>
      <c r="F911" s="17" t="s">
        <v>40</v>
      </c>
      <c r="G911" s="17">
        <v>200055</v>
      </c>
      <c r="H911" s="17" t="s">
        <v>292</v>
      </c>
      <c r="I911" s="27">
        <v>19.89</v>
      </c>
      <c r="J911" s="27">
        <v>19.89</v>
      </c>
      <c r="K911" s="17" t="s">
        <v>833</v>
      </c>
      <c r="L911" s="34" t="s">
        <v>834</v>
      </c>
      <c r="M911" s="17">
        <v>3207</v>
      </c>
      <c r="N911" s="18">
        <v>923730.38</v>
      </c>
      <c r="O911" s="30">
        <v>46441.949723479134</v>
      </c>
    </row>
    <row r="912" spans="1:15" x14ac:dyDescent="0.25">
      <c r="A912" s="36">
        <v>42564</v>
      </c>
      <c r="B912" s="38">
        <v>7</v>
      </c>
      <c r="C912" s="38">
        <v>29</v>
      </c>
      <c r="D912" s="17">
        <v>3000032219</v>
      </c>
      <c r="E912" s="17">
        <v>1100122</v>
      </c>
      <c r="F912" s="17" t="s">
        <v>58</v>
      </c>
      <c r="G912" s="17">
        <v>203083</v>
      </c>
      <c r="H912" s="17" t="s">
        <v>486</v>
      </c>
      <c r="I912" s="27">
        <v>25.09</v>
      </c>
      <c r="J912" s="27">
        <v>25.06</v>
      </c>
      <c r="K912" s="17" t="s">
        <v>835</v>
      </c>
      <c r="L912" s="34">
        <v>79</v>
      </c>
      <c r="M912" s="17">
        <v>79</v>
      </c>
      <c r="N912" s="18">
        <v>1967209.8900000001</v>
      </c>
      <c r="O912" s="30">
        <v>78499.995610534723</v>
      </c>
    </row>
    <row r="913" spans="1:15" x14ac:dyDescent="0.25">
      <c r="A913" s="36">
        <v>42564</v>
      </c>
      <c r="B913" s="38">
        <v>7</v>
      </c>
      <c r="C913" s="38">
        <v>29</v>
      </c>
      <c r="D913" s="17">
        <v>3000031718</v>
      </c>
      <c r="E913" s="17">
        <v>1100122</v>
      </c>
      <c r="F913" s="17" t="s">
        <v>58</v>
      </c>
      <c r="G913" s="17">
        <v>203088</v>
      </c>
      <c r="H913" s="17" t="s">
        <v>560</v>
      </c>
      <c r="I913" s="27">
        <v>20.09</v>
      </c>
      <c r="J913" s="27">
        <v>20.05</v>
      </c>
      <c r="K913" s="17" t="s">
        <v>836</v>
      </c>
      <c r="L913" s="34">
        <v>17</v>
      </c>
      <c r="M913" s="17">
        <v>17</v>
      </c>
      <c r="N913" s="18">
        <v>1634074.98</v>
      </c>
      <c r="O913" s="30">
        <v>81499.999002493758</v>
      </c>
    </row>
    <row r="914" spans="1:15" x14ac:dyDescent="0.25">
      <c r="A914" s="36">
        <v>42564</v>
      </c>
      <c r="B914" s="38">
        <v>7</v>
      </c>
      <c r="C914" s="38">
        <v>29</v>
      </c>
      <c r="D914" s="17">
        <v>3000032080</v>
      </c>
      <c r="E914" s="17">
        <v>1100122</v>
      </c>
      <c r="F914" s="17" t="s">
        <v>58</v>
      </c>
      <c r="G914" s="17">
        <v>203110</v>
      </c>
      <c r="H914" s="17" t="s">
        <v>715</v>
      </c>
      <c r="I914" s="27">
        <v>20.13</v>
      </c>
      <c r="J914" s="27">
        <v>20.09</v>
      </c>
      <c r="K914" s="17" t="s">
        <v>837</v>
      </c>
      <c r="L914" s="34">
        <v>74</v>
      </c>
      <c r="M914" s="17">
        <v>74</v>
      </c>
      <c r="N914" s="18">
        <v>1595145.85</v>
      </c>
      <c r="O914" s="30">
        <v>79399.992533598808</v>
      </c>
    </row>
    <row r="915" spans="1:15" x14ac:dyDescent="0.25">
      <c r="A915" s="36">
        <v>42564</v>
      </c>
      <c r="B915" s="38">
        <v>7</v>
      </c>
      <c r="C915" s="38">
        <v>29</v>
      </c>
      <c r="D915" s="17">
        <v>3000031817</v>
      </c>
      <c r="E915" s="17">
        <v>1100122</v>
      </c>
      <c r="F915" s="17" t="s">
        <v>58</v>
      </c>
      <c r="G915" s="17">
        <v>203059</v>
      </c>
      <c r="H915" s="17" t="s">
        <v>395</v>
      </c>
      <c r="I915" s="27">
        <v>20.03</v>
      </c>
      <c r="J915" s="27">
        <v>20.02</v>
      </c>
      <c r="K915" s="17" t="s">
        <v>838</v>
      </c>
      <c r="L915" s="34">
        <v>46</v>
      </c>
      <c r="M915" s="17">
        <v>46</v>
      </c>
      <c r="N915" s="18">
        <v>1615613.86</v>
      </c>
      <c r="O915" s="30">
        <v>80699.993006993012</v>
      </c>
    </row>
    <row r="916" spans="1:15" x14ac:dyDescent="0.25">
      <c r="A916" s="36">
        <v>42564</v>
      </c>
      <c r="B916" s="38">
        <v>7</v>
      </c>
      <c r="C916" s="38">
        <v>29</v>
      </c>
      <c r="D916" s="17">
        <v>3000031725</v>
      </c>
      <c r="E916" s="17">
        <v>1100122</v>
      </c>
      <c r="F916" s="17" t="s">
        <v>58</v>
      </c>
      <c r="G916" s="17">
        <v>203070</v>
      </c>
      <c r="H916" s="17" t="s">
        <v>462</v>
      </c>
      <c r="I916" s="27">
        <v>3</v>
      </c>
      <c r="J916" s="27">
        <v>2.9969999999999999</v>
      </c>
      <c r="K916" s="17" t="s">
        <v>839</v>
      </c>
      <c r="L916" s="34">
        <v>103</v>
      </c>
      <c r="M916" s="17">
        <v>103</v>
      </c>
      <c r="N916" s="18">
        <v>244255.49</v>
      </c>
      <c r="O916" s="30">
        <v>81499.996663329992</v>
      </c>
    </row>
    <row r="917" spans="1:15" x14ac:dyDescent="0.25">
      <c r="A917" s="36">
        <v>42564</v>
      </c>
      <c r="B917" s="38">
        <v>7</v>
      </c>
      <c r="C917" s="38">
        <v>29</v>
      </c>
      <c r="D917" s="17">
        <v>3000031785</v>
      </c>
      <c r="E917" s="17">
        <v>1100122</v>
      </c>
      <c r="F917" s="17" t="s">
        <v>58</v>
      </c>
      <c r="G917" s="17">
        <v>203071</v>
      </c>
      <c r="H917" s="17" t="s">
        <v>513</v>
      </c>
      <c r="I917" s="27">
        <v>19.585000000000001</v>
      </c>
      <c r="J917" s="27">
        <v>19.585000000000001</v>
      </c>
      <c r="K917" s="17" t="s">
        <v>840</v>
      </c>
      <c r="L917" s="34">
        <v>48</v>
      </c>
      <c r="M917" s="17">
        <v>48</v>
      </c>
      <c r="N917" s="18">
        <v>1596177.49</v>
      </c>
      <c r="O917" s="30">
        <v>81499.999489405149</v>
      </c>
    </row>
    <row r="918" spans="1:15" x14ac:dyDescent="0.25">
      <c r="A918" s="36">
        <v>42564</v>
      </c>
      <c r="B918" s="38">
        <v>7</v>
      </c>
      <c r="C918" s="38">
        <v>29</v>
      </c>
      <c r="D918" s="17">
        <v>3000032325</v>
      </c>
      <c r="E918" s="17">
        <v>1100122</v>
      </c>
      <c r="F918" s="17" t="s">
        <v>58</v>
      </c>
      <c r="G918" s="17">
        <v>203087</v>
      </c>
      <c r="H918" s="17" t="s">
        <v>499</v>
      </c>
      <c r="I918" s="27">
        <v>24.8</v>
      </c>
      <c r="J918" s="27">
        <v>24.76</v>
      </c>
      <c r="K918" s="17" t="s">
        <v>561</v>
      </c>
      <c r="L918" s="34">
        <v>96</v>
      </c>
      <c r="M918" s="17">
        <v>96</v>
      </c>
      <c r="N918" s="18">
        <v>1998131.82</v>
      </c>
      <c r="O918" s="30">
        <v>80699.992730210011</v>
      </c>
    </row>
    <row r="919" spans="1:15" x14ac:dyDescent="0.25">
      <c r="A919" s="36">
        <v>42564</v>
      </c>
      <c r="B919" s="38">
        <v>7</v>
      </c>
      <c r="C919" s="38">
        <v>29</v>
      </c>
      <c r="D919" s="17">
        <v>3000032076</v>
      </c>
      <c r="E919" s="17">
        <v>1100122</v>
      </c>
      <c r="F919" s="17" t="s">
        <v>58</v>
      </c>
      <c r="G919" s="17">
        <v>203069</v>
      </c>
      <c r="H919" s="17" t="s">
        <v>470</v>
      </c>
      <c r="I919" s="27">
        <v>27.13</v>
      </c>
      <c r="J919" s="27">
        <v>27.09</v>
      </c>
      <c r="K919" s="17" t="s">
        <v>841</v>
      </c>
      <c r="L919" s="34">
        <v>148</v>
      </c>
      <c r="M919" s="17">
        <v>148</v>
      </c>
      <c r="N919" s="18">
        <v>2150945.7999999998</v>
      </c>
      <c r="O919" s="30">
        <v>79399.992617201919</v>
      </c>
    </row>
    <row r="920" spans="1:15" x14ac:dyDescent="0.25">
      <c r="A920" s="36">
        <v>42564</v>
      </c>
      <c r="B920" s="38">
        <v>7</v>
      </c>
      <c r="C920" s="38">
        <v>29</v>
      </c>
      <c r="D920" s="17">
        <v>3000032441</v>
      </c>
      <c r="E920" s="17">
        <v>1100122</v>
      </c>
      <c r="F920" s="17" t="s">
        <v>58</v>
      </c>
      <c r="G920" s="17">
        <v>203120</v>
      </c>
      <c r="H920" s="17" t="s">
        <v>842</v>
      </c>
      <c r="I920" s="27">
        <v>19.88</v>
      </c>
      <c r="J920" s="27">
        <v>19.829999999999998</v>
      </c>
      <c r="K920" s="17" t="s">
        <v>176</v>
      </c>
      <c r="L920" s="34">
        <v>25</v>
      </c>
      <c r="M920" s="17">
        <v>25</v>
      </c>
      <c r="N920" s="18">
        <v>1536824.96</v>
      </c>
      <c r="O920" s="30">
        <v>77499.997982854271</v>
      </c>
    </row>
    <row r="921" spans="1:15" x14ac:dyDescent="0.25">
      <c r="A921" s="36">
        <v>42564</v>
      </c>
      <c r="B921" s="38">
        <v>7</v>
      </c>
      <c r="C921" s="38">
        <v>29</v>
      </c>
      <c r="D921" s="17">
        <v>3000032219</v>
      </c>
      <c r="E921" s="17">
        <v>1100122</v>
      </c>
      <c r="F921" s="17" t="s">
        <v>58</v>
      </c>
      <c r="G921" s="17">
        <v>203083</v>
      </c>
      <c r="H921" s="17" t="s">
        <v>486</v>
      </c>
      <c r="I921" s="27">
        <v>16.29</v>
      </c>
      <c r="J921" s="27">
        <v>16.27</v>
      </c>
      <c r="K921" s="17" t="s">
        <v>843</v>
      </c>
      <c r="L921" s="34">
        <v>80</v>
      </c>
      <c r="M921" s="17">
        <v>80</v>
      </c>
      <c r="N921" s="18">
        <v>1277194.93</v>
      </c>
      <c r="O921" s="30">
        <v>78499.99569760295</v>
      </c>
    </row>
    <row r="922" spans="1:15" x14ac:dyDescent="0.25">
      <c r="A922" s="36">
        <v>42564</v>
      </c>
      <c r="B922" s="38">
        <v>7</v>
      </c>
      <c r="C922" s="38">
        <v>29</v>
      </c>
      <c r="D922" s="17">
        <v>3000031781</v>
      </c>
      <c r="E922" s="17">
        <v>1100122</v>
      </c>
      <c r="F922" s="17" t="s">
        <v>58</v>
      </c>
      <c r="G922" s="17">
        <v>203070</v>
      </c>
      <c r="H922" s="17" t="s">
        <v>462</v>
      </c>
      <c r="I922" s="27">
        <v>17</v>
      </c>
      <c r="J922" s="27">
        <v>16.983000000000001</v>
      </c>
      <c r="K922" s="17" t="s">
        <v>839</v>
      </c>
      <c r="L922" s="34">
        <v>103</v>
      </c>
      <c r="M922" s="17">
        <v>103</v>
      </c>
      <c r="N922" s="18">
        <v>1384114.4899999998</v>
      </c>
      <c r="O922" s="30">
        <v>81499.999411175872</v>
      </c>
    </row>
    <row r="923" spans="1:15" x14ac:dyDescent="0.25">
      <c r="A923" s="36">
        <v>42564</v>
      </c>
      <c r="B923" s="38">
        <v>7</v>
      </c>
      <c r="C923" s="38">
        <v>29</v>
      </c>
      <c r="D923" s="17">
        <v>3000032074</v>
      </c>
      <c r="E923" s="17">
        <v>1100122</v>
      </c>
      <c r="F923" s="17" t="s">
        <v>58</v>
      </c>
      <c r="G923" s="17">
        <v>203110</v>
      </c>
      <c r="H923" s="17" t="s">
        <v>715</v>
      </c>
      <c r="I923" s="27">
        <v>20.14</v>
      </c>
      <c r="J923" s="27">
        <v>20.12</v>
      </c>
      <c r="K923" s="17" t="s">
        <v>844</v>
      </c>
      <c r="L923" s="34">
        <v>73</v>
      </c>
      <c r="M923" s="17">
        <v>73</v>
      </c>
      <c r="N923" s="18">
        <v>1604569.91</v>
      </c>
      <c r="O923" s="30">
        <v>79749.99552683896</v>
      </c>
    </row>
    <row r="924" spans="1:15" x14ac:dyDescent="0.25">
      <c r="A924" s="36">
        <v>42564</v>
      </c>
      <c r="B924" s="38">
        <v>7</v>
      </c>
      <c r="C924" s="38">
        <v>29</v>
      </c>
      <c r="D924" s="17">
        <v>3000032072</v>
      </c>
      <c r="E924" s="17">
        <v>1100122</v>
      </c>
      <c r="F924" s="17" t="s">
        <v>58</v>
      </c>
      <c r="G924" s="17">
        <v>203098</v>
      </c>
      <c r="H924" s="17" t="s">
        <v>626</v>
      </c>
      <c r="I924" s="27">
        <v>20.63</v>
      </c>
      <c r="J924" s="27">
        <v>20.57</v>
      </c>
      <c r="K924" s="17" t="s">
        <v>845</v>
      </c>
      <c r="L924" s="34">
        <v>107</v>
      </c>
      <c r="M924" s="17">
        <v>107</v>
      </c>
      <c r="N924" s="18">
        <v>1640457.41</v>
      </c>
      <c r="O924" s="30">
        <v>79749.995624696152</v>
      </c>
    </row>
    <row r="925" spans="1:15" x14ac:dyDescent="0.25">
      <c r="A925" s="36">
        <v>42564</v>
      </c>
      <c r="B925" s="38">
        <v>7</v>
      </c>
      <c r="C925" s="38">
        <v>29</v>
      </c>
      <c r="D925" s="17">
        <v>3000032006</v>
      </c>
      <c r="E925" s="17">
        <v>1100365</v>
      </c>
      <c r="F925" s="17" t="s">
        <v>14</v>
      </c>
      <c r="G925" s="17">
        <v>200222</v>
      </c>
      <c r="H925" s="17" t="s">
        <v>17</v>
      </c>
      <c r="I925" s="27">
        <v>26.47</v>
      </c>
      <c r="J925" s="27">
        <v>26.47</v>
      </c>
      <c r="K925" s="17" t="s">
        <v>113</v>
      </c>
      <c r="L925" s="34">
        <v>7465</v>
      </c>
      <c r="M925" s="17">
        <v>7465</v>
      </c>
      <c r="N925" s="18">
        <v>1147924.49</v>
      </c>
      <c r="O925" s="30">
        <v>43367</v>
      </c>
    </row>
    <row r="926" spans="1:15" x14ac:dyDescent="0.25">
      <c r="A926" s="36">
        <v>42564</v>
      </c>
      <c r="B926" s="38">
        <v>7</v>
      </c>
      <c r="C926" s="38">
        <v>29</v>
      </c>
      <c r="D926" s="17">
        <v>3000032285</v>
      </c>
      <c r="E926" s="17">
        <v>1100380</v>
      </c>
      <c r="F926" s="17" t="s">
        <v>23</v>
      </c>
      <c r="G926" s="17">
        <v>200282</v>
      </c>
      <c r="H926" s="17" t="s">
        <v>24</v>
      </c>
      <c r="I926" s="27">
        <v>27.81</v>
      </c>
      <c r="J926" s="27">
        <v>27.77</v>
      </c>
      <c r="K926" s="17" t="s">
        <v>56</v>
      </c>
      <c r="L926" s="34">
        <v>198</v>
      </c>
      <c r="M926" s="17">
        <v>198</v>
      </c>
      <c r="N926" s="18">
        <v>2529652.61</v>
      </c>
      <c r="O926" s="30">
        <v>91093</v>
      </c>
    </row>
    <row r="927" spans="1:15" x14ac:dyDescent="0.25">
      <c r="A927" s="36">
        <v>42564</v>
      </c>
      <c r="B927" s="38">
        <v>7</v>
      </c>
      <c r="C927" s="38">
        <v>29</v>
      </c>
      <c r="D927" s="17">
        <v>3000032285</v>
      </c>
      <c r="E927" s="17">
        <v>1100380</v>
      </c>
      <c r="F927" s="17" t="s">
        <v>23</v>
      </c>
      <c r="G927" s="17">
        <v>200282</v>
      </c>
      <c r="H927" s="17" t="s">
        <v>24</v>
      </c>
      <c r="I927" s="27">
        <v>9.08</v>
      </c>
      <c r="J927" s="27">
        <v>9.0630000000000006</v>
      </c>
      <c r="K927" s="17" t="s">
        <v>193</v>
      </c>
      <c r="L927" s="34">
        <v>200</v>
      </c>
      <c r="M927" s="17">
        <v>200</v>
      </c>
      <c r="N927" s="18">
        <v>825575.86</v>
      </c>
      <c r="O927" s="30">
        <v>91093.000110338733</v>
      </c>
    </row>
    <row r="928" spans="1:15" x14ac:dyDescent="0.25">
      <c r="A928" s="36">
        <v>42564</v>
      </c>
      <c r="B928" s="38">
        <v>7</v>
      </c>
      <c r="C928" s="38">
        <v>29</v>
      </c>
      <c r="D928" s="17">
        <v>3000032285</v>
      </c>
      <c r="E928" s="17">
        <v>1100380</v>
      </c>
      <c r="F928" s="17" t="s">
        <v>23</v>
      </c>
      <c r="G928" s="17">
        <v>200282</v>
      </c>
      <c r="H928" s="17" t="s">
        <v>24</v>
      </c>
      <c r="I928" s="27">
        <v>27.21</v>
      </c>
      <c r="J928" s="27">
        <v>27.19</v>
      </c>
      <c r="K928" s="17" t="s">
        <v>197</v>
      </c>
      <c r="L928" s="34">
        <v>199</v>
      </c>
      <c r="M928" s="17">
        <v>199</v>
      </c>
      <c r="N928" s="18">
        <v>2476818.67</v>
      </c>
      <c r="O928" s="30">
        <v>91093</v>
      </c>
    </row>
    <row r="929" spans="1:15" x14ac:dyDescent="0.25">
      <c r="A929" s="36">
        <v>42564</v>
      </c>
      <c r="B929" s="38">
        <v>7</v>
      </c>
      <c r="C929" s="38">
        <v>29</v>
      </c>
      <c r="D929" s="17">
        <v>3000032446</v>
      </c>
      <c r="E929" s="17">
        <v>1100380</v>
      </c>
      <c r="F929" s="17" t="s">
        <v>23</v>
      </c>
      <c r="G929" s="17">
        <v>200282</v>
      </c>
      <c r="H929" s="17" t="s">
        <v>24</v>
      </c>
      <c r="I929" s="27">
        <v>17.75</v>
      </c>
      <c r="J929" s="27">
        <v>17.716999999999999</v>
      </c>
      <c r="K929" s="17" t="s">
        <v>193</v>
      </c>
      <c r="L929" s="34">
        <v>201</v>
      </c>
      <c r="M929" s="17">
        <v>201</v>
      </c>
      <c r="N929" s="18">
        <v>1614653.68</v>
      </c>
      <c r="O929" s="30">
        <v>91135.84015352487</v>
      </c>
    </row>
    <row r="930" spans="1:15" x14ac:dyDescent="0.25">
      <c r="A930" s="36">
        <v>42564</v>
      </c>
      <c r="B930" s="38">
        <v>7</v>
      </c>
      <c r="C930" s="38">
        <v>29</v>
      </c>
      <c r="D930" s="17">
        <v>3000032285</v>
      </c>
      <c r="E930" s="17">
        <v>1100380</v>
      </c>
      <c r="F930" s="17" t="s">
        <v>23</v>
      </c>
      <c r="G930" s="17">
        <v>200282</v>
      </c>
      <c r="H930" s="17" t="s">
        <v>24</v>
      </c>
      <c r="I930" s="27">
        <v>28.56</v>
      </c>
      <c r="J930" s="27">
        <v>28.55</v>
      </c>
      <c r="K930" s="17" t="s">
        <v>144</v>
      </c>
      <c r="L930" s="34">
        <v>197</v>
      </c>
      <c r="M930" s="17">
        <v>197</v>
      </c>
      <c r="N930" s="18">
        <v>2600705.15</v>
      </c>
      <c r="O930" s="30">
        <v>91093</v>
      </c>
    </row>
    <row r="931" spans="1:15" x14ac:dyDescent="0.25">
      <c r="A931" s="36">
        <v>42564</v>
      </c>
      <c r="B931" s="38">
        <v>7</v>
      </c>
      <c r="C931" s="38">
        <v>29</v>
      </c>
      <c r="D931" s="17">
        <v>3000031813</v>
      </c>
      <c r="E931" s="17">
        <v>1100500</v>
      </c>
      <c r="F931" s="17" t="s">
        <v>642</v>
      </c>
      <c r="G931" s="17">
        <v>202963</v>
      </c>
      <c r="H931" s="17" t="s">
        <v>130</v>
      </c>
      <c r="I931" s="27">
        <v>19.84</v>
      </c>
      <c r="J931" s="27">
        <v>19.760000000000002</v>
      </c>
      <c r="K931" s="17" t="s">
        <v>846</v>
      </c>
      <c r="L931" s="34">
        <v>350</v>
      </c>
      <c r="M931" s="17">
        <v>350</v>
      </c>
      <c r="N931" s="18">
        <v>1497807.89</v>
      </c>
      <c r="O931" s="30">
        <v>75799.994433198372</v>
      </c>
    </row>
    <row r="932" spans="1:15" x14ac:dyDescent="0.25">
      <c r="A932" s="36">
        <v>42565</v>
      </c>
      <c r="B932" s="38">
        <v>7</v>
      </c>
      <c r="C932" s="38">
        <v>29</v>
      </c>
      <c r="D932" s="17">
        <v>3000031310</v>
      </c>
      <c r="E932" s="17">
        <v>1100122</v>
      </c>
      <c r="F932" s="17" t="s">
        <v>58</v>
      </c>
      <c r="G932" s="17">
        <v>203034</v>
      </c>
      <c r="H932" s="17" t="s">
        <v>333</v>
      </c>
      <c r="I932" s="27">
        <v>19.829999999999998</v>
      </c>
      <c r="J932" s="27">
        <v>19.809999999999999</v>
      </c>
      <c r="K932" s="17" t="s">
        <v>847</v>
      </c>
      <c r="L932" s="34">
        <v>39</v>
      </c>
      <c r="M932" s="17">
        <v>39</v>
      </c>
      <c r="N932" s="18">
        <v>1574894.87</v>
      </c>
      <c r="O932" s="30">
        <v>79499.993437657758</v>
      </c>
    </row>
    <row r="933" spans="1:15" x14ac:dyDescent="0.25">
      <c r="A933" s="36">
        <v>42565</v>
      </c>
      <c r="B933" s="38">
        <v>7</v>
      </c>
      <c r="C933" s="38">
        <v>29</v>
      </c>
      <c r="D933" s="17">
        <v>3000032200</v>
      </c>
      <c r="E933" s="17">
        <v>1100122</v>
      </c>
      <c r="F933" s="17" t="s">
        <v>58</v>
      </c>
      <c r="G933" s="17">
        <v>202989</v>
      </c>
      <c r="H933" s="17" t="s">
        <v>206</v>
      </c>
      <c r="I933" s="27">
        <v>20.7</v>
      </c>
      <c r="J933" s="27">
        <v>20.66</v>
      </c>
      <c r="K933" s="17" t="s">
        <v>848</v>
      </c>
      <c r="L933" s="34">
        <v>1138</v>
      </c>
      <c r="M933" s="17">
        <v>1138</v>
      </c>
      <c r="N933" s="18">
        <v>1621809.8999999997</v>
      </c>
      <c r="O933" s="30">
        <v>78499.995159728933</v>
      </c>
    </row>
    <row r="934" spans="1:15" x14ac:dyDescent="0.25">
      <c r="A934" s="36">
        <v>42565</v>
      </c>
      <c r="B934" s="38">
        <v>7</v>
      </c>
      <c r="C934" s="38">
        <v>29</v>
      </c>
      <c r="D934" s="17">
        <v>3000032200</v>
      </c>
      <c r="E934" s="17">
        <v>1100122</v>
      </c>
      <c r="F934" s="17" t="s">
        <v>58</v>
      </c>
      <c r="G934" s="17">
        <v>202989</v>
      </c>
      <c r="H934" s="17" t="s">
        <v>206</v>
      </c>
      <c r="I934" s="27">
        <v>20.03</v>
      </c>
      <c r="J934" s="27">
        <v>20.010000000000002</v>
      </c>
      <c r="K934" s="17" t="s">
        <v>849</v>
      </c>
      <c r="L934" s="34">
        <v>1133</v>
      </c>
      <c r="M934" s="17">
        <v>1133</v>
      </c>
      <c r="N934" s="18">
        <v>1570784.9100000001</v>
      </c>
      <c r="O934" s="30">
        <v>78499.995502248872</v>
      </c>
    </row>
    <row r="935" spans="1:15" x14ac:dyDescent="0.25">
      <c r="A935" s="36">
        <v>42565</v>
      </c>
      <c r="B935" s="38">
        <v>7</v>
      </c>
      <c r="C935" s="38">
        <v>29</v>
      </c>
      <c r="D935" s="17">
        <v>3000032075</v>
      </c>
      <c r="E935" s="17">
        <v>1100122</v>
      </c>
      <c r="F935" s="17" t="s">
        <v>58</v>
      </c>
      <c r="G935" s="17">
        <v>203111</v>
      </c>
      <c r="H935" s="17" t="s">
        <v>785</v>
      </c>
      <c r="I935" s="27">
        <v>16.010000000000002</v>
      </c>
      <c r="J935" s="27">
        <v>16.010000000000002</v>
      </c>
      <c r="K935" s="17" t="s">
        <v>850</v>
      </c>
      <c r="L935" s="34">
        <v>91</v>
      </c>
      <c r="M935" s="17">
        <v>91</v>
      </c>
      <c r="N935" s="18">
        <v>1271193.8799999999</v>
      </c>
      <c r="O935" s="30">
        <v>79399.99250468456</v>
      </c>
    </row>
    <row r="936" spans="1:15" x14ac:dyDescent="0.25">
      <c r="A936" s="36">
        <v>42565</v>
      </c>
      <c r="B936" s="38">
        <v>7</v>
      </c>
      <c r="C936" s="38">
        <v>29</v>
      </c>
      <c r="D936" s="17">
        <v>3000031783</v>
      </c>
      <c r="E936" s="17">
        <v>1100122</v>
      </c>
      <c r="F936" s="17" t="s">
        <v>58</v>
      </c>
      <c r="G936" s="17">
        <v>203079</v>
      </c>
      <c r="H936" s="17" t="s">
        <v>482</v>
      </c>
      <c r="I936" s="27">
        <v>20.170000000000002</v>
      </c>
      <c r="J936" s="27">
        <v>20.149999999999999</v>
      </c>
      <c r="K936" s="17" t="s">
        <v>851</v>
      </c>
      <c r="L936" s="34">
        <v>19</v>
      </c>
      <c r="M936" s="17">
        <v>19</v>
      </c>
      <c r="N936" s="18">
        <v>1642224.98</v>
      </c>
      <c r="O936" s="30">
        <v>81499.999007444174</v>
      </c>
    </row>
    <row r="937" spans="1:15" x14ac:dyDescent="0.25">
      <c r="A937" s="36">
        <v>42565</v>
      </c>
      <c r="B937" s="38">
        <v>7</v>
      </c>
      <c r="C937" s="38">
        <v>29</v>
      </c>
      <c r="D937" s="17">
        <v>3000032233</v>
      </c>
      <c r="E937" s="17">
        <v>1100122</v>
      </c>
      <c r="F937" s="17" t="s">
        <v>58</v>
      </c>
      <c r="G937" s="17">
        <v>203110</v>
      </c>
      <c r="H937" s="17" t="s">
        <v>715</v>
      </c>
      <c r="I937" s="27">
        <v>20.13</v>
      </c>
      <c r="J937" s="27">
        <v>20.09</v>
      </c>
      <c r="K937" s="17" t="s">
        <v>852</v>
      </c>
      <c r="L937" s="34">
        <v>76</v>
      </c>
      <c r="M937" s="17">
        <v>76</v>
      </c>
      <c r="N937" s="18">
        <v>1567019.83</v>
      </c>
      <c r="O937" s="30">
        <v>77999.991538078655</v>
      </c>
    </row>
    <row r="938" spans="1:15" x14ac:dyDescent="0.25">
      <c r="A938" s="36">
        <v>42565</v>
      </c>
      <c r="B938" s="38">
        <v>7</v>
      </c>
      <c r="C938" s="38">
        <v>29</v>
      </c>
      <c r="D938" s="17">
        <v>3000032200</v>
      </c>
      <c r="E938" s="17">
        <v>1100122</v>
      </c>
      <c r="F938" s="17" t="s">
        <v>58</v>
      </c>
      <c r="G938" s="17">
        <v>202989</v>
      </c>
      <c r="H938" s="17" t="s">
        <v>206</v>
      </c>
      <c r="I938" s="27">
        <v>19.309999999999999</v>
      </c>
      <c r="J938" s="27">
        <v>19.27</v>
      </c>
      <c r="K938" s="17" t="s">
        <v>853</v>
      </c>
      <c r="L938" s="34">
        <v>1136</v>
      </c>
      <c r="M938" s="17">
        <v>1136</v>
      </c>
      <c r="N938" s="18">
        <v>1512694.92</v>
      </c>
      <c r="O938" s="30">
        <v>78499.995848469116</v>
      </c>
    </row>
    <row r="939" spans="1:15" x14ac:dyDescent="0.25">
      <c r="A939" s="36">
        <v>42565</v>
      </c>
      <c r="B939" s="38">
        <v>7</v>
      </c>
      <c r="C939" s="38">
        <v>29</v>
      </c>
      <c r="D939" s="17">
        <v>3000032056</v>
      </c>
      <c r="E939" s="17">
        <v>1100122</v>
      </c>
      <c r="F939" s="17" t="s">
        <v>58</v>
      </c>
      <c r="G939" s="17">
        <v>203101</v>
      </c>
      <c r="H939" s="17" t="s">
        <v>825</v>
      </c>
      <c r="I939" s="27">
        <v>20.03</v>
      </c>
      <c r="J939" s="27">
        <v>19.97</v>
      </c>
      <c r="K939" s="17" t="s">
        <v>854</v>
      </c>
      <c r="L939" s="34">
        <v>56</v>
      </c>
      <c r="M939" s="17">
        <v>56</v>
      </c>
      <c r="N939" s="18">
        <v>1583620.84</v>
      </c>
      <c r="O939" s="30">
        <v>79299.991987981979</v>
      </c>
    </row>
    <row r="940" spans="1:15" x14ac:dyDescent="0.25">
      <c r="A940" s="36">
        <v>42565</v>
      </c>
      <c r="B940" s="38">
        <v>7</v>
      </c>
      <c r="C940" s="38">
        <v>29</v>
      </c>
      <c r="D940" s="17">
        <v>3000032075</v>
      </c>
      <c r="E940" s="17">
        <v>1100122</v>
      </c>
      <c r="F940" s="17" t="s">
        <v>58</v>
      </c>
      <c r="G940" s="17">
        <v>203111</v>
      </c>
      <c r="H940" s="17" t="s">
        <v>785</v>
      </c>
      <c r="I940" s="27">
        <v>16.399999999999999</v>
      </c>
      <c r="J940" s="27">
        <v>16.38</v>
      </c>
      <c r="K940" s="17" t="s">
        <v>855</v>
      </c>
      <c r="L940" s="34">
        <v>95</v>
      </c>
      <c r="M940" s="17">
        <v>95</v>
      </c>
      <c r="N940" s="18">
        <v>1300571.8799999999</v>
      </c>
      <c r="O940" s="30">
        <v>79399.992673992674</v>
      </c>
    </row>
    <row r="941" spans="1:15" x14ac:dyDescent="0.25">
      <c r="A941" s="36">
        <v>42565</v>
      </c>
      <c r="B941" s="38">
        <v>7</v>
      </c>
      <c r="C941" s="38">
        <v>29</v>
      </c>
      <c r="D941" s="17">
        <v>3000031718</v>
      </c>
      <c r="E941" s="17">
        <v>1100122</v>
      </c>
      <c r="F941" s="17" t="s">
        <v>58</v>
      </c>
      <c r="G941" s="17">
        <v>203088</v>
      </c>
      <c r="H941" s="17" t="s">
        <v>560</v>
      </c>
      <c r="I941" s="27">
        <v>20</v>
      </c>
      <c r="J941" s="27">
        <v>19.98</v>
      </c>
      <c r="K941" s="17" t="s">
        <v>856</v>
      </c>
      <c r="L941" s="34">
        <v>18</v>
      </c>
      <c r="M941" s="17">
        <v>18</v>
      </c>
      <c r="N941" s="18">
        <v>1628369.98</v>
      </c>
      <c r="O941" s="30">
        <v>81499.998998998999</v>
      </c>
    </row>
    <row r="942" spans="1:15" x14ac:dyDescent="0.25">
      <c r="A942" s="36">
        <v>42565</v>
      </c>
      <c r="B942" s="38">
        <v>7</v>
      </c>
      <c r="C942" s="38">
        <v>29</v>
      </c>
      <c r="D942" s="17">
        <v>3000032075</v>
      </c>
      <c r="E942" s="17">
        <v>1100122</v>
      </c>
      <c r="F942" s="17" t="s">
        <v>58</v>
      </c>
      <c r="G942" s="17">
        <v>203111</v>
      </c>
      <c r="H942" s="17" t="s">
        <v>785</v>
      </c>
      <c r="I942" s="27">
        <v>16.149999999999999</v>
      </c>
      <c r="J942" s="27">
        <v>16.14</v>
      </c>
      <c r="K942" s="17" t="s">
        <v>857</v>
      </c>
      <c r="L942" s="34">
        <v>96</v>
      </c>
      <c r="M942" s="17">
        <v>96</v>
      </c>
      <c r="N942" s="18">
        <v>1281515.8799999999</v>
      </c>
      <c r="O942" s="30">
        <v>79399.992565055756</v>
      </c>
    </row>
    <row r="943" spans="1:15" x14ac:dyDescent="0.25">
      <c r="A943" s="36">
        <v>42565</v>
      </c>
      <c r="B943" s="38">
        <v>7</v>
      </c>
      <c r="C943" s="38">
        <v>29</v>
      </c>
      <c r="D943" s="17">
        <v>3000032058</v>
      </c>
      <c r="E943" s="17">
        <v>1100122</v>
      </c>
      <c r="F943" s="17" t="s">
        <v>58</v>
      </c>
      <c r="G943" s="17">
        <v>203087</v>
      </c>
      <c r="H943" s="17" t="s">
        <v>499</v>
      </c>
      <c r="I943" s="27">
        <v>8.7149999999999999</v>
      </c>
      <c r="J943" s="27">
        <v>8.7100000000000009</v>
      </c>
      <c r="K943" s="17" t="s">
        <v>858</v>
      </c>
      <c r="L943" s="34">
        <v>102</v>
      </c>
      <c r="M943" s="17">
        <v>102</v>
      </c>
      <c r="N943" s="18">
        <v>694622.46</v>
      </c>
      <c r="O943" s="30">
        <v>79749.995407577488</v>
      </c>
    </row>
    <row r="944" spans="1:15" x14ac:dyDescent="0.25">
      <c r="A944" s="36">
        <v>42565</v>
      </c>
      <c r="B944" s="38">
        <v>7</v>
      </c>
      <c r="C944" s="38">
        <v>29</v>
      </c>
      <c r="D944" s="17">
        <v>3000031842</v>
      </c>
      <c r="E944" s="17">
        <v>1100122</v>
      </c>
      <c r="F944" s="17" t="s">
        <v>58</v>
      </c>
      <c r="G944" s="17">
        <v>203087</v>
      </c>
      <c r="H944" s="17" t="s">
        <v>499</v>
      </c>
      <c r="I944" s="27">
        <v>20</v>
      </c>
      <c r="J944" s="27">
        <v>20</v>
      </c>
      <c r="K944" s="17" t="s">
        <v>858</v>
      </c>
      <c r="L944" s="34">
        <v>101</v>
      </c>
      <c r="M944" s="17">
        <v>101</v>
      </c>
      <c r="N944" s="18">
        <v>1613999.86</v>
      </c>
      <c r="O944" s="30">
        <v>80699.993000000002</v>
      </c>
    </row>
    <row r="945" spans="1:15" x14ac:dyDescent="0.25">
      <c r="A945" s="36">
        <v>42565</v>
      </c>
      <c r="B945" s="38">
        <v>7</v>
      </c>
      <c r="C945" s="38">
        <v>29</v>
      </c>
      <c r="D945" s="17">
        <v>3000031718</v>
      </c>
      <c r="E945" s="17">
        <v>1100122</v>
      </c>
      <c r="F945" s="17" t="s">
        <v>58</v>
      </c>
      <c r="G945" s="17">
        <v>203088</v>
      </c>
      <c r="H945" s="17" t="s">
        <v>560</v>
      </c>
      <c r="I945" s="27">
        <v>20</v>
      </c>
      <c r="J945" s="27">
        <v>20</v>
      </c>
      <c r="K945" s="17" t="s">
        <v>859</v>
      </c>
      <c r="L945" s="34">
        <v>18</v>
      </c>
      <c r="M945" s="17">
        <v>18</v>
      </c>
      <c r="N945" s="18">
        <v>1629999.98</v>
      </c>
      <c r="O945" s="30">
        <v>81499.998999999996</v>
      </c>
    </row>
    <row r="946" spans="1:15" x14ac:dyDescent="0.25">
      <c r="A946" s="36">
        <v>42565</v>
      </c>
      <c r="B946" s="38">
        <v>7</v>
      </c>
      <c r="C946" s="38">
        <v>29</v>
      </c>
      <c r="D946" s="17">
        <v>3000031718</v>
      </c>
      <c r="E946" s="17">
        <v>1100122</v>
      </c>
      <c r="F946" s="17" t="s">
        <v>58</v>
      </c>
      <c r="G946" s="17">
        <v>203088</v>
      </c>
      <c r="H946" s="17" t="s">
        <v>560</v>
      </c>
      <c r="I946" s="27">
        <v>-20</v>
      </c>
      <c r="J946" s="27">
        <v>-20</v>
      </c>
      <c r="K946" s="17" t="s">
        <v>859</v>
      </c>
      <c r="L946" s="34">
        <v>18</v>
      </c>
      <c r="M946" s="17">
        <v>18</v>
      </c>
      <c r="N946" s="18">
        <v>-1629999.98</v>
      </c>
      <c r="O946" s="30">
        <v>81499.998999999996</v>
      </c>
    </row>
    <row r="947" spans="1:15" x14ac:dyDescent="0.25">
      <c r="A947" s="36">
        <v>42565</v>
      </c>
      <c r="B947" s="38">
        <v>7</v>
      </c>
      <c r="C947" s="38">
        <v>29</v>
      </c>
      <c r="D947" s="17">
        <v>3000031244</v>
      </c>
      <c r="E947" s="17">
        <v>1100365</v>
      </c>
      <c r="F947" s="17" t="s">
        <v>14</v>
      </c>
      <c r="G947" s="17">
        <v>202751</v>
      </c>
      <c r="H947" s="17" t="s">
        <v>810</v>
      </c>
      <c r="I947" s="27">
        <v>34.344999999999999</v>
      </c>
      <c r="J947" s="27">
        <v>34.15</v>
      </c>
      <c r="K947" s="17" t="s">
        <v>860</v>
      </c>
      <c r="L947" s="34">
        <v>1604000309</v>
      </c>
      <c r="M947" s="17">
        <v>1604000309</v>
      </c>
      <c r="N947" s="18">
        <v>1506168.68</v>
      </c>
      <c r="O947" s="30">
        <v>44104.500146412887</v>
      </c>
    </row>
    <row r="948" spans="1:15" x14ac:dyDescent="0.25">
      <c r="A948" s="36">
        <v>42565</v>
      </c>
      <c r="B948" s="38">
        <v>7</v>
      </c>
      <c r="C948" s="38">
        <v>29</v>
      </c>
      <c r="D948" s="17">
        <v>3000031244</v>
      </c>
      <c r="E948" s="17">
        <v>1100365</v>
      </c>
      <c r="F948" s="17" t="s">
        <v>14</v>
      </c>
      <c r="G948" s="17">
        <v>202751</v>
      </c>
      <c r="H948" s="17" t="s">
        <v>810</v>
      </c>
      <c r="I948" s="27">
        <v>27.055</v>
      </c>
      <c r="J948" s="27">
        <v>26.95</v>
      </c>
      <c r="K948" s="17" t="s">
        <v>99</v>
      </c>
      <c r="L948" s="34">
        <v>1604000310</v>
      </c>
      <c r="M948" s="17">
        <v>1604000310</v>
      </c>
      <c r="N948" s="18">
        <v>1188616.28</v>
      </c>
      <c r="O948" s="30">
        <v>44104.500185528756</v>
      </c>
    </row>
    <row r="949" spans="1:15" x14ac:dyDescent="0.25">
      <c r="A949" s="36">
        <v>42566</v>
      </c>
      <c r="B949" s="38">
        <v>7</v>
      </c>
      <c r="C949" s="38">
        <v>29</v>
      </c>
      <c r="D949" s="17">
        <v>3000032072</v>
      </c>
      <c r="E949" s="17">
        <v>1100122</v>
      </c>
      <c r="F949" s="17" t="s">
        <v>58</v>
      </c>
      <c r="G949" s="17">
        <v>203098</v>
      </c>
      <c r="H949" s="17" t="s">
        <v>626</v>
      </c>
      <c r="I949" s="27">
        <v>20.239999999999998</v>
      </c>
      <c r="J949" s="27">
        <v>20.2</v>
      </c>
      <c r="K949" s="17" t="s">
        <v>861</v>
      </c>
      <c r="L949" s="34">
        <v>108</v>
      </c>
      <c r="M949" s="17">
        <v>108</v>
      </c>
      <c r="N949" s="18">
        <v>1610949.8999999997</v>
      </c>
      <c r="O949" s="30">
        <v>79749.995049504942</v>
      </c>
    </row>
    <row r="950" spans="1:15" x14ac:dyDescent="0.25">
      <c r="A950" s="36">
        <v>42566</v>
      </c>
      <c r="B950" s="38">
        <v>7</v>
      </c>
      <c r="C950" s="38">
        <v>29</v>
      </c>
      <c r="D950" s="17">
        <v>3000032200</v>
      </c>
      <c r="E950" s="17">
        <v>1100122</v>
      </c>
      <c r="F950" s="17" t="s">
        <v>58</v>
      </c>
      <c r="G950" s="17">
        <v>202989</v>
      </c>
      <c r="H950" s="17" t="s">
        <v>206</v>
      </c>
      <c r="I950" s="27">
        <v>19.98</v>
      </c>
      <c r="J950" s="27">
        <v>19.940000000000001</v>
      </c>
      <c r="K950" s="17" t="s">
        <v>862</v>
      </c>
      <c r="L950" s="34">
        <v>1141</v>
      </c>
      <c r="M950" s="17">
        <v>1141</v>
      </c>
      <c r="N950" s="18">
        <v>1565289.91</v>
      </c>
      <c r="O950" s="30">
        <v>78499.995486459375</v>
      </c>
    </row>
    <row r="951" spans="1:15" x14ac:dyDescent="0.25">
      <c r="A951" s="36">
        <v>42566</v>
      </c>
      <c r="B951" s="38">
        <v>7</v>
      </c>
      <c r="C951" s="38">
        <v>29</v>
      </c>
      <c r="D951" s="17">
        <v>3000031310</v>
      </c>
      <c r="E951" s="17">
        <v>1100122</v>
      </c>
      <c r="F951" s="17" t="s">
        <v>58</v>
      </c>
      <c r="G951" s="17">
        <v>203034</v>
      </c>
      <c r="H951" s="17" t="s">
        <v>333</v>
      </c>
      <c r="I951" s="27">
        <v>25.57</v>
      </c>
      <c r="J951" s="27">
        <v>25.48</v>
      </c>
      <c r="K951" s="17" t="s">
        <v>863</v>
      </c>
      <c r="L951" s="34">
        <v>40</v>
      </c>
      <c r="M951" s="17">
        <v>40</v>
      </c>
      <c r="N951" s="18">
        <v>2025659.8300000003</v>
      </c>
      <c r="O951" s="30">
        <v>79499.993328100478</v>
      </c>
    </row>
    <row r="952" spans="1:15" x14ac:dyDescent="0.25">
      <c r="A952" s="36">
        <v>42566</v>
      </c>
      <c r="B952" s="38">
        <v>7</v>
      </c>
      <c r="C952" s="38">
        <v>29</v>
      </c>
      <c r="D952" s="17">
        <v>3000032205</v>
      </c>
      <c r="E952" s="17">
        <v>1100122</v>
      </c>
      <c r="F952" s="17" t="s">
        <v>58</v>
      </c>
      <c r="G952" s="17">
        <v>200296</v>
      </c>
      <c r="H952" s="17" t="s">
        <v>864</v>
      </c>
      <c r="I952" s="27">
        <v>19.78</v>
      </c>
      <c r="J952" s="27">
        <v>19.73</v>
      </c>
      <c r="K952" s="17" t="s">
        <v>865</v>
      </c>
      <c r="L952" s="34">
        <v>26</v>
      </c>
      <c r="M952" s="17">
        <v>26</v>
      </c>
      <c r="N952" s="18">
        <v>1548805</v>
      </c>
      <c r="O952" s="30">
        <v>78500</v>
      </c>
    </row>
    <row r="953" spans="1:15" x14ac:dyDescent="0.25">
      <c r="A953" s="36">
        <v>42566</v>
      </c>
      <c r="B953" s="38">
        <v>7</v>
      </c>
      <c r="C953" s="38">
        <v>29</v>
      </c>
      <c r="D953" s="17">
        <v>3000032442</v>
      </c>
      <c r="E953" s="17">
        <v>1100122</v>
      </c>
      <c r="F953" s="17" t="s">
        <v>58</v>
      </c>
      <c r="G953" s="17">
        <v>203121</v>
      </c>
      <c r="H953" s="17" t="s">
        <v>866</v>
      </c>
      <c r="I953" s="27">
        <v>20.29</v>
      </c>
      <c r="J953" s="27">
        <v>20.260000000000002</v>
      </c>
      <c r="K953" s="17" t="s">
        <v>867</v>
      </c>
      <c r="L953" s="34">
        <v>28</v>
      </c>
      <c r="M953" s="17">
        <v>28</v>
      </c>
      <c r="N953" s="18">
        <v>1570149.95</v>
      </c>
      <c r="O953" s="30">
        <v>77499.997532082911</v>
      </c>
    </row>
    <row r="954" spans="1:15" x14ac:dyDescent="0.25">
      <c r="A954" s="36">
        <v>42566</v>
      </c>
      <c r="B954" s="38">
        <v>7</v>
      </c>
      <c r="C954" s="38">
        <v>29</v>
      </c>
      <c r="D954" s="17">
        <v>3000031817</v>
      </c>
      <c r="E954" s="17">
        <v>1100122</v>
      </c>
      <c r="F954" s="17" t="s">
        <v>58</v>
      </c>
      <c r="G954" s="17">
        <v>203059</v>
      </c>
      <c r="H954" s="17" t="s">
        <v>395</v>
      </c>
      <c r="I954" s="27">
        <v>25.18</v>
      </c>
      <c r="J954" s="27">
        <v>25.12</v>
      </c>
      <c r="K954" s="17" t="s">
        <v>379</v>
      </c>
      <c r="L954" s="34">
        <v>48</v>
      </c>
      <c r="M954" s="17">
        <v>48</v>
      </c>
      <c r="N954" s="18">
        <v>2027183.82</v>
      </c>
      <c r="O954" s="30">
        <v>80699.9928343949</v>
      </c>
    </row>
    <row r="955" spans="1:15" x14ac:dyDescent="0.25">
      <c r="A955" s="36">
        <v>42566</v>
      </c>
      <c r="B955" s="38">
        <v>7</v>
      </c>
      <c r="C955" s="38">
        <v>29</v>
      </c>
      <c r="D955" s="17">
        <v>3000032219</v>
      </c>
      <c r="E955" s="17">
        <v>1100122</v>
      </c>
      <c r="F955" s="17" t="s">
        <v>58</v>
      </c>
      <c r="G955" s="17">
        <v>203083</v>
      </c>
      <c r="H955" s="17" t="s">
        <v>486</v>
      </c>
      <c r="I955" s="27">
        <v>16.149999999999999</v>
      </c>
      <c r="J955" s="27">
        <v>16.149999999999999</v>
      </c>
      <c r="K955" s="17" t="s">
        <v>868</v>
      </c>
      <c r="L955" s="34">
        <v>82</v>
      </c>
      <c r="M955" s="17">
        <v>82</v>
      </c>
      <c r="N955" s="18">
        <v>1267774.93</v>
      </c>
      <c r="O955" s="30">
        <v>78499.995665634677</v>
      </c>
    </row>
    <row r="956" spans="1:15" x14ac:dyDescent="0.25">
      <c r="A956" s="36">
        <v>42566</v>
      </c>
      <c r="B956" s="38">
        <v>7</v>
      </c>
      <c r="C956" s="38">
        <v>29</v>
      </c>
      <c r="D956" s="17">
        <v>3000032219</v>
      </c>
      <c r="E956" s="17">
        <v>1100122</v>
      </c>
      <c r="F956" s="17" t="s">
        <v>58</v>
      </c>
      <c r="G956" s="17">
        <v>203083</v>
      </c>
      <c r="H956" s="17" t="s">
        <v>486</v>
      </c>
      <c r="I956" s="27">
        <v>16.47</v>
      </c>
      <c r="J956" s="27">
        <v>16.440000000000001</v>
      </c>
      <c r="K956" s="17" t="s">
        <v>869</v>
      </c>
      <c r="L956" s="34">
        <v>81</v>
      </c>
      <c r="M956" s="17">
        <v>81</v>
      </c>
      <c r="N956" s="18">
        <v>1290539.93</v>
      </c>
      <c r="O956" s="30">
        <v>78499.995742092447</v>
      </c>
    </row>
    <row r="957" spans="1:15" x14ac:dyDescent="0.25">
      <c r="A957" s="36">
        <v>42566</v>
      </c>
      <c r="B957" s="38">
        <v>7</v>
      </c>
      <c r="C957" s="38">
        <v>29</v>
      </c>
      <c r="D957" s="17">
        <v>3000031820</v>
      </c>
      <c r="E957" s="17">
        <v>1100122</v>
      </c>
      <c r="F957" s="17" t="s">
        <v>58</v>
      </c>
      <c r="G957" s="17">
        <v>203070</v>
      </c>
      <c r="H957" s="17" t="s">
        <v>462</v>
      </c>
      <c r="I957" s="27">
        <v>20.170000000000002</v>
      </c>
      <c r="J957" s="27">
        <v>20.12</v>
      </c>
      <c r="K957" s="17" t="s">
        <v>870</v>
      </c>
      <c r="L957" s="34">
        <v>109</v>
      </c>
      <c r="M957" s="17">
        <v>109</v>
      </c>
      <c r="N957" s="18">
        <v>1623683.85</v>
      </c>
      <c r="O957" s="30">
        <v>80699.992544731605</v>
      </c>
    </row>
    <row r="958" spans="1:15" x14ac:dyDescent="0.25">
      <c r="A958" s="36">
        <v>42566</v>
      </c>
      <c r="B958" s="38">
        <v>7</v>
      </c>
      <c r="C958" s="38">
        <v>29</v>
      </c>
      <c r="D958" s="17">
        <v>3000031641</v>
      </c>
      <c r="E958" s="17">
        <v>1100122</v>
      </c>
      <c r="F958" s="17" t="s">
        <v>58</v>
      </c>
      <c r="G958" s="17">
        <v>203079</v>
      </c>
      <c r="H958" s="17" t="s">
        <v>482</v>
      </c>
      <c r="I958" s="27">
        <v>20.13</v>
      </c>
      <c r="J958" s="27">
        <v>20.12</v>
      </c>
      <c r="K958" s="17" t="s">
        <v>871</v>
      </c>
      <c r="L958" s="34">
        <v>18</v>
      </c>
      <c r="M958" s="17">
        <v>18</v>
      </c>
      <c r="N958" s="18">
        <v>1639779.98</v>
      </c>
      <c r="O958" s="30">
        <v>81499.999005964215</v>
      </c>
    </row>
    <row r="959" spans="1:15" x14ac:dyDescent="0.25">
      <c r="A959" s="36">
        <v>42566</v>
      </c>
      <c r="B959" s="38">
        <v>7</v>
      </c>
      <c r="C959" s="38">
        <v>29</v>
      </c>
      <c r="D959" s="17">
        <v>3000032446</v>
      </c>
      <c r="E959" s="17">
        <v>1100380</v>
      </c>
      <c r="F959" s="17" t="s">
        <v>23</v>
      </c>
      <c r="G959" s="17">
        <v>200282</v>
      </c>
      <c r="H959" s="17" t="s">
        <v>24</v>
      </c>
      <c r="I959" s="27">
        <v>27.38</v>
      </c>
      <c r="J959" s="27">
        <v>27.34</v>
      </c>
      <c r="K959" s="17" t="s">
        <v>74</v>
      </c>
      <c r="L959" s="34">
        <v>202</v>
      </c>
      <c r="M959" s="17">
        <v>202</v>
      </c>
      <c r="N959" s="18">
        <v>2491653.87</v>
      </c>
      <c r="O959" s="30">
        <v>91135.840160936365</v>
      </c>
    </row>
    <row r="960" spans="1:15" x14ac:dyDescent="0.25">
      <c r="A960" s="36">
        <v>42566</v>
      </c>
      <c r="B960" s="38">
        <v>7</v>
      </c>
      <c r="C960" s="38">
        <v>29</v>
      </c>
      <c r="D960" s="17">
        <v>3000032446</v>
      </c>
      <c r="E960" s="17">
        <v>1100380</v>
      </c>
      <c r="F960" s="17" t="s">
        <v>23</v>
      </c>
      <c r="G960" s="17">
        <v>200282</v>
      </c>
      <c r="H960" s="17" t="s">
        <v>24</v>
      </c>
      <c r="I960" s="27">
        <v>28.02</v>
      </c>
      <c r="J960" s="27">
        <v>27.97</v>
      </c>
      <c r="K960" s="17" t="s">
        <v>68</v>
      </c>
      <c r="L960" s="34">
        <v>207</v>
      </c>
      <c r="M960" s="17">
        <v>207</v>
      </c>
      <c r="N960" s="18">
        <v>2549069.4500000002</v>
      </c>
      <c r="O960" s="30">
        <v>91135.84018591349</v>
      </c>
    </row>
    <row r="961" spans="1:15" x14ac:dyDescent="0.25">
      <c r="A961" s="36">
        <v>42566</v>
      </c>
      <c r="B961" s="38">
        <v>7</v>
      </c>
      <c r="C961" s="38">
        <v>29</v>
      </c>
      <c r="D961" s="17">
        <v>3000032446</v>
      </c>
      <c r="E961" s="17">
        <v>1100380</v>
      </c>
      <c r="F961" s="17" t="s">
        <v>23</v>
      </c>
      <c r="G961" s="17">
        <v>200282</v>
      </c>
      <c r="H961" s="17" t="s">
        <v>24</v>
      </c>
      <c r="I961" s="27">
        <v>27.19</v>
      </c>
      <c r="J961" s="27">
        <v>27.16</v>
      </c>
      <c r="K961" s="17" t="s">
        <v>795</v>
      </c>
      <c r="L961" s="34">
        <v>203</v>
      </c>
      <c r="M961" s="17">
        <v>203</v>
      </c>
      <c r="N961" s="18">
        <v>2475249.41</v>
      </c>
      <c r="O961" s="30">
        <v>91135.83983799706</v>
      </c>
    </row>
    <row r="962" spans="1:15" x14ac:dyDescent="0.25">
      <c r="A962" s="36">
        <v>42566</v>
      </c>
      <c r="B962" s="38">
        <v>7</v>
      </c>
      <c r="C962" s="38">
        <v>29</v>
      </c>
      <c r="D962" s="17">
        <v>3000032446</v>
      </c>
      <c r="E962" s="17">
        <v>1100380</v>
      </c>
      <c r="F962" s="17" t="s">
        <v>23</v>
      </c>
      <c r="G962" s="17">
        <v>200282</v>
      </c>
      <c r="H962" s="17" t="s">
        <v>24</v>
      </c>
      <c r="I962" s="27">
        <v>28.12</v>
      </c>
      <c r="J962" s="27">
        <v>28.09</v>
      </c>
      <c r="K962" s="17" t="s">
        <v>33</v>
      </c>
      <c r="L962" s="34">
        <v>205</v>
      </c>
      <c r="M962" s="17">
        <v>205</v>
      </c>
      <c r="N962" s="18">
        <v>2560005.75</v>
      </c>
      <c r="O962" s="30">
        <v>91135.840156639373</v>
      </c>
    </row>
    <row r="963" spans="1:15" x14ac:dyDescent="0.25">
      <c r="A963" s="36">
        <v>42566</v>
      </c>
      <c r="B963" s="38">
        <v>7</v>
      </c>
      <c r="C963" s="38">
        <v>29</v>
      </c>
      <c r="D963" s="17">
        <v>3000032446</v>
      </c>
      <c r="E963" s="17">
        <v>1100380</v>
      </c>
      <c r="F963" s="17" t="s">
        <v>23</v>
      </c>
      <c r="G963" s="17">
        <v>200282</v>
      </c>
      <c r="H963" s="17" t="s">
        <v>24</v>
      </c>
      <c r="I963" s="27">
        <v>33.35</v>
      </c>
      <c r="J963" s="27">
        <v>33.29</v>
      </c>
      <c r="K963" s="17" t="s">
        <v>151</v>
      </c>
      <c r="L963" s="34">
        <v>204</v>
      </c>
      <c r="M963" s="17">
        <v>204</v>
      </c>
      <c r="N963" s="18">
        <v>3033912.11</v>
      </c>
      <c r="O963" s="30">
        <v>91135.839891859418</v>
      </c>
    </row>
    <row r="964" spans="1:15" x14ac:dyDescent="0.25">
      <c r="A964" s="36">
        <v>42566</v>
      </c>
      <c r="B964" s="38">
        <v>7</v>
      </c>
      <c r="C964" s="38">
        <v>29</v>
      </c>
      <c r="D964" s="17">
        <v>3000032446</v>
      </c>
      <c r="E964" s="17">
        <v>1100380</v>
      </c>
      <c r="F964" s="17" t="s">
        <v>23</v>
      </c>
      <c r="G964" s="17">
        <v>200282</v>
      </c>
      <c r="H964" s="17" t="s">
        <v>24</v>
      </c>
      <c r="I964" s="27">
        <v>27.98</v>
      </c>
      <c r="J964" s="27">
        <v>27.93</v>
      </c>
      <c r="K964" s="17" t="s">
        <v>78</v>
      </c>
      <c r="L964" s="34">
        <v>206</v>
      </c>
      <c r="M964" s="17">
        <v>206</v>
      </c>
      <c r="N964" s="18">
        <v>2545424.0099999998</v>
      </c>
      <c r="O964" s="30">
        <v>91135.839957035438</v>
      </c>
    </row>
    <row r="965" spans="1:15" x14ac:dyDescent="0.25">
      <c r="A965" s="36">
        <v>42567</v>
      </c>
      <c r="B965" s="38">
        <v>7</v>
      </c>
      <c r="C965" s="38">
        <v>29</v>
      </c>
      <c r="D965" s="17">
        <v>3000032284</v>
      </c>
      <c r="E965" s="17">
        <v>1100122</v>
      </c>
      <c r="F965" s="17" t="s">
        <v>58</v>
      </c>
      <c r="G965" s="17">
        <v>203118</v>
      </c>
      <c r="H965" s="17" t="s">
        <v>872</v>
      </c>
      <c r="I965" s="27">
        <v>20.41</v>
      </c>
      <c r="J965" s="27">
        <v>20.329999999999998</v>
      </c>
      <c r="K965" s="17" t="s">
        <v>873</v>
      </c>
      <c r="L965" s="34">
        <v>42</v>
      </c>
      <c r="M965" s="17">
        <v>42</v>
      </c>
      <c r="N965" s="18">
        <v>1585739.83</v>
      </c>
      <c r="O965" s="30">
        <v>77999.99163797345</v>
      </c>
    </row>
    <row r="966" spans="1:15" x14ac:dyDescent="0.25">
      <c r="A966" s="36">
        <v>42567</v>
      </c>
      <c r="B966" s="38">
        <v>7</v>
      </c>
      <c r="C966" s="38">
        <v>29</v>
      </c>
      <c r="D966" s="17">
        <v>3000032069</v>
      </c>
      <c r="E966" s="17">
        <v>1100122</v>
      </c>
      <c r="F966" s="17" t="s">
        <v>58</v>
      </c>
      <c r="G966" s="17">
        <v>203062</v>
      </c>
      <c r="H966" s="17" t="s">
        <v>465</v>
      </c>
      <c r="I966" s="27">
        <v>20.25</v>
      </c>
      <c r="J966" s="27">
        <v>20.170000000000002</v>
      </c>
      <c r="K966" s="17" t="s">
        <v>874</v>
      </c>
      <c r="L966" s="34">
        <v>22</v>
      </c>
      <c r="M966" s="17">
        <v>22</v>
      </c>
      <c r="N966" s="18">
        <v>1608557.4</v>
      </c>
      <c r="O966" s="30">
        <v>79749.995042141789</v>
      </c>
    </row>
    <row r="967" spans="1:15" x14ac:dyDescent="0.25">
      <c r="A967" s="36">
        <v>42567</v>
      </c>
      <c r="B967" s="38">
        <v>7</v>
      </c>
      <c r="C967" s="38">
        <v>29</v>
      </c>
      <c r="D967" s="17">
        <v>3000031783</v>
      </c>
      <c r="E967" s="17">
        <v>1100122</v>
      </c>
      <c r="F967" s="17" t="s">
        <v>58</v>
      </c>
      <c r="G967" s="17">
        <v>203079</v>
      </c>
      <c r="H967" s="17" t="s">
        <v>482</v>
      </c>
      <c r="I967" s="27">
        <v>19.809999999999999</v>
      </c>
      <c r="J967" s="27">
        <v>19.739999999999998</v>
      </c>
      <c r="K967" s="17" t="s">
        <v>875</v>
      </c>
      <c r="L967" s="34">
        <v>20</v>
      </c>
      <c r="M967" s="17">
        <v>20</v>
      </c>
      <c r="N967" s="18">
        <v>1608809.98</v>
      </c>
      <c r="O967" s="30">
        <v>81499.998986828781</v>
      </c>
    </row>
    <row r="968" spans="1:15" x14ac:dyDescent="0.25">
      <c r="A968" s="36">
        <v>42567</v>
      </c>
      <c r="B968" s="38">
        <v>7</v>
      </c>
      <c r="C968" s="38">
        <v>29</v>
      </c>
      <c r="D968" s="17">
        <v>3000032441</v>
      </c>
      <c r="E968" s="17">
        <v>1100122</v>
      </c>
      <c r="F968" s="17" t="s">
        <v>58</v>
      </c>
      <c r="G968" s="17">
        <v>203120</v>
      </c>
      <c r="H968" s="17" t="s">
        <v>842</v>
      </c>
      <c r="I968" s="27">
        <v>20.67</v>
      </c>
      <c r="J968" s="27">
        <v>20.6</v>
      </c>
      <c r="K968" s="17" t="s">
        <v>876</v>
      </c>
      <c r="L968" s="34">
        <v>26</v>
      </c>
      <c r="M968" s="17">
        <v>26</v>
      </c>
      <c r="N968" s="18">
        <v>1596499.95</v>
      </c>
      <c r="O968" s="30">
        <v>77499.997572815526</v>
      </c>
    </row>
    <row r="969" spans="1:15" x14ac:dyDescent="0.25">
      <c r="A969" s="36">
        <v>42567</v>
      </c>
      <c r="B969" s="38">
        <v>7</v>
      </c>
      <c r="C969" s="38">
        <v>29</v>
      </c>
      <c r="D969" s="17">
        <v>3000032056</v>
      </c>
      <c r="E969" s="17">
        <v>1100122</v>
      </c>
      <c r="F969" s="17" t="s">
        <v>58</v>
      </c>
      <c r="G969" s="17">
        <v>203101</v>
      </c>
      <c r="H969" s="17" t="s">
        <v>825</v>
      </c>
      <c r="I969" s="27">
        <v>20.22</v>
      </c>
      <c r="J969" s="27">
        <v>20.12</v>
      </c>
      <c r="K969" s="17" t="s">
        <v>877</v>
      </c>
      <c r="L969" s="34">
        <v>57</v>
      </c>
      <c r="M969" s="17">
        <v>57</v>
      </c>
      <c r="N969" s="18">
        <v>1595515.83</v>
      </c>
      <c r="O969" s="30">
        <v>79299.99155069582</v>
      </c>
    </row>
    <row r="970" spans="1:15" x14ac:dyDescent="0.25">
      <c r="A970" s="36">
        <v>42567</v>
      </c>
      <c r="B970" s="38">
        <v>7</v>
      </c>
      <c r="C970" s="38">
        <v>29</v>
      </c>
      <c r="D970" s="17">
        <v>3000032219</v>
      </c>
      <c r="E970" s="17">
        <v>1100122</v>
      </c>
      <c r="F970" s="17" t="s">
        <v>58</v>
      </c>
      <c r="G970" s="17">
        <v>203083</v>
      </c>
      <c r="H970" s="17" t="s">
        <v>486</v>
      </c>
      <c r="I970" s="27">
        <v>16.23</v>
      </c>
      <c r="J970" s="27">
        <v>16.190000000000001</v>
      </c>
      <c r="K970" s="17" t="s">
        <v>878</v>
      </c>
      <c r="L970" s="34">
        <v>90</v>
      </c>
      <c r="M970" s="17">
        <v>90</v>
      </c>
      <c r="N970" s="18">
        <v>1270914.93</v>
      </c>
      <c r="O970" s="30">
        <v>78499.995676343417</v>
      </c>
    </row>
    <row r="971" spans="1:15" x14ac:dyDescent="0.25">
      <c r="A971" s="36">
        <v>42567</v>
      </c>
      <c r="B971" s="38">
        <v>7</v>
      </c>
      <c r="C971" s="38">
        <v>29</v>
      </c>
      <c r="D971" s="17">
        <v>3000032219</v>
      </c>
      <c r="E971" s="17">
        <v>1100122</v>
      </c>
      <c r="F971" s="17" t="s">
        <v>58</v>
      </c>
      <c r="G971" s="17">
        <v>203083</v>
      </c>
      <c r="H971" s="17" t="s">
        <v>486</v>
      </c>
      <c r="I971" s="27">
        <v>16.14</v>
      </c>
      <c r="J971" s="27">
        <v>16.13</v>
      </c>
      <c r="K971" s="17" t="s">
        <v>879</v>
      </c>
      <c r="L971" s="34">
        <v>83</v>
      </c>
      <c r="M971" s="17">
        <v>83</v>
      </c>
      <c r="N971" s="18">
        <v>1266204.9299999997</v>
      </c>
      <c r="O971" s="30">
        <v>78499.995660260378</v>
      </c>
    </row>
    <row r="972" spans="1:15" x14ac:dyDescent="0.25">
      <c r="A972" s="36">
        <v>42567</v>
      </c>
      <c r="B972" s="38">
        <v>7</v>
      </c>
      <c r="C972" s="38">
        <v>29</v>
      </c>
      <c r="D972" s="17">
        <v>3000032069</v>
      </c>
      <c r="E972" s="17">
        <v>1100122</v>
      </c>
      <c r="F972" s="17" t="s">
        <v>58</v>
      </c>
      <c r="G972" s="17">
        <v>203062</v>
      </c>
      <c r="H972" s="17" t="s">
        <v>465</v>
      </c>
      <c r="I972" s="27">
        <v>20.16</v>
      </c>
      <c r="J972" s="27">
        <v>20.13</v>
      </c>
      <c r="K972" s="17" t="s">
        <v>880</v>
      </c>
      <c r="L972" s="34">
        <v>21</v>
      </c>
      <c r="M972" s="17">
        <v>21</v>
      </c>
      <c r="N972" s="18">
        <v>1605367.4</v>
      </c>
      <c r="O972" s="30">
        <v>79749.995032290113</v>
      </c>
    </row>
    <row r="973" spans="1:15" x14ac:dyDescent="0.25">
      <c r="A973" s="36">
        <v>42567</v>
      </c>
      <c r="B973" s="38">
        <v>7</v>
      </c>
      <c r="C973" s="38">
        <v>29</v>
      </c>
      <c r="D973" s="17">
        <v>3000032506</v>
      </c>
      <c r="E973" s="17">
        <v>1100380</v>
      </c>
      <c r="F973" s="17" t="s">
        <v>23</v>
      </c>
      <c r="G973" s="17">
        <v>200282</v>
      </c>
      <c r="H973" s="17" t="s">
        <v>24</v>
      </c>
      <c r="I973" s="27">
        <v>32.93</v>
      </c>
      <c r="J973" s="27">
        <v>32.89</v>
      </c>
      <c r="K973" s="17" t="s">
        <v>145</v>
      </c>
      <c r="L973" s="34">
        <v>213</v>
      </c>
      <c r="M973" s="17">
        <v>213</v>
      </c>
      <c r="N973" s="18">
        <v>2883428.81</v>
      </c>
      <c r="O973" s="30">
        <v>87668.860139860146</v>
      </c>
    </row>
    <row r="974" spans="1:15" x14ac:dyDescent="0.25">
      <c r="A974" s="36">
        <v>42568</v>
      </c>
      <c r="B974" s="38">
        <v>7</v>
      </c>
      <c r="C974" s="38">
        <v>30</v>
      </c>
      <c r="D974" s="17">
        <v>3000032058</v>
      </c>
      <c r="E974" s="17">
        <v>1100122</v>
      </c>
      <c r="F974" s="17" t="s">
        <v>58</v>
      </c>
      <c r="G974" s="17">
        <v>203087</v>
      </c>
      <c r="H974" s="17" t="s">
        <v>499</v>
      </c>
      <c r="I974" s="27">
        <v>16.41</v>
      </c>
      <c r="J974" s="27">
        <v>16.39</v>
      </c>
      <c r="K974" s="17" t="s">
        <v>881</v>
      </c>
      <c r="L974" s="34">
        <v>104</v>
      </c>
      <c r="M974" s="17">
        <v>104</v>
      </c>
      <c r="N974" s="18">
        <v>1307102.42</v>
      </c>
      <c r="O974" s="30">
        <v>79749.995118974985</v>
      </c>
    </row>
    <row r="975" spans="1:15" x14ac:dyDescent="0.25">
      <c r="A975" s="36">
        <v>42568</v>
      </c>
      <c r="B975" s="38">
        <v>7</v>
      </c>
      <c r="C975" s="38">
        <v>30</v>
      </c>
      <c r="D975" s="17">
        <v>3000032066</v>
      </c>
      <c r="E975" s="17">
        <v>1100122</v>
      </c>
      <c r="F975" s="17" t="s">
        <v>58</v>
      </c>
      <c r="G975" s="17">
        <v>203071</v>
      </c>
      <c r="H975" s="17" t="s">
        <v>513</v>
      </c>
      <c r="I975" s="27">
        <v>19.98</v>
      </c>
      <c r="J975" s="27">
        <v>19.89</v>
      </c>
      <c r="K975" s="17" t="s">
        <v>882</v>
      </c>
      <c r="L975" s="34">
        <v>51</v>
      </c>
      <c r="M975" s="17">
        <v>51</v>
      </c>
      <c r="N975" s="18">
        <v>1586227.41</v>
      </c>
      <c r="O975" s="30">
        <v>79749.995475113115</v>
      </c>
    </row>
    <row r="976" spans="1:15" x14ac:dyDescent="0.25">
      <c r="A976" s="36">
        <v>42568</v>
      </c>
      <c r="B976" s="38">
        <v>7</v>
      </c>
      <c r="C976" s="38">
        <v>30</v>
      </c>
      <c r="D976" s="17">
        <v>3000032222</v>
      </c>
      <c r="E976" s="17">
        <v>1100122</v>
      </c>
      <c r="F976" s="17" t="s">
        <v>58</v>
      </c>
      <c r="G976" s="17">
        <v>203087</v>
      </c>
      <c r="H976" s="17" t="s">
        <v>499</v>
      </c>
      <c r="I976" s="27">
        <v>15.55</v>
      </c>
      <c r="J976" s="27">
        <v>15.52</v>
      </c>
      <c r="K976" s="17" t="s">
        <v>883</v>
      </c>
      <c r="L976" s="34">
        <v>103</v>
      </c>
      <c r="M976" s="17">
        <v>103</v>
      </c>
      <c r="N976" s="18">
        <v>1210559.8700000001</v>
      </c>
      <c r="O976" s="30">
        <v>77999.99162371135</v>
      </c>
    </row>
    <row r="977" spans="1:15" x14ac:dyDescent="0.25">
      <c r="A977" s="36">
        <v>42568</v>
      </c>
      <c r="B977" s="38">
        <v>7</v>
      </c>
      <c r="C977" s="38">
        <v>30</v>
      </c>
      <c r="D977" s="17">
        <v>3000031884</v>
      </c>
      <c r="E977" s="17">
        <v>1100122</v>
      </c>
      <c r="F977" s="17" t="s">
        <v>58</v>
      </c>
      <c r="G977" s="17">
        <v>202974</v>
      </c>
      <c r="H977" s="17" t="s">
        <v>321</v>
      </c>
      <c r="I977" s="27">
        <v>20.399999999999999</v>
      </c>
      <c r="J977" s="27">
        <v>20.29</v>
      </c>
      <c r="K977" s="17" t="s">
        <v>884</v>
      </c>
      <c r="L977" s="34">
        <v>648</v>
      </c>
      <c r="M977" s="17">
        <v>648</v>
      </c>
      <c r="N977" s="18">
        <v>1562329.87</v>
      </c>
      <c r="O977" s="30">
        <v>76999.993592902916</v>
      </c>
    </row>
    <row r="978" spans="1:15" x14ac:dyDescent="0.25">
      <c r="A978" s="36">
        <v>42568</v>
      </c>
      <c r="B978" s="38">
        <v>7</v>
      </c>
      <c r="C978" s="38">
        <v>30</v>
      </c>
      <c r="D978" s="17">
        <v>3000032506</v>
      </c>
      <c r="E978" s="17">
        <v>1100380</v>
      </c>
      <c r="F978" s="17" t="s">
        <v>23</v>
      </c>
      <c r="G978" s="17">
        <v>200282</v>
      </c>
      <c r="H978" s="17" t="s">
        <v>24</v>
      </c>
      <c r="I978" s="27">
        <v>28.12</v>
      </c>
      <c r="J978" s="27">
        <v>28.08</v>
      </c>
      <c r="K978" s="17" t="s">
        <v>885</v>
      </c>
      <c r="L978" s="34">
        <v>215</v>
      </c>
      <c r="M978" s="17">
        <v>215</v>
      </c>
      <c r="N978" s="18">
        <v>2461741.59</v>
      </c>
      <c r="O978" s="30">
        <v>87668.860042735047</v>
      </c>
    </row>
    <row r="979" spans="1:15" x14ac:dyDescent="0.25">
      <c r="A979" s="36">
        <v>42568</v>
      </c>
      <c r="B979" s="38">
        <v>7</v>
      </c>
      <c r="C979" s="38">
        <v>30</v>
      </c>
      <c r="D979" s="17">
        <v>3000032506</v>
      </c>
      <c r="E979" s="17">
        <v>1100380</v>
      </c>
      <c r="F979" s="17" t="s">
        <v>23</v>
      </c>
      <c r="G979" s="17">
        <v>200282</v>
      </c>
      <c r="H979" s="17" t="s">
        <v>24</v>
      </c>
      <c r="I979" s="27">
        <v>34.24</v>
      </c>
      <c r="J979" s="27">
        <v>34.15</v>
      </c>
      <c r="K979" s="17" t="s">
        <v>82</v>
      </c>
      <c r="L979" s="34">
        <v>214</v>
      </c>
      <c r="M979" s="17">
        <v>214</v>
      </c>
      <c r="N979" s="18">
        <v>2993891.57</v>
      </c>
      <c r="O979" s="30">
        <v>87668.860029282572</v>
      </c>
    </row>
    <row r="980" spans="1:15" x14ac:dyDescent="0.25">
      <c r="A980" s="36">
        <v>42568</v>
      </c>
      <c r="B980" s="38">
        <v>7</v>
      </c>
      <c r="C980" s="38">
        <v>30</v>
      </c>
      <c r="D980" s="17">
        <v>3000032446</v>
      </c>
      <c r="E980" s="17">
        <v>1100380</v>
      </c>
      <c r="F980" s="17" t="s">
        <v>23</v>
      </c>
      <c r="G980" s="17">
        <v>200282</v>
      </c>
      <c r="H980" s="17" t="s">
        <v>24</v>
      </c>
      <c r="I980" s="27">
        <v>8.4700000000000006</v>
      </c>
      <c r="J980" s="27">
        <v>8.4570000000000007</v>
      </c>
      <c r="K980" s="17" t="s">
        <v>76</v>
      </c>
      <c r="L980" s="34" t="s">
        <v>886</v>
      </c>
      <c r="M980" s="17">
        <v>208</v>
      </c>
      <c r="N980" s="18">
        <v>770735.8</v>
      </c>
      <c r="O980" s="30">
        <v>91135.840132434663</v>
      </c>
    </row>
    <row r="981" spans="1:15" x14ac:dyDescent="0.25">
      <c r="A981" s="36">
        <v>42568</v>
      </c>
      <c r="B981" s="38">
        <v>7</v>
      </c>
      <c r="C981" s="38">
        <v>30</v>
      </c>
      <c r="D981" s="17">
        <v>3000032506</v>
      </c>
      <c r="E981" s="17">
        <v>1100380</v>
      </c>
      <c r="F981" s="17" t="s">
        <v>23</v>
      </c>
      <c r="G981" s="17">
        <v>200282</v>
      </c>
      <c r="H981" s="17" t="s">
        <v>24</v>
      </c>
      <c r="I981" s="27">
        <v>25.19</v>
      </c>
      <c r="J981" s="27">
        <v>25.152999999999999</v>
      </c>
      <c r="K981" s="17" t="s">
        <v>76</v>
      </c>
      <c r="L981" s="34" t="s">
        <v>887</v>
      </c>
      <c r="M981" s="17">
        <v>209</v>
      </c>
      <c r="N981" s="18">
        <v>2205134.84</v>
      </c>
      <c r="O981" s="30">
        <v>87668.860175724563</v>
      </c>
    </row>
    <row r="982" spans="1:15" x14ac:dyDescent="0.25">
      <c r="A982" s="36">
        <v>42568</v>
      </c>
      <c r="B982" s="38">
        <v>7</v>
      </c>
      <c r="C982" s="38">
        <v>30</v>
      </c>
      <c r="D982" s="17">
        <v>3000032506</v>
      </c>
      <c r="E982" s="17">
        <v>1100380</v>
      </c>
      <c r="F982" s="17" t="s">
        <v>23</v>
      </c>
      <c r="G982" s="17">
        <v>200282</v>
      </c>
      <c r="H982" s="17" t="s">
        <v>24</v>
      </c>
      <c r="I982" s="27">
        <v>27</v>
      </c>
      <c r="J982" s="27">
        <v>27</v>
      </c>
      <c r="K982" s="17" t="s">
        <v>155</v>
      </c>
      <c r="L982" s="34" t="s">
        <v>888</v>
      </c>
      <c r="M982" s="17">
        <v>210</v>
      </c>
      <c r="N982" s="18">
        <v>2367059.2200000002</v>
      </c>
      <c r="O982" s="30">
        <v>87668.86</v>
      </c>
    </row>
    <row r="983" spans="1:15" x14ac:dyDescent="0.25">
      <c r="A983" s="36">
        <v>42568</v>
      </c>
      <c r="B983" s="38">
        <v>7</v>
      </c>
      <c r="C983" s="38">
        <v>30</v>
      </c>
      <c r="D983" s="17">
        <v>3000032506</v>
      </c>
      <c r="E983" s="17">
        <v>1100380</v>
      </c>
      <c r="F983" s="17" t="s">
        <v>23</v>
      </c>
      <c r="G983" s="17">
        <v>200282</v>
      </c>
      <c r="H983" s="17" t="s">
        <v>24</v>
      </c>
      <c r="I983" s="27">
        <v>27.04</v>
      </c>
      <c r="J983" s="27">
        <v>27.04</v>
      </c>
      <c r="K983" s="17" t="s">
        <v>73</v>
      </c>
      <c r="L983" s="34" t="s">
        <v>889</v>
      </c>
      <c r="M983" s="17">
        <v>212</v>
      </c>
      <c r="N983" s="18">
        <v>2370565.9700000002</v>
      </c>
      <c r="O983" s="30">
        <v>87668.859837278113</v>
      </c>
    </row>
    <row r="984" spans="1:15" x14ac:dyDescent="0.25">
      <c r="A984" s="36">
        <v>42568</v>
      </c>
      <c r="B984" s="38">
        <v>7</v>
      </c>
      <c r="C984" s="38">
        <v>30</v>
      </c>
      <c r="D984" s="17">
        <v>3000032506</v>
      </c>
      <c r="E984" s="17">
        <v>1100380</v>
      </c>
      <c r="F984" s="17" t="s">
        <v>23</v>
      </c>
      <c r="G984" s="17">
        <v>200282</v>
      </c>
      <c r="H984" s="17" t="s">
        <v>24</v>
      </c>
      <c r="I984" s="27">
        <v>27.69</v>
      </c>
      <c r="J984" s="27">
        <v>27.69</v>
      </c>
      <c r="K984" s="17" t="s">
        <v>278</v>
      </c>
      <c r="L984" s="34" t="s">
        <v>890</v>
      </c>
      <c r="M984" s="17">
        <v>211</v>
      </c>
      <c r="N984" s="18">
        <v>2427550.73</v>
      </c>
      <c r="O984" s="30">
        <v>87668.859877211988</v>
      </c>
    </row>
    <row r="985" spans="1:15" x14ac:dyDescent="0.25">
      <c r="A985" s="36">
        <v>42569</v>
      </c>
      <c r="B985" s="38">
        <v>7</v>
      </c>
      <c r="C985" s="38">
        <v>30</v>
      </c>
      <c r="D985" s="17">
        <v>3000032219</v>
      </c>
      <c r="E985" s="17">
        <v>1100122</v>
      </c>
      <c r="F985" s="17" t="s">
        <v>58</v>
      </c>
      <c r="G985" s="17">
        <v>203083</v>
      </c>
      <c r="H985" s="17" t="s">
        <v>486</v>
      </c>
      <c r="I985" s="27">
        <v>16.02</v>
      </c>
      <c r="J985" s="27">
        <v>15.99</v>
      </c>
      <c r="K985" s="17" t="s">
        <v>648</v>
      </c>
      <c r="L985" s="34">
        <v>98</v>
      </c>
      <c r="M985" s="17">
        <v>98</v>
      </c>
      <c r="N985" s="18">
        <v>1255214.93</v>
      </c>
      <c r="O985" s="30">
        <v>78499.995622263916</v>
      </c>
    </row>
    <row r="986" spans="1:15" x14ac:dyDescent="0.25">
      <c r="A986" s="36">
        <v>42569</v>
      </c>
      <c r="B986" s="38">
        <v>7</v>
      </c>
      <c r="C986" s="38">
        <v>30</v>
      </c>
      <c r="D986" s="17">
        <v>3000032081</v>
      </c>
      <c r="E986" s="17">
        <v>1100122</v>
      </c>
      <c r="F986" s="17" t="s">
        <v>58</v>
      </c>
      <c r="G986" s="17">
        <v>203098</v>
      </c>
      <c r="H986" s="17" t="s">
        <v>626</v>
      </c>
      <c r="I986" s="27">
        <v>20.03</v>
      </c>
      <c r="J986" s="27">
        <v>19.98</v>
      </c>
      <c r="K986" s="17" t="s">
        <v>611</v>
      </c>
      <c r="L986" s="34">
        <v>109</v>
      </c>
      <c r="M986" s="17">
        <v>109</v>
      </c>
      <c r="N986" s="18">
        <v>1586411.85</v>
      </c>
      <c r="O986" s="30">
        <v>79399.9924924925</v>
      </c>
    </row>
    <row r="987" spans="1:15" x14ac:dyDescent="0.25">
      <c r="A987" s="36">
        <v>42570</v>
      </c>
      <c r="B987" s="38">
        <v>7</v>
      </c>
      <c r="C987" s="38">
        <v>30</v>
      </c>
      <c r="D987" s="17">
        <v>3000032064</v>
      </c>
      <c r="E987" s="17">
        <v>1100122</v>
      </c>
      <c r="F987" s="17" t="s">
        <v>58</v>
      </c>
      <c r="G987" s="17">
        <v>203075</v>
      </c>
      <c r="H987" s="17" t="s">
        <v>467</v>
      </c>
      <c r="I987" s="27">
        <v>20.149999999999999</v>
      </c>
      <c r="J987" s="27">
        <v>20.07</v>
      </c>
      <c r="K987" s="17" t="s">
        <v>891</v>
      </c>
      <c r="L987" s="34">
        <v>37</v>
      </c>
      <c r="M987" s="17">
        <v>37</v>
      </c>
      <c r="N987" s="18">
        <v>1585529.99</v>
      </c>
      <c r="O987" s="30">
        <v>78999.999501743892</v>
      </c>
    </row>
    <row r="988" spans="1:15" x14ac:dyDescent="0.25">
      <c r="A988" s="36">
        <v>42570</v>
      </c>
      <c r="B988" s="38">
        <v>7</v>
      </c>
      <c r="C988" s="38">
        <v>30</v>
      </c>
      <c r="D988" s="17">
        <v>3000032219</v>
      </c>
      <c r="E988" s="17">
        <v>1100122</v>
      </c>
      <c r="F988" s="17" t="s">
        <v>58</v>
      </c>
      <c r="G988" s="17">
        <v>203083</v>
      </c>
      <c r="H988" s="17" t="s">
        <v>486</v>
      </c>
      <c r="I988" s="27">
        <v>16.41</v>
      </c>
      <c r="J988" s="27">
        <v>16.38</v>
      </c>
      <c r="K988" s="17" t="s">
        <v>892</v>
      </c>
      <c r="L988" s="34">
        <v>97</v>
      </c>
      <c r="M988" s="17">
        <v>97</v>
      </c>
      <c r="N988" s="18">
        <v>1285829.93</v>
      </c>
      <c r="O988" s="30">
        <v>78499.995726495734</v>
      </c>
    </row>
    <row r="989" spans="1:15" x14ac:dyDescent="0.25">
      <c r="A989" s="36">
        <v>42570</v>
      </c>
      <c r="B989" s="38">
        <v>7</v>
      </c>
      <c r="C989" s="38">
        <v>30</v>
      </c>
      <c r="D989" s="17">
        <v>3000031817</v>
      </c>
      <c r="E989" s="17">
        <v>1100122</v>
      </c>
      <c r="F989" s="17" t="s">
        <v>58</v>
      </c>
      <c r="G989" s="17">
        <v>203059</v>
      </c>
      <c r="H989" s="17" t="s">
        <v>395</v>
      </c>
      <c r="I989" s="27">
        <v>20.47</v>
      </c>
      <c r="J989" s="27">
        <v>20.46</v>
      </c>
      <c r="K989" s="17" t="s">
        <v>893</v>
      </c>
      <c r="L989" s="34">
        <v>49</v>
      </c>
      <c r="M989" s="17">
        <v>49</v>
      </c>
      <c r="N989" s="18">
        <v>1651121.86</v>
      </c>
      <c r="O989" s="30">
        <v>80699.993157380261</v>
      </c>
    </row>
    <row r="990" spans="1:15" x14ac:dyDescent="0.25">
      <c r="A990" s="36">
        <v>42570</v>
      </c>
      <c r="B990" s="38">
        <v>7</v>
      </c>
      <c r="C990" s="38">
        <v>30</v>
      </c>
      <c r="D990" s="17">
        <v>3000032200</v>
      </c>
      <c r="E990" s="17">
        <v>1100122</v>
      </c>
      <c r="F990" s="17" t="s">
        <v>58</v>
      </c>
      <c r="G990" s="17">
        <v>202989</v>
      </c>
      <c r="H990" s="17" t="s">
        <v>206</v>
      </c>
      <c r="I990" s="27">
        <v>19.940000000000001</v>
      </c>
      <c r="J990" s="27">
        <v>19.88</v>
      </c>
      <c r="K990" s="17" t="s">
        <v>894</v>
      </c>
      <c r="L990" s="34">
        <v>1146</v>
      </c>
      <c r="M990" s="17">
        <v>1146</v>
      </c>
      <c r="N990" s="18">
        <v>1560579.92</v>
      </c>
      <c r="O990" s="30">
        <v>78499.995975855127</v>
      </c>
    </row>
    <row r="991" spans="1:15" x14ac:dyDescent="0.25">
      <c r="A991" s="36">
        <v>42570</v>
      </c>
      <c r="B991" s="38">
        <v>7</v>
      </c>
      <c r="C991" s="38">
        <v>30</v>
      </c>
      <c r="D991" s="17">
        <v>3000032360</v>
      </c>
      <c r="E991" s="17">
        <v>1100122</v>
      </c>
      <c r="F991" s="17" t="s">
        <v>58</v>
      </c>
      <c r="G991" s="17">
        <v>202963</v>
      </c>
      <c r="H991" s="17" t="s">
        <v>130</v>
      </c>
      <c r="I991" s="27">
        <v>24.12</v>
      </c>
      <c r="J991" s="27">
        <v>24.04</v>
      </c>
      <c r="K991" s="17" t="s">
        <v>664</v>
      </c>
      <c r="L991" s="34">
        <v>372</v>
      </c>
      <c r="M991" s="17">
        <v>372</v>
      </c>
      <c r="N991" s="18">
        <v>1815019.8</v>
      </c>
      <c r="O991" s="30">
        <v>75499.991680532446</v>
      </c>
    </row>
    <row r="992" spans="1:15" x14ac:dyDescent="0.25">
      <c r="A992" s="36">
        <v>42570</v>
      </c>
      <c r="B992" s="38">
        <v>7</v>
      </c>
      <c r="C992" s="38">
        <v>30</v>
      </c>
      <c r="D992" s="17">
        <v>3000032071</v>
      </c>
      <c r="E992" s="17">
        <v>1100122</v>
      </c>
      <c r="F992" s="17" t="s">
        <v>58</v>
      </c>
      <c r="G992" s="17">
        <v>203069</v>
      </c>
      <c r="H992" s="17" t="s">
        <v>470</v>
      </c>
      <c r="I992" s="27">
        <v>20.84</v>
      </c>
      <c r="J992" s="27">
        <v>20.77</v>
      </c>
      <c r="K992" s="17" t="s">
        <v>895</v>
      </c>
      <c r="L992" s="34">
        <v>164</v>
      </c>
      <c r="M992" s="17">
        <v>164</v>
      </c>
      <c r="N992" s="18">
        <v>1656407.41</v>
      </c>
      <c r="O992" s="30">
        <v>79749.995666827148</v>
      </c>
    </row>
    <row r="993" spans="1:15" x14ac:dyDescent="0.25">
      <c r="A993" s="36">
        <v>42570</v>
      </c>
      <c r="B993" s="38">
        <v>7</v>
      </c>
      <c r="C993" s="38">
        <v>30</v>
      </c>
      <c r="D993" s="17">
        <v>3000032506</v>
      </c>
      <c r="E993" s="17">
        <v>1100380</v>
      </c>
      <c r="F993" s="17" t="s">
        <v>23</v>
      </c>
      <c r="G993" s="17">
        <v>200282</v>
      </c>
      <c r="H993" s="17" t="s">
        <v>24</v>
      </c>
      <c r="I993" s="27">
        <v>27.93</v>
      </c>
      <c r="J993" s="27">
        <v>27.91</v>
      </c>
      <c r="K993" s="17" t="s">
        <v>34</v>
      </c>
      <c r="L993" s="34" t="s">
        <v>896</v>
      </c>
      <c r="M993" s="17">
        <v>216</v>
      </c>
      <c r="N993" s="18">
        <v>2446837.88</v>
      </c>
      <c r="O993" s="30">
        <v>87668.859906843427</v>
      </c>
    </row>
    <row r="994" spans="1:15" x14ac:dyDescent="0.25">
      <c r="A994" s="36">
        <v>42570</v>
      </c>
      <c r="B994" s="38">
        <v>7</v>
      </c>
      <c r="C994" s="38">
        <v>30</v>
      </c>
      <c r="D994" s="17">
        <v>3000032506</v>
      </c>
      <c r="E994" s="17">
        <v>1100380</v>
      </c>
      <c r="F994" s="17" t="s">
        <v>23</v>
      </c>
      <c r="G994" s="17">
        <v>200282</v>
      </c>
      <c r="H994" s="17" t="s">
        <v>24</v>
      </c>
      <c r="I994" s="27">
        <v>27.7</v>
      </c>
      <c r="J994" s="27">
        <v>27.6</v>
      </c>
      <c r="K994" s="17" t="s">
        <v>897</v>
      </c>
      <c r="L994" s="34" t="s">
        <v>898</v>
      </c>
      <c r="M994" s="17">
        <v>218</v>
      </c>
      <c r="N994" s="18">
        <v>2419660.54</v>
      </c>
      <c r="O994" s="30">
        <v>87668.86014492753</v>
      </c>
    </row>
    <row r="995" spans="1:15" x14ac:dyDescent="0.25">
      <c r="A995" s="36">
        <v>42570</v>
      </c>
      <c r="B995" s="38">
        <v>7</v>
      </c>
      <c r="C995" s="38">
        <v>30</v>
      </c>
      <c r="D995" s="17">
        <v>3000032506</v>
      </c>
      <c r="E995" s="17">
        <v>1100380</v>
      </c>
      <c r="F995" s="17" t="s">
        <v>23</v>
      </c>
      <c r="G995" s="17">
        <v>200282</v>
      </c>
      <c r="H995" s="17" t="s">
        <v>24</v>
      </c>
      <c r="I995" s="27">
        <v>28.24</v>
      </c>
      <c r="J995" s="27">
        <v>28.16</v>
      </c>
      <c r="K995" s="17" t="s">
        <v>791</v>
      </c>
      <c r="L995" s="34" t="s">
        <v>899</v>
      </c>
      <c r="M995" s="17">
        <v>217</v>
      </c>
      <c r="N995" s="18">
        <v>2468755.1</v>
      </c>
      <c r="O995" s="30">
        <v>87668.860085227279</v>
      </c>
    </row>
    <row r="996" spans="1:15" x14ac:dyDescent="0.25">
      <c r="A996" s="36">
        <v>42570</v>
      </c>
      <c r="B996" s="38">
        <v>7</v>
      </c>
      <c r="C996" s="38">
        <v>30</v>
      </c>
      <c r="D996" s="17">
        <v>3000031935</v>
      </c>
      <c r="E996" s="17">
        <v>1100500</v>
      </c>
      <c r="F996" s="17" t="s">
        <v>642</v>
      </c>
      <c r="G996" s="17">
        <v>203101</v>
      </c>
      <c r="H996" s="17" t="s">
        <v>825</v>
      </c>
      <c r="I996" s="27">
        <v>20.079999999999998</v>
      </c>
      <c r="J996" s="27">
        <v>20.07</v>
      </c>
      <c r="K996" s="17" t="s">
        <v>337</v>
      </c>
      <c r="L996" s="34">
        <v>58</v>
      </c>
      <c r="M996" s="17">
        <v>58</v>
      </c>
      <c r="N996" s="18">
        <v>1501235.93</v>
      </c>
      <c r="O996" s="30">
        <v>74799.996512207275</v>
      </c>
    </row>
    <row r="997" spans="1:15" x14ac:dyDescent="0.25">
      <c r="A997" s="36">
        <v>42570</v>
      </c>
      <c r="B997" s="38">
        <v>7</v>
      </c>
      <c r="C997" s="38">
        <v>30</v>
      </c>
      <c r="D997" s="17">
        <v>3000031935</v>
      </c>
      <c r="E997" s="17">
        <v>1100500</v>
      </c>
      <c r="F997" s="17" t="s">
        <v>642</v>
      </c>
      <c r="G997" s="17">
        <v>203101</v>
      </c>
      <c r="H997" s="17" t="s">
        <v>825</v>
      </c>
      <c r="I997" s="27">
        <v>20.38</v>
      </c>
      <c r="J997" s="27">
        <v>20.329999999999998</v>
      </c>
      <c r="K997" s="17" t="s">
        <v>900</v>
      </c>
      <c r="L997" s="34">
        <v>64</v>
      </c>
      <c r="M997" s="17">
        <v>64</v>
      </c>
      <c r="N997" s="18">
        <v>1520683.93</v>
      </c>
      <c r="O997" s="30">
        <v>74799.996556812592</v>
      </c>
    </row>
    <row r="998" spans="1:15" x14ac:dyDescent="0.25">
      <c r="A998" s="36">
        <v>42571</v>
      </c>
      <c r="B998" s="38">
        <v>7</v>
      </c>
      <c r="C998" s="38">
        <v>30</v>
      </c>
      <c r="D998" s="17">
        <v>3000032221</v>
      </c>
      <c r="E998" s="17">
        <v>1100122</v>
      </c>
      <c r="F998" s="17" t="s">
        <v>58</v>
      </c>
      <c r="G998" s="17">
        <v>203088</v>
      </c>
      <c r="H998" s="17" t="s">
        <v>560</v>
      </c>
      <c r="I998" s="27">
        <v>20.05</v>
      </c>
      <c r="J998" s="27">
        <v>19.98</v>
      </c>
      <c r="K998" s="17" t="s">
        <v>901</v>
      </c>
      <c r="L998" s="34">
        <v>21</v>
      </c>
      <c r="M998" s="17">
        <v>21</v>
      </c>
      <c r="N998" s="18">
        <v>1568429.91</v>
      </c>
      <c r="O998" s="30">
        <v>78499.995495495488</v>
      </c>
    </row>
    <row r="999" spans="1:15" x14ac:dyDescent="0.25">
      <c r="A999" s="36">
        <v>42571</v>
      </c>
      <c r="B999" s="38">
        <v>7</v>
      </c>
      <c r="C999" s="38">
        <v>30</v>
      </c>
      <c r="D999" s="17">
        <v>3000032066</v>
      </c>
      <c r="E999" s="17">
        <v>1100122</v>
      </c>
      <c r="F999" s="17" t="s">
        <v>58</v>
      </c>
      <c r="G999" s="17">
        <v>203071</v>
      </c>
      <c r="H999" s="17" t="s">
        <v>513</v>
      </c>
      <c r="I999" s="27">
        <v>20.440000000000001</v>
      </c>
      <c r="J999" s="27">
        <v>20.43</v>
      </c>
      <c r="K999" s="17" t="s">
        <v>902</v>
      </c>
      <c r="L999" s="34">
        <v>53</v>
      </c>
      <c r="M999" s="17">
        <v>53</v>
      </c>
      <c r="N999" s="18">
        <v>1629292.41</v>
      </c>
      <c r="O999" s="30">
        <v>79749.995594713648</v>
      </c>
    </row>
    <row r="1000" spans="1:15" x14ac:dyDescent="0.25">
      <c r="A1000" s="36">
        <v>42571</v>
      </c>
      <c r="B1000" s="38">
        <v>7</v>
      </c>
      <c r="C1000" s="38">
        <v>30</v>
      </c>
      <c r="D1000" s="17">
        <v>3000031817</v>
      </c>
      <c r="E1000" s="17">
        <v>1100122</v>
      </c>
      <c r="F1000" s="17" t="s">
        <v>58</v>
      </c>
      <c r="G1000" s="17">
        <v>203059</v>
      </c>
      <c r="H1000" s="17" t="s">
        <v>395</v>
      </c>
      <c r="I1000" s="27">
        <v>20.65</v>
      </c>
      <c r="J1000" s="27">
        <v>20.58</v>
      </c>
      <c r="K1000" s="17" t="s">
        <v>903</v>
      </c>
      <c r="L1000" s="34">
        <v>45</v>
      </c>
      <c r="M1000" s="17">
        <v>45</v>
      </c>
      <c r="N1000" s="18">
        <v>1660805.85</v>
      </c>
      <c r="O1000" s="30">
        <v>80699.992711370272</v>
      </c>
    </row>
    <row r="1001" spans="1:15" x14ac:dyDescent="0.25">
      <c r="A1001" s="36">
        <v>42571</v>
      </c>
      <c r="B1001" s="38">
        <v>7</v>
      </c>
      <c r="C1001" s="38">
        <v>30</v>
      </c>
      <c r="D1001" s="17">
        <v>3000032233</v>
      </c>
      <c r="E1001" s="17">
        <v>1100122</v>
      </c>
      <c r="F1001" s="17" t="s">
        <v>58</v>
      </c>
      <c r="G1001" s="17">
        <v>203110</v>
      </c>
      <c r="H1001" s="17" t="s">
        <v>715</v>
      </c>
      <c r="I1001" s="27">
        <v>20.63</v>
      </c>
      <c r="J1001" s="27">
        <v>20.58</v>
      </c>
      <c r="K1001" s="17" t="s">
        <v>904</v>
      </c>
      <c r="L1001" s="34">
        <v>77</v>
      </c>
      <c r="M1001" s="17">
        <v>77</v>
      </c>
      <c r="N1001" s="18">
        <v>1605239.83</v>
      </c>
      <c r="O1001" s="30">
        <v>77999.991739552977</v>
      </c>
    </row>
    <row r="1002" spans="1:15" x14ac:dyDescent="0.25">
      <c r="A1002" s="36">
        <v>42571</v>
      </c>
      <c r="B1002" s="38">
        <v>7</v>
      </c>
      <c r="C1002" s="38">
        <v>30</v>
      </c>
      <c r="D1002" s="17">
        <v>3000032206</v>
      </c>
      <c r="E1002" s="17">
        <v>1100122</v>
      </c>
      <c r="F1002" s="17" t="s">
        <v>58</v>
      </c>
      <c r="G1002" s="17">
        <v>200296</v>
      </c>
      <c r="H1002" s="17" t="s">
        <v>864</v>
      </c>
      <c r="I1002" s="27">
        <v>20.055</v>
      </c>
      <c r="J1002" s="27">
        <v>19.96</v>
      </c>
      <c r="K1002" s="17" t="s">
        <v>905</v>
      </c>
      <c r="L1002" s="34">
        <v>27</v>
      </c>
      <c r="M1002" s="17">
        <v>27</v>
      </c>
      <c r="N1002" s="18">
        <v>1566860</v>
      </c>
      <c r="O1002" s="30">
        <v>78500</v>
      </c>
    </row>
    <row r="1003" spans="1:15" x14ac:dyDescent="0.25">
      <c r="A1003" s="36">
        <v>42571</v>
      </c>
      <c r="B1003" s="38">
        <v>7</v>
      </c>
      <c r="C1003" s="38">
        <v>30</v>
      </c>
      <c r="D1003" s="17">
        <v>3000032360</v>
      </c>
      <c r="E1003" s="17">
        <v>1100122</v>
      </c>
      <c r="F1003" s="17" t="s">
        <v>58</v>
      </c>
      <c r="G1003" s="17">
        <v>202963</v>
      </c>
      <c r="H1003" s="17" t="s">
        <v>130</v>
      </c>
      <c r="I1003" s="27">
        <v>16.12</v>
      </c>
      <c r="J1003" s="27">
        <v>16.059999999999999</v>
      </c>
      <c r="K1003" s="17" t="s">
        <v>906</v>
      </c>
      <c r="L1003" s="34">
        <v>380</v>
      </c>
      <c r="M1003" s="17">
        <v>380</v>
      </c>
      <c r="N1003" s="18">
        <v>1212529.8799999999</v>
      </c>
      <c r="O1003" s="30">
        <v>75499.992528019924</v>
      </c>
    </row>
    <row r="1004" spans="1:15" x14ac:dyDescent="0.25">
      <c r="A1004" s="36">
        <v>42571</v>
      </c>
      <c r="B1004" s="38">
        <v>7</v>
      </c>
      <c r="C1004" s="38">
        <v>30</v>
      </c>
      <c r="D1004" s="17">
        <v>3000032222</v>
      </c>
      <c r="E1004" s="17">
        <v>1100122</v>
      </c>
      <c r="F1004" s="17" t="s">
        <v>58</v>
      </c>
      <c r="G1004" s="17">
        <v>203087</v>
      </c>
      <c r="H1004" s="17" t="s">
        <v>499</v>
      </c>
      <c r="I1004" s="27">
        <v>20</v>
      </c>
      <c r="J1004" s="27">
        <v>19.899999999999999</v>
      </c>
      <c r="K1004" s="17" t="s">
        <v>907</v>
      </c>
      <c r="L1004" s="34">
        <v>108</v>
      </c>
      <c r="M1004" s="17">
        <v>108</v>
      </c>
      <c r="N1004" s="18">
        <v>1552199.83</v>
      </c>
      <c r="O1004" s="30">
        <v>77999.991457286436</v>
      </c>
    </row>
    <row r="1005" spans="1:15" x14ac:dyDescent="0.25">
      <c r="A1005" s="36">
        <v>42571</v>
      </c>
      <c r="B1005" s="38">
        <v>7</v>
      </c>
      <c r="C1005" s="38">
        <v>30</v>
      </c>
      <c r="D1005" s="17">
        <v>3000032506</v>
      </c>
      <c r="E1005" s="17">
        <v>1100380</v>
      </c>
      <c r="F1005" s="17" t="s">
        <v>23</v>
      </c>
      <c r="G1005" s="17">
        <v>200282</v>
      </c>
      <c r="H1005" s="17" t="s">
        <v>24</v>
      </c>
      <c r="I1005" s="27">
        <v>26.77</v>
      </c>
      <c r="J1005" s="27">
        <v>26.73</v>
      </c>
      <c r="K1005" s="17" t="s">
        <v>908</v>
      </c>
      <c r="L1005" s="34" t="s">
        <v>909</v>
      </c>
      <c r="M1005" s="17">
        <v>220</v>
      </c>
      <c r="N1005" s="18">
        <v>2343388.63</v>
      </c>
      <c r="O1005" s="30">
        <v>87668.860082304527</v>
      </c>
    </row>
    <row r="1006" spans="1:15" x14ac:dyDescent="0.25">
      <c r="A1006" s="36">
        <v>42572</v>
      </c>
      <c r="B1006" s="38">
        <v>7</v>
      </c>
      <c r="C1006" s="38">
        <v>30</v>
      </c>
      <c r="D1006" s="17">
        <v>3000032056</v>
      </c>
      <c r="E1006" s="17">
        <v>1100122</v>
      </c>
      <c r="F1006" s="17" t="s">
        <v>58</v>
      </c>
      <c r="G1006" s="17">
        <v>203101</v>
      </c>
      <c r="H1006" s="17" t="s">
        <v>825</v>
      </c>
      <c r="I1006" s="27">
        <v>20.329999999999998</v>
      </c>
      <c r="J1006" s="27">
        <v>20.21</v>
      </c>
      <c r="K1006" s="17" t="s">
        <v>910</v>
      </c>
      <c r="L1006" s="34">
        <v>62</v>
      </c>
      <c r="M1006" s="17">
        <v>62</v>
      </c>
      <c r="N1006" s="18">
        <v>1602652.8399999999</v>
      </c>
      <c r="O1006" s="30">
        <v>79299.992083127159</v>
      </c>
    </row>
    <row r="1007" spans="1:15" x14ac:dyDescent="0.25">
      <c r="A1007" s="36">
        <v>42572</v>
      </c>
      <c r="B1007" s="38">
        <v>7</v>
      </c>
      <c r="C1007" s="38">
        <v>30</v>
      </c>
      <c r="D1007" s="17">
        <v>3000032221</v>
      </c>
      <c r="E1007" s="17">
        <v>1100122</v>
      </c>
      <c r="F1007" s="17" t="s">
        <v>58</v>
      </c>
      <c r="G1007" s="17">
        <v>203088</v>
      </c>
      <c r="H1007" s="17" t="s">
        <v>560</v>
      </c>
      <c r="I1007" s="27">
        <v>20.02</v>
      </c>
      <c r="J1007" s="27">
        <v>19.98</v>
      </c>
      <c r="K1007" s="17" t="s">
        <v>911</v>
      </c>
      <c r="L1007" s="34">
        <v>22</v>
      </c>
      <c r="M1007" s="17">
        <v>22</v>
      </c>
      <c r="N1007" s="18">
        <v>1568429.91</v>
      </c>
      <c r="O1007" s="30">
        <v>78499.995495495488</v>
      </c>
    </row>
    <row r="1008" spans="1:15" x14ac:dyDescent="0.25">
      <c r="A1008" s="36">
        <v>42572</v>
      </c>
      <c r="B1008" s="38">
        <v>7</v>
      </c>
      <c r="C1008" s="38">
        <v>30</v>
      </c>
      <c r="D1008" s="17">
        <v>3000032325</v>
      </c>
      <c r="E1008" s="17">
        <v>1100122</v>
      </c>
      <c r="F1008" s="17" t="s">
        <v>58</v>
      </c>
      <c r="G1008" s="17">
        <v>203087</v>
      </c>
      <c r="H1008" s="17" t="s">
        <v>499</v>
      </c>
      <c r="I1008" s="27">
        <v>21.48</v>
      </c>
      <c r="J1008" s="27">
        <v>21.44</v>
      </c>
      <c r="K1008" s="17" t="s">
        <v>912</v>
      </c>
      <c r="L1008" s="34">
        <v>106</v>
      </c>
      <c r="M1008" s="17">
        <v>106</v>
      </c>
      <c r="N1008" s="18">
        <v>1730207.85</v>
      </c>
      <c r="O1008" s="30">
        <v>80699.993003731346</v>
      </c>
    </row>
    <row r="1009" spans="1:15" x14ac:dyDescent="0.25">
      <c r="A1009" s="36">
        <v>42572</v>
      </c>
      <c r="B1009" s="38">
        <v>7</v>
      </c>
      <c r="C1009" s="38">
        <v>30</v>
      </c>
      <c r="D1009" s="17">
        <v>3000032684</v>
      </c>
      <c r="E1009" s="17">
        <v>1100122</v>
      </c>
      <c r="F1009" s="17" t="s">
        <v>58</v>
      </c>
      <c r="G1009" s="17">
        <v>200292</v>
      </c>
      <c r="H1009" s="17" t="s">
        <v>624</v>
      </c>
      <c r="I1009" s="27">
        <v>20.5</v>
      </c>
      <c r="J1009" s="27">
        <v>20.45</v>
      </c>
      <c r="K1009" s="17" t="s">
        <v>913</v>
      </c>
      <c r="L1009" s="34">
        <v>5729</v>
      </c>
      <c r="M1009" s="17">
        <v>5729</v>
      </c>
      <c r="N1009" s="18">
        <v>1543975</v>
      </c>
      <c r="O1009" s="30">
        <v>75500</v>
      </c>
    </row>
    <row r="1010" spans="1:15" x14ac:dyDescent="0.25">
      <c r="A1010" s="36">
        <v>42572</v>
      </c>
      <c r="B1010" s="38">
        <v>7</v>
      </c>
      <c r="C1010" s="38">
        <v>30</v>
      </c>
      <c r="D1010" s="17">
        <v>3000032058</v>
      </c>
      <c r="E1010" s="17">
        <v>1100122</v>
      </c>
      <c r="F1010" s="17" t="s">
        <v>58</v>
      </c>
      <c r="G1010" s="17">
        <v>203087</v>
      </c>
      <c r="H1010" s="17" t="s">
        <v>499</v>
      </c>
      <c r="I1010" s="27">
        <v>19.7</v>
      </c>
      <c r="J1010" s="27">
        <v>19.64</v>
      </c>
      <c r="K1010" s="17" t="s">
        <v>689</v>
      </c>
      <c r="L1010" s="34">
        <v>109</v>
      </c>
      <c r="M1010" s="17">
        <v>109</v>
      </c>
      <c r="N1010" s="18">
        <v>1566289.91</v>
      </c>
      <c r="O1010" s="30">
        <v>79749.995417515267</v>
      </c>
    </row>
    <row r="1011" spans="1:15" x14ac:dyDescent="0.25">
      <c r="A1011" s="36">
        <v>42572</v>
      </c>
      <c r="B1011" s="38">
        <v>7</v>
      </c>
      <c r="C1011" s="38">
        <v>30</v>
      </c>
      <c r="D1011" s="17">
        <v>3000031310</v>
      </c>
      <c r="E1011" s="17">
        <v>1100122</v>
      </c>
      <c r="F1011" s="17" t="s">
        <v>58</v>
      </c>
      <c r="G1011" s="17">
        <v>203034</v>
      </c>
      <c r="H1011" s="17" t="s">
        <v>333</v>
      </c>
      <c r="I1011" s="27">
        <v>19.579999999999998</v>
      </c>
      <c r="J1011" s="27">
        <v>19.55</v>
      </c>
      <c r="K1011" s="17" t="s">
        <v>914</v>
      </c>
      <c r="L1011" s="34">
        <v>41</v>
      </c>
      <c r="M1011" s="17">
        <v>41</v>
      </c>
      <c r="N1011" s="18">
        <v>1554224.87</v>
      </c>
      <c r="O1011" s="30">
        <v>79499.993350383636</v>
      </c>
    </row>
    <row r="1012" spans="1:15" x14ac:dyDescent="0.25">
      <c r="A1012" s="36">
        <v>42572</v>
      </c>
      <c r="B1012" s="38">
        <v>7</v>
      </c>
      <c r="C1012" s="38">
        <v>30</v>
      </c>
      <c r="D1012" s="17">
        <v>3000032075</v>
      </c>
      <c r="E1012" s="17">
        <v>1100122</v>
      </c>
      <c r="F1012" s="17" t="s">
        <v>58</v>
      </c>
      <c r="G1012" s="17">
        <v>203111</v>
      </c>
      <c r="H1012" s="17" t="s">
        <v>785</v>
      </c>
      <c r="I1012" s="27">
        <v>19.57</v>
      </c>
      <c r="J1012" s="27">
        <v>19.5</v>
      </c>
      <c r="K1012" s="17" t="s">
        <v>396</v>
      </c>
      <c r="L1012" s="34">
        <v>114</v>
      </c>
      <c r="M1012" s="17">
        <v>114</v>
      </c>
      <c r="N1012" s="18">
        <v>1548299.86</v>
      </c>
      <c r="O1012" s="30">
        <v>79399.992820512824</v>
      </c>
    </row>
    <row r="1013" spans="1:15" x14ac:dyDescent="0.25">
      <c r="A1013" s="36">
        <v>42572</v>
      </c>
      <c r="B1013" s="38">
        <v>7</v>
      </c>
      <c r="C1013" s="38">
        <v>30</v>
      </c>
      <c r="D1013" s="17">
        <v>3000032687</v>
      </c>
      <c r="E1013" s="17">
        <v>1100122</v>
      </c>
      <c r="F1013" s="17" t="s">
        <v>58</v>
      </c>
      <c r="G1013" s="17">
        <v>203080</v>
      </c>
      <c r="H1013" s="17" t="s">
        <v>484</v>
      </c>
      <c r="I1013" s="27">
        <v>1.49</v>
      </c>
      <c r="J1013" s="27">
        <v>1.4</v>
      </c>
      <c r="K1013" s="17" t="s">
        <v>915</v>
      </c>
      <c r="L1013" s="34">
        <v>44</v>
      </c>
      <c r="M1013" s="17">
        <v>44</v>
      </c>
      <c r="N1013" s="18">
        <v>109199.99</v>
      </c>
      <c r="O1013" s="30">
        <v>77999.992857142861</v>
      </c>
    </row>
    <row r="1014" spans="1:15" x14ac:dyDescent="0.25">
      <c r="A1014" s="36">
        <v>42572</v>
      </c>
      <c r="B1014" s="38">
        <v>7</v>
      </c>
      <c r="C1014" s="38">
        <v>30</v>
      </c>
      <c r="D1014" s="17">
        <v>3000032210</v>
      </c>
      <c r="E1014" s="17">
        <v>1100122</v>
      </c>
      <c r="F1014" s="17" t="s">
        <v>58</v>
      </c>
      <c r="G1014" s="17">
        <v>203080</v>
      </c>
      <c r="H1014" s="17" t="s">
        <v>484</v>
      </c>
      <c r="I1014" s="27">
        <v>20</v>
      </c>
      <c r="J1014" s="27">
        <v>20</v>
      </c>
      <c r="K1014" s="17" t="s">
        <v>915</v>
      </c>
      <c r="L1014" s="34">
        <v>44</v>
      </c>
      <c r="M1014" s="17">
        <v>44</v>
      </c>
      <c r="N1014" s="18">
        <v>1559999.83</v>
      </c>
      <c r="O1014" s="30">
        <v>77999.991500000004</v>
      </c>
    </row>
    <row r="1015" spans="1:15" x14ac:dyDescent="0.25">
      <c r="A1015" s="36">
        <v>42572</v>
      </c>
      <c r="B1015" s="38">
        <v>7</v>
      </c>
      <c r="C1015" s="38">
        <v>30</v>
      </c>
      <c r="D1015" s="17">
        <v>3000032065</v>
      </c>
      <c r="E1015" s="17">
        <v>1100122</v>
      </c>
      <c r="F1015" s="17" t="s">
        <v>58</v>
      </c>
      <c r="G1015" s="17">
        <v>203075</v>
      </c>
      <c r="H1015" s="17" t="s">
        <v>467</v>
      </c>
      <c r="I1015" s="27">
        <v>19.89</v>
      </c>
      <c r="J1015" s="27">
        <v>19.8</v>
      </c>
      <c r="K1015" s="17" t="s">
        <v>916</v>
      </c>
      <c r="L1015" s="34">
        <v>35</v>
      </c>
      <c r="M1015" s="17">
        <v>35</v>
      </c>
      <c r="N1015" s="18">
        <v>1579049.91</v>
      </c>
      <c r="O1015" s="30">
        <v>79749.995454545453</v>
      </c>
    </row>
    <row r="1016" spans="1:15" x14ac:dyDescent="0.25">
      <c r="A1016" s="36">
        <v>42572</v>
      </c>
      <c r="B1016" s="38">
        <v>7</v>
      </c>
      <c r="C1016" s="38">
        <v>30</v>
      </c>
      <c r="D1016" s="17">
        <v>3000031834</v>
      </c>
      <c r="E1016" s="17">
        <v>1100122</v>
      </c>
      <c r="F1016" s="17" t="s">
        <v>58</v>
      </c>
      <c r="G1016" s="17">
        <v>203083</v>
      </c>
      <c r="H1016" s="17" t="s">
        <v>486</v>
      </c>
      <c r="I1016" s="27">
        <v>20.21</v>
      </c>
      <c r="J1016" s="27">
        <v>20.21</v>
      </c>
      <c r="K1016" s="17" t="s">
        <v>917</v>
      </c>
      <c r="L1016" s="34">
        <v>99</v>
      </c>
      <c r="M1016" s="17">
        <v>99</v>
      </c>
      <c r="N1016" s="18">
        <v>1630946.85</v>
      </c>
      <c r="O1016" s="30">
        <v>80699.992577931713</v>
      </c>
    </row>
    <row r="1017" spans="1:15" x14ac:dyDescent="0.25">
      <c r="A1017" s="36">
        <v>42572</v>
      </c>
      <c r="B1017" s="38">
        <v>7</v>
      </c>
      <c r="C1017" s="38">
        <v>30</v>
      </c>
      <c r="D1017" s="17">
        <v>3000032321</v>
      </c>
      <c r="E1017" s="17">
        <v>1100122</v>
      </c>
      <c r="F1017" s="17" t="s">
        <v>58</v>
      </c>
      <c r="G1017" s="17">
        <v>203110</v>
      </c>
      <c r="H1017" s="17" t="s">
        <v>715</v>
      </c>
      <c r="I1017" s="27">
        <v>20.28</v>
      </c>
      <c r="J1017" s="27">
        <v>20.21</v>
      </c>
      <c r="K1017" s="17" t="s">
        <v>918</v>
      </c>
      <c r="L1017" s="34">
        <v>89</v>
      </c>
      <c r="M1017" s="17">
        <v>89</v>
      </c>
      <c r="N1017" s="18">
        <v>1566274.95</v>
      </c>
      <c r="O1017" s="30">
        <v>77499.997525977233</v>
      </c>
    </row>
    <row r="1018" spans="1:15" x14ac:dyDescent="0.25">
      <c r="A1018" s="36">
        <v>42572</v>
      </c>
      <c r="B1018" s="38">
        <v>7</v>
      </c>
      <c r="C1018" s="38">
        <v>30</v>
      </c>
      <c r="D1018" s="17">
        <v>3000032058</v>
      </c>
      <c r="E1018" s="17">
        <v>1100122</v>
      </c>
      <c r="F1018" s="17" t="s">
        <v>58</v>
      </c>
      <c r="G1018" s="17">
        <v>203087</v>
      </c>
      <c r="H1018" s="17" t="s">
        <v>499</v>
      </c>
      <c r="I1018" s="27">
        <v>20.04</v>
      </c>
      <c r="J1018" s="27">
        <v>19.989999999999998</v>
      </c>
      <c r="K1018" s="17" t="s">
        <v>919</v>
      </c>
      <c r="L1018" s="34">
        <v>105</v>
      </c>
      <c r="M1018" s="17">
        <v>105</v>
      </c>
      <c r="N1018" s="18">
        <v>1594202.41</v>
      </c>
      <c r="O1018" s="30">
        <v>79749.995497748881</v>
      </c>
    </row>
    <row r="1019" spans="1:15" x14ac:dyDescent="0.25">
      <c r="A1019" s="36">
        <v>42572</v>
      </c>
      <c r="B1019" s="38">
        <v>7</v>
      </c>
      <c r="C1019" s="38">
        <v>30</v>
      </c>
      <c r="D1019" s="17">
        <v>3000032058</v>
      </c>
      <c r="E1019" s="17">
        <v>1100122</v>
      </c>
      <c r="F1019" s="17" t="s">
        <v>58</v>
      </c>
      <c r="G1019" s="17">
        <v>203087</v>
      </c>
      <c r="H1019" s="17" t="s">
        <v>499</v>
      </c>
      <c r="I1019" s="27">
        <v>15.555</v>
      </c>
      <c r="J1019" s="27">
        <v>15.51</v>
      </c>
      <c r="K1019" s="17" t="s">
        <v>920</v>
      </c>
      <c r="L1019" s="34">
        <v>107</v>
      </c>
      <c r="M1019" s="17">
        <v>107</v>
      </c>
      <c r="N1019" s="18">
        <v>1236922.43</v>
      </c>
      <c r="O1019" s="30">
        <v>79749.995486782718</v>
      </c>
    </row>
    <row r="1020" spans="1:15" x14ac:dyDescent="0.25">
      <c r="A1020" s="36">
        <v>42572</v>
      </c>
      <c r="B1020" s="38">
        <v>7</v>
      </c>
      <c r="C1020" s="38">
        <v>30</v>
      </c>
      <c r="D1020" s="17">
        <v>3000032325</v>
      </c>
      <c r="E1020" s="17">
        <v>1100122</v>
      </c>
      <c r="F1020" s="17" t="s">
        <v>58</v>
      </c>
      <c r="G1020" s="17">
        <v>203087</v>
      </c>
      <c r="H1020" s="17" t="s">
        <v>499</v>
      </c>
      <c r="I1020" s="27">
        <v>24.76</v>
      </c>
      <c r="J1020" s="27">
        <v>24.67</v>
      </c>
      <c r="K1020" s="17" t="s">
        <v>614</v>
      </c>
      <c r="L1020" s="34">
        <v>110</v>
      </c>
      <c r="M1020" s="17">
        <v>110</v>
      </c>
      <c r="N1020" s="18">
        <v>1990868.8200000003</v>
      </c>
      <c r="O1020" s="30">
        <v>80699.992703688695</v>
      </c>
    </row>
    <row r="1021" spans="1:15" x14ac:dyDescent="0.25">
      <c r="A1021" s="36">
        <v>42572</v>
      </c>
      <c r="B1021" s="38">
        <v>7</v>
      </c>
      <c r="C1021" s="38">
        <v>30</v>
      </c>
      <c r="D1021" s="17">
        <v>3000032506</v>
      </c>
      <c r="E1021" s="17">
        <v>1100380</v>
      </c>
      <c r="F1021" s="17" t="s">
        <v>23</v>
      </c>
      <c r="G1021" s="17">
        <v>200282</v>
      </c>
      <c r="H1021" s="17" t="s">
        <v>24</v>
      </c>
      <c r="I1021" s="27">
        <v>8.8650000000000002</v>
      </c>
      <c r="J1021" s="27">
        <v>8.8650000000000002</v>
      </c>
      <c r="K1021" s="17" t="s">
        <v>921</v>
      </c>
      <c r="L1021" s="34" t="s">
        <v>922</v>
      </c>
      <c r="M1021" s="17">
        <v>221</v>
      </c>
      <c r="N1021" s="18">
        <v>777184.44</v>
      </c>
      <c r="O1021" s="30">
        <v>87668.859560067678</v>
      </c>
    </row>
    <row r="1022" spans="1:15" x14ac:dyDescent="0.25">
      <c r="A1022" s="36">
        <v>42572</v>
      </c>
      <c r="B1022" s="38">
        <v>7</v>
      </c>
      <c r="C1022" s="38">
        <v>30</v>
      </c>
      <c r="D1022" s="17">
        <v>3000032673</v>
      </c>
      <c r="E1022" s="17">
        <v>1100380</v>
      </c>
      <c r="F1022" s="17" t="s">
        <v>23</v>
      </c>
      <c r="G1022" s="17">
        <v>200282</v>
      </c>
      <c r="H1022" s="17" t="s">
        <v>24</v>
      </c>
      <c r="I1022" s="27">
        <v>19.805</v>
      </c>
      <c r="J1022" s="27">
        <v>19.805</v>
      </c>
      <c r="K1022" s="17" t="s">
        <v>144</v>
      </c>
      <c r="L1022" s="34" t="s">
        <v>923</v>
      </c>
      <c r="M1022" s="17">
        <v>222</v>
      </c>
      <c r="N1022" s="18">
        <v>1804662.5</v>
      </c>
      <c r="O1022" s="30">
        <v>91121.560212067663</v>
      </c>
    </row>
    <row r="1023" spans="1:15" x14ac:dyDescent="0.25">
      <c r="A1023" s="36">
        <v>42572</v>
      </c>
      <c r="B1023" s="38">
        <v>7</v>
      </c>
      <c r="C1023" s="38">
        <v>30</v>
      </c>
      <c r="D1023" s="17">
        <v>3000031813</v>
      </c>
      <c r="E1023" s="17">
        <v>1100500</v>
      </c>
      <c r="F1023" s="17" t="s">
        <v>642</v>
      </c>
      <c r="G1023" s="17">
        <v>202963</v>
      </c>
      <c r="H1023" s="17" t="s">
        <v>130</v>
      </c>
      <c r="I1023" s="27">
        <v>20.32</v>
      </c>
      <c r="J1023" s="27">
        <v>20.260000000000002</v>
      </c>
      <c r="K1023" s="17" t="s">
        <v>924</v>
      </c>
      <c r="L1023" s="34">
        <v>351</v>
      </c>
      <c r="M1023" s="17">
        <v>351</v>
      </c>
      <c r="N1023" s="18">
        <v>1535707.89</v>
      </c>
      <c r="O1023" s="30">
        <v>75799.994570582421</v>
      </c>
    </row>
    <row r="1024" spans="1:15" x14ac:dyDescent="0.25">
      <c r="A1024" s="36">
        <v>42572</v>
      </c>
      <c r="B1024" s="38">
        <v>7</v>
      </c>
      <c r="C1024" s="38">
        <v>30</v>
      </c>
      <c r="D1024" s="17">
        <v>3000031813</v>
      </c>
      <c r="E1024" s="17">
        <v>1100500</v>
      </c>
      <c r="F1024" s="17" t="s">
        <v>642</v>
      </c>
      <c r="G1024" s="17">
        <v>202963</v>
      </c>
      <c r="H1024" s="17" t="s">
        <v>130</v>
      </c>
      <c r="I1024" s="27">
        <v>19.940000000000001</v>
      </c>
      <c r="J1024" s="27">
        <v>19.86</v>
      </c>
      <c r="K1024" s="17" t="s">
        <v>160</v>
      </c>
      <c r="L1024" s="34">
        <v>373</v>
      </c>
      <c r="M1024" s="17">
        <v>373</v>
      </c>
      <c r="N1024" s="18">
        <v>1505387.8899999997</v>
      </c>
      <c r="O1024" s="30">
        <v>75799.994461228591</v>
      </c>
    </row>
    <row r="1025" spans="1:15" x14ac:dyDescent="0.25">
      <c r="A1025" s="36">
        <v>42573</v>
      </c>
      <c r="B1025" s="38">
        <v>7</v>
      </c>
      <c r="C1025" s="38">
        <v>30</v>
      </c>
      <c r="D1025" s="17">
        <v>3000031622</v>
      </c>
      <c r="E1025" s="17">
        <v>1100122</v>
      </c>
      <c r="F1025" s="17" t="s">
        <v>58</v>
      </c>
      <c r="G1025" s="17">
        <v>202963</v>
      </c>
      <c r="H1025" s="17" t="s">
        <v>130</v>
      </c>
      <c r="I1025" s="27">
        <v>25.25</v>
      </c>
      <c r="J1025" s="27">
        <v>25.19</v>
      </c>
      <c r="K1025" s="17" t="s">
        <v>925</v>
      </c>
      <c r="L1025" s="34">
        <v>385</v>
      </c>
      <c r="M1025" s="17">
        <v>385</v>
      </c>
      <c r="N1025" s="18">
        <v>2040389.8699999999</v>
      </c>
      <c r="O1025" s="30">
        <v>80999.994839221908</v>
      </c>
    </row>
    <row r="1026" spans="1:15" x14ac:dyDescent="0.25">
      <c r="A1026" s="36">
        <v>42573</v>
      </c>
      <c r="B1026" s="38">
        <v>7</v>
      </c>
      <c r="C1026" s="38">
        <v>30</v>
      </c>
      <c r="D1026" s="17">
        <v>3000032068</v>
      </c>
      <c r="E1026" s="17">
        <v>1100122</v>
      </c>
      <c r="F1026" s="17" t="s">
        <v>58</v>
      </c>
      <c r="G1026" s="17">
        <v>203059</v>
      </c>
      <c r="H1026" s="17" t="s">
        <v>395</v>
      </c>
      <c r="I1026" s="27">
        <v>20.07</v>
      </c>
      <c r="J1026" s="27">
        <v>19.96</v>
      </c>
      <c r="K1026" s="17" t="s">
        <v>926</v>
      </c>
      <c r="L1026" s="34">
        <v>50</v>
      </c>
      <c r="M1026" s="17">
        <v>50</v>
      </c>
      <c r="N1026" s="18">
        <v>1591809.9099999997</v>
      </c>
      <c r="O1026" s="30">
        <v>79749.99549098195</v>
      </c>
    </row>
    <row r="1027" spans="1:15" x14ac:dyDescent="0.25">
      <c r="A1027" s="36">
        <v>42573</v>
      </c>
      <c r="B1027" s="38">
        <v>7</v>
      </c>
      <c r="C1027" s="38">
        <v>30</v>
      </c>
      <c r="D1027" s="17">
        <v>3000032685</v>
      </c>
      <c r="E1027" s="17">
        <v>1100122</v>
      </c>
      <c r="F1027" s="17" t="s">
        <v>58</v>
      </c>
      <c r="G1027" s="17">
        <v>200296</v>
      </c>
      <c r="H1027" s="17" t="s">
        <v>864</v>
      </c>
      <c r="I1027" s="27">
        <v>19.97</v>
      </c>
      <c r="J1027" s="27">
        <v>19.89</v>
      </c>
      <c r="K1027" s="17" t="s">
        <v>927</v>
      </c>
      <c r="L1027" s="34">
        <v>28</v>
      </c>
      <c r="M1027" s="17">
        <v>28</v>
      </c>
      <c r="N1027" s="18">
        <v>1501695</v>
      </c>
      <c r="O1027" s="30">
        <v>75500</v>
      </c>
    </row>
    <row r="1028" spans="1:15" x14ac:dyDescent="0.25">
      <c r="A1028" s="36">
        <v>42573</v>
      </c>
      <c r="B1028" s="38">
        <v>7</v>
      </c>
      <c r="C1028" s="38">
        <v>30</v>
      </c>
      <c r="D1028" s="17">
        <v>3000031293</v>
      </c>
      <c r="E1028" s="17">
        <v>1100365</v>
      </c>
      <c r="F1028" s="17" t="s">
        <v>14</v>
      </c>
      <c r="G1028" s="17">
        <v>202751</v>
      </c>
      <c r="H1028" s="17" t="s">
        <v>810</v>
      </c>
      <c r="I1028" s="27">
        <v>20.38</v>
      </c>
      <c r="J1028" s="27">
        <v>20.309999999999999</v>
      </c>
      <c r="K1028" s="17" t="s">
        <v>928</v>
      </c>
      <c r="L1028" s="34">
        <v>1604000333</v>
      </c>
      <c r="M1028" s="17">
        <v>1604000333</v>
      </c>
      <c r="N1028" s="18">
        <v>912375.98</v>
      </c>
      <c r="O1028" s="30">
        <v>44922.50024618415</v>
      </c>
    </row>
    <row r="1029" spans="1:15" x14ac:dyDescent="0.25">
      <c r="A1029" s="36">
        <v>42574</v>
      </c>
      <c r="B1029" s="38">
        <v>7</v>
      </c>
      <c r="C1029" s="38">
        <v>30</v>
      </c>
      <c r="D1029" s="17">
        <v>3000032218</v>
      </c>
      <c r="E1029" s="17">
        <v>1100122</v>
      </c>
      <c r="F1029" s="17" t="s">
        <v>58</v>
      </c>
      <c r="G1029" s="17">
        <v>203087</v>
      </c>
      <c r="H1029" s="17" t="s">
        <v>499</v>
      </c>
      <c r="I1029" s="27">
        <v>20.18</v>
      </c>
      <c r="J1029" s="27">
        <v>20.170000000000002</v>
      </c>
      <c r="K1029" s="17" t="s">
        <v>929</v>
      </c>
      <c r="L1029" s="34">
        <v>111</v>
      </c>
      <c r="M1029" s="17">
        <v>111</v>
      </c>
      <c r="N1029" s="18">
        <v>1583344.91</v>
      </c>
      <c r="O1029" s="30">
        <v>78499.995537927607</v>
      </c>
    </row>
    <row r="1030" spans="1:15" x14ac:dyDescent="0.25">
      <c r="A1030" s="36">
        <v>42574</v>
      </c>
      <c r="B1030" s="38">
        <v>7</v>
      </c>
      <c r="C1030" s="38">
        <v>30</v>
      </c>
      <c r="D1030" s="17">
        <v>3000032684</v>
      </c>
      <c r="E1030" s="17">
        <v>1100122</v>
      </c>
      <c r="F1030" s="17" t="s">
        <v>58</v>
      </c>
      <c r="G1030" s="17">
        <v>200292</v>
      </c>
      <c r="H1030" s="17" t="s">
        <v>624</v>
      </c>
      <c r="I1030" s="27">
        <v>20.495000000000001</v>
      </c>
      <c r="J1030" s="27">
        <v>20.36</v>
      </c>
      <c r="K1030" s="17" t="s">
        <v>930</v>
      </c>
      <c r="L1030" s="34">
        <v>5730</v>
      </c>
      <c r="M1030" s="17">
        <v>5730</v>
      </c>
      <c r="N1030" s="18">
        <v>1537180</v>
      </c>
      <c r="O1030" s="30">
        <v>75500</v>
      </c>
    </row>
    <row r="1031" spans="1:15" x14ac:dyDescent="0.25">
      <c r="A1031" s="36">
        <v>42574</v>
      </c>
      <c r="B1031" s="38">
        <v>7</v>
      </c>
      <c r="C1031" s="38">
        <v>30</v>
      </c>
      <c r="D1031" s="17">
        <v>3000032221</v>
      </c>
      <c r="E1031" s="17">
        <v>1100122</v>
      </c>
      <c r="F1031" s="17" t="s">
        <v>58</v>
      </c>
      <c r="G1031" s="17">
        <v>203088</v>
      </c>
      <c r="H1031" s="17" t="s">
        <v>560</v>
      </c>
      <c r="I1031" s="27">
        <v>20.100000000000001</v>
      </c>
      <c r="J1031" s="27">
        <v>20.05</v>
      </c>
      <c r="K1031" s="17" t="s">
        <v>931</v>
      </c>
      <c r="L1031" s="34">
        <v>23</v>
      </c>
      <c r="M1031" s="17">
        <v>23</v>
      </c>
      <c r="N1031" s="18">
        <v>1573924.9099999997</v>
      </c>
      <c r="O1031" s="30">
        <v>78499.995511221932</v>
      </c>
    </row>
    <row r="1032" spans="1:15" x14ac:dyDescent="0.25">
      <c r="A1032" s="36">
        <v>42574</v>
      </c>
      <c r="B1032" s="38">
        <v>7</v>
      </c>
      <c r="C1032" s="38">
        <v>30</v>
      </c>
      <c r="D1032" s="17">
        <v>3000032360</v>
      </c>
      <c r="E1032" s="17">
        <v>1100122</v>
      </c>
      <c r="F1032" s="17" t="s">
        <v>58</v>
      </c>
      <c r="G1032" s="17">
        <v>202963</v>
      </c>
      <c r="H1032" s="17" t="s">
        <v>130</v>
      </c>
      <c r="I1032" s="27">
        <v>16.440000000000001</v>
      </c>
      <c r="J1032" s="27">
        <v>16.420000000000002</v>
      </c>
      <c r="K1032" s="17" t="s">
        <v>932</v>
      </c>
      <c r="L1032" s="34">
        <v>384</v>
      </c>
      <c r="M1032" s="17">
        <v>384</v>
      </c>
      <c r="N1032" s="18">
        <v>1239709.8700000001</v>
      </c>
      <c r="O1032" s="30">
        <v>75499.992082825818</v>
      </c>
    </row>
    <row r="1033" spans="1:15" x14ac:dyDescent="0.25">
      <c r="A1033" s="36">
        <v>42574</v>
      </c>
      <c r="B1033" s="38">
        <v>7</v>
      </c>
      <c r="C1033" s="38">
        <v>30</v>
      </c>
      <c r="D1033" s="17">
        <v>3000032313</v>
      </c>
      <c r="E1033" s="17">
        <v>1100122</v>
      </c>
      <c r="F1033" s="17" t="s">
        <v>58</v>
      </c>
      <c r="G1033" s="17">
        <v>203113</v>
      </c>
      <c r="H1033" s="17" t="s">
        <v>752</v>
      </c>
      <c r="I1033" s="27">
        <v>18.940000000000001</v>
      </c>
      <c r="J1033" s="27">
        <v>18.899999999999999</v>
      </c>
      <c r="K1033" s="17" t="s">
        <v>933</v>
      </c>
      <c r="L1033" s="34">
        <v>635</v>
      </c>
      <c r="M1033" s="17">
        <v>635</v>
      </c>
      <c r="N1033" s="18">
        <v>1436029.37</v>
      </c>
      <c r="O1033" s="30">
        <v>75980.389947089963</v>
      </c>
    </row>
    <row r="1034" spans="1:15" x14ac:dyDescent="0.25">
      <c r="A1034" s="36">
        <v>42574</v>
      </c>
      <c r="B1034" s="38">
        <v>7</v>
      </c>
      <c r="C1034" s="38">
        <v>30</v>
      </c>
      <c r="D1034" s="17">
        <v>3000031311</v>
      </c>
      <c r="E1034" s="17">
        <v>1100122</v>
      </c>
      <c r="F1034" s="17" t="s">
        <v>58</v>
      </c>
      <c r="G1034" s="17">
        <v>202963</v>
      </c>
      <c r="H1034" s="17" t="s">
        <v>130</v>
      </c>
      <c r="I1034" s="27">
        <v>20.65</v>
      </c>
      <c r="J1034" s="27">
        <v>20.58</v>
      </c>
      <c r="K1034" s="17" t="s">
        <v>934</v>
      </c>
      <c r="L1034" s="34">
        <v>386</v>
      </c>
      <c r="M1034" s="17">
        <v>386</v>
      </c>
      <c r="N1034" s="18">
        <v>1627877.8</v>
      </c>
      <c r="O1034" s="30">
        <v>79099.99028182702</v>
      </c>
    </row>
    <row r="1035" spans="1:15" x14ac:dyDescent="0.25">
      <c r="A1035" s="36">
        <v>42574</v>
      </c>
      <c r="B1035" s="38">
        <v>7</v>
      </c>
      <c r="C1035" s="38">
        <v>30</v>
      </c>
      <c r="D1035" s="17">
        <v>3000032637</v>
      </c>
      <c r="E1035" s="17">
        <v>1100122</v>
      </c>
      <c r="F1035" s="17" t="s">
        <v>58</v>
      </c>
      <c r="G1035" s="17">
        <v>203120</v>
      </c>
      <c r="H1035" s="17" t="s">
        <v>842</v>
      </c>
      <c r="I1035" s="27">
        <v>20.53</v>
      </c>
      <c r="J1035" s="27">
        <v>20.47</v>
      </c>
      <c r="K1035" s="17" t="s">
        <v>935</v>
      </c>
      <c r="L1035" s="34">
        <v>29</v>
      </c>
      <c r="M1035" s="17">
        <v>29</v>
      </c>
      <c r="N1035" s="18">
        <v>1592565.8</v>
      </c>
      <c r="O1035" s="30">
        <v>77799.9902296043</v>
      </c>
    </row>
    <row r="1036" spans="1:15" x14ac:dyDescent="0.25">
      <c r="A1036" s="36">
        <v>42574</v>
      </c>
      <c r="B1036" s="38">
        <v>7</v>
      </c>
      <c r="C1036" s="38">
        <v>30</v>
      </c>
      <c r="D1036" s="17">
        <v>3000032224</v>
      </c>
      <c r="E1036" s="17">
        <v>1100122</v>
      </c>
      <c r="F1036" s="17" t="s">
        <v>58</v>
      </c>
      <c r="G1036" s="17">
        <v>203088</v>
      </c>
      <c r="H1036" s="17" t="s">
        <v>560</v>
      </c>
      <c r="I1036" s="27">
        <v>17</v>
      </c>
      <c r="J1036" s="27">
        <v>16.97</v>
      </c>
      <c r="K1036" s="17" t="s">
        <v>936</v>
      </c>
      <c r="L1036" s="34">
        <v>24</v>
      </c>
      <c r="M1036" s="17">
        <v>24</v>
      </c>
      <c r="N1036" s="18">
        <v>1323659.8500000003</v>
      </c>
      <c r="O1036" s="30">
        <v>77999.991160872145</v>
      </c>
    </row>
    <row r="1037" spans="1:15" x14ac:dyDescent="0.25">
      <c r="A1037" s="36">
        <v>42574</v>
      </c>
      <c r="B1037" s="38">
        <v>7</v>
      </c>
      <c r="C1037" s="38">
        <v>30</v>
      </c>
      <c r="D1037" s="17">
        <v>3000032082</v>
      </c>
      <c r="E1037" s="17">
        <v>1100122</v>
      </c>
      <c r="F1037" s="17" t="s">
        <v>58</v>
      </c>
      <c r="G1037" s="17">
        <v>203062</v>
      </c>
      <c r="H1037" s="17" t="s">
        <v>465</v>
      </c>
      <c r="I1037" s="27">
        <v>16.62</v>
      </c>
      <c r="J1037" s="27">
        <v>16.62</v>
      </c>
      <c r="K1037" s="17" t="s">
        <v>937</v>
      </c>
      <c r="L1037" s="34">
        <v>25</v>
      </c>
      <c r="M1037" s="17">
        <v>25</v>
      </c>
      <c r="N1037" s="18">
        <v>1319627.8799999999</v>
      </c>
      <c r="O1037" s="30">
        <v>79399.992779783381</v>
      </c>
    </row>
    <row r="1038" spans="1:15" x14ac:dyDescent="0.25">
      <c r="A1038" s="36">
        <v>42574</v>
      </c>
      <c r="B1038" s="38">
        <v>7</v>
      </c>
      <c r="C1038" s="38">
        <v>30</v>
      </c>
      <c r="D1038" s="17">
        <v>3000032081</v>
      </c>
      <c r="E1038" s="17">
        <v>1100122</v>
      </c>
      <c r="F1038" s="17" t="s">
        <v>58</v>
      </c>
      <c r="G1038" s="17">
        <v>203098</v>
      </c>
      <c r="H1038" s="17" t="s">
        <v>626</v>
      </c>
      <c r="I1038" s="27">
        <v>20.48</v>
      </c>
      <c r="J1038" s="27">
        <v>20.39</v>
      </c>
      <c r="K1038" s="17" t="s">
        <v>938</v>
      </c>
      <c r="L1038" s="34">
        <v>110</v>
      </c>
      <c r="M1038" s="17">
        <v>110</v>
      </c>
      <c r="N1038" s="18">
        <v>1618965.85</v>
      </c>
      <c r="O1038" s="30">
        <v>79399.992643452671</v>
      </c>
    </row>
    <row r="1039" spans="1:15" x14ac:dyDescent="0.25">
      <c r="A1039" s="36">
        <v>42574</v>
      </c>
      <c r="B1039" s="38">
        <v>7</v>
      </c>
      <c r="C1039" s="38">
        <v>30</v>
      </c>
      <c r="D1039" s="17">
        <v>3000032647</v>
      </c>
      <c r="E1039" s="17">
        <v>1100122</v>
      </c>
      <c r="F1039" s="17" t="s">
        <v>58</v>
      </c>
      <c r="G1039" s="17">
        <v>203126</v>
      </c>
      <c r="H1039" s="17" t="s">
        <v>939</v>
      </c>
      <c r="I1039" s="27">
        <v>19.96</v>
      </c>
      <c r="J1039" s="27">
        <v>19.91</v>
      </c>
      <c r="K1039" s="17" t="s">
        <v>940</v>
      </c>
      <c r="L1039" s="34">
        <v>1</v>
      </c>
      <c r="M1039" s="17">
        <v>1</v>
      </c>
      <c r="N1039" s="18">
        <v>1548997.8</v>
      </c>
      <c r="O1039" s="30">
        <v>77799.989954796591</v>
      </c>
    </row>
    <row r="1040" spans="1:15" x14ac:dyDescent="0.25">
      <c r="A1040" s="36">
        <v>42574</v>
      </c>
      <c r="B1040" s="38">
        <v>7</v>
      </c>
      <c r="C1040" s="38">
        <v>30</v>
      </c>
      <c r="D1040" s="17">
        <v>3000031244</v>
      </c>
      <c r="E1040" s="17">
        <v>1100365</v>
      </c>
      <c r="F1040" s="17" t="s">
        <v>14</v>
      </c>
      <c r="G1040" s="17">
        <v>202751</v>
      </c>
      <c r="H1040" s="17" t="s">
        <v>810</v>
      </c>
      <c r="I1040" s="27">
        <v>10.125</v>
      </c>
      <c r="J1040" s="27">
        <v>10.086</v>
      </c>
      <c r="K1040" s="17" t="s">
        <v>118</v>
      </c>
      <c r="L1040" s="34">
        <v>1604000331</v>
      </c>
      <c r="M1040" s="17">
        <v>1604000331</v>
      </c>
      <c r="N1040" s="18">
        <v>444837.98</v>
      </c>
      <c r="O1040" s="30">
        <v>44104.499305968668</v>
      </c>
    </row>
    <row r="1041" spans="1:15" x14ac:dyDescent="0.25">
      <c r="A1041" s="36">
        <v>42574</v>
      </c>
      <c r="B1041" s="38">
        <v>7</v>
      </c>
      <c r="C1041" s="38">
        <v>30</v>
      </c>
      <c r="D1041" s="17">
        <v>3000031293</v>
      </c>
      <c r="E1041" s="17">
        <v>1100365</v>
      </c>
      <c r="F1041" s="17" t="s">
        <v>14</v>
      </c>
      <c r="G1041" s="17">
        <v>202751</v>
      </c>
      <c r="H1041" s="17" t="s">
        <v>810</v>
      </c>
      <c r="I1041" s="27">
        <v>16.84</v>
      </c>
      <c r="J1041" s="27">
        <v>16.774000000000001</v>
      </c>
      <c r="K1041" s="17" t="s">
        <v>118</v>
      </c>
      <c r="L1041" s="34">
        <v>1604000332</v>
      </c>
      <c r="M1041" s="17">
        <v>1604000332</v>
      </c>
      <c r="N1041" s="18">
        <v>753530.02</v>
      </c>
      <c r="O1041" s="30">
        <v>44922.500298080362</v>
      </c>
    </row>
    <row r="1042" spans="1:15" x14ac:dyDescent="0.25">
      <c r="A1042" s="36">
        <v>42575</v>
      </c>
      <c r="B1042" s="38">
        <v>7</v>
      </c>
      <c r="C1042" s="38">
        <v>31</v>
      </c>
      <c r="D1042" s="17">
        <v>3000032866</v>
      </c>
      <c r="E1042" s="17">
        <v>1100122</v>
      </c>
      <c r="F1042" s="17" t="s">
        <v>58</v>
      </c>
      <c r="G1042" s="17">
        <v>203118</v>
      </c>
      <c r="H1042" s="17" t="s">
        <v>872</v>
      </c>
      <c r="I1042" s="27">
        <v>0.09</v>
      </c>
      <c r="J1042" s="27">
        <v>0.05</v>
      </c>
      <c r="K1042" s="17" t="s">
        <v>941</v>
      </c>
      <c r="L1042" s="34" t="s">
        <v>942</v>
      </c>
      <c r="M1042" s="17">
        <v>43</v>
      </c>
      <c r="N1042" s="18">
        <v>3875</v>
      </c>
      <c r="O1042" s="30">
        <v>77500</v>
      </c>
    </row>
    <row r="1043" spans="1:15" x14ac:dyDescent="0.25">
      <c r="A1043" s="36">
        <v>42575</v>
      </c>
      <c r="B1043" s="38">
        <v>7</v>
      </c>
      <c r="C1043" s="38">
        <v>31</v>
      </c>
      <c r="D1043" s="17">
        <v>3000031794</v>
      </c>
      <c r="E1043" s="17">
        <v>1100122</v>
      </c>
      <c r="F1043" s="17" t="s">
        <v>58</v>
      </c>
      <c r="G1043" s="17">
        <v>203068</v>
      </c>
      <c r="H1043" s="17" t="s">
        <v>407</v>
      </c>
      <c r="I1043" s="27">
        <v>24.59</v>
      </c>
      <c r="J1043" s="27">
        <v>24.49</v>
      </c>
      <c r="K1043" s="17" t="s">
        <v>943</v>
      </c>
      <c r="L1043" s="34">
        <v>359</v>
      </c>
      <c r="M1043" s="17">
        <v>359</v>
      </c>
      <c r="N1043" s="18">
        <v>1995934.98</v>
      </c>
      <c r="O1043" s="30">
        <v>81499.999183340144</v>
      </c>
    </row>
    <row r="1044" spans="1:15" x14ac:dyDescent="0.25">
      <c r="A1044" s="36">
        <v>42575</v>
      </c>
      <c r="B1044" s="38">
        <v>7</v>
      </c>
      <c r="C1044" s="38">
        <v>31</v>
      </c>
      <c r="D1044" s="17">
        <v>3000032056</v>
      </c>
      <c r="E1044" s="17">
        <v>1100122</v>
      </c>
      <c r="F1044" s="17" t="s">
        <v>58</v>
      </c>
      <c r="G1044" s="17">
        <v>203101</v>
      </c>
      <c r="H1044" s="17" t="s">
        <v>825</v>
      </c>
      <c r="I1044" s="27">
        <v>20.21</v>
      </c>
      <c r="J1044" s="27">
        <v>20.149999999999999</v>
      </c>
      <c r="K1044" s="17" t="s">
        <v>944</v>
      </c>
      <c r="L1044" s="34">
        <v>65</v>
      </c>
      <c r="M1044" s="17">
        <v>65</v>
      </c>
      <c r="N1044" s="18">
        <v>1597894.83</v>
      </c>
      <c r="O1044" s="30">
        <v>79299.991563275442</v>
      </c>
    </row>
    <row r="1045" spans="1:15" x14ac:dyDescent="0.25">
      <c r="A1045" s="36">
        <v>42575</v>
      </c>
      <c r="B1045" s="38">
        <v>7</v>
      </c>
      <c r="C1045" s="38">
        <v>31</v>
      </c>
      <c r="D1045" s="17">
        <v>3000032228</v>
      </c>
      <c r="E1045" s="17">
        <v>1100122</v>
      </c>
      <c r="F1045" s="17" t="s">
        <v>58</v>
      </c>
      <c r="G1045" s="17">
        <v>203062</v>
      </c>
      <c r="H1045" s="17" t="s">
        <v>465</v>
      </c>
      <c r="I1045" s="27">
        <v>10.18</v>
      </c>
      <c r="J1045" s="27">
        <v>10.162000000000001</v>
      </c>
      <c r="K1045" s="17" t="s">
        <v>945</v>
      </c>
      <c r="L1045" s="34">
        <v>28</v>
      </c>
      <c r="M1045" s="17">
        <v>28</v>
      </c>
      <c r="N1045" s="18">
        <v>792635.91</v>
      </c>
      <c r="O1045" s="30">
        <v>77999.991143475694</v>
      </c>
    </row>
    <row r="1046" spans="1:15" x14ac:dyDescent="0.25">
      <c r="A1046" s="36">
        <v>42575</v>
      </c>
      <c r="B1046" s="38">
        <v>7</v>
      </c>
      <c r="C1046" s="38">
        <v>31</v>
      </c>
      <c r="D1046" s="17">
        <v>3000032082</v>
      </c>
      <c r="E1046" s="17">
        <v>1100122</v>
      </c>
      <c r="F1046" s="17" t="s">
        <v>58</v>
      </c>
      <c r="G1046" s="17">
        <v>203062</v>
      </c>
      <c r="H1046" s="17" t="s">
        <v>465</v>
      </c>
      <c r="I1046" s="27">
        <v>7</v>
      </c>
      <c r="J1046" s="27">
        <v>6.9880000000000004</v>
      </c>
      <c r="K1046" s="17" t="s">
        <v>945</v>
      </c>
      <c r="L1046" s="34">
        <v>27</v>
      </c>
      <c r="M1046" s="17">
        <v>27</v>
      </c>
      <c r="N1046" s="18">
        <v>554847.15</v>
      </c>
      <c r="O1046" s="30">
        <v>79399.992844876935</v>
      </c>
    </row>
    <row r="1047" spans="1:15" x14ac:dyDescent="0.25">
      <c r="A1047" s="36">
        <v>42575</v>
      </c>
      <c r="B1047" s="38">
        <v>7</v>
      </c>
      <c r="C1047" s="38">
        <v>31</v>
      </c>
      <c r="D1047" s="17">
        <v>3000032442</v>
      </c>
      <c r="E1047" s="17">
        <v>1100122</v>
      </c>
      <c r="F1047" s="17" t="s">
        <v>58</v>
      </c>
      <c r="G1047" s="17">
        <v>203121</v>
      </c>
      <c r="H1047" s="17" t="s">
        <v>866</v>
      </c>
      <c r="I1047" s="27">
        <v>20.059999999999999</v>
      </c>
      <c r="J1047" s="27">
        <v>20.02</v>
      </c>
      <c r="K1047" s="17" t="s">
        <v>345</v>
      </c>
      <c r="L1047" s="34">
        <v>29</v>
      </c>
      <c r="M1047" s="17">
        <v>29</v>
      </c>
      <c r="N1047" s="18">
        <v>1551549.96</v>
      </c>
      <c r="O1047" s="30">
        <v>77499.998001997999</v>
      </c>
    </row>
    <row r="1048" spans="1:15" x14ac:dyDescent="0.25">
      <c r="A1048" s="36">
        <v>42575</v>
      </c>
      <c r="B1048" s="38">
        <v>7</v>
      </c>
      <c r="C1048" s="38">
        <v>31</v>
      </c>
      <c r="D1048" s="17">
        <v>3000032082</v>
      </c>
      <c r="E1048" s="17">
        <v>1100122</v>
      </c>
      <c r="F1048" s="17" t="s">
        <v>58</v>
      </c>
      <c r="G1048" s="17">
        <v>203062</v>
      </c>
      <c r="H1048" s="17" t="s">
        <v>465</v>
      </c>
      <c r="I1048" s="27">
        <v>16.739999999999998</v>
      </c>
      <c r="J1048" s="27">
        <v>16.72</v>
      </c>
      <c r="K1048" s="17" t="s">
        <v>946</v>
      </c>
      <c r="L1048" s="34">
        <v>24</v>
      </c>
      <c r="M1048" s="17">
        <v>24</v>
      </c>
      <c r="N1048" s="18">
        <v>1327567.8700000001</v>
      </c>
      <c r="O1048" s="30">
        <v>79399.992224880392</v>
      </c>
    </row>
    <row r="1049" spans="1:15" x14ac:dyDescent="0.25">
      <c r="A1049" s="36">
        <v>42575</v>
      </c>
      <c r="B1049" s="38">
        <v>7</v>
      </c>
      <c r="C1049" s="38">
        <v>31</v>
      </c>
      <c r="D1049" s="17">
        <v>3000032078</v>
      </c>
      <c r="E1049" s="17">
        <v>1100122</v>
      </c>
      <c r="F1049" s="17" t="s">
        <v>58</v>
      </c>
      <c r="G1049" s="17">
        <v>203059</v>
      </c>
      <c r="H1049" s="17" t="s">
        <v>395</v>
      </c>
      <c r="I1049" s="27">
        <v>15.97</v>
      </c>
      <c r="J1049" s="27">
        <v>15.96</v>
      </c>
      <c r="K1049" s="17" t="s">
        <v>947</v>
      </c>
      <c r="L1049" s="34">
        <v>53</v>
      </c>
      <c r="M1049" s="17">
        <v>53</v>
      </c>
      <c r="N1049" s="18">
        <v>1267223.8899999999</v>
      </c>
      <c r="O1049" s="30">
        <v>79399.99310776942</v>
      </c>
    </row>
    <row r="1050" spans="1:15" x14ac:dyDescent="0.25">
      <c r="A1050" s="36">
        <v>42575</v>
      </c>
      <c r="B1050" s="38">
        <v>7</v>
      </c>
      <c r="C1050" s="38">
        <v>31</v>
      </c>
      <c r="D1050" s="17">
        <v>3000032581</v>
      </c>
      <c r="E1050" s="17">
        <v>1100122</v>
      </c>
      <c r="F1050" s="17" t="s">
        <v>58</v>
      </c>
      <c r="G1050" s="17">
        <v>202974</v>
      </c>
      <c r="H1050" s="17" t="s">
        <v>321</v>
      </c>
      <c r="I1050" s="27">
        <v>20.3</v>
      </c>
      <c r="J1050" s="27">
        <v>20.170000000000002</v>
      </c>
      <c r="K1050" s="17" t="s">
        <v>948</v>
      </c>
      <c r="L1050" s="34">
        <v>663</v>
      </c>
      <c r="M1050" s="17">
        <v>663</v>
      </c>
      <c r="N1050" s="18">
        <v>1563174.9500000002</v>
      </c>
      <c r="O1050" s="30">
        <v>77499.997521070894</v>
      </c>
    </row>
    <row r="1051" spans="1:15" x14ac:dyDescent="0.25">
      <c r="A1051" s="36">
        <v>42575</v>
      </c>
      <c r="B1051" s="38">
        <v>7</v>
      </c>
      <c r="C1051" s="38">
        <v>31</v>
      </c>
      <c r="D1051" s="17">
        <v>3000032319</v>
      </c>
      <c r="E1051" s="17">
        <v>1100122</v>
      </c>
      <c r="F1051" s="17" t="s">
        <v>58</v>
      </c>
      <c r="G1051" s="17">
        <v>203118</v>
      </c>
      <c r="H1051" s="17" t="s">
        <v>872</v>
      </c>
      <c r="I1051" s="27">
        <v>21</v>
      </c>
      <c r="J1051" s="27">
        <v>21</v>
      </c>
      <c r="K1051" s="17" t="s">
        <v>941</v>
      </c>
      <c r="L1051" s="34" t="s">
        <v>942</v>
      </c>
      <c r="M1051" s="17">
        <v>43</v>
      </c>
      <c r="N1051" s="18">
        <v>1627499.95</v>
      </c>
      <c r="O1051" s="30">
        <v>77499.997619047615</v>
      </c>
    </row>
    <row r="1052" spans="1:15" x14ac:dyDescent="0.25">
      <c r="A1052" s="36">
        <v>42576</v>
      </c>
      <c r="B1052" s="38">
        <v>7</v>
      </c>
      <c r="C1052" s="38">
        <v>31</v>
      </c>
      <c r="D1052" s="17">
        <v>3000032222</v>
      </c>
      <c r="E1052" s="17">
        <v>1100122</v>
      </c>
      <c r="F1052" s="17" t="s">
        <v>58</v>
      </c>
      <c r="G1052" s="17">
        <v>203087</v>
      </c>
      <c r="H1052" s="17" t="s">
        <v>499</v>
      </c>
      <c r="I1052" s="27">
        <v>16.170000000000002</v>
      </c>
      <c r="J1052" s="27">
        <v>16.11</v>
      </c>
      <c r="K1052" s="17" t="s">
        <v>949</v>
      </c>
      <c r="L1052" s="34">
        <v>114</v>
      </c>
      <c r="M1052" s="17">
        <v>114</v>
      </c>
      <c r="N1052" s="18">
        <v>1256579.8600000001</v>
      </c>
      <c r="O1052" s="30">
        <v>77999.991309745514</v>
      </c>
    </row>
    <row r="1053" spans="1:15" x14ac:dyDescent="0.25">
      <c r="A1053" s="36">
        <v>42576</v>
      </c>
      <c r="B1053" s="38">
        <v>7</v>
      </c>
      <c r="C1053" s="38">
        <v>31</v>
      </c>
      <c r="D1053" s="17">
        <v>3000031835</v>
      </c>
      <c r="E1053" s="17">
        <v>1100122</v>
      </c>
      <c r="F1053" s="17" t="s">
        <v>58</v>
      </c>
      <c r="G1053" s="17">
        <v>203087</v>
      </c>
      <c r="H1053" s="17" t="s">
        <v>499</v>
      </c>
      <c r="I1053" s="27">
        <v>20.05</v>
      </c>
      <c r="J1053" s="27">
        <v>19.95</v>
      </c>
      <c r="K1053" s="17" t="s">
        <v>950</v>
      </c>
      <c r="L1053" s="34">
        <v>112</v>
      </c>
      <c r="M1053" s="17">
        <v>112</v>
      </c>
      <c r="N1053" s="18">
        <v>1609964.8600000003</v>
      </c>
      <c r="O1053" s="30">
        <v>80699.992982456155</v>
      </c>
    </row>
    <row r="1054" spans="1:15" x14ac:dyDescent="0.25">
      <c r="A1054" s="36">
        <v>42577</v>
      </c>
      <c r="B1054" s="38">
        <v>7</v>
      </c>
      <c r="C1054" s="38">
        <v>31</v>
      </c>
      <c r="D1054" s="17">
        <v>3000032071</v>
      </c>
      <c r="E1054" s="17">
        <v>1100122</v>
      </c>
      <c r="F1054" s="17" t="s">
        <v>58</v>
      </c>
      <c r="G1054" s="17">
        <v>203069</v>
      </c>
      <c r="H1054" s="17" t="s">
        <v>470</v>
      </c>
      <c r="I1054" s="27">
        <v>20.170000000000002</v>
      </c>
      <c r="J1054" s="27">
        <v>20.07</v>
      </c>
      <c r="K1054" s="17" t="s">
        <v>951</v>
      </c>
      <c r="L1054" s="34">
        <v>173</v>
      </c>
      <c r="M1054" s="17">
        <v>173</v>
      </c>
      <c r="N1054" s="18">
        <v>1600582.41</v>
      </c>
      <c r="O1054" s="30">
        <v>79749.99551569506</v>
      </c>
    </row>
    <row r="1055" spans="1:15" x14ac:dyDescent="0.25">
      <c r="A1055" s="36">
        <v>42577</v>
      </c>
      <c r="B1055" s="38">
        <v>7</v>
      </c>
      <c r="C1055" s="38">
        <v>31</v>
      </c>
      <c r="D1055" s="17">
        <v>3000032078</v>
      </c>
      <c r="E1055" s="17">
        <v>1100122</v>
      </c>
      <c r="F1055" s="17" t="s">
        <v>58</v>
      </c>
      <c r="G1055" s="17">
        <v>203059</v>
      </c>
      <c r="H1055" s="17" t="s">
        <v>395</v>
      </c>
      <c r="I1055" s="27">
        <v>20.190000000000001</v>
      </c>
      <c r="J1055" s="27">
        <v>20.13</v>
      </c>
      <c r="K1055" s="17" t="s">
        <v>952</v>
      </c>
      <c r="L1055" s="34">
        <v>52</v>
      </c>
      <c r="M1055" s="17">
        <v>52</v>
      </c>
      <c r="N1055" s="18">
        <v>1598321.85</v>
      </c>
      <c r="O1055" s="30">
        <v>79399.992548435184</v>
      </c>
    </row>
    <row r="1056" spans="1:15" x14ac:dyDescent="0.25">
      <c r="A1056" s="36">
        <v>42577</v>
      </c>
      <c r="B1056" s="38">
        <v>7</v>
      </c>
      <c r="C1056" s="38">
        <v>31</v>
      </c>
      <c r="D1056" s="17">
        <v>3000031794</v>
      </c>
      <c r="E1056" s="17">
        <v>1100122</v>
      </c>
      <c r="F1056" s="17" t="s">
        <v>58</v>
      </c>
      <c r="G1056" s="17">
        <v>203068</v>
      </c>
      <c r="H1056" s="17" t="s">
        <v>407</v>
      </c>
      <c r="I1056" s="27">
        <v>16.09</v>
      </c>
      <c r="J1056" s="27">
        <v>16.010000000000002</v>
      </c>
      <c r="K1056" s="17" t="s">
        <v>504</v>
      </c>
      <c r="L1056" s="34">
        <v>361</v>
      </c>
      <c r="M1056" s="17">
        <v>361</v>
      </c>
      <c r="N1056" s="18">
        <v>1304814.99</v>
      </c>
      <c r="O1056" s="30">
        <v>81499.999375390369</v>
      </c>
    </row>
    <row r="1057" spans="1:15" x14ac:dyDescent="0.25">
      <c r="A1057" s="36">
        <v>42577</v>
      </c>
      <c r="B1057" s="38">
        <v>7</v>
      </c>
      <c r="C1057" s="38">
        <v>31</v>
      </c>
      <c r="D1057" s="17">
        <v>3000032776</v>
      </c>
      <c r="E1057" s="17">
        <v>1100122</v>
      </c>
      <c r="F1057" s="17" t="s">
        <v>58</v>
      </c>
      <c r="G1057" s="17">
        <v>203069</v>
      </c>
      <c r="H1057" s="17" t="s">
        <v>470</v>
      </c>
      <c r="I1057" s="27">
        <v>16.559999999999999</v>
      </c>
      <c r="J1057" s="27">
        <v>16.54</v>
      </c>
      <c r="K1057" s="17" t="s">
        <v>953</v>
      </c>
      <c r="L1057" s="34">
        <v>176</v>
      </c>
      <c r="M1057" s="17">
        <v>176</v>
      </c>
      <c r="N1057" s="18">
        <v>1296735.9099999999</v>
      </c>
      <c r="O1057" s="30">
        <v>78399.994558645703</v>
      </c>
    </row>
    <row r="1058" spans="1:15" x14ac:dyDescent="0.25">
      <c r="A1058" s="36">
        <v>42577</v>
      </c>
      <c r="B1058" s="38">
        <v>7</v>
      </c>
      <c r="C1058" s="38">
        <v>31</v>
      </c>
      <c r="D1058" s="17">
        <v>3000032226</v>
      </c>
      <c r="E1058" s="17">
        <v>1100122</v>
      </c>
      <c r="F1058" s="17" t="s">
        <v>58</v>
      </c>
      <c r="G1058" s="17">
        <v>203059</v>
      </c>
      <c r="H1058" s="17" t="s">
        <v>395</v>
      </c>
      <c r="I1058" s="27">
        <v>8.07</v>
      </c>
      <c r="J1058" s="27">
        <v>8.0540000000000003</v>
      </c>
      <c r="K1058" s="17" t="s">
        <v>954</v>
      </c>
      <c r="L1058" s="34">
        <v>55</v>
      </c>
      <c r="M1058" s="17">
        <v>55</v>
      </c>
      <c r="N1058" s="18">
        <v>628211.93000000005</v>
      </c>
      <c r="O1058" s="30">
        <v>77999.991308666504</v>
      </c>
    </row>
    <row r="1059" spans="1:15" x14ac:dyDescent="0.25">
      <c r="A1059" s="36">
        <v>42577</v>
      </c>
      <c r="B1059" s="38">
        <v>7</v>
      </c>
      <c r="C1059" s="38">
        <v>31</v>
      </c>
      <c r="D1059" s="17">
        <v>3000032078</v>
      </c>
      <c r="E1059" s="17">
        <v>1100122</v>
      </c>
      <c r="F1059" s="17" t="s">
        <v>58</v>
      </c>
      <c r="G1059" s="17">
        <v>203059</v>
      </c>
      <c r="H1059" s="17" t="s">
        <v>395</v>
      </c>
      <c r="I1059" s="27">
        <v>12.5</v>
      </c>
      <c r="J1059" s="27">
        <v>12.476000000000001</v>
      </c>
      <c r="K1059" s="17" t="s">
        <v>954</v>
      </c>
      <c r="L1059" s="34">
        <v>55</v>
      </c>
      <c r="M1059" s="17">
        <v>55</v>
      </c>
      <c r="N1059" s="18">
        <v>990594.31</v>
      </c>
      <c r="O1059" s="30">
        <v>79399.992786149407</v>
      </c>
    </row>
    <row r="1060" spans="1:15" x14ac:dyDescent="0.25">
      <c r="A1060" s="36">
        <v>42577</v>
      </c>
      <c r="B1060" s="38">
        <v>7</v>
      </c>
      <c r="C1060" s="38">
        <v>31</v>
      </c>
      <c r="D1060" s="17">
        <v>3000032776</v>
      </c>
      <c r="E1060" s="17">
        <v>1100122</v>
      </c>
      <c r="F1060" s="17" t="s">
        <v>58</v>
      </c>
      <c r="G1060" s="17">
        <v>203069</v>
      </c>
      <c r="H1060" s="17" t="s">
        <v>470</v>
      </c>
      <c r="I1060" s="27">
        <v>16.47</v>
      </c>
      <c r="J1060" s="27">
        <v>16.47</v>
      </c>
      <c r="K1060" s="17" t="s">
        <v>955</v>
      </c>
      <c r="L1060" s="34">
        <v>175</v>
      </c>
      <c r="M1060" s="17">
        <v>175</v>
      </c>
      <c r="N1060" s="18">
        <v>1291247.92</v>
      </c>
      <c r="O1060" s="30">
        <v>78399.995142683663</v>
      </c>
    </row>
    <row r="1061" spans="1:15" x14ac:dyDescent="0.25">
      <c r="A1061" s="36">
        <v>42577</v>
      </c>
      <c r="B1061" s="38">
        <v>7</v>
      </c>
      <c r="C1061" s="38">
        <v>31</v>
      </c>
      <c r="D1061" s="17">
        <v>3000031834</v>
      </c>
      <c r="E1061" s="17">
        <v>1100122</v>
      </c>
      <c r="F1061" s="17" t="s">
        <v>58</v>
      </c>
      <c r="G1061" s="17">
        <v>203083</v>
      </c>
      <c r="H1061" s="17" t="s">
        <v>486</v>
      </c>
      <c r="I1061" s="27">
        <v>20.47</v>
      </c>
      <c r="J1061" s="27">
        <v>20.440000000000001</v>
      </c>
      <c r="K1061" s="17" t="s">
        <v>956</v>
      </c>
      <c r="L1061" s="34">
        <v>101</v>
      </c>
      <c r="M1061" s="17">
        <v>101</v>
      </c>
      <c r="N1061" s="18">
        <v>1649507.85</v>
      </c>
      <c r="O1061" s="30">
        <v>80699.992661448137</v>
      </c>
    </row>
    <row r="1062" spans="1:15" x14ac:dyDescent="0.25">
      <c r="A1062" s="36">
        <v>42577</v>
      </c>
      <c r="B1062" s="38">
        <v>7</v>
      </c>
      <c r="C1062" s="38">
        <v>31</v>
      </c>
      <c r="D1062" s="17">
        <v>3000032776</v>
      </c>
      <c r="E1062" s="17">
        <v>1100122</v>
      </c>
      <c r="F1062" s="17" t="s">
        <v>58</v>
      </c>
      <c r="G1062" s="17">
        <v>203069</v>
      </c>
      <c r="H1062" s="17" t="s">
        <v>470</v>
      </c>
      <c r="I1062" s="27">
        <v>16.5</v>
      </c>
      <c r="J1062" s="27">
        <v>16.47</v>
      </c>
      <c r="K1062" s="17" t="s">
        <v>957</v>
      </c>
      <c r="L1062" s="34">
        <v>174</v>
      </c>
      <c r="M1062" s="17">
        <v>174</v>
      </c>
      <c r="N1062" s="18">
        <v>1291247.92</v>
      </c>
      <c r="O1062" s="30">
        <v>78399.995142683663</v>
      </c>
    </row>
    <row r="1063" spans="1:15" x14ac:dyDescent="0.25">
      <c r="A1063" s="36">
        <v>42577</v>
      </c>
      <c r="B1063" s="38">
        <v>7</v>
      </c>
      <c r="C1063" s="38">
        <v>31</v>
      </c>
      <c r="D1063" s="17">
        <v>3000032218</v>
      </c>
      <c r="E1063" s="17">
        <v>1100122</v>
      </c>
      <c r="F1063" s="17" t="s">
        <v>58</v>
      </c>
      <c r="G1063" s="17">
        <v>203087</v>
      </c>
      <c r="H1063" s="17" t="s">
        <v>499</v>
      </c>
      <c r="I1063" s="27">
        <v>20.05</v>
      </c>
      <c r="J1063" s="27">
        <v>20.03</v>
      </c>
      <c r="K1063" s="17" t="s">
        <v>958</v>
      </c>
      <c r="L1063" s="34">
        <v>115</v>
      </c>
      <c r="M1063" s="17">
        <v>115</v>
      </c>
      <c r="N1063" s="18">
        <v>1572354.91</v>
      </c>
      <c r="O1063" s="30">
        <v>78499.995506739884</v>
      </c>
    </row>
    <row r="1064" spans="1:15" x14ac:dyDescent="0.25">
      <c r="A1064" s="36">
        <v>42577</v>
      </c>
      <c r="B1064" s="38">
        <v>7</v>
      </c>
      <c r="C1064" s="38">
        <v>31</v>
      </c>
      <c r="D1064" s="17">
        <v>3000032639</v>
      </c>
      <c r="E1064" s="17">
        <v>1100122</v>
      </c>
      <c r="F1064" s="17" t="s">
        <v>58</v>
      </c>
      <c r="G1064" s="17">
        <v>203110</v>
      </c>
      <c r="H1064" s="17" t="s">
        <v>715</v>
      </c>
      <c r="I1064" s="27">
        <v>20.18</v>
      </c>
      <c r="J1064" s="27">
        <v>20.09</v>
      </c>
      <c r="K1064" s="17" t="s">
        <v>959</v>
      </c>
      <c r="L1064" s="34">
        <v>98</v>
      </c>
      <c r="M1064" s="17">
        <v>98</v>
      </c>
      <c r="N1064" s="18">
        <v>1563001.8</v>
      </c>
      <c r="O1064" s="30">
        <v>77799.990044798411</v>
      </c>
    </row>
    <row r="1065" spans="1:15" x14ac:dyDescent="0.25">
      <c r="A1065" s="36">
        <v>42577</v>
      </c>
      <c r="B1065" s="38">
        <v>7</v>
      </c>
      <c r="C1065" s="38">
        <v>31</v>
      </c>
      <c r="D1065" s="17">
        <v>3000031813</v>
      </c>
      <c r="E1065" s="17">
        <v>1100500</v>
      </c>
      <c r="F1065" s="17" t="s">
        <v>642</v>
      </c>
      <c r="G1065" s="17">
        <v>202963</v>
      </c>
      <c r="H1065" s="17" t="s">
        <v>130</v>
      </c>
      <c r="I1065" s="27">
        <v>16.079999999999998</v>
      </c>
      <c r="J1065" s="27">
        <v>16.04</v>
      </c>
      <c r="K1065" s="17" t="s">
        <v>960</v>
      </c>
      <c r="L1065" s="34">
        <v>387</v>
      </c>
      <c r="M1065" s="17">
        <v>387</v>
      </c>
      <c r="N1065" s="18">
        <v>1215831.9099999999</v>
      </c>
      <c r="O1065" s="30">
        <v>75799.99438902743</v>
      </c>
    </row>
    <row r="1066" spans="1:15" x14ac:dyDescent="0.25">
      <c r="A1066" s="36">
        <v>42577</v>
      </c>
      <c r="B1066" s="38">
        <v>7</v>
      </c>
      <c r="C1066" s="38">
        <v>31</v>
      </c>
      <c r="D1066" s="17">
        <v>3000031813</v>
      </c>
      <c r="E1066" s="17">
        <v>1100500</v>
      </c>
      <c r="F1066" s="17" t="s">
        <v>642</v>
      </c>
      <c r="G1066" s="17">
        <v>202963</v>
      </c>
      <c r="H1066" s="17" t="s">
        <v>130</v>
      </c>
      <c r="I1066" s="27">
        <v>19.98</v>
      </c>
      <c r="J1066" s="27">
        <v>19.940000000000001</v>
      </c>
      <c r="K1066" s="17" t="s">
        <v>961</v>
      </c>
      <c r="L1066" s="34">
        <v>388</v>
      </c>
      <c r="M1066" s="17">
        <v>388</v>
      </c>
      <c r="N1066" s="18">
        <v>1511451.89</v>
      </c>
      <c r="O1066" s="30">
        <v>75799.99448345034</v>
      </c>
    </row>
    <row r="1067" spans="1:15" x14ac:dyDescent="0.25">
      <c r="A1067" s="36">
        <v>42578</v>
      </c>
      <c r="B1067" s="38">
        <v>7</v>
      </c>
      <c r="C1067" s="38">
        <v>31</v>
      </c>
      <c r="D1067" s="17">
        <v>3000032081</v>
      </c>
      <c r="E1067" s="17">
        <v>1100122</v>
      </c>
      <c r="F1067" s="17" t="s">
        <v>58</v>
      </c>
      <c r="G1067" s="17">
        <v>203098</v>
      </c>
      <c r="H1067" s="17" t="s">
        <v>626</v>
      </c>
      <c r="I1067" s="27">
        <v>20.58</v>
      </c>
      <c r="J1067" s="27">
        <v>20.51</v>
      </c>
      <c r="K1067" s="17" t="s">
        <v>962</v>
      </c>
      <c r="L1067" s="34">
        <v>111</v>
      </c>
      <c r="M1067" s="17">
        <v>111</v>
      </c>
      <c r="N1067" s="18">
        <v>1628493.8499999999</v>
      </c>
      <c r="O1067" s="30">
        <v>79399.992686494385</v>
      </c>
    </row>
    <row r="1068" spans="1:15" x14ac:dyDescent="0.25">
      <c r="A1068" s="36">
        <v>42578</v>
      </c>
      <c r="B1068" s="38">
        <v>7</v>
      </c>
      <c r="C1068" s="38">
        <v>31</v>
      </c>
      <c r="D1068" s="17">
        <v>3000032637</v>
      </c>
      <c r="E1068" s="17">
        <v>1100122</v>
      </c>
      <c r="F1068" s="17" t="s">
        <v>58</v>
      </c>
      <c r="G1068" s="17">
        <v>203120</v>
      </c>
      <c r="H1068" s="17" t="s">
        <v>842</v>
      </c>
      <c r="I1068" s="27">
        <v>20.36</v>
      </c>
      <c r="J1068" s="27">
        <v>20.350000000000001</v>
      </c>
      <c r="K1068" s="17" t="s">
        <v>963</v>
      </c>
      <c r="L1068" s="34">
        <v>30</v>
      </c>
      <c r="M1068" s="17">
        <v>30</v>
      </c>
      <c r="N1068" s="18">
        <v>1583229.8</v>
      </c>
      <c r="O1068" s="30">
        <v>77799.990171990168</v>
      </c>
    </row>
    <row r="1069" spans="1:15" x14ac:dyDescent="0.25">
      <c r="A1069" s="36">
        <v>42578</v>
      </c>
      <c r="B1069" s="38">
        <v>7</v>
      </c>
      <c r="C1069" s="38">
        <v>31</v>
      </c>
      <c r="D1069" s="17">
        <v>3000032969</v>
      </c>
      <c r="E1069" s="17">
        <v>1100122</v>
      </c>
      <c r="F1069" s="17" t="s">
        <v>58</v>
      </c>
      <c r="G1069" s="17">
        <v>203059</v>
      </c>
      <c r="H1069" s="17" t="s">
        <v>395</v>
      </c>
      <c r="I1069" s="27">
        <v>13.08</v>
      </c>
      <c r="J1069" s="27">
        <v>13.08</v>
      </c>
      <c r="K1069" s="17" t="s">
        <v>964</v>
      </c>
      <c r="L1069" s="34">
        <v>51</v>
      </c>
      <c r="M1069" s="17">
        <v>51</v>
      </c>
      <c r="N1069" s="18">
        <v>1055555.8999999999</v>
      </c>
      <c r="O1069" s="30">
        <v>80699.992354740054</v>
      </c>
    </row>
    <row r="1070" spans="1:15" x14ac:dyDescent="0.25">
      <c r="A1070" s="36">
        <v>42578</v>
      </c>
      <c r="B1070" s="38">
        <v>7</v>
      </c>
      <c r="C1070" s="38">
        <v>31</v>
      </c>
      <c r="D1070" s="17">
        <v>3000032078</v>
      </c>
      <c r="E1070" s="17">
        <v>1100122</v>
      </c>
      <c r="F1070" s="17" t="s">
        <v>58</v>
      </c>
      <c r="G1070" s="17">
        <v>203059</v>
      </c>
      <c r="H1070" s="17" t="s">
        <v>395</v>
      </c>
      <c r="I1070" s="27">
        <v>11.4</v>
      </c>
      <c r="J1070" s="27">
        <v>11.4</v>
      </c>
      <c r="K1070" s="17" t="s">
        <v>964</v>
      </c>
      <c r="L1070" s="34">
        <v>51</v>
      </c>
      <c r="M1070" s="17">
        <v>51</v>
      </c>
      <c r="N1070" s="18">
        <v>905159.91</v>
      </c>
      <c r="O1070" s="30">
        <v>79399.992105263154</v>
      </c>
    </row>
    <row r="1071" spans="1:15" x14ac:dyDescent="0.25">
      <c r="A1071" s="36">
        <v>42578</v>
      </c>
      <c r="B1071" s="38">
        <v>7</v>
      </c>
      <c r="C1071" s="38">
        <v>31</v>
      </c>
      <c r="D1071" s="17">
        <v>3000032647</v>
      </c>
      <c r="E1071" s="17">
        <v>1100122</v>
      </c>
      <c r="F1071" s="17" t="s">
        <v>58</v>
      </c>
      <c r="G1071" s="17">
        <v>203126</v>
      </c>
      <c r="H1071" s="17" t="s">
        <v>939</v>
      </c>
      <c r="I1071" s="27">
        <v>19.78</v>
      </c>
      <c r="J1071" s="27">
        <v>19.71</v>
      </c>
      <c r="K1071" s="17" t="s">
        <v>965</v>
      </c>
      <c r="L1071" s="34">
        <v>14</v>
      </c>
      <c r="M1071" s="17">
        <v>14</v>
      </c>
      <c r="N1071" s="18">
        <v>1533437.81</v>
      </c>
      <c r="O1071" s="30">
        <v>77799.990360223237</v>
      </c>
    </row>
    <row r="1072" spans="1:15" x14ac:dyDescent="0.25">
      <c r="A1072" s="36">
        <v>42578</v>
      </c>
      <c r="B1072" s="38">
        <v>7</v>
      </c>
      <c r="C1072" s="38">
        <v>31</v>
      </c>
      <c r="D1072" s="17">
        <v>3000032211</v>
      </c>
      <c r="E1072" s="17">
        <v>1100122</v>
      </c>
      <c r="F1072" s="17" t="s">
        <v>58</v>
      </c>
      <c r="G1072" s="17">
        <v>203075</v>
      </c>
      <c r="H1072" s="17" t="s">
        <v>467</v>
      </c>
      <c r="I1072" s="27">
        <v>20.11</v>
      </c>
      <c r="J1072" s="27">
        <v>20.05</v>
      </c>
      <c r="K1072" s="17" t="s">
        <v>966</v>
      </c>
      <c r="L1072" s="34">
        <v>38</v>
      </c>
      <c r="M1072" s="17">
        <v>38</v>
      </c>
      <c r="N1072" s="18">
        <v>1563899.83</v>
      </c>
      <c r="O1072" s="30">
        <v>77999.991521197007</v>
      </c>
    </row>
    <row r="1073" spans="1:15" x14ac:dyDescent="0.25">
      <c r="A1073" s="36">
        <v>42578</v>
      </c>
      <c r="B1073" s="38">
        <v>7</v>
      </c>
      <c r="C1073" s="38">
        <v>31</v>
      </c>
      <c r="D1073" s="17">
        <v>3000032781</v>
      </c>
      <c r="E1073" s="17">
        <v>1100122</v>
      </c>
      <c r="F1073" s="17" t="s">
        <v>58</v>
      </c>
      <c r="G1073" s="17">
        <v>203120</v>
      </c>
      <c r="H1073" s="17" t="s">
        <v>842</v>
      </c>
      <c r="I1073" s="27">
        <v>20.43</v>
      </c>
      <c r="J1073" s="27">
        <v>20.350000000000001</v>
      </c>
      <c r="K1073" s="17" t="s">
        <v>967</v>
      </c>
      <c r="L1073" s="34">
        <v>31</v>
      </c>
      <c r="M1073" s="17">
        <v>31</v>
      </c>
      <c r="N1073" s="18">
        <v>1595439.89</v>
      </c>
      <c r="O1073" s="30">
        <v>78399.99459459458</v>
      </c>
    </row>
    <row r="1074" spans="1:15" x14ac:dyDescent="0.25">
      <c r="A1074" s="36">
        <v>42578</v>
      </c>
      <c r="B1074" s="38">
        <v>7</v>
      </c>
      <c r="C1074" s="38">
        <v>31</v>
      </c>
      <c r="D1074" s="17">
        <v>3000031783</v>
      </c>
      <c r="E1074" s="17">
        <v>1100122</v>
      </c>
      <c r="F1074" s="17" t="s">
        <v>58</v>
      </c>
      <c r="G1074" s="17">
        <v>203079</v>
      </c>
      <c r="H1074" s="17" t="s">
        <v>482</v>
      </c>
      <c r="I1074" s="27">
        <v>19.86</v>
      </c>
      <c r="J1074" s="27">
        <v>19.8</v>
      </c>
      <c r="K1074" s="17" t="s">
        <v>968</v>
      </c>
      <c r="L1074" s="34">
        <v>23</v>
      </c>
      <c r="M1074" s="17">
        <v>23</v>
      </c>
      <c r="N1074" s="18">
        <v>1613699.99</v>
      </c>
      <c r="O1074" s="30">
        <v>81499.999494949487</v>
      </c>
    </row>
    <row r="1075" spans="1:15" x14ac:dyDescent="0.25">
      <c r="A1075" s="36">
        <v>42578</v>
      </c>
      <c r="B1075" s="38">
        <v>7</v>
      </c>
      <c r="C1075" s="38">
        <v>31</v>
      </c>
      <c r="D1075" s="17">
        <v>3000032325</v>
      </c>
      <c r="E1075" s="17">
        <v>1100122</v>
      </c>
      <c r="F1075" s="17" t="s">
        <v>58</v>
      </c>
      <c r="G1075" s="17">
        <v>203087</v>
      </c>
      <c r="H1075" s="17" t="s">
        <v>499</v>
      </c>
      <c r="I1075" s="27">
        <v>16.64</v>
      </c>
      <c r="J1075" s="27">
        <v>16.61</v>
      </c>
      <c r="K1075" s="17" t="s">
        <v>969</v>
      </c>
      <c r="L1075" s="34">
        <v>117</v>
      </c>
      <c r="M1075" s="17">
        <v>117</v>
      </c>
      <c r="N1075" s="18">
        <v>1340426.8799999999</v>
      </c>
      <c r="O1075" s="30">
        <v>80699.992775436476</v>
      </c>
    </row>
    <row r="1076" spans="1:15" x14ac:dyDescent="0.25">
      <c r="A1076" s="36">
        <v>42578</v>
      </c>
      <c r="B1076" s="38">
        <v>7</v>
      </c>
      <c r="C1076" s="38">
        <v>31</v>
      </c>
      <c r="D1076" s="17">
        <v>3000032771</v>
      </c>
      <c r="E1076" s="17">
        <v>1100122</v>
      </c>
      <c r="F1076" s="17" t="s">
        <v>58</v>
      </c>
      <c r="G1076" s="17">
        <v>203087</v>
      </c>
      <c r="H1076" s="17" t="s">
        <v>499</v>
      </c>
      <c r="I1076" s="27">
        <v>16.225000000000001</v>
      </c>
      <c r="J1076" s="27">
        <v>16.22</v>
      </c>
      <c r="K1076" s="17" t="s">
        <v>970</v>
      </c>
      <c r="L1076" s="34">
        <v>118</v>
      </c>
      <c r="M1076" s="17">
        <v>118</v>
      </c>
      <c r="N1076" s="18">
        <v>1271647.9099999999</v>
      </c>
      <c r="O1076" s="30">
        <v>78399.994451294697</v>
      </c>
    </row>
    <row r="1077" spans="1:15" x14ac:dyDescent="0.25">
      <c r="A1077" s="36">
        <v>42578</v>
      </c>
      <c r="B1077" s="38">
        <v>7</v>
      </c>
      <c r="C1077" s="38">
        <v>31</v>
      </c>
      <c r="D1077" s="17">
        <v>3000032781</v>
      </c>
      <c r="E1077" s="17">
        <v>1100122</v>
      </c>
      <c r="F1077" s="17" t="s">
        <v>58</v>
      </c>
      <c r="G1077" s="17">
        <v>203120</v>
      </c>
      <c r="H1077" s="17" t="s">
        <v>842</v>
      </c>
      <c r="I1077" s="27">
        <v>20.100000000000001</v>
      </c>
      <c r="J1077" s="27">
        <v>20.07</v>
      </c>
      <c r="K1077" s="17" t="s">
        <v>971</v>
      </c>
      <c r="L1077" s="34">
        <v>32</v>
      </c>
      <c r="M1077" s="17">
        <v>32</v>
      </c>
      <c r="N1077" s="18">
        <v>1573487.89</v>
      </c>
      <c r="O1077" s="30">
        <v>78399.994519182859</v>
      </c>
    </row>
    <row r="1078" spans="1:15" x14ac:dyDescent="0.25">
      <c r="A1078" s="36">
        <v>42578</v>
      </c>
      <c r="B1078" s="38">
        <v>7</v>
      </c>
      <c r="C1078" s="38">
        <v>31</v>
      </c>
      <c r="D1078" s="17">
        <v>3000032228</v>
      </c>
      <c r="E1078" s="17">
        <v>1100122</v>
      </c>
      <c r="F1078" s="17" t="s">
        <v>58</v>
      </c>
      <c r="G1078" s="17">
        <v>203062</v>
      </c>
      <c r="H1078" s="17" t="s">
        <v>465</v>
      </c>
      <c r="I1078" s="27">
        <v>19.989999999999998</v>
      </c>
      <c r="J1078" s="27">
        <v>19.920000000000002</v>
      </c>
      <c r="K1078" s="17" t="s">
        <v>972</v>
      </c>
      <c r="L1078" s="34">
        <v>29</v>
      </c>
      <c r="M1078" s="17">
        <v>29</v>
      </c>
      <c r="N1078" s="18">
        <v>1553759.84</v>
      </c>
      <c r="O1078" s="30">
        <v>77999.99196787148</v>
      </c>
    </row>
    <row r="1079" spans="1:15" x14ac:dyDescent="0.25">
      <c r="A1079" s="36">
        <v>42578</v>
      </c>
      <c r="B1079" s="38">
        <v>7</v>
      </c>
      <c r="C1079" s="38">
        <v>31</v>
      </c>
      <c r="D1079" s="17">
        <v>3000032776</v>
      </c>
      <c r="E1079" s="17">
        <v>1100122</v>
      </c>
      <c r="F1079" s="17" t="s">
        <v>58</v>
      </c>
      <c r="G1079" s="17">
        <v>203069</v>
      </c>
      <c r="H1079" s="17" t="s">
        <v>470</v>
      </c>
      <c r="I1079" s="27">
        <v>19.97</v>
      </c>
      <c r="J1079" s="27">
        <v>19.940000000000001</v>
      </c>
      <c r="K1079" s="17" t="s">
        <v>973</v>
      </c>
      <c r="L1079" s="34">
        <v>184</v>
      </c>
      <c r="M1079" s="17">
        <v>184</v>
      </c>
      <c r="N1079" s="18">
        <v>1563295.9</v>
      </c>
      <c r="O1079" s="30">
        <v>78399.994984954858</v>
      </c>
    </row>
    <row r="1080" spans="1:15" x14ac:dyDescent="0.25">
      <c r="A1080" s="36">
        <v>42578</v>
      </c>
      <c r="B1080" s="38">
        <v>7</v>
      </c>
      <c r="C1080" s="38">
        <v>31</v>
      </c>
      <c r="D1080" s="17">
        <v>3000032647</v>
      </c>
      <c r="E1080" s="17">
        <v>1100122</v>
      </c>
      <c r="F1080" s="17" t="s">
        <v>58</v>
      </c>
      <c r="G1080" s="17">
        <v>203126</v>
      </c>
      <c r="H1080" s="17" t="s">
        <v>939</v>
      </c>
      <c r="I1080" s="27">
        <v>20.260000000000002</v>
      </c>
      <c r="J1080" s="27">
        <v>20.21</v>
      </c>
      <c r="K1080" s="17" t="s">
        <v>880</v>
      </c>
      <c r="L1080" s="34">
        <v>10</v>
      </c>
      <c r="M1080" s="17">
        <v>10</v>
      </c>
      <c r="N1080" s="18">
        <v>1572337.8</v>
      </c>
      <c r="O1080" s="30">
        <v>77799.99010390896</v>
      </c>
    </row>
    <row r="1081" spans="1:15" x14ac:dyDescent="0.25">
      <c r="A1081" s="36">
        <v>42578</v>
      </c>
      <c r="B1081" s="38">
        <v>7</v>
      </c>
      <c r="C1081" s="38">
        <v>31</v>
      </c>
      <c r="D1081" s="17">
        <v>3000032226</v>
      </c>
      <c r="E1081" s="17">
        <v>1100122</v>
      </c>
      <c r="F1081" s="17" t="s">
        <v>58</v>
      </c>
      <c r="G1081" s="17">
        <v>203059</v>
      </c>
      <c r="H1081" s="17" t="s">
        <v>395</v>
      </c>
      <c r="I1081" s="27">
        <v>25.2</v>
      </c>
      <c r="J1081" s="27">
        <v>25.14</v>
      </c>
      <c r="K1081" s="17" t="s">
        <v>974</v>
      </c>
      <c r="L1081" s="34">
        <v>56</v>
      </c>
      <c r="M1081" s="17">
        <v>56</v>
      </c>
      <c r="N1081" s="18">
        <v>1960919.79</v>
      </c>
      <c r="O1081" s="30">
        <v>77999.991646778042</v>
      </c>
    </row>
    <row r="1082" spans="1:15" x14ac:dyDescent="0.25">
      <c r="A1082" s="36">
        <v>42578</v>
      </c>
      <c r="B1082" s="38">
        <v>7</v>
      </c>
      <c r="C1082" s="38">
        <v>31</v>
      </c>
      <c r="D1082" s="17">
        <v>3000032318</v>
      </c>
      <c r="E1082" s="17">
        <v>1100122</v>
      </c>
      <c r="F1082" s="17" t="s">
        <v>58</v>
      </c>
      <c r="G1082" s="17">
        <v>203070</v>
      </c>
      <c r="H1082" s="17" t="s">
        <v>462</v>
      </c>
      <c r="I1082" s="27">
        <v>20.010000000000002</v>
      </c>
      <c r="J1082" s="27">
        <v>19.96</v>
      </c>
      <c r="K1082" s="17" t="s">
        <v>975</v>
      </c>
      <c r="L1082" s="34">
        <v>132</v>
      </c>
      <c r="M1082" s="17">
        <v>132</v>
      </c>
      <c r="N1082" s="18">
        <v>1546899.95</v>
      </c>
      <c r="O1082" s="30">
        <v>77499.997494989977</v>
      </c>
    </row>
    <row r="1083" spans="1:15" x14ac:dyDescent="0.25">
      <c r="A1083" s="36">
        <v>42578</v>
      </c>
      <c r="B1083" s="38">
        <v>7</v>
      </c>
      <c r="C1083" s="38">
        <v>31</v>
      </c>
      <c r="D1083" s="17">
        <v>3000032318</v>
      </c>
      <c r="E1083" s="17">
        <v>1100122</v>
      </c>
      <c r="F1083" s="17" t="s">
        <v>58</v>
      </c>
      <c r="G1083" s="17">
        <v>203070</v>
      </c>
      <c r="H1083" s="17" t="s">
        <v>462</v>
      </c>
      <c r="I1083" s="27">
        <v>19.59</v>
      </c>
      <c r="J1083" s="27">
        <v>19.57</v>
      </c>
      <c r="K1083" s="17" t="s">
        <v>976</v>
      </c>
      <c r="L1083" s="34">
        <v>133</v>
      </c>
      <c r="M1083" s="17">
        <v>133</v>
      </c>
      <c r="N1083" s="18">
        <v>1516674.95</v>
      </c>
      <c r="O1083" s="30">
        <v>77499.997445068977</v>
      </c>
    </row>
    <row r="1084" spans="1:15" x14ac:dyDescent="0.25">
      <c r="A1084" s="36">
        <v>42578</v>
      </c>
      <c r="B1084" s="38">
        <v>7</v>
      </c>
      <c r="C1084" s="38">
        <v>31</v>
      </c>
      <c r="D1084" s="17">
        <v>3000032218</v>
      </c>
      <c r="E1084" s="17">
        <v>1100122</v>
      </c>
      <c r="F1084" s="17" t="s">
        <v>58</v>
      </c>
      <c r="G1084" s="17">
        <v>203087</v>
      </c>
      <c r="H1084" s="17" t="s">
        <v>499</v>
      </c>
      <c r="I1084" s="27">
        <v>19.420000000000002</v>
      </c>
      <c r="J1084" s="27">
        <v>19.34</v>
      </c>
      <c r="K1084" s="17" t="s">
        <v>977</v>
      </c>
      <c r="L1084" s="34">
        <v>113</v>
      </c>
      <c r="M1084" s="17">
        <v>113</v>
      </c>
      <c r="N1084" s="18">
        <v>1518189.9199999997</v>
      </c>
      <c r="O1084" s="30">
        <v>78499.995863495336</v>
      </c>
    </row>
    <row r="1085" spans="1:15" x14ac:dyDescent="0.25">
      <c r="A1085" s="36">
        <v>42578</v>
      </c>
      <c r="B1085" s="38">
        <v>7</v>
      </c>
      <c r="C1085" s="38">
        <v>31</v>
      </c>
      <c r="D1085" s="17">
        <v>3000032222</v>
      </c>
      <c r="E1085" s="17">
        <v>1100122</v>
      </c>
      <c r="F1085" s="17" t="s">
        <v>58</v>
      </c>
      <c r="G1085" s="17">
        <v>203087</v>
      </c>
      <c r="H1085" s="17" t="s">
        <v>499</v>
      </c>
      <c r="I1085" s="27">
        <v>16.07</v>
      </c>
      <c r="J1085" s="27">
        <v>16.07</v>
      </c>
      <c r="K1085" s="17" t="s">
        <v>978</v>
      </c>
      <c r="L1085" s="34">
        <v>116</v>
      </c>
      <c r="M1085" s="17">
        <v>116</v>
      </c>
      <c r="N1085" s="18">
        <v>1253459.8600000001</v>
      </c>
      <c r="O1085" s="30">
        <v>77999.991288114499</v>
      </c>
    </row>
    <row r="1086" spans="1:15" x14ac:dyDescent="0.25">
      <c r="A1086" s="36">
        <v>42578</v>
      </c>
      <c r="B1086" s="38">
        <v>7</v>
      </c>
      <c r="C1086" s="38">
        <v>31</v>
      </c>
      <c r="D1086" s="17">
        <v>3000032776</v>
      </c>
      <c r="E1086" s="17">
        <v>1100122</v>
      </c>
      <c r="F1086" s="17" t="s">
        <v>58</v>
      </c>
      <c r="G1086" s="17">
        <v>203069</v>
      </c>
      <c r="H1086" s="17" t="s">
        <v>470</v>
      </c>
      <c r="I1086" s="27">
        <v>20.43</v>
      </c>
      <c r="J1086" s="27">
        <v>20.38</v>
      </c>
      <c r="K1086" s="17" t="s">
        <v>979</v>
      </c>
      <c r="L1086" s="34">
        <v>186</v>
      </c>
      <c r="M1086" s="17">
        <v>186</v>
      </c>
      <c r="N1086" s="18">
        <v>1597791.89</v>
      </c>
      <c r="O1086" s="30">
        <v>78399.994602551524</v>
      </c>
    </row>
    <row r="1087" spans="1:15" x14ac:dyDescent="0.25">
      <c r="A1087" s="36">
        <v>42578</v>
      </c>
      <c r="B1087" s="38">
        <v>7</v>
      </c>
      <c r="C1087" s="38">
        <v>31</v>
      </c>
      <c r="D1087" s="17">
        <v>3000031813</v>
      </c>
      <c r="E1087" s="17">
        <v>1100500</v>
      </c>
      <c r="F1087" s="17" t="s">
        <v>642</v>
      </c>
      <c r="G1087" s="17">
        <v>202963</v>
      </c>
      <c r="H1087" s="17" t="s">
        <v>130</v>
      </c>
      <c r="I1087" s="27">
        <v>16.399999999999999</v>
      </c>
      <c r="J1087" s="27">
        <v>16.36</v>
      </c>
      <c r="K1087" s="17" t="s">
        <v>980</v>
      </c>
      <c r="L1087" s="34">
        <v>395</v>
      </c>
      <c r="M1087" s="17">
        <v>395</v>
      </c>
      <c r="N1087" s="18">
        <v>1240087.9099999999</v>
      </c>
      <c r="O1087" s="30">
        <v>75799.994498777509</v>
      </c>
    </row>
    <row r="1088" spans="1:15" x14ac:dyDescent="0.25">
      <c r="A1088" s="36">
        <v>42578</v>
      </c>
      <c r="B1088" s="38">
        <v>7</v>
      </c>
      <c r="C1088" s="38">
        <v>31</v>
      </c>
      <c r="D1088" s="17">
        <v>3000031813</v>
      </c>
      <c r="E1088" s="17">
        <v>1100500</v>
      </c>
      <c r="F1088" s="17" t="s">
        <v>642</v>
      </c>
      <c r="G1088" s="17">
        <v>202963</v>
      </c>
      <c r="H1088" s="17" t="s">
        <v>130</v>
      </c>
      <c r="I1088" s="27">
        <v>16.2</v>
      </c>
      <c r="J1088" s="27">
        <v>16.170000000000002</v>
      </c>
      <c r="K1088" s="17" t="s">
        <v>652</v>
      </c>
      <c r="L1088" s="34">
        <v>389</v>
      </c>
      <c r="M1088" s="17">
        <v>389</v>
      </c>
      <c r="N1088" s="18">
        <v>1225685.9099999999</v>
      </c>
      <c r="O1088" s="30">
        <v>75799.994434137276</v>
      </c>
    </row>
    <row r="1089" spans="1:15" x14ac:dyDescent="0.25">
      <c r="A1089" s="36">
        <v>42578</v>
      </c>
      <c r="B1089" s="38">
        <v>7</v>
      </c>
      <c r="C1089" s="38">
        <v>31</v>
      </c>
      <c r="D1089" s="17">
        <v>3000031935</v>
      </c>
      <c r="E1089" s="17">
        <v>1100500</v>
      </c>
      <c r="F1089" s="17" t="s">
        <v>642</v>
      </c>
      <c r="G1089" s="17">
        <v>203101</v>
      </c>
      <c r="H1089" s="17" t="s">
        <v>825</v>
      </c>
      <c r="I1089" s="27">
        <v>19.989999999999998</v>
      </c>
      <c r="J1089" s="27">
        <v>19.93</v>
      </c>
      <c r="K1089" s="17" t="s">
        <v>981</v>
      </c>
      <c r="L1089" s="34">
        <v>75</v>
      </c>
      <c r="M1089" s="17">
        <v>75</v>
      </c>
      <c r="N1089" s="18">
        <v>1490763.93</v>
      </c>
      <c r="O1089" s="30">
        <v>74799.996487706972</v>
      </c>
    </row>
    <row r="1090" spans="1:15" x14ac:dyDescent="0.25">
      <c r="A1090" s="36">
        <v>42578</v>
      </c>
      <c r="B1090" s="38">
        <v>7</v>
      </c>
      <c r="C1090" s="38">
        <v>31</v>
      </c>
      <c r="D1090" s="17">
        <v>3000031813</v>
      </c>
      <c r="E1090" s="17">
        <v>1100500</v>
      </c>
      <c r="F1090" s="17" t="s">
        <v>642</v>
      </c>
      <c r="G1090" s="17">
        <v>202963</v>
      </c>
      <c r="H1090" s="17" t="s">
        <v>130</v>
      </c>
      <c r="I1090" s="27">
        <v>19.72</v>
      </c>
      <c r="J1090" s="27">
        <v>19.670000000000002</v>
      </c>
      <c r="K1090" s="17" t="s">
        <v>982</v>
      </c>
      <c r="L1090" s="34">
        <v>352</v>
      </c>
      <c r="M1090" s="17">
        <v>352</v>
      </c>
      <c r="N1090" s="18">
        <v>1490985.8899999997</v>
      </c>
      <c r="O1090" s="30">
        <v>75799.994407727485</v>
      </c>
    </row>
    <row r="1091" spans="1:15" x14ac:dyDescent="0.25">
      <c r="A1091" s="36">
        <v>42578</v>
      </c>
      <c r="B1091" s="38">
        <v>7</v>
      </c>
      <c r="C1091" s="38">
        <v>31</v>
      </c>
      <c r="D1091" s="17">
        <v>3000031935</v>
      </c>
      <c r="E1091" s="17">
        <v>1100500</v>
      </c>
      <c r="F1091" s="17" t="s">
        <v>642</v>
      </c>
      <c r="G1091" s="17">
        <v>203101</v>
      </c>
      <c r="H1091" s="17" t="s">
        <v>825</v>
      </c>
      <c r="I1091" s="27">
        <v>19.690000000000001</v>
      </c>
      <c r="J1091" s="27">
        <v>19.62</v>
      </c>
      <c r="K1091" s="17" t="s">
        <v>983</v>
      </c>
      <c r="L1091" s="34">
        <v>66</v>
      </c>
      <c r="M1091" s="17">
        <v>66</v>
      </c>
      <c r="N1091" s="18">
        <v>1467575.93</v>
      </c>
      <c r="O1091" s="30">
        <v>74799.996432212021</v>
      </c>
    </row>
    <row r="1092" spans="1:15" x14ac:dyDescent="0.25">
      <c r="A1092" s="36">
        <v>42579</v>
      </c>
      <c r="B1092" s="38">
        <v>7</v>
      </c>
      <c r="C1092" s="38">
        <v>31</v>
      </c>
      <c r="D1092" s="17">
        <v>3000032228</v>
      </c>
      <c r="E1092" s="17">
        <v>1100122</v>
      </c>
      <c r="F1092" s="17" t="s">
        <v>58</v>
      </c>
      <c r="G1092" s="17">
        <v>203062</v>
      </c>
      <c r="H1092" s="17" t="s">
        <v>465</v>
      </c>
      <c r="I1092" s="27">
        <v>10.39</v>
      </c>
      <c r="J1092" s="27">
        <v>10.359</v>
      </c>
      <c r="K1092" s="17" t="s">
        <v>984</v>
      </c>
      <c r="L1092" s="34">
        <v>32</v>
      </c>
      <c r="M1092" s="17">
        <v>32</v>
      </c>
      <c r="N1092" s="18">
        <v>808001.90999999992</v>
      </c>
      <c r="O1092" s="30">
        <v>77999.99131190269</v>
      </c>
    </row>
    <row r="1093" spans="1:15" x14ac:dyDescent="0.25">
      <c r="A1093" s="36">
        <v>42579</v>
      </c>
      <c r="B1093" s="38">
        <v>7</v>
      </c>
      <c r="C1093" s="38">
        <v>31</v>
      </c>
      <c r="D1093" s="17">
        <v>3000032318</v>
      </c>
      <c r="E1093" s="17">
        <v>1100122</v>
      </c>
      <c r="F1093" s="17" t="s">
        <v>58</v>
      </c>
      <c r="G1093" s="17">
        <v>203070</v>
      </c>
      <c r="H1093" s="17" t="s">
        <v>462</v>
      </c>
      <c r="I1093" s="27">
        <v>20.52</v>
      </c>
      <c r="J1093" s="27">
        <v>20.45</v>
      </c>
      <c r="K1093" s="17" t="s">
        <v>985</v>
      </c>
      <c r="L1093" s="34">
        <v>131</v>
      </c>
      <c r="M1093" s="17">
        <v>131</v>
      </c>
      <c r="N1093" s="18">
        <v>1584874.96</v>
      </c>
      <c r="O1093" s="30">
        <v>77499.998044009786</v>
      </c>
    </row>
    <row r="1094" spans="1:15" x14ac:dyDescent="0.25">
      <c r="A1094" s="36">
        <v>42579</v>
      </c>
      <c r="B1094" s="38">
        <v>7</v>
      </c>
      <c r="C1094" s="38">
        <v>31</v>
      </c>
      <c r="D1094" s="17">
        <v>3000032228</v>
      </c>
      <c r="E1094" s="17">
        <v>1100122</v>
      </c>
      <c r="F1094" s="17" t="s">
        <v>58</v>
      </c>
      <c r="G1094" s="17">
        <v>203062</v>
      </c>
      <c r="H1094" s="17" t="s">
        <v>465</v>
      </c>
      <c r="I1094" s="27">
        <v>-10390</v>
      </c>
      <c r="J1094" s="27">
        <v>-10.359</v>
      </c>
      <c r="K1094" s="17" t="s">
        <v>986</v>
      </c>
      <c r="L1094" s="34">
        <v>32</v>
      </c>
      <c r="M1094" s="17">
        <v>32</v>
      </c>
      <c r="N1094" s="18">
        <v>-808001.90999999992</v>
      </c>
      <c r="O1094" s="30">
        <v>77999.99131190269</v>
      </c>
    </row>
    <row r="1095" spans="1:15" x14ac:dyDescent="0.25">
      <c r="A1095" s="36">
        <v>42579</v>
      </c>
      <c r="B1095" s="38">
        <v>7</v>
      </c>
      <c r="C1095" s="38">
        <v>31</v>
      </c>
      <c r="D1095" s="17">
        <v>3000032224</v>
      </c>
      <c r="E1095" s="17">
        <v>1100122</v>
      </c>
      <c r="F1095" s="17" t="s">
        <v>58</v>
      </c>
      <c r="G1095" s="17">
        <v>203088</v>
      </c>
      <c r="H1095" s="17" t="s">
        <v>560</v>
      </c>
      <c r="I1095" s="27">
        <v>20.11</v>
      </c>
      <c r="J1095" s="27">
        <v>20.010000000000002</v>
      </c>
      <c r="K1095" s="17" t="s">
        <v>987</v>
      </c>
      <c r="L1095" s="34">
        <v>25</v>
      </c>
      <c r="M1095" s="17">
        <v>25</v>
      </c>
      <c r="N1095" s="18">
        <v>1560779.8400000003</v>
      </c>
      <c r="O1095" s="30">
        <v>77999.992003998006</v>
      </c>
    </row>
    <row r="1096" spans="1:15" x14ac:dyDescent="0.25">
      <c r="A1096" s="36">
        <v>42579</v>
      </c>
      <c r="B1096" s="38">
        <v>7</v>
      </c>
      <c r="C1096" s="38">
        <v>31</v>
      </c>
      <c r="D1096" s="17">
        <v>3000032317</v>
      </c>
      <c r="E1096" s="17">
        <v>1100122</v>
      </c>
      <c r="F1096" s="17" t="s">
        <v>58</v>
      </c>
      <c r="G1096" s="17">
        <v>203062</v>
      </c>
      <c r="H1096" s="17" t="s">
        <v>465</v>
      </c>
      <c r="I1096" s="27">
        <v>10</v>
      </c>
      <c r="J1096" s="27">
        <v>9.9710000000000001</v>
      </c>
      <c r="K1096" s="17" t="s">
        <v>986</v>
      </c>
      <c r="L1096" s="34">
        <v>33</v>
      </c>
      <c r="M1096" s="17">
        <v>33</v>
      </c>
      <c r="N1096" s="18">
        <v>772752.48</v>
      </c>
      <c r="O1096" s="30">
        <v>77499.997994183126</v>
      </c>
    </row>
    <row r="1097" spans="1:15" x14ac:dyDescent="0.25">
      <c r="A1097" s="36">
        <v>42579</v>
      </c>
      <c r="B1097" s="38">
        <v>7</v>
      </c>
      <c r="C1097" s="38">
        <v>31</v>
      </c>
      <c r="D1097" s="17">
        <v>3000032782</v>
      </c>
      <c r="E1097" s="17">
        <v>1100122</v>
      </c>
      <c r="F1097" s="17" t="s">
        <v>58</v>
      </c>
      <c r="G1097" s="17">
        <v>203121</v>
      </c>
      <c r="H1097" s="17" t="s">
        <v>866</v>
      </c>
      <c r="I1097" s="27">
        <v>20.03</v>
      </c>
      <c r="J1097" s="27">
        <v>19.96</v>
      </c>
      <c r="K1097" s="17" t="s">
        <v>988</v>
      </c>
      <c r="L1097" s="34">
        <v>31</v>
      </c>
      <c r="M1097" s="17">
        <v>31</v>
      </c>
      <c r="N1097" s="18">
        <v>1564863.9</v>
      </c>
      <c r="O1097" s="30">
        <v>78399.994989979954</v>
      </c>
    </row>
    <row r="1098" spans="1:15" x14ac:dyDescent="0.25">
      <c r="A1098" s="36">
        <v>42579</v>
      </c>
      <c r="B1098" s="38">
        <v>7</v>
      </c>
      <c r="C1098" s="38">
        <v>31</v>
      </c>
      <c r="D1098" s="17">
        <v>3000032058</v>
      </c>
      <c r="E1098" s="17">
        <v>1100122</v>
      </c>
      <c r="F1098" s="17" t="s">
        <v>58</v>
      </c>
      <c r="G1098" s="17">
        <v>203087</v>
      </c>
      <c r="H1098" s="17" t="s">
        <v>499</v>
      </c>
      <c r="I1098" s="27">
        <v>19.73</v>
      </c>
      <c r="J1098" s="27">
        <v>19.72</v>
      </c>
      <c r="K1098" s="17" t="s">
        <v>989</v>
      </c>
      <c r="L1098" s="34">
        <v>121</v>
      </c>
      <c r="M1098" s="17">
        <v>121</v>
      </c>
      <c r="N1098" s="18">
        <v>1572669.9100000001</v>
      </c>
      <c r="O1098" s="30">
        <v>79749.995436105484</v>
      </c>
    </row>
    <row r="1099" spans="1:15" x14ac:dyDescent="0.25">
      <c r="A1099" s="36">
        <v>42579</v>
      </c>
      <c r="B1099" s="38">
        <v>7</v>
      </c>
      <c r="C1099" s="38">
        <v>31</v>
      </c>
      <c r="D1099" s="17">
        <v>3000032226</v>
      </c>
      <c r="E1099" s="17">
        <v>1100122</v>
      </c>
      <c r="F1099" s="17" t="s">
        <v>58</v>
      </c>
      <c r="G1099" s="17">
        <v>203059</v>
      </c>
      <c r="H1099" s="17" t="s">
        <v>395</v>
      </c>
      <c r="I1099" s="27">
        <v>6.73</v>
      </c>
      <c r="J1099" s="27">
        <v>6.7229999999999999</v>
      </c>
      <c r="K1099" s="17" t="s">
        <v>845</v>
      </c>
      <c r="L1099" s="34">
        <v>66</v>
      </c>
      <c r="M1099" s="17">
        <v>66</v>
      </c>
      <c r="N1099" s="18">
        <v>524393.93999999994</v>
      </c>
      <c r="O1099" s="30">
        <v>77999.991075412749</v>
      </c>
    </row>
    <row r="1100" spans="1:15" x14ac:dyDescent="0.25">
      <c r="A1100" s="36">
        <v>42579</v>
      </c>
      <c r="B1100" s="38">
        <v>7</v>
      </c>
      <c r="C1100" s="38">
        <v>31</v>
      </c>
      <c r="D1100" s="17">
        <v>3000032228</v>
      </c>
      <c r="E1100" s="17">
        <v>1100122</v>
      </c>
      <c r="F1100" s="17" t="s">
        <v>58</v>
      </c>
      <c r="G1100" s="17">
        <v>203062</v>
      </c>
      <c r="H1100" s="17" t="s">
        <v>465</v>
      </c>
      <c r="I1100" s="27">
        <v>10390</v>
      </c>
      <c r="J1100" s="27">
        <v>10.359</v>
      </c>
      <c r="K1100" s="17" t="s">
        <v>986</v>
      </c>
      <c r="L1100" s="34">
        <v>32</v>
      </c>
      <c r="M1100" s="17">
        <v>32</v>
      </c>
      <c r="N1100" s="18">
        <v>808001.90999999992</v>
      </c>
      <c r="O1100" s="30">
        <v>77999.99131190269</v>
      </c>
    </row>
    <row r="1101" spans="1:15" x14ac:dyDescent="0.25">
      <c r="A1101" s="36">
        <v>42579</v>
      </c>
      <c r="B1101" s="38">
        <v>7</v>
      </c>
      <c r="C1101" s="38">
        <v>31</v>
      </c>
      <c r="D1101" s="17">
        <v>3000032776</v>
      </c>
      <c r="E1101" s="17">
        <v>1100122</v>
      </c>
      <c r="F1101" s="17" t="s">
        <v>58</v>
      </c>
      <c r="G1101" s="17">
        <v>203069</v>
      </c>
      <c r="H1101" s="17" t="s">
        <v>470</v>
      </c>
      <c r="I1101" s="27">
        <v>20.14</v>
      </c>
      <c r="J1101" s="27">
        <v>20.11</v>
      </c>
      <c r="K1101" s="17" t="s">
        <v>990</v>
      </c>
      <c r="L1101" s="34">
        <v>192</v>
      </c>
      <c r="M1101" s="17">
        <v>192</v>
      </c>
      <c r="N1101" s="18">
        <v>1576623.89</v>
      </c>
      <c r="O1101" s="30">
        <v>78399.994530084528</v>
      </c>
    </row>
    <row r="1102" spans="1:15" x14ac:dyDescent="0.25">
      <c r="A1102" s="36">
        <v>42579</v>
      </c>
      <c r="B1102" s="38">
        <v>7</v>
      </c>
      <c r="C1102" s="38">
        <v>31</v>
      </c>
      <c r="D1102" s="17">
        <v>3000032778</v>
      </c>
      <c r="E1102" s="17">
        <v>1100122</v>
      </c>
      <c r="F1102" s="17" t="s">
        <v>58</v>
      </c>
      <c r="G1102" s="17">
        <v>203110</v>
      </c>
      <c r="H1102" s="17" t="s">
        <v>715</v>
      </c>
      <c r="I1102" s="27">
        <v>19.64</v>
      </c>
      <c r="J1102" s="27">
        <v>19.57</v>
      </c>
      <c r="K1102" s="17" t="s">
        <v>991</v>
      </c>
      <c r="L1102" s="34">
        <v>111</v>
      </c>
      <c r="M1102" s="17">
        <v>111</v>
      </c>
      <c r="N1102" s="18">
        <v>1534287.8999999997</v>
      </c>
      <c r="O1102" s="30">
        <v>78399.994890137954</v>
      </c>
    </row>
    <row r="1103" spans="1:15" x14ac:dyDescent="0.25">
      <c r="A1103" s="36">
        <v>42579</v>
      </c>
      <c r="B1103" s="38">
        <v>7</v>
      </c>
      <c r="C1103" s="38">
        <v>31</v>
      </c>
      <c r="D1103" s="17">
        <v>3000032314</v>
      </c>
      <c r="E1103" s="17">
        <v>1100122</v>
      </c>
      <c r="F1103" s="17" t="s">
        <v>58</v>
      </c>
      <c r="G1103" s="17">
        <v>203059</v>
      </c>
      <c r="H1103" s="17" t="s">
        <v>395</v>
      </c>
      <c r="I1103" s="27">
        <v>13.46</v>
      </c>
      <c r="J1103" s="27">
        <v>13.446999999999999</v>
      </c>
      <c r="K1103" s="17" t="s">
        <v>845</v>
      </c>
      <c r="L1103" s="34">
        <v>66</v>
      </c>
      <c r="M1103" s="17">
        <v>66</v>
      </c>
      <c r="N1103" s="18">
        <v>1042142.4799999999</v>
      </c>
      <c r="O1103" s="30">
        <v>77499.998512679405</v>
      </c>
    </row>
    <row r="1104" spans="1:15" x14ac:dyDescent="0.25">
      <c r="A1104" s="36">
        <v>42579</v>
      </c>
      <c r="B1104" s="38">
        <v>7</v>
      </c>
      <c r="C1104" s="38">
        <v>31</v>
      </c>
      <c r="D1104" s="17">
        <v>3000031813</v>
      </c>
      <c r="E1104" s="17">
        <v>1100500</v>
      </c>
      <c r="F1104" s="17" t="s">
        <v>642</v>
      </c>
      <c r="G1104" s="17">
        <v>202963</v>
      </c>
      <c r="H1104" s="17" t="s">
        <v>130</v>
      </c>
      <c r="I1104" s="27">
        <v>14.84</v>
      </c>
      <c r="J1104" s="27">
        <v>14.84</v>
      </c>
      <c r="K1104" s="17" t="s">
        <v>992</v>
      </c>
      <c r="L1104" s="34">
        <v>413</v>
      </c>
      <c r="M1104" s="17">
        <v>413</v>
      </c>
      <c r="N1104" s="18">
        <v>1124871.92</v>
      </c>
      <c r="O1104" s="30">
        <v>75799.994609164423</v>
      </c>
    </row>
    <row r="1105" spans="1:15" x14ac:dyDescent="0.25">
      <c r="A1105" s="36">
        <v>42579</v>
      </c>
      <c r="B1105" s="38">
        <v>7</v>
      </c>
      <c r="C1105" s="38">
        <v>31</v>
      </c>
      <c r="D1105" s="17">
        <v>3000032998</v>
      </c>
      <c r="E1105" s="17">
        <v>1100500</v>
      </c>
      <c r="F1105" s="17" t="s">
        <v>642</v>
      </c>
      <c r="G1105" s="17">
        <v>202963</v>
      </c>
      <c r="H1105" s="17" t="s">
        <v>130</v>
      </c>
      <c r="I1105" s="27">
        <v>0.75</v>
      </c>
      <c r="J1105" s="27">
        <v>0.74</v>
      </c>
      <c r="K1105" s="17" t="s">
        <v>992</v>
      </c>
      <c r="L1105" s="34">
        <v>413</v>
      </c>
      <c r="M1105" s="17">
        <v>413</v>
      </c>
      <c r="N1105" s="18">
        <v>56091.989999999991</v>
      </c>
      <c r="O1105" s="30">
        <v>75799.986486486479</v>
      </c>
    </row>
    <row r="1106" spans="1:15" x14ac:dyDescent="0.25">
      <c r="A1106" s="36">
        <v>42580</v>
      </c>
      <c r="B1106" s="38">
        <v>7</v>
      </c>
      <c r="C1106" s="38">
        <v>31</v>
      </c>
      <c r="D1106" s="17">
        <v>3000032773</v>
      </c>
      <c r="E1106" s="17">
        <v>1100122</v>
      </c>
      <c r="F1106" s="17" t="s">
        <v>58</v>
      </c>
      <c r="G1106" s="17">
        <v>203083</v>
      </c>
      <c r="H1106" s="17" t="s">
        <v>486</v>
      </c>
      <c r="I1106" s="27">
        <v>20.37</v>
      </c>
      <c r="J1106" s="27">
        <v>20.329999999999998</v>
      </c>
      <c r="K1106" s="17" t="s">
        <v>993</v>
      </c>
      <c r="L1106" s="34">
        <v>102</v>
      </c>
      <c r="M1106" s="17">
        <v>102</v>
      </c>
      <c r="N1106" s="18">
        <v>1593871.89</v>
      </c>
      <c r="O1106" s="30">
        <v>78399.994589276932</v>
      </c>
    </row>
    <row r="1107" spans="1:15" x14ac:dyDescent="0.25">
      <c r="A1107" s="36">
        <v>42580</v>
      </c>
      <c r="B1107" s="38">
        <v>7</v>
      </c>
      <c r="C1107" s="38">
        <v>31</v>
      </c>
      <c r="D1107" s="17">
        <v>3000032204</v>
      </c>
      <c r="E1107" s="17">
        <v>1100122</v>
      </c>
      <c r="F1107" s="17" t="s">
        <v>58</v>
      </c>
      <c r="G1107" s="17">
        <v>200292</v>
      </c>
      <c r="H1107" s="17" t="s">
        <v>624</v>
      </c>
      <c r="I1107" s="27">
        <v>20.204999999999998</v>
      </c>
      <c r="J1107" s="27">
        <v>20.09</v>
      </c>
      <c r="K1107" s="17" t="s">
        <v>994</v>
      </c>
      <c r="L1107" s="34">
        <v>5736</v>
      </c>
      <c r="M1107" s="17">
        <v>5736</v>
      </c>
      <c r="N1107" s="18">
        <v>1577065</v>
      </c>
      <c r="O1107" s="30">
        <v>78500</v>
      </c>
    </row>
    <row r="1108" spans="1:15" x14ac:dyDescent="0.25">
      <c r="A1108" s="36">
        <v>42580</v>
      </c>
      <c r="B1108" s="38">
        <v>7</v>
      </c>
      <c r="C1108" s="38">
        <v>31</v>
      </c>
      <c r="D1108" s="17">
        <v>3000032778</v>
      </c>
      <c r="E1108" s="17">
        <v>1100122</v>
      </c>
      <c r="F1108" s="17" t="s">
        <v>58</v>
      </c>
      <c r="G1108" s="17">
        <v>203110</v>
      </c>
      <c r="H1108" s="17" t="s">
        <v>715</v>
      </c>
      <c r="I1108" s="27">
        <v>19.53</v>
      </c>
      <c r="J1108" s="27">
        <v>19.45</v>
      </c>
      <c r="K1108" s="17" t="s">
        <v>995</v>
      </c>
      <c r="L1108" s="34">
        <v>117</v>
      </c>
      <c r="M1108" s="17">
        <v>117</v>
      </c>
      <c r="N1108" s="18">
        <v>1524879.9</v>
      </c>
      <c r="O1108" s="30">
        <v>78399.994858611826</v>
      </c>
    </row>
    <row r="1109" spans="1:15" x14ac:dyDescent="0.25">
      <c r="A1109" s="36">
        <v>42580</v>
      </c>
      <c r="B1109" s="38">
        <v>7</v>
      </c>
      <c r="C1109" s="38">
        <v>31</v>
      </c>
      <c r="D1109" s="17">
        <v>3000032314</v>
      </c>
      <c r="E1109" s="17">
        <v>1100122</v>
      </c>
      <c r="F1109" s="17" t="s">
        <v>58</v>
      </c>
      <c r="G1109" s="17">
        <v>203059</v>
      </c>
      <c r="H1109" s="17" t="s">
        <v>395</v>
      </c>
      <c r="I1109" s="27">
        <v>20.09</v>
      </c>
      <c r="J1109" s="27">
        <v>20.02</v>
      </c>
      <c r="K1109" s="17" t="s">
        <v>996</v>
      </c>
      <c r="L1109" s="34">
        <v>68</v>
      </c>
      <c r="M1109" s="17">
        <v>68</v>
      </c>
      <c r="N1109" s="18">
        <v>1551549.96</v>
      </c>
      <c r="O1109" s="30">
        <v>77499.998001997999</v>
      </c>
    </row>
    <row r="1110" spans="1:15" x14ac:dyDescent="0.25">
      <c r="A1110" s="36">
        <v>42580</v>
      </c>
      <c r="B1110" s="38">
        <v>7</v>
      </c>
      <c r="C1110" s="38">
        <v>31</v>
      </c>
      <c r="D1110" s="17">
        <v>3000032773</v>
      </c>
      <c r="E1110" s="17">
        <v>1100122</v>
      </c>
      <c r="F1110" s="17" t="s">
        <v>58</v>
      </c>
      <c r="G1110" s="17">
        <v>203083</v>
      </c>
      <c r="H1110" s="17" t="s">
        <v>486</v>
      </c>
      <c r="I1110" s="27">
        <v>20.45</v>
      </c>
      <c r="J1110" s="27">
        <v>20.43</v>
      </c>
      <c r="K1110" s="17" t="s">
        <v>997</v>
      </c>
      <c r="L1110" s="34">
        <v>103</v>
      </c>
      <c r="M1110" s="17">
        <v>103</v>
      </c>
      <c r="N1110" s="18">
        <v>1601711.9</v>
      </c>
      <c r="O1110" s="30">
        <v>78399.995105237394</v>
      </c>
    </row>
    <row r="1111" spans="1:15" x14ac:dyDescent="0.25">
      <c r="A1111" s="36">
        <v>42581</v>
      </c>
      <c r="B1111" s="38">
        <v>7</v>
      </c>
      <c r="C1111" s="38">
        <v>31</v>
      </c>
      <c r="D1111" s="17">
        <v>3000032683</v>
      </c>
      <c r="E1111" s="17">
        <v>1100122</v>
      </c>
      <c r="F1111" s="17" t="s">
        <v>58</v>
      </c>
      <c r="G1111" s="17">
        <v>200296</v>
      </c>
      <c r="H1111" s="17" t="s">
        <v>864</v>
      </c>
      <c r="I1111" s="27">
        <v>19.754999999999999</v>
      </c>
      <c r="J1111" s="27">
        <v>19.7</v>
      </c>
      <c r="K1111" s="17" t="s">
        <v>865</v>
      </c>
      <c r="L1111" s="34">
        <v>33</v>
      </c>
      <c r="M1111" s="17">
        <v>33</v>
      </c>
      <c r="N1111" s="18">
        <v>1532660</v>
      </c>
      <c r="O1111" s="30">
        <v>77800</v>
      </c>
    </row>
    <row r="1112" spans="1:15" x14ac:dyDescent="0.25">
      <c r="A1112" s="36">
        <v>42581</v>
      </c>
      <c r="B1112" s="38">
        <v>7</v>
      </c>
      <c r="C1112" s="38">
        <v>31</v>
      </c>
      <c r="D1112" s="17">
        <v>3000031818</v>
      </c>
      <c r="E1112" s="17">
        <v>1100122</v>
      </c>
      <c r="F1112" s="17" t="s">
        <v>58</v>
      </c>
      <c r="G1112" s="17">
        <v>203079</v>
      </c>
      <c r="H1112" s="17" t="s">
        <v>482</v>
      </c>
      <c r="I1112" s="27">
        <v>19.72</v>
      </c>
      <c r="J1112" s="27">
        <v>19.72</v>
      </c>
      <c r="K1112" s="17" t="s">
        <v>998</v>
      </c>
      <c r="L1112" s="34">
        <v>26</v>
      </c>
      <c r="M1112" s="17">
        <v>26</v>
      </c>
      <c r="N1112" s="18">
        <v>1591403.86</v>
      </c>
      <c r="O1112" s="30">
        <v>80699.992900608529</v>
      </c>
    </row>
    <row r="1113" spans="1:15" x14ac:dyDescent="0.25">
      <c r="A1113" s="36">
        <v>42581</v>
      </c>
      <c r="B1113" s="38">
        <v>7</v>
      </c>
      <c r="C1113" s="38">
        <v>31</v>
      </c>
      <c r="D1113" s="17">
        <v>3000032776</v>
      </c>
      <c r="E1113" s="17">
        <v>1100122</v>
      </c>
      <c r="F1113" s="17" t="s">
        <v>58</v>
      </c>
      <c r="G1113" s="17">
        <v>203069</v>
      </c>
      <c r="H1113" s="17" t="s">
        <v>470</v>
      </c>
      <c r="I1113" s="27">
        <v>16.28</v>
      </c>
      <c r="J1113" s="27">
        <v>16.260000000000002</v>
      </c>
      <c r="K1113" s="17" t="s">
        <v>999</v>
      </c>
      <c r="L1113" s="34">
        <v>193</v>
      </c>
      <c r="M1113" s="17">
        <v>193</v>
      </c>
      <c r="N1113" s="18">
        <v>1274783.9099999999</v>
      </c>
      <c r="O1113" s="30">
        <v>78399.994464944641</v>
      </c>
    </row>
    <row r="1114" spans="1:15" x14ac:dyDescent="0.25">
      <c r="A1114" s="36">
        <v>42581</v>
      </c>
      <c r="B1114" s="38">
        <v>7</v>
      </c>
      <c r="C1114" s="38">
        <v>31</v>
      </c>
      <c r="D1114" s="17">
        <v>3000031837</v>
      </c>
      <c r="E1114" s="17">
        <v>1100500</v>
      </c>
      <c r="F1114" s="17" t="s">
        <v>642</v>
      </c>
      <c r="G1114" s="17">
        <v>202963</v>
      </c>
      <c r="H1114" s="17" t="s">
        <v>130</v>
      </c>
      <c r="I1114" s="27">
        <v>16.18</v>
      </c>
      <c r="J1114" s="27">
        <v>16.149999999999999</v>
      </c>
      <c r="K1114" s="17" t="s">
        <v>1000</v>
      </c>
      <c r="L1114" s="34">
        <v>418</v>
      </c>
      <c r="M1114" s="17">
        <v>418</v>
      </c>
      <c r="N1114" s="18">
        <v>1224169.9099999999</v>
      </c>
      <c r="O1114" s="30">
        <v>75799.994427244586</v>
      </c>
    </row>
    <row r="1115" spans="1:15" x14ac:dyDescent="0.25">
      <c r="A1115" s="36">
        <v>42581</v>
      </c>
      <c r="B1115" s="38">
        <v>7</v>
      </c>
      <c r="C1115" s="38">
        <v>31</v>
      </c>
      <c r="D1115" s="17">
        <v>3000031837</v>
      </c>
      <c r="E1115" s="17">
        <v>1100500</v>
      </c>
      <c r="F1115" s="17" t="s">
        <v>642</v>
      </c>
      <c r="G1115" s="17">
        <v>202963</v>
      </c>
      <c r="H1115" s="17" t="s">
        <v>130</v>
      </c>
      <c r="I1115" s="27">
        <v>16.05</v>
      </c>
      <c r="J1115" s="27">
        <v>16.03</v>
      </c>
      <c r="K1115" s="17" t="s">
        <v>1001</v>
      </c>
      <c r="L1115" s="34">
        <v>419</v>
      </c>
      <c r="M1115" s="17">
        <v>419</v>
      </c>
      <c r="N1115" s="18">
        <v>1215073.9099999999</v>
      </c>
      <c r="O1115" s="30">
        <v>75799.994385527127</v>
      </c>
    </row>
    <row r="1116" spans="1:15" x14ac:dyDescent="0.25">
      <c r="A1116" s="36">
        <v>42582</v>
      </c>
      <c r="B1116" s="38">
        <v>7</v>
      </c>
      <c r="C1116" s="38">
        <v>32</v>
      </c>
      <c r="D1116" s="17">
        <v>3000032314</v>
      </c>
      <c r="E1116" s="17">
        <v>1100122</v>
      </c>
      <c r="F1116" s="17" t="s">
        <v>58</v>
      </c>
      <c r="G1116" s="17">
        <v>203059</v>
      </c>
      <c r="H1116" s="17" t="s">
        <v>395</v>
      </c>
      <c r="I1116" s="27">
        <v>19.95</v>
      </c>
      <c r="J1116" s="27">
        <v>19.95</v>
      </c>
      <c r="K1116" s="17" t="s">
        <v>1002</v>
      </c>
      <c r="L1116" s="34">
        <v>69</v>
      </c>
      <c r="M1116" s="17">
        <v>69</v>
      </c>
      <c r="N1116" s="18">
        <v>1546124.96</v>
      </c>
      <c r="O1116" s="30">
        <v>77499.997994987469</v>
      </c>
    </row>
    <row r="1117" spans="1:15" x14ac:dyDescent="0.25">
      <c r="A1117" s="36">
        <v>42582</v>
      </c>
      <c r="B1117" s="38">
        <v>7</v>
      </c>
      <c r="C1117" s="38">
        <v>32</v>
      </c>
      <c r="D1117" s="17">
        <v>3000032636</v>
      </c>
      <c r="E1117" s="17">
        <v>1100122</v>
      </c>
      <c r="F1117" s="17" t="s">
        <v>58</v>
      </c>
      <c r="G1117" s="17">
        <v>203062</v>
      </c>
      <c r="H1117" s="17" t="s">
        <v>465</v>
      </c>
      <c r="I1117" s="27">
        <v>16.399999999999999</v>
      </c>
      <c r="J1117" s="27">
        <v>16.363</v>
      </c>
      <c r="K1117" s="17" t="s">
        <v>1003</v>
      </c>
      <c r="L1117" s="34">
        <v>36</v>
      </c>
      <c r="M1117" s="17">
        <v>36</v>
      </c>
      <c r="N1117" s="18">
        <v>1273041.23</v>
      </c>
      <c r="O1117" s="30">
        <v>77799.989610707082</v>
      </c>
    </row>
    <row r="1118" spans="1:15" x14ac:dyDescent="0.25">
      <c r="A1118" s="36">
        <v>42582</v>
      </c>
      <c r="B1118" s="38">
        <v>7</v>
      </c>
      <c r="C1118" s="38">
        <v>32</v>
      </c>
      <c r="D1118" s="17">
        <v>3000032636</v>
      </c>
      <c r="E1118" s="17">
        <v>1100122</v>
      </c>
      <c r="F1118" s="17" t="s">
        <v>58</v>
      </c>
      <c r="G1118" s="17">
        <v>203062</v>
      </c>
      <c r="H1118" s="17" t="s">
        <v>465</v>
      </c>
      <c r="I1118" s="27">
        <v>16.399999999999999</v>
      </c>
      <c r="J1118" s="27">
        <v>16.363</v>
      </c>
      <c r="K1118" s="17" t="s">
        <v>1004</v>
      </c>
      <c r="L1118" s="34">
        <v>36</v>
      </c>
      <c r="M1118" s="17">
        <v>36</v>
      </c>
      <c r="N1118" s="18">
        <v>1273041.23</v>
      </c>
      <c r="O1118" s="30">
        <v>77799.989610707082</v>
      </c>
    </row>
    <row r="1119" spans="1:15" x14ac:dyDescent="0.25">
      <c r="A1119" s="36">
        <v>42582</v>
      </c>
      <c r="B1119" s="38">
        <v>7</v>
      </c>
      <c r="C1119" s="38">
        <v>32</v>
      </c>
      <c r="D1119" s="17">
        <v>3000030772</v>
      </c>
      <c r="E1119" s="17">
        <v>1100122</v>
      </c>
      <c r="F1119" s="17" t="s">
        <v>58</v>
      </c>
      <c r="G1119" s="17">
        <v>202994</v>
      </c>
      <c r="H1119" s="17" t="s">
        <v>1005</v>
      </c>
      <c r="I1119" s="27">
        <v>26.3</v>
      </c>
      <c r="J1119" s="27">
        <v>26.25</v>
      </c>
      <c r="K1119" s="17" t="s">
        <v>1006</v>
      </c>
      <c r="L1119" s="34">
        <v>752</v>
      </c>
      <c r="M1119" s="17">
        <v>752</v>
      </c>
      <c r="N1119" s="18">
        <v>2389563.75</v>
      </c>
      <c r="O1119" s="30">
        <v>91031</v>
      </c>
    </row>
    <row r="1120" spans="1:15" x14ac:dyDescent="0.25">
      <c r="A1120" s="36">
        <v>42582</v>
      </c>
      <c r="B1120" s="38">
        <v>7</v>
      </c>
      <c r="C1120" s="38">
        <v>32</v>
      </c>
      <c r="D1120" s="17">
        <v>3000031622</v>
      </c>
      <c r="E1120" s="17">
        <v>1100122</v>
      </c>
      <c r="F1120" s="17" t="s">
        <v>58</v>
      </c>
      <c r="G1120" s="17">
        <v>202963</v>
      </c>
      <c r="H1120" s="17" t="s">
        <v>130</v>
      </c>
      <c r="I1120" s="27">
        <v>15.98</v>
      </c>
      <c r="J1120" s="27">
        <v>15.93</v>
      </c>
      <c r="K1120" s="17" t="s">
        <v>1007</v>
      </c>
      <c r="L1120" s="34">
        <v>424</v>
      </c>
      <c r="M1120" s="17">
        <v>424</v>
      </c>
      <c r="N1120" s="18">
        <v>1290329.93</v>
      </c>
      <c r="O1120" s="30">
        <v>80999.995605775257</v>
      </c>
    </row>
    <row r="1121" spans="1:15" x14ac:dyDescent="0.25">
      <c r="A1121" s="36">
        <v>42582</v>
      </c>
      <c r="B1121" s="38">
        <v>7</v>
      </c>
      <c r="C1121" s="38">
        <v>32</v>
      </c>
      <c r="D1121" s="17">
        <v>3000032776</v>
      </c>
      <c r="E1121" s="17">
        <v>1100122</v>
      </c>
      <c r="F1121" s="17" t="s">
        <v>58</v>
      </c>
      <c r="G1121" s="17">
        <v>203069</v>
      </c>
      <c r="H1121" s="17" t="s">
        <v>470</v>
      </c>
      <c r="I1121" s="27">
        <v>16.2</v>
      </c>
      <c r="J1121" s="27">
        <v>16.149999999999999</v>
      </c>
      <c r="K1121" s="17" t="s">
        <v>1008</v>
      </c>
      <c r="L1121" s="34">
        <v>198</v>
      </c>
      <c r="M1121" s="17">
        <v>198</v>
      </c>
      <c r="N1121" s="18">
        <v>1266159.92</v>
      </c>
      <c r="O1121" s="30">
        <v>78399.995046439624</v>
      </c>
    </row>
    <row r="1122" spans="1:15" x14ac:dyDescent="0.25">
      <c r="A1122" s="36">
        <v>42582</v>
      </c>
      <c r="B1122" s="38">
        <v>7</v>
      </c>
      <c r="C1122" s="38">
        <v>32</v>
      </c>
      <c r="D1122" s="17">
        <v>3000030772</v>
      </c>
      <c r="E1122" s="17">
        <v>1100122</v>
      </c>
      <c r="F1122" s="17" t="s">
        <v>58</v>
      </c>
      <c r="G1122" s="17">
        <v>202994</v>
      </c>
      <c r="H1122" s="17" t="s">
        <v>1005</v>
      </c>
      <c r="I1122" s="27">
        <v>27.36</v>
      </c>
      <c r="J1122" s="27">
        <v>27.36</v>
      </c>
      <c r="K1122" s="17" t="s">
        <v>1009</v>
      </c>
      <c r="L1122" s="34">
        <v>753</v>
      </c>
      <c r="M1122" s="17">
        <v>753</v>
      </c>
      <c r="N1122" s="18">
        <v>2490608.16</v>
      </c>
      <c r="O1122" s="30">
        <v>91031.000000000015</v>
      </c>
    </row>
    <row r="1123" spans="1:15" x14ac:dyDescent="0.25">
      <c r="A1123" s="36">
        <v>42582</v>
      </c>
      <c r="B1123" s="38">
        <v>7</v>
      </c>
      <c r="C1123" s="38">
        <v>32</v>
      </c>
      <c r="D1123" s="17">
        <v>3000030772</v>
      </c>
      <c r="E1123" s="17">
        <v>1100122</v>
      </c>
      <c r="F1123" s="17" t="s">
        <v>58</v>
      </c>
      <c r="G1123" s="17">
        <v>202994</v>
      </c>
      <c r="H1123" s="17" t="s">
        <v>1005</v>
      </c>
      <c r="I1123" s="27">
        <v>28.7</v>
      </c>
      <c r="J1123" s="27">
        <v>28.66</v>
      </c>
      <c r="K1123" s="17" t="s">
        <v>1010</v>
      </c>
      <c r="L1123" s="34">
        <v>751</v>
      </c>
      <c r="M1123" s="17">
        <v>751</v>
      </c>
      <c r="N1123" s="18">
        <v>2608948.46</v>
      </c>
      <c r="O1123" s="30">
        <v>91031</v>
      </c>
    </row>
    <row r="1124" spans="1:15" x14ac:dyDescent="0.25">
      <c r="A1124" s="36">
        <v>42582</v>
      </c>
      <c r="B1124" s="38">
        <v>7</v>
      </c>
      <c r="C1124" s="38">
        <v>32</v>
      </c>
      <c r="D1124" s="17">
        <v>3000032317</v>
      </c>
      <c r="E1124" s="17">
        <v>1100122</v>
      </c>
      <c r="F1124" s="17" t="s">
        <v>58</v>
      </c>
      <c r="G1124" s="17">
        <v>203062</v>
      </c>
      <c r="H1124" s="17" t="s">
        <v>465</v>
      </c>
      <c r="I1124" s="27">
        <v>10</v>
      </c>
      <c r="J1124" s="27">
        <v>9.9770000000000003</v>
      </c>
      <c r="K1124" s="17" t="s">
        <v>1004</v>
      </c>
      <c r="L1124" s="34">
        <v>35</v>
      </c>
      <c r="M1124" s="17">
        <v>35</v>
      </c>
      <c r="N1124" s="18">
        <v>773217.48</v>
      </c>
      <c r="O1124" s="30">
        <v>77499.997995389393</v>
      </c>
    </row>
    <row r="1125" spans="1:15" x14ac:dyDescent="0.25">
      <c r="A1125" s="36">
        <v>42582</v>
      </c>
      <c r="B1125" s="38">
        <v>7</v>
      </c>
      <c r="C1125" s="38">
        <v>32</v>
      </c>
      <c r="D1125" s="17">
        <v>3000032780</v>
      </c>
      <c r="E1125" s="17">
        <v>1100122</v>
      </c>
      <c r="F1125" s="17" t="s">
        <v>58</v>
      </c>
      <c r="G1125" s="17">
        <v>203126</v>
      </c>
      <c r="H1125" s="17" t="s">
        <v>939</v>
      </c>
      <c r="I1125" s="27">
        <v>19.75</v>
      </c>
      <c r="J1125" s="27">
        <v>19.71</v>
      </c>
      <c r="K1125" s="17" t="s">
        <v>485</v>
      </c>
      <c r="L1125" s="34">
        <v>15</v>
      </c>
      <c r="M1125" s="17">
        <v>15</v>
      </c>
      <c r="N1125" s="18">
        <v>1545263.8999999997</v>
      </c>
      <c r="O1125" s="30">
        <v>78399.994926433268</v>
      </c>
    </row>
    <row r="1126" spans="1:15" x14ac:dyDescent="0.25">
      <c r="A1126" s="36">
        <v>42582</v>
      </c>
      <c r="B1126" s="38">
        <v>7</v>
      </c>
      <c r="C1126" s="38">
        <v>32</v>
      </c>
      <c r="D1126" s="17">
        <v>3000032636</v>
      </c>
      <c r="E1126" s="17">
        <v>1100122</v>
      </c>
      <c r="F1126" s="17" t="s">
        <v>58</v>
      </c>
      <c r="G1126" s="17">
        <v>203062</v>
      </c>
      <c r="H1126" s="17" t="s">
        <v>465</v>
      </c>
      <c r="I1126" s="27">
        <v>-16.399999999999999</v>
      </c>
      <c r="J1126" s="27">
        <v>-16.363</v>
      </c>
      <c r="K1126" s="17" t="s">
        <v>1003</v>
      </c>
      <c r="L1126" s="34">
        <v>36</v>
      </c>
      <c r="M1126" s="17">
        <v>36</v>
      </c>
      <c r="N1126" s="18">
        <v>-1273041.23</v>
      </c>
      <c r="O1126" s="30">
        <v>77799.989610707082</v>
      </c>
    </row>
    <row r="1127" spans="1:15" x14ac:dyDescent="0.25">
      <c r="A1127" s="36">
        <v>42582</v>
      </c>
      <c r="B1127" s="38">
        <v>7</v>
      </c>
      <c r="C1127" s="38">
        <v>32</v>
      </c>
      <c r="D1127" s="17">
        <v>3000030772</v>
      </c>
      <c r="E1127" s="17">
        <v>1100122</v>
      </c>
      <c r="F1127" s="17" t="s">
        <v>58</v>
      </c>
      <c r="G1127" s="17">
        <v>202994</v>
      </c>
      <c r="H1127" s="17" t="s">
        <v>1005</v>
      </c>
      <c r="I1127" s="27">
        <v>23.43</v>
      </c>
      <c r="J1127" s="27">
        <v>23.37</v>
      </c>
      <c r="K1127" s="17" t="s">
        <v>1011</v>
      </c>
      <c r="L1127" s="34">
        <v>754</v>
      </c>
      <c r="M1127" s="17">
        <v>754</v>
      </c>
      <c r="N1127" s="18">
        <v>2127394.4700000002</v>
      </c>
      <c r="O1127" s="30">
        <v>91031</v>
      </c>
    </row>
    <row r="1128" spans="1:15" x14ac:dyDescent="0.25">
      <c r="A1128" s="36">
        <v>42582</v>
      </c>
      <c r="B1128" s="38">
        <v>7</v>
      </c>
      <c r="C1128" s="38">
        <v>32</v>
      </c>
      <c r="D1128" s="17">
        <v>3000031622</v>
      </c>
      <c r="E1128" s="17">
        <v>1100122</v>
      </c>
      <c r="F1128" s="17" t="s">
        <v>58</v>
      </c>
      <c r="G1128" s="17">
        <v>202963</v>
      </c>
      <c r="H1128" s="17" t="s">
        <v>130</v>
      </c>
      <c r="I1128" s="27">
        <v>19.920000000000002</v>
      </c>
      <c r="J1128" s="27">
        <v>19.86</v>
      </c>
      <c r="K1128" s="17" t="s">
        <v>1012</v>
      </c>
      <c r="L1128" s="34">
        <v>428</v>
      </c>
      <c r="M1128" s="17">
        <v>428</v>
      </c>
      <c r="N1128" s="18">
        <v>1608659.9000000001</v>
      </c>
      <c r="O1128" s="30">
        <v>80999.994964753278</v>
      </c>
    </row>
    <row r="1129" spans="1:15" x14ac:dyDescent="0.25">
      <c r="A1129" s="36">
        <v>42582</v>
      </c>
      <c r="B1129" s="38">
        <v>7</v>
      </c>
      <c r="C1129" s="38">
        <v>32</v>
      </c>
      <c r="D1129" s="17">
        <v>3000032776</v>
      </c>
      <c r="E1129" s="17">
        <v>1100122</v>
      </c>
      <c r="F1129" s="17" t="s">
        <v>58</v>
      </c>
      <c r="G1129" s="17">
        <v>203069</v>
      </c>
      <c r="H1129" s="17" t="s">
        <v>470</v>
      </c>
      <c r="I1129" s="27">
        <v>16.66</v>
      </c>
      <c r="J1129" s="27">
        <v>16.61</v>
      </c>
      <c r="K1129" s="17" t="s">
        <v>1013</v>
      </c>
      <c r="L1129" s="34">
        <v>201</v>
      </c>
      <c r="M1129" s="17">
        <v>201</v>
      </c>
      <c r="N1129" s="18">
        <v>1302223.9099999997</v>
      </c>
      <c r="O1129" s="30">
        <v>78399.994581577354</v>
      </c>
    </row>
    <row r="1130" spans="1:15" x14ac:dyDescent="0.25">
      <c r="A1130" s="36">
        <v>42584</v>
      </c>
      <c r="B1130" s="38">
        <v>8</v>
      </c>
      <c r="C1130" s="38">
        <v>32</v>
      </c>
      <c r="D1130" s="17">
        <v>3000031622</v>
      </c>
      <c r="E1130" s="17">
        <v>1100122</v>
      </c>
      <c r="F1130" s="17" t="s">
        <v>58</v>
      </c>
      <c r="G1130" s="17">
        <v>202963</v>
      </c>
      <c r="H1130" s="17" t="s">
        <v>130</v>
      </c>
      <c r="I1130" s="27">
        <v>-20.07</v>
      </c>
      <c r="J1130" s="27">
        <v>-20.02</v>
      </c>
      <c r="K1130" s="17" t="s">
        <v>1014</v>
      </c>
      <c r="L1130" s="34">
        <v>427</v>
      </c>
      <c r="M1130" s="17">
        <v>427</v>
      </c>
      <c r="N1130" s="18">
        <v>-1621619.91</v>
      </c>
      <c r="O1130" s="30">
        <v>80999.995504495499</v>
      </c>
    </row>
    <row r="1131" spans="1:15" x14ac:dyDescent="0.25">
      <c r="A1131" s="36">
        <v>42584</v>
      </c>
      <c r="B1131" s="38">
        <v>8</v>
      </c>
      <c r="C1131" s="38">
        <v>32</v>
      </c>
      <c r="D1131" s="17">
        <v>3000031622</v>
      </c>
      <c r="E1131" s="17">
        <v>1100122</v>
      </c>
      <c r="F1131" s="17" t="s">
        <v>58</v>
      </c>
      <c r="G1131" s="17">
        <v>202963</v>
      </c>
      <c r="H1131" s="17" t="s">
        <v>130</v>
      </c>
      <c r="I1131" s="27">
        <v>20.07</v>
      </c>
      <c r="J1131" s="27">
        <v>20.02</v>
      </c>
      <c r="K1131" s="17" t="s">
        <v>1014</v>
      </c>
      <c r="L1131" s="34">
        <v>427</v>
      </c>
      <c r="M1131" s="17">
        <v>427</v>
      </c>
      <c r="N1131" s="18">
        <v>1621619.91</v>
      </c>
      <c r="O1131" s="30">
        <v>80999.995504495499</v>
      </c>
    </row>
    <row r="1132" spans="1:15" x14ac:dyDescent="0.25">
      <c r="A1132" s="36">
        <v>42584</v>
      </c>
      <c r="B1132" s="38">
        <v>8</v>
      </c>
      <c r="C1132" s="38">
        <v>32</v>
      </c>
      <c r="D1132" s="17">
        <v>3000030772</v>
      </c>
      <c r="E1132" s="17">
        <v>1100122</v>
      </c>
      <c r="F1132" s="17" t="s">
        <v>58</v>
      </c>
      <c r="G1132" s="17">
        <v>202994</v>
      </c>
      <c r="H1132" s="17" t="s">
        <v>1005</v>
      </c>
      <c r="I1132" s="27">
        <v>28.61</v>
      </c>
      <c r="J1132" s="27">
        <v>28.6</v>
      </c>
      <c r="K1132" s="17" t="s">
        <v>702</v>
      </c>
      <c r="L1132" s="34">
        <v>758</v>
      </c>
      <c r="M1132" s="17">
        <v>758</v>
      </c>
      <c r="N1132" s="18">
        <v>2603486.6</v>
      </c>
      <c r="O1132" s="30">
        <v>91031</v>
      </c>
    </row>
    <row r="1133" spans="1:15" x14ac:dyDescent="0.25">
      <c r="A1133" s="36">
        <v>42584</v>
      </c>
      <c r="B1133" s="38">
        <v>8</v>
      </c>
      <c r="C1133" s="38">
        <v>32</v>
      </c>
      <c r="D1133" s="17">
        <v>3000030772</v>
      </c>
      <c r="E1133" s="17">
        <v>1100122</v>
      </c>
      <c r="F1133" s="17" t="s">
        <v>58</v>
      </c>
      <c r="G1133" s="17">
        <v>202994</v>
      </c>
      <c r="H1133" s="17" t="s">
        <v>1005</v>
      </c>
      <c r="I1133" s="27">
        <v>23.87</v>
      </c>
      <c r="J1133" s="27">
        <v>23.87</v>
      </c>
      <c r="K1133" s="17" t="s">
        <v>1015</v>
      </c>
      <c r="L1133" s="34">
        <v>756</v>
      </c>
      <c r="M1133" s="17">
        <v>756</v>
      </c>
      <c r="N1133" s="18">
        <v>2172909.9700000002</v>
      </c>
      <c r="O1133" s="30">
        <v>91031</v>
      </c>
    </row>
    <row r="1134" spans="1:15" x14ac:dyDescent="0.25">
      <c r="A1134" s="36">
        <v>42584</v>
      </c>
      <c r="B1134" s="38">
        <v>8</v>
      </c>
      <c r="C1134" s="38">
        <v>32</v>
      </c>
      <c r="D1134" s="17">
        <v>3000030772</v>
      </c>
      <c r="E1134" s="17">
        <v>1100122</v>
      </c>
      <c r="F1134" s="17" t="s">
        <v>58</v>
      </c>
      <c r="G1134" s="17">
        <v>202994</v>
      </c>
      <c r="H1134" s="17" t="s">
        <v>1005</v>
      </c>
      <c r="I1134" s="27">
        <v>24.57</v>
      </c>
      <c r="J1134" s="27">
        <v>24.55</v>
      </c>
      <c r="K1134" s="17" t="s">
        <v>1016</v>
      </c>
      <c r="L1134" s="34">
        <v>757</v>
      </c>
      <c r="M1134" s="17">
        <v>757</v>
      </c>
      <c r="N1134" s="18">
        <v>2234811.0499999998</v>
      </c>
      <c r="O1134" s="30">
        <v>91030.999999999985</v>
      </c>
    </row>
    <row r="1135" spans="1:15" x14ac:dyDescent="0.25">
      <c r="A1135" s="36">
        <v>42584</v>
      </c>
      <c r="B1135" s="38">
        <v>8</v>
      </c>
      <c r="C1135" s="38">
        <v>32</v>
      </c>
      <c r="D1135" s="17">
        <v>3000031622</v>
      </c>
      <c r="E1135" s="17">
        <v>1100122</v>
      </c>
      <c r="F1135" s="17" t="s">
        <v>58</v>
      </c>
      <c r="G1135" s="17">
        <v>202963</v>
      </c>
      <c r="H1135" s="17" t="s">
        <v>130</v>
      </c>
      <c r="I1135" s="27">
        <v>20.07</v>
      </c>
      <c r="J1135" s="27">
        <v>20.02</v>
      </c>
      <c r="K1135" s="17" t="s">
        <v>1014</v>
      </c>
      <c r="L1135" s="34">
        <v>427</v>
      </c>
      <c r="M1135" s="17">
        <v>427</v>
      </c>
      <c r="N1135" s="18">
        <v>1621619.91</v>
      </c>
      <c r="O1135" s="30">
        <v>80999.995504495499</v>
      </c>
    </row>
    <row r="1136" spans="1:15" x14ac:dyDescent="0.25">
      <c r="A1136" s="36">
        <v>42584</v>
      </c>
      <c r="B1136" s="38">
        <v>8</v>
      </c>
      <c r="C1136" s="38">
        <v>32</v>
      </c>
      <c r="D1136" s="17">
        <v>3000030772</v>
      </c>
      <c r="E1136" s="17">
        <v>1100122</v>
      </c>
      <c r="F1136" s="17" t="s">
        <v>58</v>
      </c>
      <c r="G1136" s="17">
        <v>202994</v>
      </c>
      <c r="H1136" s="17" t="s">
        <v>1005</v>
      </c>
      <c r="I1136" s="27">
        <v>22.63</v>
      </c>
      <c r="J1136" s="27">
        <v>22.6</v>
      </c>
      <c r="K1136" s="17" t="s">
        <v>46</v>
      </c>
      <c r="L1136" s="34">
        <v>760</v>
      </c>
      <c r="M1136" s="17">
        <v>760</v>
      </c>
      <c r="N1136" s="18">
        <v>2057300.6</v>
      </c>
      <c r="O1136" s="30">
        <v>91031</v>
      </c>
    </row>
    <row r="1137" spans="1:15" x14ac:dyDescent="0.25">
      <c r="A1137" s="36">
        <v>42584</v>
      </c>
      <c r="B1137" s="38">
        <v>8</v>
      </c>
      <c r="C1137" s="38">
        <v>32</v>
      </c>
      <c r="D1137" s="17">
        <v>3000030772</v>
      </c>
      <c r="E1137" s="17">
        <v>1100122</v>
      </c>
      <c r="F1137" s="17" t="s">
        <v>58</v>
      </c>
      <c r="G1137" s="17">
        <v>202994</v>
      </c>
      <c r="H1137" s="17" t="s">
        <v>1005</v>
      </c>
      <c r="I1137" s="27">
        <v>18.32</v>
      </c>
      <c r="J1137" s="27">
        <v>18.32</v>
      </c>
      <c r="K1137" s="17" t="s">
        <v>1017</v>
      </c>
      <c r="L1137" s="34">
        <v>761</v>
      </c>
      <c r="M1137" s="17">
        <v>761</v>
      </c>
      <c r="N1137" s="18">
        <v>1667687.92</v>
      </c>
      <c r="O1137" s="30">
        <v>91031</v>
      </c>
    </row>
    <row r="1138" spans="1:15" x14ac:dyDescent="0.25">
      <c r="A1138" s="36">
        <v>42584</v>
      </c>
      <c r="B1138" s="38">
        <v>8</v>
      </c>
      <c r="C1138" s="38">
        <v>32</v>
      </c>
      <c r="D1138" s="17">
        <v>3000030772</v>
      </c>
      <c r="E1138" s="17">
        <v>1100122</v>
      </c>
      <c r="F1138" s="17" t="s">
        <v>58</v>
      </c>
      <c r="G1138" s="17">
        <v>202994</v>
      </c>
      <c r="H1138" s="17" t="s">
        <v>1005</v>
      </c>
      <c r="I1138" s="27">
        <v>26.49</v>
      </c>
      <c r="J1138" s="27">
        <v>26.46</v>
      </c>
      <c r="K1138" s="17" t="s">
        <v>1018</v>
      </c>
      <c r="L1138" s="34">
        <v>759</v>
      </c>
      <c r="M1138" s="17">
        <v>759</v>
      </c>
      <c r="N1138" s="18">
        <v>2408680.2599999998</v>
      </c>
      <c r="O1138" s="30">
        <v>91030.999999999985</v>
      </c>
    </row>
    <row r="1139" spans="1:15" x14ac:dyDescent="0.25">
      <c r="A1139" s="36">
        <v>42584</v>
      </c>
      <c r="B1139" s="38">
        <v>8</v>
      </c>
      <c r="C1139" s="38">
        <v>32</v>
      </c>
      <c r="D1139" s="17">
        <v>3000030772</v>
      </c>
      <c r="E1139" s="17">
        <v>1100122</v>
      </c>
      <c r="F1139" s="17" t="s">
        <v>58</v>
      </c>
      <c r="G1139" s="17">
        <v>202994</v>
      </c>
      <c r="H1139" s="17" t="s">
        <v>1005</v>
      </c>
      <c r="I1139" s="27">
        <v>28.17</v>
      </c>
      <c r="J1139" s="27">
        <v>28.17</v>
      </c>
      <c r="K1139" s="17" t="s">
        <v>1019</v>
      </c>
      <c r="L1139" s="34">
        <v>755</v>
      </c>
      <c r="M1139" s="17">
        <v>755</v>
      </c>
      <c r="N1139" s="18">
        <v>2564343.27</v>
      </c>
      <c r="O1139" s="30">
        <v>91031</v>
      </c>
    </row>
    <row r="1140" spans="1:15" x14ac:dyDescent="0.25">
      <c r="A1140" s="36">
        <v>42584</v>
      </c>
      <c r="B1140" s="38">
        <v>8</v>
      </c>
      <c r="C1140" s="38">
        <v>32</v>
      </c>
      <c r="D1140" s="17">
        <v>3000033126</v>
      </c>
      <c r="E1140" s="17">
        <v>1100122</v>
      </c>
      <c r="F1140" s="17" t="s">
        <v>58</v>
      </c>
      <c r="G1140" s="17">
        <v>203034</v>
      </c>
      <c r="H1140" s="17" t="s">
        <v>333</v>
      </c>
      <c r="I1140" s="27">
        <v>20.100000000000001</v>
      </c>
      <c r="J1140" s="27">
        <v>20.05</v>
      </c>
      <c r="K1140" s="17" t="s">
        <v>1020</v>
      </c>
      <c r="L1140" s="34">
        <v>48</v>
      </c>
      <c r="M1140" s="17">
        <v>48</v>
      </c>
      <c r="N1140" s="18">
        <v>1624049.9099999997</v>
      </c>
      <c r="O1140" s="30">
        <v>80999.995511221932</v>
      </c>
    </row>
    <row r="1141" spans="1:15" x14ac:dyDescent="0.25">
      <c r="A1141" s="36">
        <v>42584</v>
      </c>
      <c r="B1141" s="38">
        <v>8</v>
      </c>
      <c r="C1141" s="38">
        <v>32</v>
      </c>
      <c r="D1141" s="17">
        <v>3000032771</v>
      </c>
      <c r="E1141" s="17">
        <v>1100122</v>
      </c>
      <c r="F1141" s="17" t="s">
        <v>58</v>
      </c>
      <c r="G1141" s="17">
        <v>203087</v>
      </c>
      <c r="H1141" s="17" t="s">
        <v>499</v>
      </c>
      <c r="I1141" s="27">
        <v>20.079999999999998</v>
      </c>
      <c r="J1141" s="27">
        <v>19.940000000000001</v>
      </c>
      <c r="K1141" s="17" t="s">
        <v>1021</v>
      </c>
      <c r="L1141" s="34">
        <v>123</v>
      </c>
      <c r="M1141" s="17">
        <v>123</v>
      </c>
      <c r="N1141" s="18">
        <v>1563295.9</v>
      </c>
      <c r="O1141" s="30">
        <v>78399.994984954858</v>
      </c>
    </row>
    <row r="1142" spans="1:15" x14ac:dyDescent="0.25">
      <c r="A1142" s="36">
        <v>42584</v>
      </c>
      <c r="B1142" s="38">
        <v>8</v>
      </c>
      <c r="C1142" s="38">
        <v>32</v>
      </c>
      <c r="D1142" s="17">
        <v>3000031935</v>
      </c>
      <c r="E1142" s="17">
        <v>1100500</v>
      </c>
      <c r="F1142" s="17" t="s">
        <v>642</v>
      </c>
      <c r="G1142" s="17">
        <v>203101</v>
      </c>
      <c r="H1142" s="17" t="s">
        <v>825</v>
      </c>
      <c r="I1142" s="27">
        <v>19.86</v>
      </c>
      <c r="J1142" s="27">
        <v>19.86</v>
      </c>
      <c r="K1142" s="17" t="s">
        <v>176</v>
      </c>
      <c r="L1142" s="34">
        <v>77</v>
      </c>
      <c r="M1142" s="17">
        <v>77</v>
      </c>
      <c r="N1142" s="18">
        <v>1485527.93</v>
      </c>
      <c r="O1142" s="30">
        <v>74799.996475327294</v>
      </c>
    </row>
    <row r="1143" spans="1:15" x14ac:dyDescent="0.25">
      <c r="A1143" s="36">
        <v>42584</v>
      </c>
      <c r="B1143" s="38">
        <v>8</v>
      </c>
      <c r="C1143" s="38">
        <v>32</v>
      </c>
      <c r="D1143" s="17">
        <v>3000033152</v>
      </c>
      <c r="E1143" s="17">
        <v>1100500</v>
      </c>
      <c r="F1143" s="17" t="s">
        <v>642</v>
      </c>
      <c r="G1143" s="17">
        <v>203101</v>
      </c>
      <c r="H1143" s="17" t="s">
        <v>825</v>
      </c>
      <c r="I1143" s="27">
        <v>0.39</v>
      </c>
      <c r="J1143" s="27">
        <v>0.31</v>
      </c>
      <c r="K1143" s="17" t="s">
        <v>176</v>
      </c>
      <c r="L1143" s="34">
        <v>77</v>
      </c>
      <c r="M1143" s="17">
        <v>77</v>
      </c>
      <c r="N1143" s="18">
        <v>23188</v>
      </c>
      <c r="O1143" s="30">
        <v>74800</v>
      </c>
    </row>
    <row r="1144" spans="1:15" x14ac:dyDescent="0.25">
      <c r="A1144" s="36">
        <v>42585</v>
      </c>
      <c r="B1144" s="38">
        <v>8</v>
      </c>
      <c r="C1144" s="38">
        <v>32</v>
      </c>
      <c r="D1144" s="17">
        <v>3000031622</v>
      </c>
      <c r="E1144" s="17">
        <v>1100122</v>
      </c>
      <c r="F1144" s="17" t="s">
        <v>58</v>
      </c>
      <c r="G1144" s="17">
        <v>202963</v>
      </c>
      <c r="H1144" s="17" t="s">
        <v>130</v>
      </c>
      <c r="I1144" s="27">
        <v>16.05</v>
      </c>
      <c r="J1144" s="27">
        <v>16.010000000000002</v>
      </c>
      <c r="K1144" s="17" t="s">
        <v>1022</v>
      </c>
      <c r="L1144" s="34">
        <v>429</v>
      </c>
      <c r="M1144" s="17">
        <v>429</v>
      </c>
      <c r="N1144" s="18">
        <v>1296809.93</v>
      </c>
      <c r="O1144" s="30">
        <v>80999.995627732656</v>
      </c>
    </row>
    <row r="1145" spans="1:15" x14ac:dyDescent="0.25">
      <c r="A1145" s="36">
        <v>42585</v>
      </c>
      <c r="B1145" s="38">
        <v>8</v>
      </c>
      <c r="C1145" s="38">
        <v>32</v>
      </c>
      <c r="D1145" s="17">
        <v>3000032995</v>
      </c>
      <c r="E1145" s="17">
        <v>1100122</v>
      </c>
      <c r="F1145" s="17" t="s">
        <v>58</v>
      </c>
      <c r="G1145" s="17">
        <v>200296</v>
      </c>
      <c r="H1145" s="17" t="s">
        <v>864</v>
      </c>
      <c r="I1145" s="27">
        <v>19.690000000000001</v>
      </c>
      <c r="J1145" s="27">
        <v>19.61</v>
      </c>
      <c r="K1145" s="17" t="s">
        <v>1023</v>
      </c>
      <c r="L1145" s="34">
        <v>34</v>
      </c>
      <c r="M1145" s="17">
        <v>34</v>
      </c>
      <c r="N1145" s="18">
        <v>1539385</v>
      </c>
      <c r="O1145" s="30">
        <v>78500</v>
      </c>
    </row>
    <row r="1146" spans="1:15" x14ac:dyDescent="0.25">
      <c r="A1146" s="36">
        <v>42586</v>
      </c>
      <c r="B1146" s="38">
        <v>8</v>
      </c>
      <c r="C1146" s="38">
        <v>32</v>
      </c>
      <c r="D1146" s="17">
        <v>3000031939</v>
      </c>
      <c r="E1146" s="17">
        <v>1100122</v>
      </c>
      <c r="F1146" s="17" t="s">
        <v>58</v>
      </c>
      <c r="G1146" s="17">
        <v>203068</v>
      </c>
      <c r="H1146" s="17" t="s">
        <v>407</v>
      </c>
      <c r="I1146" s="27">
        <v>20.84</v>
      </c>
      <c r="J1146" s="27">
        <v>20.79</v>
      </c>
      <c r="K1146" s="17" t="s">
        <v>729</v>
      </c>
      <c r="L1146" s="34">
        <v>415</v>
      </c>
      <c r="M1146" s="17">
        <v>415</v>
      </c>
      <c r="N1146" s="18">
        <v>1611224.95</v>
      </c>
      <c r="O1146" s="30">
        <v>77499.997594997592</v>
      </c>
    </row>
    <row r="1147" spans="1:15" x14ac:dyDescent="0.25">
      <c r="A1147" s="36">
        <v>42586</v>
      </c>
      <c r="B1147" s="38">
        <v>8</v>
      </c>
      <c r="C1147" s="38">
        <v>32</v>
      </c>
      <c r="D1147" s="17">
        <v>3000031709</v>
      </c>
      <c r="E1147" s="17">
        <v>1100122</v>
      </c>
      <c r="F1147" s="17" t="s">
        <v>58</v>
      </c>
      <c r="G1147" s="17">
        <v>202963</v>
      </c>
      <c r="H1147" s="17" t="s">
        <v>130</v>
      </c>
      <c r="I1147" s="27">
        <v>16.079999999999998</v>
      </c>
      <c r="J1147" s="27">
        <v>16.04</v>
      </c>
      <c r="K1147" s="17" t="s">
        <v>1024</v>
      </c>
      <c r="L1147" s="34">
        <v>441</v>
      </c>
      <c r="M1147" s="17">
        <v>441</v>
      </c>
      <c r="N1147" s="18">
        <v>1273575.8799999999</v>
      </c>
      <c r="O1147" s="30">
        <v>79399.992518703235</v>
      </c>
    </row>
    <row r="1148" spans="1:15" x14ac:dyDescent="0.25">
      <c r="A1148" s="36">
        <v>42586</v>
      </c>
      <c r="B1148" s="38">
        <v>8</v>
      </c>
      <c r="C1148" s="38">
        <v>32</v>
      </c>
      <c r="D1148" s="17">
        <v>3000031818</v>
      </c>
      <c r="E1148" s="17">
        <v>1100122</v>
      </c>
      <c r="F1148" s="17" t="s">
        <v>58</v>
      </c>
      <c r="G1148" s="17">
        <v>203079</v>
      </c>
      <c r="H1148" s="17" t="s">
        <v>482</v>
      </c>
      <c r="I1148" s="27">
        <v>-20.04</v>
      </c>
      <c r="J1148" s="27">
        <v>-20</v>
      </c>
      <c r="K1148" s="17" t="s">
        <v>1025</v>
      </c>
      <c r="L1148" s="34">
        <v>27</v>
      </c>
      <c r="M1148" s="17">
        <v>27</v>
      </c>
      <c r="N1148" s="18">
        <v>-1613999.86</v>
      </c>
      <c r="O1148" s="30">
        <v>80699.993000000002</v>
      </c>
    </row>
    <row r="1149" spans="1:15" x14ac:dyDescent="0.25">
      <c r="A1149" s="36">
        <v>42586</v>
      </c>
      <c r="B1149" s="38">
        <v>8</v>
      </c>
      <c r="C1149" s="38">
        <v>32</v>
      </c>
      <c r="D1149" s="17">
        <v>3000031310</v>
      </c>
      <c r="E1149" s="17">
        <v>1100122</v>
      </c>
      <c r="F1149" s="17" t="s">
        <v>58</v>
      </c>
      <c r="G1149" s="17">
        <v>203034</v>
      </c>
      <c r="H1149" s="17" t="s">
        <v>333</v>
      </c>
      <c r="I1149" s="27">
        <v>19.690000000000001</v>
      </c>
      <c r="J1149" s="27">
        <v>19.649999999999999</v>
      </c>
      <c r="K1149" s="17" t="s">
        <v>1026</v>
      </c>
      <c r="L1149" s="34">
        <v>47</v>
      </c>
      <c r="M1149" s="17">
        <v>47</v>
      </c>
      <c r="N1149" s="18">
        <v>1562174.87</v>
      </c>
      <c r="O1149" s="30">
        <v>79499.993384223926</v>
      </c>
    </row>
    <row r="1150" spans="1:15" x14ac:dyDescent="0.25">
      <c r="A1150" s="36">
        <v>42586</v>
      </c>
      <c r="B1150" s="38">
        <v>8</v>
      </c>
      <c r="C1150" s="38">
        <v>32</v>
      </c>
      <c r="D1150" s="17">
        <v>3000031939</v>
      </c>
      <c r="E1150" s="17">
        <v>1100122</v>
      </c>
      <c r="F1150" s="17" t="s">
        <v>58</v>
      </c>
      <c r="G1150" s="17">
        <v>203068</v>
      </c>
      <c r="H1150" s="17" t="s">
        <v>407</v>
      </c>
      <c r="I1150" s="27">
        <v>20.34</v>
      </c>
      <c r="J1150" s="27">
        <v>20.29</v>
      </c>
      <c r="K1150" s="17" t="s">
        <v>1027</v>
      </c>
      <c r="L1150" s="34">
        <v>417</v>
      </c>
      <c r="M1150" s="17">
        <v>417</v>
      </c>
      <c r="N1150" s="18">
        <v>1572474.95</v>
      </c>
      <c r="O1150" s="30">
        <v>77499.997535731891</v>
      </c>
    </row>
    <row r="1151" spans="1:15" x14ac:dyDescent="0.25">
      <c r="A1151" s="36">
        <v>42586</v>
      </c>
      <c r="B1151" s="38">
        <v>8</v>
      </c>
      <c r="C1151" s="38">
        <v>32</v>
      </c>
      <c r="D1151" s="17">
        <v>3000031818</v>
      </c>
      <c r="E1151" s="17">
        <v>1100122</v>
      </c>
      <c r="F1151" s="17" t="s">
        <v>58</v>
      </c>
      <c r="G1151" s="17">
        <v>203079</v>
      </c>
      <c r="H1151" s="17" t="s">
        <v>482</v>
      </c>
      <c r="I1151" s="27">
        <v>20.04</v>
      </c>
      <c r="J1151" s="27">
        <v>20</v>
      </c>
      <c r="K1151" s="17" t="s">
        <v>1025</v>
      </c>
      <c r="L1151" s="34">
        <v>27</v>
      </c>
      <c r="M1151" s="17">
        <v>27</v>
      </c>
      <c r="N1151" s="18">
        <v>1613999.86</v>
      </c>
      <c r="O1151" s="30">
        <v>80699.993000000002</v>
      </c>
    </row>
    <row r="1152" spans="1:15" x14ac:dyDescent="0.25">
      <c r="A1152" s="36">
        <v>42586</v>
      </c>
      <c r="B1152" s="38">
        <v>8</v>
      </c>
      <c r="C1152" s="38">
        <v>32</v>
      </c>
      <c r="D1152" s="17">
        <v>3000031818</v>
      </c>
      <c r="E1152" s="17">
        <v>1100122</v>
      </c>
      <c r="F1152" s="17" t="s">
        <v>58</v>
      </c>
      <c r="G1152" s="17">
        <v>203079</v>
      </c>
      <c r="H1152" s="17" t="s">
        <v>482</v>
      </c>
      <c r="I1152" s="27">
        <v>20.04</v>
      </c>
      <c r="J1152" s="27">
        <v>20</v>
      </c>
      <c r="K1152" s="17" t="s">
        <v>1025</v>
      </c>
      <c r="L1152" s="34">
        <v>27</v>
      </c>
      <c r="M1152" s="17">
        <v>27</v>
      </c>
      <c r="N1152" s="18">
        <v>1613999.86</v>
      </c>
      <c r="O1152" s="30">
        <v>80699.993000000002</v>
      </c>
    </row>
    <row r="1153" spans="1:15" x14ac:dyDescent="0.25">
      <c r="A1153" s="36">
        <v>42586</v>
      </c>
      <c r="B1153" s="38">
        <v>8</v>
      </c>
      <c r="C1153" s="38">
        <v>32</v>
      </c>
      <c r="D1153" s="17">
        <v>3000031294</v>
      </c>
      <c r="E1153" s="17">
        <v>1100365</v>
      </c>
      <c r="F1153" s="17" t="s">
        <v>14</v>
      </c>
      <c r="G1153" s="17">
        <v>200232</v>
      </c>
      <c r="H1153" s="17" t="s">
        <v>608</v>
      </c>
      <c r="I1153" s="27">
        <v>24.85</v>
      </c>
      <c r="J1153" s="27">
        <v>24.79</v>
      </c>
      <c r="K1153" s="17" t="s">
        <v>795</v>
      </c>
      <c r="L1153" s="34">
        <v>9110128680</v>
      </c>
      <c r="M1153" s="17">
        <v>1010005917</v>
      </c>
      <c r="N1153" s="18">
        <v>1118698.3400000001</v>
      </c>
      <c r="O1153" s="30">
        <v>45127.000403388469</v>
      </c>
    </row>
    <row r="1154" spans="1:15" x14ac:dyDescent="0.25">
      <c r="A1154" s="36">
        <v>42586</v>
      </c>
      <c r="B1154" s="38">
        <v>8</v>
      </c>
      <c r="C1154" s="38">
        <v>32</v>
      </c>
      <c r="D1154" s="17">
        <v>3000031294</v>
      </c>
      <c r="E1154" s="17">
        <v>1100365</v>
      </c>
      <c r="F1154" s="17" t="s">
        <v>14</v>
      </c>
      <c r="G1154" s="17">
        <v>200232</v>
      </c>
      <c r="H1154" s="17" t="s">
        <v>608</v>
      </c>
      <c r="I1154" s="27">
        <v>13.77</v>
      </c>
      <c r="J1154" s="27">
        <v>13.77</v>
      </c>
      <c r="K1154" s="17" t="s">
        <v>74</v>
      </c>
      <c r="L1154" s="34">
        <v>1010005802</v>
      </c>
      <c r="M1154" s="17">
        <v>1010005802</v>
      </c>
      <c r="N1154" s="18">
        <v>621398.80000000005</v>
      </c>
      <c r="O1154" s="30">
        <v>45127.000726216414</v>
      </c>
    </row>
    <row r="1155" spans="1:15" x14ac:dyDescent="0.25">
      <c r="A1155" s="36">
        <v>42586</v>
      </c>
      <c r="B1155" s="38">
        <v>8</v>
      </c>
      <c r="C1155" s="38">
        <v>32</v>
      </c>
      <c r="D1155" s="17">
        <v>3000031294</v>
      </c>
      <c r="E1155" s="17">
        <v>1100365</v>
      </c>
      <c r="F1155" s="17" t="s">
        <v>14</v>
      </c>
      <c r="G1155" s="17">
        <v>200232</v>
      </c>
      <c r="H1155" s="17" t="s">
        <v>608</v>
      </c>
      <c r="I1155" s="27">
        <v>26.67</v>
      </c>
      <c r="J1155" s="27">
        <v>26.67</v>
      </c>
      <c r="K1155" s="17" t="s">
        <v>56</v>
      </c>
      <c r="L1155" s="34">
        <v>1010005804</v>
      </c>
      <c r="M1155" s="17">
        <v>1010005804</v>
      </c>
      <c r="N1155" s="18">
        <v>1203537.1000000001</v>
      </c>
      <c r="O1155" s="30">
        <v>45127.000374953132</v>
      </c>
    </row>
    <row r="1156" spans="1:15" x14ac:dyDescent="0.25">
      <c r="A1156" s="36">
        <v>42586</v>
      </c>
      <c r="B1156" s="38">
        <v>8</v>
      </c>
      <c r="C1156" s="38">
        <v>32</v>
      </c>
      <c r="D1156" s="17">
        <v>3000031239</v>
      </c>
      <c r="E1156" s="17">
        <v>1100365</v>
      </c>
      <c r="F1156" s="17" t="s">
        <v>14</v>
      </c>
      <c r="G1156" s="17">
        <v>200232</v>
      </c>
      <c r="H1156" s="17" t="s">
        <v>608</v>
      </c>
      <c r="I1156" s="27">
        <v>12.17</v>
      </c>
      <c r="J1156" s="27">
        <v>12.17</v>
      </c>
      <c r="K1156" s="17" t="s">
        <v>74</v>
      </c>
      <c r="L1156" s="34">
        <v>1010005803</v>
      </c>
      <c r="M1156" s="17">
        <v>1010005803</v>
      </c>
      <c r="N1156" s="18">
        <v>521819.17999999993</v>
      </c>
      <c r="O1156" s="30">
        <v>42877.50041084634</v>
      </c>
    </row>
    <row r="1157" spans="1:15" x14ac:dyDescent="0.25">
      <c r="A1157" s="36">
        <v>42586</v>
      </c>
      <c r="B1157" s="38">
        <v>8</v>
      </c>
      <c r="C1157" s="38">
        <v>32</v>
      </c>
      <c r="D1157" s="17">
        <v>3000031294</v>
      </c>
      <c r="E1157" s="17">
        <v>1100365</v>
      </c>
      <c r="F1157" s="17" t="s">
        <v>14</v>
      </c>
      <c r="G1157" s="17">
        <v>200232</v>
      </c>
      <c r="H1157" s="17" t="s">
        <v>608</v>
      </c>
      <c r="I1157" s="27">
        <v>32.51</v>
      </c>
      <c r="J1157" s="27">
        <v>32.450000000000003</v>
      </c>
      <c r="K1157" s="17" t="s">
        <v>519</v>
      </c>
      <c r="L1157" s="34">
        <v>9110128692</v>
      </c>
      <c r="M1157" s="17">
        <v>1010005931</v>
      </c>
      <c r="N1157" s="18">
        <v>1464371.16</v>
      </c>
      <c r="O1157" s="30">
        <v>45127.000308166404</v>
      </c>
    </row>
    <row r="1158" spans="1:15" x14ac:dyDescent="0.25">
      <c r="A1158" s="36">
        <v>42588</v>
      </c>
      <c r="B1158" s="38">
        <v>8</v>
      </c>
      <c r="C1158" s="38">
        <v>32</v>
      </c>
      <c r="D1158" s="17">
        <v>3000031709</v>
      </c>
      <c r="E1158" s="17">
        <v>1100122</v>
      </c>
      <c r="F1158" s="17" t="s">
        <v>58</v>
      </c>
      <c r="G1158" s="17">
        <v>202963</v>
      </c>
      <c r="H1158" s="17" t="s">
        <v>130</v>
      </c>
      <c r="I1158" s="27">
        <v>16.11</v>
      </c>
      <c r="J1158" s="27">
        <v>16.100000000000001</v>
      </c>
      <c r="K1158" s="17" t="s">
        <v>1028</v>
      </c>
      <c r="L1158" s="34">
        <v>453</v>
      </c>
      <c r="M1158" s="17">
        <v>453</v>
      </c>
      <c r="N1158" s="18">
        <v>1278339.8799999999</v>
      </c>
      <c r="O1158" s="30">
        <v>79399.992546583831</v>
      </c>
    </row>
    <row r="1159" spans="1:15" x14ac:dyDescent="0.25">
      <c r="A1159" s="36">
        <v>42588</v>
      </c>
      <c r="B1159" s="38">
        <v>8</v>
      </c>
      <c r="C1159" s="38">
        <v>32</v>
      </c>
      <c r="D1159" s="17">
        <v>3000032061</v>
      </c>
      <c r="E1159" s="17">
        <v>1100122</v>
      </c>
      <c r="F1159" s="17" t="s">
        <v>58</v>
      </c>
      <c r="G1159" s="17">
        <v>203101</v>
      </c>
      <c r="H1159" s="17" t="s">
        <v>825</v>
      </c>
      <c r="I1159" s="27">
        <v>20.22</v>
      </c>
      <c r="J1159" s="27">
        <v>20.14</v>
      </c>
      <c r="K1159" s="17" t="s">
        <v>1029</v>
      </c>
      <c r="L1159" s="34">
        <v>76</v>
      </c>
      <c r="M1159" s="17">
        <v>76</v>
      </c>
      <c r="N1159" s="18">
        <v>1556821.92</v>
      </c>
      <c r="O1159" s="30">
        <v>77299.996027805362</v>
      </c>
    </row>
    <row r="1160" spans="1:15" x14ac:dyDescent="0.25">
      <c r="A1160" s="36">
        <v>42588</v>
      </c>
      <c r="B1160" s="38">
        <v>8</v>
      </c>
      <c r="C1160" s="38">
        <v>32</v>
      </c>
      <c r="D1160" s="17">
        <v>3000032771</v>
      </c>
      <c r="E1160" s="17">
        <v>1100122</v>
      </c>
      <c r="F1160" s="17" t="s">
        <v>58</v>
      </c>
      <c r="G1160" s="17">
        <v>203087</v>
      </c>
      <c r="H1160" s="17" t="s">
        <v>499</v>
      </c>
      <c r="I1160" s="27">
        <v>23.274999999999999</v>
      </c>
      <c r="J1160" s="27">
        <v>23.25</v>
      </c>
      <c r="K1160" s="17" t="s">
        <v>1030</v>
      </c>
      <c r="L1160" s="34">
        <v>128</v>
      </c>
      <c r="M1160" s="17">
        <v>128</v>
      </c>
      <c r="N1160" s="18">
        <v>1822799.87</v>
      </c>
      <c r="O1160" s="30">
        <v>78399.994408602157</v>
      </c>
    </row>
    <row r="1161" spans="1:15" x14ac:dyDescent="0.25">
      <c r="A1161" s="36">
        <v>42588</v>
      </c>
      <c r="B1161" s="38">
        <v>8</v>
      </c>
      <c r="C1161" s="38">
        <v>32</v>
      </c>
      <c r="D1161" s="17">
        <v>3000032061</v>
      </c>
      <c r="E1161" s="17">
        <v>1100122</v>
      </c>
      <c r="F1161" s="17" t="s">
        <v>58</v>
      </c>
      <c r="G1161" s="17">
        <v>203101</v>
      </c>
      <c r="H1161" s="17" t="s">
        <v>825</v>
      </c>
      <c r="I1161" s="27">
        <v>20.13</v>
      </c>
      <c r="J1161" s="27">
        <v>20.07</v>
      </c>
      <c r="K1161" s="17" t="s">
        <v>740</v>
      </c>
      <c r="L1161" s="34">
        <v>78</v>
      </c>
      <c r="M1161" s="17">
        <v>78</v>
      </c>
      <c r="N1161" s="18">
        <v>1551410.92</v>
      </c>
      <c r="O1161" s="30">
        <v>77299.996013951168</v>
      </c>
    </row>
    <row r="1162" spans="1:15" x14ac:dyDescent="0.25">
      <c r="A1162" s="36">
        <v>42588</v>
      </c>
      <c r="B1162" s="38">
        <v>8</v>
      </c>
      <c r="C1162" s="38">
        <v>32</v>
      </c>
      <c r="D1162" s="17">
        <v>3000031837</v>
      </c>
      <c r="E1162" s="17">
        <v>1100500</v>
      </c>
      <c r="F1162" s="17" t="s">
        <v>642</v>
      </c>
      <c r="G1162" s="17">
        <v>202963</v>
      </c>
      <c r="H1162" s="17" t="s">
        <v>130</v>
      </c>
      <c r="I1162" s="27">
        <v>20.38</v>
      </c>
      <c r="J1162" s="27">
        <v>20.329999999999998</v>
      </c>
      <c r="K1162" s="17" t="s">
        <v>1031</v>
      </c>
      <c r="L1162" s="34">
        <v>452</v>
      </c>
      <c r="M1162" s="17">
        <v>452</v>
      </c>
      <c r="N1162" s="18">
        <v>1541013.89</v>
      </c>
      <c r="O1162" s="30">
        <v>75799.994589276932</v>
      </c>
    </row>
    <row r="1163" spans="1:15" x14ac:dyDescent="0.25">
      <c r="A1163" s="36">
        <v>42588</v>
      </c>
      <c r="B1163" s="38">
        <v>8</v>
      </c>
      <c r="C1163" s="38">
        <v>32</v>
      </c>
      <c r="D1163" s="17">
        <v>3000031837</v>
      </c>
      <c r="E1163" s="17">
        <v>1100500</v>
      </c>
      <c r="F1163" s="17" t="s">
        <v>642</v>
      </c>
      <c r="G1163" s="17">
        <v>202963</v>
      </c>
      <c r="H1163" s="17" t="s">
        <v>130</v>
      </c>
      <c r="I1163" s="27">
        <v>20.25</v>
      </c>
      <c r="J1163" s="27">
        <v>20.2</v>
      </c>
      <c r="K1163" s="17" t="s">
        <v>1032</v>
      </c>
      <c r="L1163" s="34">
        <v>451</v>
      </c>
      <c r="M1163" s="17">
        <v>451</v>
      </c>
      <c r="N1163" s="18">
        <v>1531159.8900000001</v>
      </c>
      <c r="O1163" s="30">
        <v>75799.99455445545</v>
      </c>
    </row>
    <row r="1164" spans="1:15" x14ac:dyDescent="0.25">
      <c r="A1164" s="36">
        <v>42590</v>
      </c>
      <c r="B1164" s="38">
        <v>8</v>
      </c>
      <c r="C1164" s="38">
        <v>33</v>
      </c>
      <c r="D1164" s="17">
        <v>3000031709</v>
      </c>
      <c r="E1164" s="17">
        <v>1100122</v>
      </c>
      <c r="F1164" s="17" t="s">
        <v>58</v>
      </c>
      <c r="G1164" s="17">
        <v>202963</v>
      </c>
      <c r="H1164" s="17" t="s">
        <v>130</v>
      </c>
      <c r="I1164" s="27">
        <v>17.32</v>
      </c>
      <c r="J1164" s="27">
        <v>17.28</v>
      </c>
      <c r="K1164" s="17" t="s">
        <v>1033</v>
      </c>
      <c r="L1164" s="34">
        <v>460</v>
      </c>
      <c r="M1164" s="17">
        <v>460</v>
      </c>
      <c r="N1164" s="18">
        <v>1372031.88</v>
      </c>
      <c r="O1164" s="30">
        <v>79399.993055555547</v>
      </c>
    </row>
    <row r="1165" spans="1:15" x14ac:dyDescent="0.25">
      <c r="A1165" s="36">
        <v>42590</v>
      </c>
      <c r="B1165" s="38">
        <v>8</v>
      </c>
      <c r="C1165" s="38">
        <v>33</v>
      </c>
      <c r="D1165" s="17">
        <v>3000032771</v>
      </c>
      <c r="E1165" s="17">
        <v>1100122</v>
      </c>
      <c r="F1165" s="17" t="s">
        <v>58</v>
      </c>
      <c r="G1165" s="17">
        <v>203087</v>
      </c>
      <c r="H1165" s="17" t="s">
        <v>499</v>
      </c>
      <c r="I1165" s="27">
        <v>20.66</v>
      </c>
      <c r="J1165" s="27">
        <v>20.63</v>
      </c>
      <c r="K1165" s="17" t="s">
        <v>931</v>
      </c>
      <c r="L1165" s="34">
        <v>129</v>
      </c>
      <c r="M1165" s="17">
        <v>129</v>
      </c>
      <c r="N1165" s="18">
        <v>1617391.9</v>
      </c>
      <c r="O1165" s="30">
        <v>78399.995152690259</v>
      </c>
    </row>
    <row r="1166" spans="1:15" x14ac:dyDescent="0.25">
      <c r="A1166" s="36">
        <v>42590</v>
      </c>
      <c r="B1166" s="38">
        <v>8</v>
      </c>
      <c r="C1166" s="38">
        <v>33</v>
      </c>
      <c r="D1166" s="17">
        <v>3000031037</v>
      </c>
      <c r="E1166" s="17">
        <v>1100365</v>
      </c>
      <c r="F1166" s="17" t="s">
        <v>14</v>
      </c>
      <c r="G1166" s="17">
        <v>201888</v>
      </c>
      <c r="H1166" s="17" t="s">
        <v>15</v>
      </c>
      <c r="I1166" s="27">
        <v>20.68</v>
      </c>
      <c r="J1166" s="27">
        <v>20.68</v>
      </c>
      <c r="K1166" s="17" t="s">
        <v>418</v>
      </c>
      <c r="L1166" s="34">
        <v>9190</v>
      </c>
      <c r="M1166" s="17">
        <v>9190</v>
      </c>
      <c r="N1166" s="18">
        <v>848707.2</v>
      </c>
      <c r="O1166" s="30">
        <v>41040</v>
      </c>
    </row>
    <row r="1167" spans="1:15" x14ac:dyDescent="0.25">
      <c r="A1167" s="36">
        <v>42590</v>
      </c>
      <c r="B1167" s="38">
        <v>8</v>
      </c>
      <c r="C1167" s="38">
        <v>33</v>
      </c>
      <c r="D1167" s="17">
        <v>3000031037</v>
      </c>
      <c r="E1167" s="17">
        <v>1100365</v>
      </c>
      <c r="F1167" s="17" t="s">
        <v>14</v>
      </c>
      <c r="G1167" s="17">
        <v>201888</v>
      </c>
      <c r="H1167" s="17" t="s">
        <v>15</v>
      </c>
      <c r="I1167" s="27">
        <v>19.809999999999999</v>
      </c>
      <c r="J1167" s="27">
        <v>19.72</v>
      </c>
      <c r="K1167" s="17" t="s">
        <v>1034</v>
      </c>
      <c r="L1167" s="34">
        <v>9310</v>
      </c>
      <c r="M1167" s="17">
        <v>9310</v>
      </c>
      <c r="N1167" s="18">
        <v>809308.8</v>
      </c>
      <c r="O1167" s="30">
        <v>41040.000000000007</v>
      </c>
    </row>
    <row r="1168" spans="1:15" x14ac:dyDescent="0.25">
      <c r="A1168" s="36">
        <v>42590</v>
      </c>
      <c r="B1168" s="38">
        <v>8</v>
      </c>
      <c r="C1168" s="38">
        <v>33</v>
      </c>
      <c r="D1168" s="17">
        <v>3000031037</v>
      </c>
      <c r="E1168" s="17">
        <v>1100365</v>
      </c>
      <c r="F1168" s="17" t="s">
        <v>14</v>
      </c>
      <c r="G1168" s="17">
        <v>201888</v>
      </c>
      <c r="H1168" s="17" t="s">
        <v>15</v>
      </c>
      <c r="I1168" s="27">
        <v>15.81</v>
      </c>
      <c r="J1168" s="27">
        <v>15.8</v>
      </c>
      <c r="K1168" s="17" t="s">
        <v>1035</v>
      </c>
      <c r="L1168" s="34">
        <v>9206</v>
      </c>
      <c r="M1168" s="17">
        <v>9206</v>
      </c>
      <c r="N1168" s="18">
        <v>648432</v>
      </c>
      <c r="O1168" s="30">
        <v>41040</v>
      </c>
    </row>
    <row r="1169" spans="1:15" x14ac:dyDescent="0.25">
      <c r="A1169" s="36">
        <v>42590</v>
      </c>
      <c r="B1169" s="38">
        <v>8</v>
      </c>
      <c r="C1169" s="38">
        <v>33</v>
      </c>
      <c r="D1169" s="17">
        <v>3000031037</v>
      </c>
      <c r="E1169" s="17">
        <v>1100365</v>
      </c>
      <c r="F1169" s="17" t="s">
        <v>14</v>
      </c>
      <c r="G1169" s="17">
        <v>201888</v>
      </c>
      <c r="H1169" s="17" t="s">
        <v>15</v>
      </c>
      <c r="I1169" s="27">
        <v>24.5</v>
      </c>
      <c r="J1169" s="27">
        <v>24.48</v>
      </c>
      <c r="K1169" s="17" t="s">
        <v>1006</v>
      </c>
      <c r="L1169" s="34">
        <v>9175</v>
      </c>
      <c r="M1169" s="17">
        <v>9175</v>
      </c>
      <c r="N1169" s="18">
        <v>1004659.2000000001</v>
      </c>
      <c r="O1169" s="30">
        <v>41040</v>
      </c>
    </row>
    <row r="1170" spans="1:15" x14ac:dyDescent="0.25">
      <c r="A1170" s="36">
        <v>42590</v>
      </c>
      <c r="B1170" s="38">
        <v>8</v>
      </c>
      <c r="C1170" s="38">
        <v>33</v>
      </c>
      <c r="D1170" s="17">
        <v>3000031037</v>
      </c>
      <c r="E1170" s="17">
        <v>1100365</v>
      </c>
      <c r="F1170" s="17" t="s">
        <v>14</v>
      </c>
      <c r="G1170" s="17">
        <v>201888</v>
      </c>
      <c r="H1170" s="17" t="s">
        <v>15</v>
      </c>
      <c r="I1170" s="27">
        <v>20.84</v>
      </c>
      <c r="J1170" s="27">
        <v>20.78</v>
      </c>
      <c r="K1170" s="17" t="s">
        <v>1036</v>
      </c>
      <c r="L1170" s="34">
        <v>9200</v>
      </c>
      <c r="M1170" s="17">
        <v>9200</v>
      </c>
      <c r="N1170" s="18">
        <v>852811.2</v>
      </c>
      <c r="O1170" s="30">
        <v>41039.999999999993</v>
      </c>
    </row>
    <row r="1171" spans="1:15" x14ac:dyDescent="0.25">
      <c r="A1171" s="36">
        <v>42590</v>
      </c>
      <c r="B1171" s="38">
        <v>8</v>
      </c>
      <c r="C1171" s="38">
        <v>33</v>
      </c>
      <c r="D1171" s="17">
        <v>3000031037</v>
      </c>
      <c r="E1171" s="17">
        <v>1100365</v>
      </c>
      <c r="F1171" s="17" t="s">
        <v>14</v>
      </c>
      <c r="G1171" s="17">
        <v>201888</v>
      </c>
      <c r="H1171" s="17" t="s">
        <v>15</v>
      </c>
      <c r="I1171" s="27">
        <v>20.95</v>
      </c>
      <c r="J1171" s="27">
        <v>20.92</v>
      </c>
      <c r="K1171" s="17" t="s">
        <v>491</v>
      </c>
      <c r="L1171" s="34">
        <v>9199</v>
      </c>
      <c r="M1171" s="17">
        <v>9199</v>
      </c>
      <c r="N1171" s="18">
        <v>858556.8</v>
      </c>
      <c r="O1171" s="30">
        <v>41040</v>
      </c>
    </row>
    <row r="1172" spans="1:15" x14ac:dyDescent="0.25">
      <c r="A1172" s="36">
        <v>42590</v>
      </c>
      <c r="B1172" s="38">
        <v>8</v>
      </c>
      <c r="C1172" s="38">
        <v>33</v>
      </c>
      <c r="D1172" s="17">
        <v>3000031037</v>
      </c>
      <c r="E1172" s="17">
        <v>1100365</v>
      </c>
      <c r="F1172" s="17" t="s">
        <v>14</v>
      </c>
      <c r="G1172" s="17">
        <v>201888</v>
      </c>
      <c r="H1172" s="17" t="s">
        <v>15</v>
      </c>
      <c r="I1172" s="27">
        <v>19.739999999999998</v>
      </c>
      <c r="J1172" s="27">
        <v>19.649999999999999</v>
      </c>
      <c r="K1172" s="17" t="s">
        <v>1037</v>
      </c>
      <c r="L1172" s="34">
        <v>9312</v>
      </c>
      <c r="M1172" s="17">
        <v>9312</v>
      </c>
      <c r="N1172" s="18">
        <v>806435.99999999988</v>
      </c>
      <c r="O1172" s="30">
        <v>41040</v>
      </c>
    </row>
    <row r="1173" spans="1:15" x14ac:dyDescent="0.25">
      <c r="A1173" s="36">
        <v>42590</v>
      </c>
      <c r="B1173" s="38">
        <v>8</v>
      </c>
      <c r="C1173" s="38">
        <v>33</v>
      </c>
      <c r="D1173" s="17">
        <v>3000031037</v>
      </c>
      <c r="E1173" s="17">
        <v>1100365</v>
      </c>
      <c r="F1173" s="17" t="s">
        <v>14</v>
      </c>
      <c r="G1173" s="17">
        <v>201888</v>
      </c>
      <c r="H1173" s="17" t="s">
        <v>15</v>
      </c>
      <c r="I1173" s="27">
        <v>19.39</v>
      </c>
      <c r="J1173" s="27">
        <v>19.329999999999998</v>
      </c>
      <c r="K1173" s="17" t="s">
        <v>1038</v>
      </c>
      <c r="L1173" s="34">
        <v>9219</v>
      </c>
      <c r="M1173" s="17">
        <v>9219</v>
      </c>
      <c r="N1173" s="18">
        <v>793303.2</v>
      </c>
      <c r="O1173" s="30">
        <v>41040</v>
      </c>
    </row>
    <row r="1174" spans="1:15" x14ac:dyDescent="0.25">
      <c r="A1174" s="36">
        <v>42590</v>
      </c>
      <c r="B1174" s="38">
        <v>8</v>
      </c>
      <c r="C1174" s="38">
        <v>33</v>
      </c>
      <c r="D1174" s="17">
        <v>3000031037</v>
      </c>
      <c r="E1174" s="17">
        <v>1100365</v>
      </c>
      <c r="F1174" s="17" t="s">
        <v>14</v>
      </c>
      <c r="G1174" s="17">
        <v>201888</v>
      </c>
      <c r="H1174" s="17" t="s">
        <v>15</v>
      </c>
      <c r="I1174" s="27">
        <v>20.58</v>
      </c>
      <c r="J1174" s="27">
        <v>20.56</v>
      </c>
      <c r="K1174" s="17" t="s">
        <v>723</v>
      </c>
      <c r="L1174" s="34">
        <v>9217</v>
      </c>
      <c r="M1174" s="17">
        <v>9217</v>
      </c>
      <c r="N1174" s="18">
        <v>843782.40000000014</v>
      </c>
      <c r="O1174" s="30">
        <v>41040.000000000007</v>
      </c>
    </row>
    <row r="1175" spans="1:15" x14ac:dyDescent="0.25">
      <c r="A1175" s="36">
        <v>42590</v>
      </c>
      <c r="B1175" s="38">
        <v>8</v>
      </c>
      <c r="C1175" s="38">
        <v>33</v>
      </c>
      <c r="D1175" s="17">
        <v>3000031837</v>
      </c>
      <c r="E1175" s="17">
        <v>1100500</v>
      </c>
      <c r="F1175" s="17" t="s">
        <v>642</v>
      </c>
      <c r="G1175" s="17">
        <v>202963</v>
      </c>
      <c r="H1175" s="17" t="s">
        <v>130</v>
      </c>
      <c r="I1175" s="27">
        <v>17.18</v>
      </c>
      <c r="J1175" s="27">
        <v>17.14</v>
      </c>
      <c r="K1175" s="17" t="s">
        <v>936</v>
      </c>
      <c r="L1175" s="34">
        <v>458</v>
      </c>
      <c r="M1175" s="17">
        <v>458</v>
      </c>
      <c r="N1175" s="18">
        <v>1299211.8999999999</v>
      </c>
      <c r="O1175" s="30">
        <v>75799.994165694268</v>
      </c>
    </row>
    <row r="1176" spans="1:15" x14ac:dyDescent="0.25">
      <c r="A1176" s="36">
        <v>42592</v>
      </c>
      <c r="B1176" s="38">
        <v>8</v>
      </c>
      <c r="C1176" s="38">
        <v>33</v>
      </c>
      <c r="D1176" s="17">
        <v>3000032636</v>
      </c>
      <c r="E1176" s="17">
        <v>1100122</v>
      </c>
      <c r="F1176" s="17" t="s">
        <v>58</v>
      </c>
      <c r="G1176" s="17">
        <v>203062</v>
      </c>
      <c r="H1176" s="17" t="s">
        <v>465</v>
      </c>
      <c r="I1176" s="27">
        <v>3.5</v>
      </c>
      <c r="J1176" s="27">
        <v>3.496</v>
      </c>
      <c r="K1176" s="17" t="s">
        <v>1039</v>
      </c>
      <c r="L1176" s="34">
        <v>39</v>
      </c>
      <c r="M1176" s="17">
        <v>39</v>
      </c>
      <c r="N1176" s="18">
        <v>271988.76</v>
      </c>
      <c r="O1176" s="30">
        <v>77799.988558352401</v>
      </c>
    </row>
    <row r="1177" spans="1:15" x14ac:dyDescent="0.25">
      <c r="A1177" s="36">
        <v>42592</v>
      </c>
      <c r="B1177" s="38">
        <v>8</v>
      </c>
      <c r="C1177" s="38">
        <v>33</v>
      </c>
      <c r="D1177" s="17">
        <v>3000032779</v>
      </c>
      <c r="E1177" s="17">
        <v>1100122</v>
      </c>
      <c r="F1177" s="17" t="s">
        <v>58</v>
      </c>
      <c r="G1177" s="17">
        <v>203062</v>
      </c>
      <c r="H1177" s="17" t="s">
        <v>465</v>
      </c>
      <c r="I1177" s="27">
        <v>12.5</v>
      </c>
      <c r="J1177" s="27">
        <v>12.484</v>
      </c>
      <c r="K1177" s="17" t="s">
        <v>1039</v>
      </c>
      <c r="L1177" s="34">
        <v>39</v>
      </c>
      <c r="M1177" s="17">
        <v>39</v>
      </c>
      <c r="N1177" s="18">
        <v>978745.54</v>
      </c>
      <c r="O1177" s="30">
        <v>78399.995193848124</v>
      </c>
    </row>
    <row r="1178" spans="1:15" x14ac:dyDescent="0.25">
      <c r="A1178" s="36">
        <v>42592</v>
      </c>
      <c r="B1178" s="38">
        <v>8</v>
      </c>
      <c r="C1178" s="38">
        <v>33</v>
      </c>
      <c r="D1178" s="17">
        <v>3000032636</v>
      </c>
      <c r="E1178" s="17">
        <v>1100122</v>
      </c>
      <c r="F1178" s="17" t="s">
        <v>58</v>
      </c>
      <c r="G1178" s="17">
        <v>203062</v>
      </c>
      <c r="H1178" s="17" t="s">
        <v>465</v>
      </c>
      <c r="I1178" s="27">
        <v>20.18</v>
      </c>
      <c r="J1178" s="27">
        <v>20.11</v>
      </c>
      <c r="K1178" s="17" t="s">
        <v>845</v>
      </c>
      <c r="L1178" s="34">
        <v>38</v>
      </c>
      <c r="M1178" s="17">
        <v>38</v>
      </c>
      <c r="N1178" s="18">
        <v>1564557.79</v>
      </c>
      <c r="O1178" s="30">
        <v>77799.989557434121</v>
      </c>
    </row>
    <row r="1179" spans="1:15" x14ac:dyDescent="0.25">
      <c r="A1179" s="36">
        <v>42592</v>
      </c>
      <c r="B1179" s="38">
        <v>8</v>
      </c>
      <c r="C1179" s="38">
        <v>33</v>
      </c>
      <c r="D1179" s="17">
        <v>3000031709</v>
      </c>
      <c r="E1179" s="17">
        <v>1100122</v>
      </c>
      <c r="F1179" s="17" t="s">
        <v>58</v>
      </c>
      <c r="G1179" s="17">
        <v>202963</v>
      </c>
      <c r="H1179" s="17" t="s">
        <v>130</v>
      </c>
      <c r="I1179" s="27">
        <v>20.53</v>
      </c>
      <c r="J1179" s="27">
        <v>20.48</v>
      </c>
      <c r="K1179" s="17" t="s">
        <v>1040</v>
      </c>
      <c r="L1179" s="34">
        <v>470</v>
      </c>
      <c r="M1179" s="17">
        <v>470</v>
      </c>
      <c r="N1179" s="18">
        <v>1626111.85</v>
      </c>
      <c r="O1179" s="30">
        <v>79399.99267578125</v>
      </c>
    </row>
    <row r="1180" spans="1:15" x14ac:dyDescent="0.25">
      <c r="A1180" s="36">
        <v>42592</v>
      </c>
      <c r="B1180" s="38">
        <v>8</v>
      </c>
      <c r="C1180" s="38">
        <v>33</v>
      </c>
      <c r="D1180" s="17">
        <v>3000031709</v>
      </c>
      <c r="E1180" s="17">
        <v>1100122</v>
      </c>
      <c r="F1180" s="17" t="s">
        <v>58</v>
      </c>
      <c r="G1180" s="17">
        <v>202963</v>
      </c>
      <c r="H1180" s="17" t="s">
        <v>130</v>
      </c>
      <c r="I1180" s="27">
        <v>15.96</v>
      </c>
      <c r="J1180" s="27">
        <v>15.91</v>
      </c>
      <c r="K1180" s="17" t="s">
        <v>1041</v>
      </c>
      <c r="L1180" s="34">
        <v>459</v>
      </c>
      <c r="M1180" s="17">
        <v>459</v>
      </c>
      <c r="N1180" s="18">
        <v>1263253.8799999999</v>
      </c>
      <c r="O1180" s="30">
        <v>79399.992457573841</v>
      </c>
    </row>
    <row r="1181" spans="1:15" x14ac:dyDescent="0.25">
      <c r="A1181" s="36">
        <v>42592</v>
      </c>
      <c r="B1181" s="38">
        <v>8</v>
      </c>
      <c r="C1181" s="38">
        <v>33</v>
      </c>
      <c r="D1181" s="17">
        <v>3000031037</v>
      </c>
      <c r="E1181" s="17">
        <v>1100365</v>
      </c>
      <c r="F1181" s="17" t="s">
        <v>14</v>
      </c>
      <c r="G1181" s="17">
        <v>201888</v>
      </c>
      <c r="H1181" s="17" t="s">
        <v>15</v>
      </c>
      <c r="I1181" s="27">
        <v>19.87</v>
      </c>
      <c r="J1181" s="27">
        <v>19.79</v>
      </c>
      <c r="K1181" s="17" t="s">
        <v>691</v>
      </c>
      <c r="L1181" s="34">
        <v>9423</v>
      </c>
      <c r="M1181" s="17">
        <v>9423</v>
      </c>
      <c r="N1181" s="18">
        <v>812181.6</v>
      </c>
      <c r="O1181" s="30">
        <v>41040</v>
      </c>
    </row>
    <row r="1182" spans="1:15" x14ac:dyDescent="0.25">
      <c r="A1182" s="36">
        <v>42592</v>
      </c>
      <c r="B1182" s="38">
        <v>8</v>
      </c>
      <c r="C1182" s="38">
        <v>33</v>
      </c>
      <c r="D1182" s="17">
        <v>3000031037</v>
      </c>
      <c r="E1182" s="17">
        <v>1100365</v>
      </c>
      <c r="F1182" s="17" t="s">
        <v>14</v>
      </c>
      <c r="G1182" s="17">
        <v>201888</v>
      </c>
      <c r="H1182" s="17" t="s">
        <v>15</v>
      </c>
      <c r="I1182" s="27">
        <v>-19.87</v>
      </c>
      <c r="J1182" s="27">
        <v>-19.79</v>
      </c>
      <c r="K1182" s="17" t="s">
        <v>691</v>
      </c>
      <c r="L1182" s="34">
        <v>9423</v>
      </c>
      <c r="M1182" s="17">
        <v>9423</v>
      </c>
      <c r="N1182" s="18">
        <v>-812181.6</v>
      </c>
      <c r="O1182" s="30">
        <v>41040</v>
      </c>
    </row>
    <row r="1183" spans="1:15" x14ac:dyDescent="0.25">
      <c r="A1183" s="36">
        <v>42593</v>
      </c>
      <c r="B1183" s="38">
        <v>8</v>
      </c>
      <c r="C1183" s="38">
        <v>33</v>
      </c>
      <c r="D1183" s="17">
        <v>3000031037</v>
      </c>
      <c r="E1183" s="17">
        <v>1100365</v>
      </c>
      <c r="F1183" s="17" t="s">
        <v>14</v>
      </c>
      <c r="G1183" s="17">
        <v>201888</v>
      </c>
      <c r="H1183" s="17" t="s">
        <v>15</v>
      </c>
      <c r="I1183" s="27">
        <v>19.87</v>
      </c>
      <c r="J1183" s="27">
        <v>19.79</v>
      </c>
      <c r="K1183" s="17" t="s">
        <v>691</v>
      </c>
      <c r="L1183" s="34">
        <v>9423</v>
      </c>
      <c r="M1183" s="17">
        <v>9423</v>
      </c>
      <c r="N1183" s="18">
        <v>812181.6</v>
      </c>
      <c r="O1183" s="30">
        <v>41040</v>
      </c>
    </row>
    <row r="1184" spans="1:15" x14ac:dyDescent="0.25">
      <c r="A1184" s="36">
        <v>42593</v>
      </c>
      <c r="B1184" s="38">
        <v>8</v>
      </c>
      <c r="C1184" s="38">
        <v>33</v>
      </c>
      <c r="D1184" s="17">
        <v>3000033290</v>
      </c>
      <c r="E1184" s="17">
        <v>1100500</v>
      </c>
      <c r="F1184" s="17" t="s">
        <v>642</v>
      </c>
      <c r="G1184" s="17">
        <v>202963</v>
      </c>
      <c r="H1184" s="17" t="s">
        <v>130</v>
      </c>
      <c r="I1184" s="27">
        <v>10.39</v>
      </c>
      <c r="J1184" s="27">
        <v>10.37</v>
      </c>
      <c r="K1184" s="17" t="s">
        <v>1042</v>
      </c>
      <c r="L1184" s="34">
        <v>471</v>
      </c>
      <c r="M1184" s="17">
        <v>471</v>
      </c>
      <c r="N1184" s="18">
        <v>824414.93</v>
      </c>
      <c r="O1184" s="30">
        <v>79499.993249758933</v>
      </c>
    </row>
    <row r="1185" spans="1:15" x14ac:dyDescent="0.25">
      <c r="A1185" s="36">
        <v>42593</v>
      </c>
      <c r="B1185" s="38">
        <v>8</v>
      </c>
      <c r="C1185" s="38">
        <v>33</v>
      </c>
      <c r="D1185" s="17">
        <v>3000033488</v>
      </c>
      <c r="E1185" s="17">
        <v>1100500</v>
      </c>
      <c r="F1185" s="17" t="s">
        <v>642</v>
      </c>
      <c r="G1185" s="17">
        <v>202963</v>
      </c>
      <c r="H1185" s="17" t="s">
        <v>130</v>
      </c>
      <c r="I1185" s="27">
        <v>0.04</v>
      </c>
      <c r="J1185" s="27">
        <v>0.04</v>
      </c>
      <c r="K1185" s="17" t="s">
        <v>1042</v>
      </c>
      <c r="L1185" s="34">
        <v>471</v>
      </c>
      <c r="M1185" s="17">
        <v>471</v>
      </c>
      <c r="N1185" s="18">
        <v>3032</v>
      </c>
      <c r="O1185" s="30">
        <v>75800</v>
      </c>
    </row>
    <row r="1186" spans="1:15" x14ac:dyDescent="0.25">
      <c r="A1186" s="36">
        <v>42593</v>
      </c>
      <c r="B1186" s="38">
        <v>8</v>
      </c>
      <c r="C1186" s="38">
        <v>33</v>
      </c>
      <c r="D1186" s="17">
        <v>3000031837</v>
      </c>
      <c r="E1186" s="17">
        <v>1100500</v>
      </c>
      <c r="F1186" s="17" t="s">
        <v>642</v>
      </c>
      <c r="G1186" s="17">
        <v>202963</v>
      </c>
      <c r="H1186" s="17" t="s">
        <v>130</v>
      </c>
      <c r="I1186" s="27">
        <v>9.9600000000000009</v>
      </c>
      <c r="J1186" s="27">
        <v>9.94</v>
      </c>
      <c r="K1186" s="17" t="s">
        <v>1042</v>
      </c>
      <c r="L1186" s="34">
        <v>471</v>
      </c>
      <c r="M1186" s="17">
        <v>471</v>
      </c>
      <c r="N1186" s="18">
        <v>753451.94</v>
      </c>
      <c r="O1186" s="30">
        <v>75799.99396378269</v>
      </c>
    </row>
    <row r="1187" spans="1:15" x14ac:dyDescent="0.25">
      <c r="A1187" s="36">
        <v>42595</v>
      </c>
      <c r="B1187" s="38">
        <v>8</v>
      </c>
      <c r="C1187" s="38">
        <v>33</v>
      </c>
      <c r="D1187" s="17">
        <v>3000032868</v>
      </c>
      <c r="E1187" s="17">
        <v>1100122</v>
      </c>
      <c r="F1187" s="17" t="s">
        <v>58</v>
      </c>
      <c r="G1187" s="17">
        <v>200291</v>
      </c>
      <c r="H1187" s="17" t="s">
        <v>665</v>
      </c>
      <c r="I1187" s="27">
        <v>-19.7</v>
      </c>
      <c r="J1187" s="27">
        <v>-19.690000000000001</v>
      </c>
      <c r="K1187" s="17" t="s">
        <v>1043</v>
      </c>
      <c r="L1187" s="34">
        <v>516</v>
      </c>
      <c r="M1187" s="17">
        <v>516</v>
      </c>
      <c r="N1187" s="18">
        <v>-1545664.92</v>
      </c>
      <c r="O1187" s="30">
        <v>78499.995937023865</v>
      </c>
    </row>
    <row r="1188" spans="1:15" x14ac:dyDescent="0.25">
      <c r="A1188" s="36">
        <v>42595</v>
      </c>
      <c r="B1188" s="38">
        <v>8</v>
      </c>
      <c r="C1188" s="38">
        <v>33</v>
      </c>
      <c r="D1188" s="17">
        <v>3000032868</v>
      </c>
      <c r="E1188" s="17">
        <v>1100122</v>
      </c>
      <c r="F1188" s="17" t="s">
        <v>58</v>
      </c>
      <c r="G1188" s="17">
        <v>200291</v>
      </c>
      <c r="H1188" s="17" t="s">
        <v>665</v>
      </c>
      <c r="I1188" s="27">
        <v>19.7</v>
      </c>
      <c r="J1188" s="27">
        <v>19.690000000000001</v>
      </c>
      <c r="K1188" s="17" t="s">
        <v>1043</v>
      </c>
      <c r="L1188" s="34">
        <v>516</v>
      </c>
      <c r="M1188" s="17">
        <v>516</v>
      </c>
      <c r="N1188" s="18">
        <v>1545664.92</v>
      </c>
      <c r="O1188" s="30">
        <v>78499.995937023865</v>
      </c>
    </row>
    <row r="1189" spans="1:15" x14ac:dyDescent="0.25">
      <c r="A1189" s="36">
        <v>42595</v>
      </c>
      <c r="B1189" s="38">
        <v>8</v>
      </c>
      <c r="C1189" s="38">
        <v>33</v>
      </c>
      <c r="D1189" s="17">
        <v>3000031933</v>
      </c>
      <c r="E1189" s="17">
        <v>1100122</v>
      </c>
      <c r="F1189" s="17" t="s">
        <v>58</v>
      </c>
      <c r="G1189" s="17">
        <v>200291</v>
      </c>
      <c r="H1189" s="17" t="s">
        <v>665</v>
      </c>
      <c r="I1189" s="27">
        <v>19.739999999999998</v>
      </c>
      <c r="J1189" s="27">
        <v>19.739999999999998</v>
      </c>
      <c r="K1189" s="17" t="s">
        <v>1044</v>
      </c>
      <c r="L1189" s="34">
        <v>508</v>
      </c>
      <c r="M1189" s="17">
        <v>508</v>
      </c>
      <c r="N1189" s="18">
        <v>1608809.98</v>
      </c>
      <c r="O1189" s="30">
        <v>81499.998986828781</v>
      </c>
    </row>
    <row r="1190" spans="1:15" x14ac:dyDescent="0.25">
      <c r="A1190" s="36">
        <v>42595</v>
      </c>
      <c r="B1190" s="38">
        <v>8</v>
      </c>
      <c r="C1190" s="38">
        <v>33</v>
      </c>
      <c r="D1190" s="17">
        <v>3000032868</v>
      </c>
      <c r="E1190" s="17">
        <v>1100122</v>
      </c>
      <c r="F1190" s="17" t="s">
        <v>58</v>
      </c>
      <c r="G1190" s="17">
        <v>200291</v>
      </c>
      <c r="H1190" s="17" t="s">
        <v>665</v>
      </c>
      <c r="I1190" s="27">
        <v>19.7</v>
      </c>
      <c r="J1190" s="27">
        <v>19.690000000000001</v>
      </c>
      <c r="K1190" s="17" t="s">
        <v>1045</v>
      </c>
      <c r="L1190" s="34">
        <v>516</v>
      </c>
      <c r="M1190" s="17">
        <v>516</v>
      </c>
      <c r="N1190" s="18">
        <v>1545664.9100000001</v>
      </c>
      <c r="O1190" s="30">
        <v>78499.995429151852</v>
      </c>
    </row>
    <row r="1191" spans="1:15" x14ac:dyDescent="0.25">
      <c r="A1191" s="36">
        <v>42595</v>
      </c>
      <c r="B1191" s="38">
        <v>8</v>
      </c>
      <c r="C1191" s="38">
        <v>33</v>
      </c>
      <c r="D1191" s="17">
        <v>3000033107</v>
      </c>
      <c r="E1191" s="17">
        <v>1100365</v>
      </c>
      <c r="F1191" s="17" t="s">
        <v>14</v>
      </c>
      <c r="G1191" s="17">
        <v>200222</v>
      </c>
      <c r="H1191" s="17" t="s">
        <v>17</v>
      </c>
      <c r="I1191" s="27">
        <v>20.29</v>
      </c>
      <c r="J1191" s="27">
        <v>20.29</v>
      </c>
      <c r="K1191" s="17" t="s">
        <v>418</v>
      </c>
      <c r="L1191" s="34">
        <v>10365</v>
      </c>
      <c r="M1191" s="17">
        <v>10365</v>
      </c>
      <c r="N1191" s="18">
        <v>894119.43000000017</v>
      </c>
      <c r="O1191" s="30">
        <v>44067.000000000007</v>
      </c>
    </row>
    <row r="1192" spans="1:15" x14ac:dyDescent="0.25">
      <c r="A1192" s="36">
        <v>42595</v>
      </c>
      <c r="B1192" s="38">
        <v>8</v>
      </c>
      <c r="C1192" s="38">
        <v>33</v>
      </c>
      <c r="D1192" s="17">
        <v>3000033107</v>
      </c>
      <c r="E1192" s="17">
        <v>1100365</v>
      </c>
      <c r="F1192" s="17" t="s">
        <v>14</v>
      </c>
      <c r="G1192" s="17">
        <v>200222</v>
      </c>
      <c r="H1192" s="17" t="s">
        <v>17</v>
      </c>
      <c r="I1192" s="27">
        <v>20.88</v>
      </c>
      <c r="J1192" s="27">
        <v>20.88</v>
      </c>
      <c r="K1192" s="17" t="s">
        <v>670</v>
      </c>
      <c r="L1192" s="34">
        <v>10379</v>
      </c>
      <c r="M1192" s="17">
        <v>10379</v>
      </c>
      <c r="N1192" s="18">
        <v>920118.96</v>
      </c>
      <c r="O1192" s="30">
        <v>44067</v>
      </c>
    </row>
    <row r="1193" spans="1:15" x14ac:dyDescent="0.25">
      <c r="A1193" s="36">
        <v>42595</v>
      </c>
      <c r="B1193" s="38">
        <v>8</v>
      </c>
      <c r="C1193" s="38">
        <v>33</v>
      </c>
      <c r="D1193" s="17">
        <v>3000033107</v>
      </c>
      <c r="E1193" s="17">
        <v>1100365</v>
      </c>
      <c r="F1193" s="17" t="s">
        <v>14</v>
      </c>
      <c r="G1193" s="17">
        <v>200222</v>
      </c>
      <c r="H1193" s="17" t="s">
        <v>17</v>
      </c>
      <c r="I1193" s="27">
        <v>20.41</v>
      </c>
      <c r="J1193" s="27">
        <v>20.41</v>
      </c>
      <c r="K1193" s="17" t="s">
        <v>491</v>
      </c>
      <c r="L1193" s="34">
        <v>10366</v>
      </c>
      <c r="M1193" s="17">
        <v>10366</v>
      </c>
      <c r="N1193" s="18">
        <v>899407.47</v>
      </c>
      <c r="O1193" s="30">
        <v>44067</v>
      </c>
    </row>
    <row r="1194" spans="1:15" x14ac:dyDescent="0.25">
      <c r="A1194" s="36">
        <v>42595</v>
      </c>
      <c r="B1194" s="38">
        <v>8</v>
      </c>
      <c r="C1194" s="38">
        <v>33</v>
      </c>
      <c r="D1194" s="17">
        <v>3000033107</v>
      </c>
      <c r="E1194" s="17">
        <v>1100365</v>
      </c>
      <c r="F1194" s="17" t="s">
        <v>14</v>
      </c>
      <c r="G1194" s="17">
        <v>200222</v>
      </c>
      <c r="H1194" s="17" t="s">
        <v>17</v>
      </c>
      <c r="I1194" s="27">
        <v>24.61</v>
      </c>
      <c r="J1194" s="27">
        <v>24.6</v>
      </c>
      <c r="K1194" s="17" t="s">
        <v>21</v>
      </c>
      <c r="L1194" s="34">
        <v>10370</v>
      </c>
      <c r="M1194" s="17">
        <v>10370</v>
      </c>
      <c r="N1194" s="18">
        <v>1084048.2</v>
      </c>
      <c r="O1194" s="30">
        <v>44066.999999999993</v>
      </c>
    </row>
    <row r="1195" spans="1:15" x14ac:dyDescent="0.25">
      <c r="A1195" s="36">
        <v>42595</v>
      </c>
      <c r="B1195" s="38">
        <v>8</v>
      </c>
      <c r="C1195" s="38">
        <v>33</v>
      </c>
      <c r="D1195" s="17">
        <v>3000033107</v>
      </c>
      <c r="E1195" s="17">
        <v>1100365</v>
      </c>
      <c r="F1195" s="17" t="s">
        <v>14</v>
      </c>
      <c r="G1195" s="17">
        <v>200222</v>
      </c>
      <c r="H1195" s="17" t="s">
        <v>17</v>
      </c>
      <c r="I1195" s="27">
        <v>21.67</v>
      </c>
      <c r="J1195" s="27">
        <v>21.67</v>
      </c>
      <c r="K1195" s="17" t="s">
        <v>20</v>
      </c>
      <c r="L1195" s="34">
        <v>10368</v>
      </c>
      <c r="M1195" s="17">
        <v>10368</v>
      </c>
      <c r="N1195" s="18">
        <v>954931.89000000013</v>
      </c>
      <c r="O1195" s="30">
        <v>44067</v>
      </c>
    </row>
    <row r="1196" spans="1:15" x14ac:dyDescent="0.25">
      <c r="A1196" s="36">
        <v>42595</v>
      </c>
      <c r="B1196" s="38">
        <v>8</v>
      </c>
      <c r="C1196" s="38">
        <v>33</v>
      </c>
      <c r="D1196" s="17">
        <v>3000033107</v>
      </c>
      <c r="E1196" s="17">
        <v>1100365</v>
      </c>
      <c r="F1196" s="17" t="s">
        <v>14</v>
      </c>
      <c r="G1196" s="17">
        <v>200222</v>
      </c>
      <c r="H1196" s="17" t="s">
        <v>17</v>
      </c>
      <c r="I1196" s="27">
        <v>20.68</v>
      </c>
      <c r="J1196" s="27">
        <v>20.68</v>
      </c>
      <c r="K1196" s="17" t="s">
        <v>415</v>
      </c>
      <c r="L1196" s="34">
        <v>10373</v>
      </c>
      <c r="M1196" s="17">
        <v>10373</v>
      </c>
      <c r="N1196" s="18">
        <v>911305.55999999994</v>
      </c>
      <c r="O1196" s="30">
        <v>44067</v>
      </c>
    </row>
    <row r="1197" spans="1:15" x14ac:dyDescent="0.25">
      <c r="A1197" s="36">
        <v>42595</v>
      </c>
      <c r="B1197" s="38">
        <v>8</v>
      </c>
      <c r="C1197" s="38">
        <v>33</v>
      </c>
      <c r="D1197" s="17">
        <v>3000033107</v>
      </c>
      <c r="E1197" s="17">
        <v>1100365</v>
      </c>
      <c r="F1197" s="17" t="s">
        <v>14</v>
      </c>
      <c r="G1197" s="17">
        <v>200222</v>
      </c>
      <c r="H1197" s="17" t="s">
        <v>17</v>
      </c>
      <c r="I1197" s="27">
        <v>20.57</v>
      </c>
      <c r="J1197" s="27">
        <v>20.55</v>
      </c>
      <c r="K1197" s="17" t="s">
        <v>1046</v>
      </c>
      <c r="L1197" s="34">
        <v>10377</v>
      </c>
      <c r="M1197" s="17">
        <v>10377</v>
      </c>
      <c r="N1197" s="18">
        <v>905576.85</v>
      </c>
      <c r="O1197" s="30">
        <v>44067</v>
      </c>
    </row>
    <row r="1198" spans="1:15" x14ac:dyDescent="0.25">
      <c r="A1198" s="36">
        <v>42595</v>
      </c>
      <c r="B1198" s="38">
        <v>8</v>
      </c>
      <c r="C1198" s="38">
        <v>33</v>
      </c>
      <c r="D1198" s="17">
        <v>3000033107</v>
      </c>
      <c r="E1198" s="17">
        <v>1100365</v>
      </c>
      <c r="F1198" s="17" t="s">
        <v>14</v>
      </c>
      <c r="G1198" s="17">
        <v>200222</v>
      </c>
      <c r="H1198" s="17" t="s">
        <v>17</v>
      </c>
      <c r="I1198" s="27">
        <v>19.3</v>
      </c>
      <c r="J1198" s="27">
        <v>19.260000000000002</v>
      </c>
      <c r="K1198" s="17" t="s">
        <v>1047</v>
      </c>
      <c r="L1198" s="34">
        <v>10452</v>
      </c>
      <c r="M1198" s="17">
        <v>10452</v>
      </c>
      <c r="N1198" s="18">
        <v>848730.42</v>
      </c>
      <c r="O1198" s="30">
        <v>44067</v>
      </c>
    </row>
    <row r="1199" spans="1:15" x14ac:dyDescent="0.25">
      <c r="A1199" s="36">
        <v>42595</v>
      </c>
      <c r="B1199" s="38">
        <v>8</v>
      </c>
      <c r="C1199" s="38">
        <v>33</v>
      </c>
      <c r="D1199" s="17">
        <v>3000033107</v>
      </c>
      <c r="E1199" s="17">
        <v>1100365</v>
      </c>
      <c r="F1199" s="17" t="s">
        <v>14</v>
      </c>
      <c r="G1199" s="17">
        <v>200222</v>
      </c>
      <c r="H1199" s="17" t="s">
        <v>17</v>
      </c>
      <c r="I1199" s="27">
        <v>20.079999999999998</v>
      </c>
      <c r="J1199" s="27">
        <v>20.07</v>
      </c>
      <c r="K1199" s="17" t="s">
        <v>534</v>
      </c>
      <c r="L1199" s="34">
        <v>10487</v>
      </c>
      <c r="M1199" s="17">
        <v>10487</v>
      </c>
      <c r="N1199" s="18">
        <v>884424.69000000006</v>
      </c>
      <c r="O1199" s="30">
        <v>44067</v>
      </c>
    </row>
    <row r="1200" spans="1:15" x14ac:dyDescent="0.25">
      <c r="A1200" s="36">
        <v>42595</v>
      </c>
      <c r="B1200" s="38">
        <v>8</v>
      </c>
      <c r="C1200" s="38">
        <v>33</v>
      </c>
      <c r="D1200" s="17">
        <v>3000033107</v>
      </c>
      <c r="E1200" s="17">
        <v>1100365</v>
      </c>
      <c r="F1200" s="17" t="s">
        <v>14</v>
      </c>
      <c r="G1200" s="17">
        <v>200222</v>
      </c>
      <c r="H1200" s="17" t="s">
        <v>17</v>
      </c>
      <c r="I1200" s="27">
        <v>19.559999999999999</v>
      </c>
      <c r="J1200" s="27">
        <v>19.559999999999999</v>
      </c>
      <c r="K1200" s="17" t="s">
        <v>1048</v>
      </c>
      <c r="L1200" s="34">
        <v>10367</v>
      </c>
      <c r="M1200" s="17">
        <v>10367</v>
      </c>
      <c r="N1200" s="18">
        <v>861950.52000000014</v>
      </c>
      <c r="O1200" s="30">
        <v>44067.000000000007</v>
      </c>
    </row>
    <row r="1201" spans="1:15" x14ac:dyDescent="0.25">
      <c r="A1201" s="36">
        <v>42595</v>
      </c>
      <c r="B1201" s="38">
        <v>8</v>
      </c>
      <c r="C1201" s="38">
        <v>33</v>
      </c>
      <c r="D1201" s="17">
        <v>3000033107</v>
      </c>
      <c r="E1201" s="17">
        <v>1100365</v>
      </c>
      <c r="F1201" s="17" t="s">
        <v>14</v>
      </c>
      <c r="G1201" s="17">
        <v>200222</v>
      </c>
      <c r="H1201" s="17" t="s">
        <v>17</v>
      </c>
      <c r="I1201" s="27">
        <v>20.23</v>
      </c>
      <c r="J1201" s="27">
        <v>20.23</v>
      </c>
      <c r="K1201" s="17" t="s">
        <v>1049</v>
      </c>
      <c r="L1201" s="34">
        <v>10406</v>
      </c>
      <c r="M1201" s="17">
        <v>10406</v>
      </c>
      <c r="N1201" s="18">
        <v>891475.41</v>
      </c>
      <c r="O1201" s="30">
        <v>44067</v>
      </c>
    </row>
    <row r="1202" spans="1:15" x14ac:dyDescent="0.25">
      <c r="A1202" s="36">
        <v>42596</v>
      </c>
      <c r="B1202" s="38">
        <v>8</v>
      </c>
      <c r="C1202" s="38">
        <v>34</v>
      </c>
      <c r="D1202" s="17">
        <v>3000031709</v>
      </c>
      <c r="E1202" s="17">
        <v>1100122</v>
      </c>
      <c r="F1202" s="17" t="s">
        <v>58</v>
      </c>
      <c r="G1202" s="17">
        <v>202963</v>
      </c>
      <c r="H1202" s="17" t="s">
        <v>130</v>
      </c>
      <c r="I1202" s="27">
        <v>16.100000000000001</v>
      </c>
      <c r="J1202" s="27">
        <v>16.079999999999998</v>
      </c>
      <c r="K1202" s="17" t="s">
        <v>1050</v>
      </c>
      <c r="L1202" s="34">
        <v>483</v>
      </c>
      <c r="M1202" s="17">
        <v>483</v>
      </c>
      <c r="N1202" s="18">
        <v>1276751.8799999999</v>
      </c>
      <c r="O1202" s="30">
        <v>79399.992537313432</v>
      </c>
    </row>
    <row r="1203" spans="1:15" x14ac:dyDescent="0.25">
      <c r="A1203" s="36">
        <v>42596</v>
      </c>
      <c r="B1203" s="38">
        <v>8</v>
      </c>
      <c r="C1203" s="38">
        <v>34</v>
      </c>
      <c r="D1203" s="17">
        <v>3000033126</v>
      </c>
      <c r="E1203" s="17">
        <v>1100122</v>
      </c>
      <c r="F1203" s="17" t="s">
        <v>58</v>
      </c>
      <c r="G1203" s="17">
        <v>203034</v>
      </c>
      <c r="H1203" s="17" t="s">
        <v>333</v>
      </c>
      <c r="I1203" s="27">
        <v>19.86</v>
      </c>
      <c r="J1203" s="27">
        <v>19.78</v>
      </c>
      <c r="K1203" s="17" t="s">
        <v>1051</v>
      </c>
      <c r="L1203" s="34" t="s">
        <v>1052</v>
      </c>
      <c r="M1203" s="17">
        <v>49</v>
      </c>
      <c r="N1203" s="18">
        <v>1602179.9</v>
      </c>
      <c r="O1203" s="30">
        <v>80999.994944388265</v>
      </c>
    </row>
    <row r="1204" spans="1:15" x14ac:dyDescent="0.25">
      <c r="A1204" s="36">
        <v>42597</v>
      </c>
      <c r="B1204" s="38">
        <v>8</v>
      </c>
      <c r="C1204" s="38">
        <v>34</v>
      </c>
      <c r="D1204" s="17">
        <v>3000031812</v>
      </c>
      <c r="E1204" s="17">
        <v>1100122</v>
      </c>
      <c r="F1204" s="17" t="s">
        <v>58</v>
      </c>
      <c r="G1204" s="17">
        <v>202963</v>
      </c>
      <c r="H1204" s="17" t="s">
        <v>130</v>
      </c>
      <c r="I1204" s="27">
        <v>16.03</v>
      </c>
      <c r="J1204" s="27">
        <v>16.02</v>
      </c>
      <c r="K1204" s="17" t="s">
        <v>1053</v>
      </c>
      <c r="L1204" s="34">
        <v>486</v>
      </c>
      <c r="M1204" s="17">
        <v>486</v>
      </c>
      <c r="N1204" s="18">
        <v>1260773.96</v>
      </c>
      <c r="O1204" s="30">
        <v>78699.997503121092</v>
      </c>
    </row>
    <row r="1205" spans="1:15" x14ac:dyDescent="0.25">
      <c r="A1205" s="36">
        <v>42597</v>
      </c>
      <c r="B1205" s="38">
        <v>8</v>
      </c>
      <c r="C1205" s="38">
        <v>34</v>
      </c>
      <c r="D1205" s="17">
        <v>3000031812</v>
      </c>
      <c r="E1205" s="17">
        <v>1100122</v>
      </c>
      <c r="F1205" s="17" t="s">
        <v>58</v>
      </c>
      <c r="G1205" s="17">
        <v>202963</v>
      </c>
      <c r="H1205" s="17" t="s">
        <v>130</v>
      </c>
      <c r="I1205" s="27">
        <v>16.329999999999998</v>
      </c>
      <c r="J1205" s="27">
        <v>16.309999999999999</v>
      </c>
      <c r="K1205" s="17" t="s">
        <v>662</v>
      </c>
      <c r="L1205" s="34">
        <v>488</v>
      </c>
      <c r="M1205" s="17">
        <v>488</v>
      </c>
      <c r="N1205" s="18">
        <v>1283596.96</v>
      </c>
      <c r="O1205" s="30">
        <v>78699.997547516861</v>
      </c>
    </row>
    <row r="1206" spans="1:15" x14ac:dyDescent="0.25">
      <c r="A1206" s="36">
        <v>42597</v>
      </c>
      <c r="B1206" s="38">
        <v>8</v>
      </c>
      <c r="C1206" s="38">
        <v>34</v>
      </c>
      <c r="D1206" s="17">
        <v>3000032868</v>
      </c>
      <c r="E1206" s="17">
        <v>1100122</v>
      </c>
      <c r="F1206" s="17" t="s">
        <v>58</v>
      </c>
      <c r="G1206" s="17">
        <v>200291</v>
      </c>
      <c r="H1206" s="17" t="s">
        <v>665</v>
      </c>
      <c r="I1206" s="27">
        <v>19.670000000000002</v>
      </c>
      <c r="J1206" s="27">
        <v>19.670000000000002</v>
      </c>
      <c r="K1206" s="17" t="s">
        <v>1054</v>
      </c>
      <c r="L1206" s="34">
        <v>528</v>
      </c>
      <c r="M1206" s="17">
        <v>528</v>
      </c>
      <c r="N1206" s="18">
        <v>1544094.91</v>
      </c>
      <c r="O1206" s="30">
        <v>78499.995424504305</v>
      </c>
    </row>
    <row r="1207" spans="1:15" x14ac:dyDescent="0.25">
      <c r="A1207" s="36">
        <v>42597</v>
      </c>
      <c r="B1207" s="38">
        <v>8</v>
      </c>
      <c r="C1207" s="38">
        <v>34</v>
      </c>
      <c r="D1207" s="17">
        <v>3000033107</v>
      </c>
      <c r="E1207" s="17">
        <v>1100365</v>
      </c>
      <c r="F1207" s="17" t="s">
        <v>14</v>
      </c>
      <c r="G1207" s="17">
        <v>200222</v>
      </c>
      <c r="H1207" s="17" t="s">
        <v>17</v>
      </c>
      <c r="I1207" s="27">
        <v>20.02</v>
      </c>
      <c r="J1207" s="27">
        <v>20.02</v>
      </c>
      <c r="K1207" s="17" t="s">
        <v>1038</v>
      </c>
      <c r="L1207" s="34">
        <v>10703</v>
      </c>
      <c r="M1207" s="17">
        <v>10703</v>
      </c>
      <c r="N1207" s="18">
        <v>882221.34</v>
      </c>
      <c r="O1207" s="30">
        <v>44067</v>
      </c>
    </row>
    <row r="1208" spans="1:15" x14ac:dyDescent="0.25">
      <c r="A1208" s="36">
        <v>42597</v>
      </c>
      <c r="B1208" s="38">
        <v>8</v>
      </c>
      <c r="C1208" s="38">
        <v>34</v>
      </c>
      <c r="D1208" s="17">
        <v>3000033107</v>
      </c>
      <c r="E1208" s="17">
        <v>1100365</v>
      </c>
      <c r="F1208" s="17" t="s">
        <v>14</v>
      </c>
      <c r="G1208" s="17">
        <v>200222</v>
      </c>
      <c r="H1208" s="17" t="s">
        <v>17</v>
      </c>
      <c r="I1208" s="27">
        <v>20.63</v>
      </c>
      <c r="J1208" s="27">
        <v>20.63</v>
      </c>
      <c r="K1208" s="17" t="s">
        <v>491</v>
      </c>
      <c r="L1208" s="34">
        <v>10690</v>
      </c>
      <c r="M1208" s="17">
        <v>10690</v>
      </c>
      <c r="N1208" s="18">
        <v>909102.21</v>
      </c>
      <c r="O1208" s="30">
        <v>44067</v>
      </c>
    </row>
    <row r="1209" spans="1:15" x14ac:dyDescent="0.25">
      <c r="A1209" s="36">
        <v>42597</v>
      </c>
      <c r="B1209" s="38">
        <v>8</v>
      </c>
      <c r="C1209" s="38">
        <v>34</v>
      </c>
      <c r="D1209" s="17">
        <v>3000033107</v>
      </c>
      <c r="E1209" s="17">
        <v>1100365</v>
      </c>
      <c r="F1209" s="17" t="s">
        <v>14</v>
      </c>
      <c r="G1209" s="17">
        <v>200222</v>
      </c>
      <c r="H1209" s="17" t="s">
        <v>17</v>
      </c>
      <c r="I1209" s="27">
        <v>20.28</v>
      </c>
      <c r="J1209" s="27">
        <v>20.28</v>
      </c>
      <c r="K1209" s="17" t="s">
        <v>1055</v>
      </c>
      <c r="L1209" s="34">
        <v>10692</v>
      </c>
      <c r="M1209" s="17">
        <v>10692</v>
      </c>
      <c r="N1209" s="18">
        <v>893678.76</v>
      </c>
      <c r="O1209" s="30">
        <v>44067</v>
      </c>
    </row>
    <row r="1210" spans="1:15" x14ac:dyDescent="0.25">
      <c r="A1210" s="36">
        <v>42597</v>
      </c>
      <c r="B1210" s="38">
        <v>8</v>
      </c>
      <c r="C1210" s="38">
        <v>34</v>
      </c>
      <c r="D1210" s="17">
        <v>3000033107</v>
      </c>
      <c r="E1210" s="17">
        <v>1100365</v>
      </c>
      <c r="F1210" s="17" t="s">
        <v>14</v>
      </c>
      <c r="G1210" s="17">
        <v>200222</v>
      </c>
      <c r="H1210" s="17" t="s">
        <v>17</v>
      </c>
      <c r="I1210" s="27">
        <v>20.2</v>
      </c>
      <c r="J1210" s="27">
        <v>20.2</v>
      </c>
      <c r="K1210" s="17" t="s">
        <v>691</v>
      </c>
      <c r="L1210" s="34">
        <v>10679</v>
      </c>
      <c r="M1210" s="17">
        <v>10679</v>
      </c>
      <c r="N1210" s="18">
        <v>890153.4</v>
      </c>
      <c r="O1210" s="30">
        <v>44067</v>
      </c>
    </row>
    <row r="1211" spans="1:15" x14ac:dyDescent="0.25">
      <c r="A1211" s="36">
        <v>42597</v>
      </c>
      <c r="B1211" s="38">
        <v>8</v>
      </c>
      <c r="C1211" s="38">
        <v>34</v>
      </c>
      <c r="D1211" s="17">
        <v>3000033107</v>
      </c>
      <c r="E1211" s="17">
        <v>1100365</v>
      </c>
      <c r="F1211" s="17" t="s">
        <v>14</v>
      </c>
      <c r="G1211" s="17">
        <v>200222</v>
      </c>
      <c r="H1211" s="17" t="s">
        <v>17</v>
      </c>
      <c r="I1211" s="27">
        <v>20.88</v>
      </c>
      <c r="J1211" s="27">
        <v>20.88</v>
      </c>
      <c r="K1211" s="17" t="s">
        <v>415</v>
      </c>
      <c r="L1211" s="34">
        <v>10682</v>
      </c>
      <c r="M1211" s="17">
        <v>10682</v>
      </c>
      <c r="N1211" s="18">
        <v>920118.96</v>
      </c>
      <c r="O1211" s="30">
        <v>44067</v>
      </c>
    </row>
    <row r="1212" spans="1:15" x14ac:dyDescent="0.25">
      <c r="A1212" s="36">
        <v>42597</v>
      </c>
      <c r="B1212" s="38">
        <v>8</v>
      </c>
      <c r="C1212" s="38">
        <v>34</v>
      </c>
      <c r="D1212" s="17">
        <v>3000033107</v>
      </c>
      <c r="E1212" s="17">
        <v>1100365</v>
      </c>
      <c r="F1212" s="17" t="s">
        <v>14</v>
      </c>
      <c r="G1212" s="17">
        <v>200222</v>
      </c>
      <c r="H1212" s="17" t="s">
        <v>17</v>
      </c>
      <c r="I1212" s="27">
        <v>20.29</v>
      </c>
      <c r="J1212" s="27">
        <v>20.29</v>
      </c>
      <c r="K1212" s="17" t="s">
        <v>1048</v>
      </c>
      <c r="L1212" s="34">
        <v>10693</v>
      </c>
      <c r="M1212" s="17">
        <v>10693</v>
      </c>
      <c r="N1212" s="18">
        <v>894119.43000000017</v>
      </c>
      <c r="O1212" s="30">
        <v>44067.000000000007</v>
      </c>
    </row>
    <row r="1213" spans="1:15" x14ac:dyDescent="0.25">
      <c r="A1213" s="36">
        <v>42597</v>
      </c>
      <c r="B1213" s="38">
        <v>8</v>
      </c>
      <c r="C1213" s="38">
        <v>34</v>
      </c>
      <c r="D1213" s="17">
        <v>3000033107</v>
      </c>
      <c r="E1213" s="17">
        <v>1100365</v>
      </c>
      <c r="F1213" s="17" t="s">
        <v>14</v>
      </c>
      <c r="G1213" s="17">
        <v>200222</v>
      </c>
      <c r="H1213" s="17" t="s">
        <v>17</v>
      </c>
      <c r="I1213" s="27">
        <v>21.1</v>
      </c>
      <c r="J1213" s="27">
        <v>21.1</v>
      </c>
      <c r="K1213" s="17" t="s">
        <v>418</v>
      </c>
      <c r="L1213" s="34">
        <v>10665</v>
      </c>
      <c r="M1213" s="17">
        <v>10665</v>
      </c>
      <c r="N1213" s="18">
        <v>929813.7</v>
      </c>
      <c r="O1213" s="30">
        <v>44066.999999999993</v>
      </c>
    </row>
    <row r="1214" spans="1:15" x14ac:dyDescent="0.25">
      <c r="A1214" s="36">
        <v>42597</v>
      </c>
      <c r="B1214" s="38">
        <v>8</v>
      </c>
      <c r="C1214" s="38">
        <v>34</v>
      </c>
      <c r="D1214" s="17">
        <v>3000033107</v>
      </c>
      <c r="E1214" s="17">
        <v>1100365</v>
      </c>
      <c r="F1214" s="17" t="s">
        <v>14</v>
      </c>
      <c r="G1214" s="17">
        <v>200222</v>
      </c>
      <c r="H1214" s="17" t="s">
        <v>17</v>
      </c>
      <c r="I1214" s="27">
        <v>21.9</v>
      </c>
      <c r="J1214" s="27">
        <v>21.9</v>
      </c>
      <c r="K1214" s="17" t="s">
        <v>1056</v>
      </c>
      <c r="L1214" s="34">
        <v>10643</v>
      </c>
      <c r="M1214" s="17">
        <v>10643</v>
      </c>
      <c r="N1214" s="18">
        <v>965067.3</v>
      </c>
      <c r="O1214" s="30">
        <v>44067.000000000007</v>
      </c>
    </row>
    <row r="1215" spans="1:15" x14ac:dyDescent="0.25">
      <c r="A1215" s="36">
        <v>42597</v>
      </c>
      <c r="B1215" s="38">
        <v>8</v>
      </c>
      <c r="C1215" s="38">
        <v>34</v>
      </c>
      <c r="D1215" s="17">
        <v>3000033107</v>
      </c>
      <c r="E1215" s="17">
        <v>1100365</v>
      </c>
      <c r="F1215" s="17" t="s">
        <v>14</v>
      </c>
      <c r="G1215" s="17">
        <v>200222</v>
      </c>
      <c r="H1215" s="17" t="s">
        <v>17</v>
      </c>
      <c r="I1215" s="27">
        <v>20.9</v>
      </c>
      <c r="J1215" s="27">
        <v>20.9</v>
      </c>
      <c r="K1215" s="17" t="s">
        <v>670</v>
      </c>
      <c r="L1215" s="34">
        <v>10683</v>
      </c>
      <c r="M1215" s="17">
        <v>10683</v>
      </c>
      <c r="N1215" s="18">
        <v>921000.3</v>
      </c>
      <c r="O1215" s="30">
        <v>44067.000000000007</v>
      </c>
    </row>
    <row r="1216" spans="1:15" x14ac:dyDescent="0.25">
      <c r="A1216" s="36">
        <v>42597</v>
      </c>
      <c r="B1216" s="38">
        <v>8</v>
      </c>
      <c r="C1216" s="38">
        <v>34</v>
      </c>
      <c r="D1216" s="17">
        <v>3000033107</v>
      </c>
      <c r="E1216" s="17">
        <v>1100365</v>
      </c>
      <c r="F1216" s="17" t="s">
        <v>14</v>
      </c>
      <c r="G1216" s="17">
        <v>200222</v>
      </c>
      <c r="H1216" s="17" t="s">
        <v>17</v>
      </c>
      <c r="I1216" s="27">
        <v>19.47</v>
      </c>
      <c r="J1216" s="27">
        <v>19.47</v>
      </c>
      <c r="K1216" s="17" t="s">
        <v>1057</v>
      </c>
      <c r="L1216" s="34">
        <v>10712</v>
      </c>
      <c r="M1216" s="17">
        <v>10712</v>
      </c>
      <c r="N1216" s="18">
        <v>857984.49</v>
      </c>
      <c r="O1216" s="30">
        <v>44067</v>
      </c>
    </row>
    <row r="1217" spans="1:15" x14ac:dyDescent="0.25">
      <c r="A1217" s="36">
        <v>42597</v>
      </c>
      <c r="B1217" s="38">
        <v>8</v>
      </c>
      <c r="C1217" s="38">
        <v>34</v>
      </c>
      <c r="D1217" s="17">
        <v>3000033107</v>
      </c>
      <c r="E1217" s="17">
        <v>1100365</v>
      </c>
      <c r="F1217" s="17" t="s">
        <v>14</v>
      </c>
      <c r="G1217" s="17">
        <v>200222</v>
      </c>
      <c r="H1217" s="17" t="s">
        <v>17</v>
      </c>
      <c r="I1217" s="27">
        <v>24.62</v>
      </c>
      <c r="J1217" s="27">
        <v>24.62</v>
      </c>
      <c r="K1217" s="17" t="s">
        <v>114</v>
      </c>
      <c r="L1217" s="34">
        <v>10649</v>
      </c>
      <c r="M1217" s="17">
        <v>10649</v>
      </c>
      <c r="N1217" s="18">
        <v>1084929.54</v>
      </c>
      <c r="O1217" s="30">
        <v>44067</v>
      </c>
    </row>
    <row r="1218" spans="1:15" x14ac:dyDescent="0.25">
      <c r="A1218" s="36">
        <v>42597</v>
      </c>
      <c r="B1218" s="38">
        <v>8</v>
      </c>
      <c r="C1218" s="38">
        <v>34</v>
      </c>
      <c r="D1218" s="17">
        <v>3000033107</v>
      </c>
      <c r="E1218" s="17">
        <v>1100365</v>
      </c>
      <c r="F1218" s="17" t="s">
        <v>14</v>
      </c>
      <c r="G1218" s="17">
        <v>200222</v>
      </c>
      <c r="H1218" s="17" t="s">
        <v>17</v>
      </c>
      <c r="I1218" s="27">
        <v>19.29</v>
      </c>
      <c r="J1218" s="27">
        <v>19.29</v>
      </c>
      <c r="K1218" s="17" t="s">
        <v>18</v>
      </c>
      <c r="L1218" s="34">
        <v>10687</v>
      </c>
      <c r="M1218" s="17">
        <v>10687</v>
      </c>
      <c r="N1218" s="18">
        <v>850052.43</v>
      </c>
      <c r="O1218" s="30">
        <v>44067.000000000007</v>
      </c>
    </row>
    <row r="1219" spans="1:15" x14ac:dyDescent="0.25">
      <c r="A1219" s="36">
        <v>42597</v>
      </c>
      <c r="B1219" s="38">
        <v>8</v>
      </c>
      <c r="C1219" s="38">
        <v>34</v>
      </c>
      <c r="D1219" s="17">
        <v>3000033107</v>
      </c>
      <c r="E1219" s="17">
        <v>1100365</v>
      </c>
      <c r="F1219" s="17" t="s">
        <v>14</v>
      </c>
      <c r="G1219" s="17">
        <v>200222</v>
      </c>
      <c r="H1219" s="17" t="s">
        <v>17</v>
      </c>
      <c r="I1219" s="27">
        <v>20.010000000000002</v>
      </c>
      <c r="J1219" s="27">
        <v>20.010000000000002</v>
      </c>
      <c r="K1219" s="17" t="s">
        <v>113</v>
      </c>
      <c r="L1219" s="34">
        <v>10764</v>
      </c>
      <c r="M1219" s="17">
        <v>10764</v>
      </c>
      <c r="N1219" s="18">
        <v>881780.67</v>
      </c>
      <c r="O1219" s="30">
        <v>44067</v>
      </c>
    </row>
    <row r="1220" spans="1:15" x14ac:dyDescent="0.25">
      <c r="A1220" s="36">
        <v>42598</v>
      </c>
      <c r="B1220" s="38">
        <v>8</v>
      </c>
      <c r="C1220" s="38">
        <v>34</v>
      </c>
      <c r="D1220" s="17">
        <v>3000031812</v>
      </c>
      <c r="E1220" s="17">
        <v>1100122</v>
      </c>
      <c r="F1220" s="17" t="s">
        <v>58</v>
      </c>
      <c r="G1220" s="17">
        <v>202963</v>
      </c>
      <c r="H1220" s="17" t="s">
        <v>130</v>
      </c>
      <c r="I1220" s="27">
        <v>15.97</v>
      </c>
      <c r="J1220" s="27">
        <v>15.95</v>
      </c>
      <c r="K1220" s="17" t="s">
        <v>1058</v>
      </c>
      <c r="L1220" s="34">
        <v>495</v>
      </c>
      <c r="M1220" s="17">
        <v>495</v>
      </c>
      <c r="N1220" s="18">
        <v>1255264.96</v>
      </c>
      <c r="O1220" s="30">
        <v>78699.997492163006</v>
      </c>
    </row>
    <row r="1221" spans="1:15" x14ac:dyDescent="0.25">
      <c r="A1221" s="36">
        <v>42598</v>
      </c>
      <c r="B1221" s="38">
        <v>8</v>
      </c>
      <c r="C1221" s="38">
        <v>34</v>
      </c>
      <c r="D1221" s="17">
        <v>3000031812</v>
      </c>
      <c r="E1221" s="17">
        <v>1100122</v>
      </c>
      <c r="F1221" s="17" t="s">
        <v>58</v>
      </c>
      <c r="G1221" s="17">
        <v>202963</v>
      </c>
      <c r="H1221" s="17" t="s">
        <v>130</v>
      </c>
      <c r="I1221" s="27">
        <v>15.98</v>
      </c>
      <c r="J1221" s="27">
        <v>15.95</v>
      </c>
      <c r="K1221" s="17" t="s">
        <v>1059</v>
      </c>
      <c r="L1221" s="34">
        <v>487</v>
      </c>
      <c r="M1221" s="17">
        <v>487</v>
      </c>
      <c r="N1221" s="18">
        <v>1255264.96</v>
      </c>
      <c r="O1221" s="30">
        <v>78699.997492163006</v>
      </c>
    </row>
    <row r="1222" spans="1:15" x14ac:dyDescent="0.25">
      <c r="A1222" s="36">
        <v>42598</v>
      </c>
      <c r="B1222" s="38">
        <v>8</v>
      </c>
      <c r="C1222" s="38">
        <v>34</v>
      </c>
      <c r="D1222" s="17">
        <v>3000033070</v>
      </c>
      <c r="E1222" s="17">
        <v>1100378</v>
      </c>
      <c r="F1222" s="17" t="s">
        <v>668</v>
      </c>
      <c r="G1222" s="17">
        <v>200222</v>
      </c>
      <c r="H1222" s="17" t="s">
        <v>17</v>
      </c>
      <c r="I1222" s="27">
        <v>20.81</v>
      </c>
      <c r="J1222" s="27">
        <v>20.81</v>
      </c>
      <c r="K1222" s="17" t="s">
        <v>1060</v>
      </c>
      <c r="L1222" s="34">
        <v>10839</v>
      </c>
      <c r="M1222" s="17">
        <v>10839</v>
      </c>
      <c r="N1222" s="18">
        <v>979464.27000000014</v>
      </c>
      <c r="O1222" s="30">
        <v>47067.000000000007</v>
      </c>
    </row>
    <row r="1223" spans="1:15" x14ac:dyDescent="0.25">
      <c r="A1223" s="36">
        <v>42598</v>
      </c>
      <c r="B1223" s="38">
        <v>8</v>
      </c>
      <c r="C1223" s="38">
        <v>34</v>
      </c>
      <c r="D1223" s="17">
        <v>3000033070</v>
      </c>
      <c r="E1223" s="17">
        <v>1100378</v>
      </c>
      <c r="F1223" s="17" t="s">
        <v>668</v>
      </c>
      <c r="G1223" s="17">
        <v>200222</v>
      </c>
      <c r="H1223" s="17" t="s">
        <v>17</v>
      </c>
      <c r="I1223" s="27">
        <v>24.96</v>
      </c>
      <c r="J1223" s="27">
        <v>24.96</v>
      </c>
      <c r="K1223" s="17" t="s">
        <v>43</v>
      </c>
      <c r="L1223" s="34">
        <v>10873</v>
      </c>
      <c r="M1223" s="17">
        <v>10873</v>
      </c>
      <c r="N1223" s="18">
        <v>1174792.32</v>
      </c>
      <c r="O1223" s="30">
        <v>47067</v>
      </c>
    </row>
    <row r="1224" spans="1:15" x14ac:dyDescent="0.25">
      <c r="A1224" s="36">
        <v>42598</v>
      </c>
      <c r="B1224" s="38">
        <v>8</v>
      </c>
      <c r="C1224" s="38">
        <v>34</v>
      </c>
      <c r="D1224" s="17">
        <v>3000033070</v>
      </c>
      <c r="E1224" s="17">
        <v>1100378</v>
      </c>
      <c r="F1224" s="17" t="s">
        <v>668</v>
      </c>
      <c r="G1224" s="17">
        <v>200222</v>
      </c>
      <c r="H1224" s="17" t="s">
        <v>17</v>
      </c>
      <c r="I1224" s="27">
        <v>22.17</v>
      </c>
      <c r="J1224" s="27">
        <v>22.16</v>
      </c>
      <c r="K1224" s="17" t="s">
        <v>112</v>
      </c>
      <c r="L1224" s="34">
        <v>10876</v>
      </c>
      <c r="M1224" s="17">
        <v>10876</v>
      </c>
      <c r="N1224" s="18">
        <v>1043004.72</v>
      </c>
      <c r="O1224" s="30">
        <v>47067</v>
      </c>
    </row>
    <row r="1225" spans="1:15" x14ac:dyDescent="0.25">
      <c r="A1225" s="36">
        <v>42598</v>
      </c>
      <c r="B1225" s="38">
        <v>8</v>
      </c>
      <c r="C1225" s="38">
        <v>34</v>
      </c>
      <c r="D1225" s="17">
        <v>3000033070</v>
      </c>
      <c r="E1225" s="17">
        <v>1100378</v>
      </c>
      <c r="F1225" s="17" t="s">
        <v>668</v>
      </c>
      <c r="G1225" s="17">
        <v>200222</v>
      </c>
      <c r="H1225" s="17" t="s">
        <v>17</v>
      </c>
      <c r="I1225" s="27">
        <v>26.27</v>
      </c>
      <c r="J1225" s="27">
        <v>26.27</v>
      </c>
      <c r="K1225" s="17" t="s">
        <v>1018</v>
      </c>
      <c r="L1225" s="34">
        <v>10902</v>
      </c>
      <c r="M1225" s="17">
        <v>10902</v>
      </c>
      <c r="N1225" s="18">
        <v>1236450.0900000001</v>
      </c>
      <c r="O1225" s="30">
        <v>47067.000000000007</v>
      </c>
    </row>
    <row r="1226" spans="1:15" x14ac:dyDescent="0.25">
      <c r="A1226" s="36">
        <v>42598</v>
      </c>
      <c r="B1226" s="38">
        <v>8</v>
      </c>
      <c r="C1226" s="38">
        <v>34</v>
      </c>
      <c r="D1226" s="17">
        <v>3000033589</v>
      </c>
      <c r="E1226" s="17">
        <v>1100380</v>
      </c>
      <c r="F1226" s="17" t="s">
        <v>23</v>
      </c>
      <c r="G1226" s="17">
        <v>200282</v>
      </c>
      <c r="H1226" s="17" t="s">
        <v>24</v>
      </c>
      <c r="I1226" s="27">
        <v>27.94</v>
      </c>
      <c r="J1226" s="27">
        <v>27.88</v>
      </c>
      <c r="K1226" s="17" t="s">
        <v>35</v>
      </c>
      <c r="L1226" s="34">
        <v>224</v>
      </c>
      <c r="M1226" s="17">
        <v>224</v>
      </c>
      <c r="N1226" s="18">
        <v>2415969.2799999998</v>
      </c>
      <c r="O1226" s="30">
        <v>86656</v>
      </c>
    </row>
    <row r="1227" spans="1:15" x14ac:dyDescent="0.25">
      <c r="A1227" s="36">
        <v>42598</v>
      </c>
      <c r="B1227" s="38">
        <v>8</v>
      </c>
      <c r="C1227" s="38">
        <v>34</v>
      </c>
      <c r="D1227" s="17">
        <v>3000033589</v>
      </c>
      <c r="E1227" s="17">
        <v>1100380</v>
      </c>
      <c r="F1227" s="17" t="s">
        <v>23</v>
      </c>
      <c r="G1227" s="17">
        <v>200282</v>
      </c>
      <c r="H1227" s="17" t="s">
        <v>24</v>
      </c>
      <c r="I1227" s="27">
        <v>27.92</v>
      </c>
      <c r="J1227" s="27">
        <v>27.85</v>
      </c>
      <c r="K1227" s="17" t="s">
        <v>34</v>
      </c>
      <c r="L1227" s="34">
        <v>223</v>
      </c>
      <c r="M1227" s="17">
        <v>223</v>
      </c>
      <c r="N1227" s="18">
        <v>2413369.6</v>
      </c>
      <c r="O1227" s="30">
        <v>86656</v>
      </c>
    </row>
    <row r="1228" spans="1:15" x14ac:dyDescent="0.25">
      <c r="A1228" s="36">
        <v>42599</v>
      </c>
      <c r="B1228" s="38">
        <v>8</v>
      </c>
      <c r="C1228" s="38">
        <v>34</v>
      </c>
      <c r="D1228" s="17">
        <v>3000033410</v>
      </c>
      <c r="E1228" s="17">
        <v>1100122</v>
      </c>
      <c r="F1228" s="17" t="s">
        <v>58</v>
      </c>
      <c r="G1228" s="17">
        <v>200291</v>
      </c>
      <c r="H1228" s="17" t="s">
        <v>665</v>
      </c>
      <c r="I1228" s="27">
        <v>19.920000000000002</v>
      </c>
      <c r="J1228" s="27">
        <v>19.920000000000002</v>
      </c>
      <c r="K1228" s="17" t="s">
        <v>1061</v>
      </c>
      <c r="L1228" s="34">
        <v>536</v>
      </c>
      <c r="M1228" s="17">
        <v>536</v>
      </c>
      <c r="N1228" s="18">
        <v>1683239.8500000003</v>
      </c>
      <c r="O1228" s="30">
        <v>84499.992469879522</v>
      </c>
    </row>
    <row r="1229" spans="1:15" x14ac:dyDescent="0.25">
      <c r="A1229" s="36">
        <v>42599</v>
      </c>
      <c r="B1229" s="38">
        <v>8</v>
      </c>
      <c r="C1229" s="38">
        <v>34</v>
      </c>
      <c r="D1229" s="17">
        <v>3000031812</v>
      </c>
      <c r="E1229" s="17">
        <v>1100122</v>
      </c>
      <c r="F1229" s="17" t="s">
        <v>58</v>
      </c>
      <c r="G1229" s="17">
        <v>202963</v>
      </c>
      <c r="H1229" s="17" t="s">
        <v>130</v>
      </c>
      <c r="I1229" s="27">
        <v>16.71</v>
      </c>
      <c r="J1229" s="27">
        <v>16.59</v>
      </c>
      <c r="K1229" s="17" t="s">
        <v>1062</v>
      </c>
      <c r="L1229" s="34">
        <v>501</v>
      </c>
      <c r="M1229" s="17">
        <v>501</v>
      </c>
      <c r="N1229" s="18">
        <v>1305632.95</v>
      </c>
      <c r="O1229" s="30">
        <v>78699.996986136219</v>
      </c>
    </row>
    <row r="1230" spans="1:15" x14ac:dyDescent="0.25">
      <c r="A1230" s="36">
        <v>42599</v>
      </c>
      <c r="B1230" s="38">
        <v>8</v>
      </c>
      <c r="C1230" s="38">
        <v>34</v>
      </c>
      <c r="D1230" s="17">
        <v>3000033126</v>
      </c>
      <c r="E1230" s="17">
        <v>1100122</v>
      </c>
      <c r="F1230" s="17" t="s">
        <v>58</v>
      </c>
      <c r="G1230" s="17">
        <v>203034</v>
      </c>
      <c r="H1230" s="17" t="s">
        <v>333</v>
      </c>
      <c r="I1230" s="27">
        <v>19.62</v>
      </c>
      <c r="J1230" s="27">
        <v>19.579999999999998</v>
      </c>
      <c r="K1230" s="17" t="s">
        <v>1063</v>
      </c>
      <c r="L1230" s="34">
        <v>50</v>
      </c>
      <c r="M1230" s="17">
        <v>50</v>
      </c>
      <c r="N1230" s="18">
        <v>1585979.91</v>
      </c>
      <c r="O1230" s="30">
        <v>80999.995403472931</v>
      </c>
    </row>
    <row r="1231" spans="1:15" x14ac:dyDescent="0.25">
      <c r="A1231" s="36">
        <v>42599</v>
      </c>
      <c r="B1231" s="38">
        <v>8</v>
      </c>
      <c r="C1231" s="38">
        <v>34</v>
      </c>
      <c r="D1231" s="17">
        <v>3000031884</v>
      </c>
      <c r="E1231" s="17">
        <v>1100122</v>
      </c>
      <c r="F1231" s="17" t="s">
        <v>58</v>
      </c>
      <c r="G1231" s="17">
        <v>202974</v>
      </c>
      <c r="H1231" s="17" t="s">
        <v>321</v>
      </c>
      <c r="I1231" s="27">
        <v>20.07</v>
      </c>
      <c r="J1231" s="27">
        <v>19.95</v>
      </c>
      <c r="K1231" s="17" t="s">
        <v>1064</v>
      </c>
      <c r="L1231" s="34">
        <v>774</v>
      </c>
      <c r="M1231" s="17">
        <v>774</v>
      </c>
      <c r="N1231" s="18">
        <v>1536149.88</v>
      </c>
      <c r="O1231" s="30">
        <v>76999.993984962406</v>
      </c>
    </row>
    <row r="1232" spans="1:15" x14ac:dyDescent="0.25">
      <c r="A1232" s="36">
        <v>42599</v>
      </c>
      <c r="B1232" s="38">
        <v>8</v>
      </c>
      <c r="C1232" s="38">
        <v>34</v>
      </c>
      <c r="D1232" s="17">
        <v>3000033070</v>
      </c>
      <c r="E1232" s="17">
        <v>1100378</v>
      </c>
      <c r="F1232" s="17" t="s">
        <v>668</v>
      </c>
      <c r="G1232" s="17">
        <v>200222</v>
      </c>
      <c r="H1232" s="17" t="s">
        <v>17</v>
      </c>
      <c r="I1232" s="27">
        <v>22.74</v>
      </c>
      <c r="J1232" s="27">
        <v>22.74</v>
      </c>
      <c r="K1232" s="17" t="s">
        <v>1065</v>
      </c>
      <c r="L1232" s="34">
        <v>10987</v>
      </c>
      <c r="M1232" s="17">
        <v>10987</v>
      </c>
      <c r="N1232" s="18">
        <v>1070303.58</v>
      </c>
      <c r="O1232" s="30">
        <v>47067.000000000007</v>
      </c>
    </row>
    <row r="1233" spans="1:15" x14ac:dyDescent="0.25">
      <c r="A1233" s="36">
        <v>42599</v>
      </c>
      <c r="B1233" s="38">
        <v>8</v>
      </c>
      <c r="C1233" s="38">
        <v>34</v>
      </c>
      <c r="D1233" s="17">
        <v>3000033589</v>
      </c>
      <c r="E1233" s="17">
        <v>1100380</v>
      </c>
      <c r="F1233" s="17" t="s">
        <v>23</v>
      </c>
      <c r="G1233" s="17">
        <v>200282</v>
      </c>
      <c r="H1233" s="17" t="s">
        <v>24</v>
      </c>
      <c r="I1233" s="27">
        <v>33.75</v>
      </c>
      <c r="J1233" s="27">
        <v>33.75</v>
      </c>
      <c r="K1233" s="17" t="s">
        <v>519</v>
      </c>
      <c r="L1233" s="34">
        <v>228</v>
      </c>
      <c r="M1233" s="17">
        <v>228</v>
      </c>
      <c r="N1233" s="18">
        <v>2924640</v>
      </c>
      <c r="O1233" s="30">
        <v>86656</v>
      </c>
    </row>
    <row r="1234" spans="1:15" x14ac:dyDescent="0.25">
      <c r="A1234" s="36">
        <v>42599</v>
      </c>
      <c r="B1234" s="38">
        <v>8</v>
      </c>
      <c r="C1234" s="38">
        <v>34</v>
      </c>
      <c r="D1234" s="17">
        <v>3000033589</v>
      </c>
      <c r="E1234" s="17">
        <v>1100380</v>
      </c>
      <c r="F1234" s="17" t="s">
        <v>23</v>
      </c>
      <c r="G1234" s="17">
        <v>200282</v>
      </c>
      <c r="H1234" s="17" t="s">
        <v>24</v>
      </c>
      <c r="I1234" s="27">
        <v>28.08</v>
      </c>
      <c r="J1234" s="27">
        <v>28.04</v>
      </c>
      <c r="K1234" s="17" t="s">
        <v>54</v>
      </c>
      <c r="L1234" s="34">
        <v>227</v>
      </c>
      <c r="M1234" s="17">
        <v>227</v>
      </c>
      <c r="N1234" s="18">
        <v>2429834.2400000002</v>
      </c>
      <c r="O1234" s="30">
        <v>86656.000000000015</v>
      </c>
    </row>
    <row r="1235" spans="1:15" x14ac:dyDescent="0.25">
      <c r="A1235" s="36">
        <v>42599</v>
      </c>
      <c r="B1235" s="38">
        <v>8</v>
      </c>
      <c r="C1235" s="38">
        <v>34</v>
      </c>
      <c r="D1235" s="17">
        <v>3000033589</v>
      </c>
      <c r="E1235" s="17">
        <v>1100380</v>
      </c>
      <c r="F1235" s="17" t="s">
        <v>23</v>
      </c>
      <c r="G1235" s="17">
        <v>200282</v>
      </c>
      <c r="H1235" s="17" t="s">
        <v>24</v>
      </c>
      <c r="I1235" s="27">
        <v>34.29</v>
      </c>
      <c r="J1235" s="27">
        <v>34.21</v>
      </c>
      <c r="K1235" s="17" t="s">
        <v>82</v>
      </c>
      <c r="L1235" s="34">
        <v>226</v>
      </c>
      <c r="M1235" s="17">
        <v>226</v>
      </c>
      <c r="N1235" s="18">
        <v>2964501.76</v>
      </c>
      <c r="O1235" s="30">
        <v>86655.999999999985</v>
      </c>
    </row>
    <row r="1236" spans="1:15" x14ac:dyDescent="0.25">
      <c r="A1236" s="36">
        <v>42599</v>
      </c>
      <c r="B1236" s="38">
        <v>8</v>
      </c>
      <c r="C1236" s="38">
        <v>34</v>
      </c>
      <c r="D1236" s="17">
        <v>3000033589</v>
      </c>
      <c r="E1236" s="17">
        <v>1100380</v>
      </c>
      <c r="F1236" s="17" t="s">
        <v>23</v>
      </c>
      <c r="G1236" s="17">
        <v>200282</v>
      </c>
      <c r="H1236" s="17" t="s">
        <v>24</v>
      </c>
      <c r="I1236" s="27">
        <v>27.67</v>
      </c>
      <c r="J1236" s="27">
        <v>27.63</v>
      </c>
      <c r="K1236" s="17" t="s">
        <v>628</v>
      </c>
      <c r="L1236" s="34">
        <v>225</v>
      </c>
      <c r="M1236" s="17">
        <v>225</v>
      </c>
      <c r="N1236" s="18">
        <v>2394305.2799999998</v>
      </c>
      <c r="O1236" s="30">
        <v>86656</v>
      </c>
    </row>
    <row r="1237" spans="1:15" x14ac:dyDescent="0.25">
      <c r="A1237" s="36">
        <v>42600</v>
      </c>
      <c r="B1237" s="38">
        <v>8</v>
      </c>
      <c r="C1237" s="38">
        <v>34</v>
      </c>
      <c r="D1237" s="17">
        <v>3000031812</v>
      </c>
      <c r="E1237" s="17">
        <v>1100122</v>
      </c>
      <c r="F1237" s="17" t="s">
        <v>58</v>
      </c>
      <c r="G1237" s="17">
        <v>202963</v>
      </c>
      <c r="H1237" s="17" t="s">
        <v>130</v>
      </c>
      <c r="I1237" s="27">
        <v>15.68</v>
      </c>
      <c r="J1237" s="27">
        <v>15.68</v>
      </c>
      <c r="K1237" s="17" t="s">
        <v>1066</v>
      </c>
      <c r="L1237" s="34">
        <v>510</v>
      </c>
      <c r="M1237" s="17">
        <v>510</v>
      </c>
      <c r="N1237" s="18">
        <v>1234015.95</v>
      </c>
      <c r="O1237" s="30">
        <v>78699.996811224482</v>
      </c>
    </row>
    <row r="1238" spans="1:15" x14ac:dyDescent="0.25">
      <c r="A1238" s="36">
        <v>42600</v>
      </c>
      <c r="B1238" s="38">
        <v>8</v>
      </c>
      <c r="C1238" s="38">
        <v>34</v>
      </c>
      <c r="D1238" s="17">
        <v>3000031037</v>
      </c>
      <c r="E1238" s="17">
        <v>1100365</v>
      </c>
      <c r="F1238" s="17" t="s">
        <v>14</v>
      </c>
      <c r="G1238" s="17">
        <v>201888</v>
      </c>
      <c r="H1238" s="17" t="s">
        <v>15</v>
      </c>
      <c r="I1238" s="27">
        <v>24.5</v>
      </c>
      <c r="J1238" s="27">
        <v>24.4</v>
      </c>
      <c r="K1238" s="17" t="s">
        <v>21</v>
      </c>
      <c r="L1238" s="34">
        <v>10052</v>
      </c>
      <c r="M1238" s="17">
        <v>9956</v>
      </c>
      <c r="N1238" s="18">
        <v>1001375.9999999999</v>
      </c>
      <c r="O1238" s="30">
        <v>41040</v>
      </c>
    </row>
    <row r="1239" spans="1:15" x14ac:dyDescent="0.25">
      <c r="A1239" s="36">
        <v>42600</v>
      </c>
      <c r="B1239" s="38">
        <v>8</v>
      </c>
      <c r="C1239" s="38">
        <v>34</v>
      </c>
      <c r="D1239" s="17">
        <v>3000031037</v>
      </c>
      <c r="E1239" s="17">
        <v>1100365</v>
      </c>
      <c r="F1239" s="17" t="s">
        <v>14</v>
      </c>
      <c r="G1239" s="17">
        <v>201888</v>
      </c>
      <c r="H1239" s="17" t="s">
        <v>15</v>
      </c>
      <c r="I1239" s="27">
        <v>20.45</v>
      </c>
      <c r="J1239" s="27">
        <v>20.376999999999999</v>
      </c>
      <c r="K1239" s="17" t="s">
        <v>1067</v>
      </c>
      <c r="L1239" s="34">
        <v>10083</v>
      </c>
      <c r="M1239" s="17">
        <v>9991</v>
      </c>
      <c r="N1239" s="18">
        <v>836272.08</v>
      </c>
      <c r="O1239" s="30">
        <v>41040</v>
      </c>
    </row>
    <row r="1240" spans="1:15" x14ac:dyDescent="0.25">
      <c r="A1240" s="36">
        <v>42600</v>
      </c>
      <c r="B1240" s="38">
        <v>8</v>
      </c>
      <c r="C1240" s="38">
        <v>34</v>
      </c>
      <c r="D1240" s="17">
        <v>3000031037</v>
      </c>
      <c r="E1240" s="17">
        <v>1100365</v>
      </c>
      <c r="F1240" s="17" t="s">
        <v>14</v>
      </c>
      <c r="G1240" s="17">
        <v>201888</v>
      </c>
      <c r="H1240" s="17" t="s">
        <v>15</v>
      </c>
      <c r="I1240" s="27">
        <v>22.26</v>
      </c>
      <c r="J1240" s="27">
        <v>22.18</v>
      </c>
      <c r="K1240" s="17" t="s">
        <v>20</v>
      </c>
      <c r="L1240" s="34">
        <v>10071</v>
      </c>
      <c r="M1240" s="17">
        <v>9980</v>
      </c>
      <c r="N1240" s="18">
        <v>910267.2</v>
      </c>
      <c r="O1240" s="30">
        <v>41040</v>
      </c>
    </row>
    <row r="1241" spans="1:15" x14ac:dyDescent="0.25">
      <c r="A1241" s="36">
        <v>42600</v>
      </c>
      <c r="B1241" s="38">
        <v>8</v>
      </c>
      <c r="C1241" s="38">
        <v>34</v>
      </c>
      <c r="D1241" s="17">
        <v>3000031037</v>
      </c>
      <c r="E1241" s="17">
        <v>1100365</v>
      </c>
      <c r="F1241" s="17" t="s">
        <v>14</v>
      </c>
      <c r="G1241" s="17">
        <v>201888</v>
      </c>
      <c r="H1241" s="17" t="s">
        <v>15</v>
      </c>
      <c r="I1241" s="27">
        <v>2</v>
      </c>
      <c r="J1241" s="27">
        <v>1.9930000000000001</v>
      </c>
      <c r="K1241" s="17" t="s">
        <v>1067</v>
      </c>
      <c r="L1241" s="34">
        <v>10082</v>
      </c>
      <c r="M1241" s="17">
        <v>9990</v>
      </c>
      <c r="N1241" s="18">
        <v>81792.72</v>
      </c>
      <c r="O1241" s="30">
        <v>41040</v>
      </c>
    </row>
    <row r="1242" spans="1:15" x14ac:dyDescent="0.25">
      <c r="A1242" s="36">
        <v>42600</v>
      </c>
      <c r="B1242" s="38">
        <v>8</v>
      </c>
      <c r="C1242" s="38">
        <v>34</v>
      </c>
      <c r="D1242" s="17">
        <v>3000031037</v>
      </c>
      <c r="E1242" s="17">
        <v>1100365</v>
      </c>
      <c r="F1242" s="17" t="s">
        <v>14</v>
      </c>
      <c r="G1242" s="17">
        <v>201888</v>
      </c>
      <c r="H1242" s="17" t="s">
        <v>15</v>
      </c>
      <c r="I1242" s="27">
        <v>25.48</v>
      </c>
      <c r="J1242" s="27">
        <v>25.37</v>
      </c>
      <c r="K1242" s="17" t="s">
        <v>19</v>
      </c>
      <c r="L1242" s="34">
        <v>10081</v>
      </c>
      <c r="M1242" s="17">
        <v>9989</v>
      </c>
      <c r="N1242" s="18">
        <v>1041184.8</v>
      </c>
      <c r="O1242" s="30">
        <v>41040</v>
      </c>
    </row>
    <row r="1243" spans="1:15" x14ac:dyDescent="0.25">
      <c r="A1243" s="36">
        <v>42600</v>
      </c>
      <c r="B1243" s="38">
        <v>8</v>
      </c>
      <c r="C1243" s="38">
        <v>34</v>
      </c>
      <c r="D1243" s="17">
        <v>3000033070</v>
      </c>
      <c r="E1243" s="17">
        <v>1100378</v>
      </c>
      <c r="F1243" s="17" t="s">
        <v>668</v>
      </c>
      <c r="G1243" s="17">
        <v>200222</v>
      </c>
      <c r="H1243" s="17" t="s">
        <v>17</v>
      </c>
      <c r="I1243" s="27">
        <v>19.989999999999998</v>
      </c>
      <c r="J1243" s="27">
        <v>19.989999999999998</v>
      </c>
      <c r="K1243" s="17" t="s">
        <v>1038</v>
      </c>
      <c r="L1243" s="34">
        <v>11148</v>
      </c>
      <c r="M1243" s="17">
        <v>11148</v>
      </c>
      <c r="N1243" s="18">
        <v>940869.33</v>
      </c>
      <c r="O1243" s="30">
        <v>47067</v>
      </c>
    </row>
    <row r="1244" spans="1:15" x14ac:dyDescent="0.25">
      <c r="A1244" s="36">
        <v>42600</v>
      </c>
      <c r="B1244" s="38">
        <v>8</v>
      </c>
      <c r="C1244" s="38">
        <v>34</v>
      </c>
      <c r="D1244" s="17">
        <v>3000033070</v>
      </c>
      <c r="E1244" s="17">
        <v>1100378</v>
      </c>
      <c r="F1244" s="17" t="s">
        <v>668</v>
      </c>
      <c r="G1244" s="17">
        <v>200222</v>
      </c>
      <c r="H1244" s="17" t="s">
        <v>17</v>
      </c>
      <c r="I1244" s="27">
        <v>20.73</v>
      </c>
      <c r="J1244" s="27">
        <v>20.66</v>
      </c>
      <c r="K1244" s="17" t="s">
        <v>1048</v>
      </c>
      <c r="L1244" s="34">
        <v>11145</v>
      </c>
      <c r="M1244" s="17">
        <v>11145</v>
      </c>
      <c r="N1244" s="18">
        <v>972404.22</v>
      </c>
      <c r="O1244" s="30">
        <v>47067</v>
      </c>
    </row>
    <row r="1245" spans="1:15" x14ac:dyDescent="0.25">
      <c r="A1245" s="36">
        <v>42600</v>
      </c>
      <c r="B1245" s="38">
        <v>8</v>
      </c>
      <c r="C1245" s="38">
        <v>34</v>
      </c>
      <c r="D1245" s="17">
        <v>3000033070</v>
      </c>
      <c r="E1245" s="17">
        <v>1100378</v>
      </c>
      <c r="F1245" s="17" t="s">
        <v>668</v>
      </c>
      <c r="G1245" s="17">
        <v>200222</v>
      </c>
      <c r="H1245" s="17" t="s">
        <v>17</v>
      </c>
      <c r="I1245" s="27">
        <v>20.6</v>
      </c>
      <c r="J1245" s="27">
        <v>20.5</v>
      </c>
      <c r="K1245" s="17" t="s">
        <v>1046</v>
      </c>
      <c r="L1245" s="34">
        <v>11143</v>
      </c>
      <c r="M1245" s="17">
        <v>11143</v>
      </c>
      <c r="N1245" s="18">
        <v>964873.5</v>
      </c>
      <c r="O1245" s="30">
        <v>47067</v>
      </c>
    </row>
    <row r="1246" spans="1:15" x14ac:dyDescent="0.25">
      <c r="A1246" s="36">
        <v>42600</v>
      </c>
      <c r="B1246" s="38">
        <v>8</v>
      </c>
      <c r="C1246" s="38">
        <v>34</v>
      </c>
      <c r="D1246" s="17">
        <v>3000033070</v>
      </c>
      <c r="E1246" s="17">
        <v>1100378</v>
      </c>
      <c r="F1246" s="17" t="s">
        <v>668</v>
      </c>
      <c r="G1246" s="17">
        <v>200222</v>
      </c>
      <c r="H1246" s="17" t="s">
        <v>17</v>
      </c>
      <c r="I1246" s="27">
        <v>-20.73</v>
      </c>
      <c r="J1246" s="27">
        <v>-20.66</v>
      </c>
      <c r="K1246" s="17" t="s">
        <v>1048</v>
      </c>
      <c r="L1246" s="34">
        <v>11145</v>
      </c>
      <c r="M1246" s="17">
        <v>11145</v>
      </c>
      <c r="N1246" s="18">
        <v>-972404.22</v>
      </c>
      <c r="O1246" s="30">
        <v>47067</v>
      </c>
    </row>
    <row r="1247" spans="1:15" x14ac:dyDescent="0.25">
      <c r="A1247" s="36">
        <v>42600</v>
      </c>
      <c r="B1247" s="38">
        <v>8</v>
      </c>
      <c r="C1247" s="38">
        <v>34</v>
      </c>
      <c r="D1247" s="17">
        <v>3000033070</v>
      </c>
      <c r="E1247" s="17">
        <v>1100378</v>
      </c>
      <c r="F1247" s="17" t="s">
        <v>668</v>
      </c>
      <c r="G1247" s="17">
        <v>200222</v>
      </c>
      <c r="H1247" s="17" t="s">
        <v>17</v>
      </c>
      <c r="I1247" s="27">
        <v>20.73</v>
      </c>
      <c r="J1247" s="27">
        <v>20.69</v>
      </c>
      <c r="K1247" s="17" t="s">
        <v>1068</v>
      </c>
      <c r="L1247" s="34">
        <v>11101</v>
      </c>
      <c r="M1247" s="17">
        <v>11101</v>
      </c>
      <c r="N1247" s="18">
        <v>973816.22999999986</v>
      </c>
      <c r="O1247" s="30">
        <v>47066.999999999993</v>
      </c>
    </row>
    <row r="1248" spans="1:15" x14ac:dyDescent="0.25">
      <c r="A1248" s="36">
        <v>42600</v>
      </c>
      <c r="B1248" s="38">
        <v>8</v>
      </c>
      <c r="C1248" s="38">
        <v>34</v>
      </c>
      <c r="D1248" s="17">
        <v>3000033070</v>
      </c>
      <c r="E1248" s="17">
        <v>1100378</v>
      </c>
      <c r="F1248" s="17" t="s">
        <v>668</v>
      </c>
      <c r="G1248" s="17">
        <v>200222</v>
      </c>
      <c r="H1248" s="17" t="s">
        <v>17</v>
      </c>
      <c r="I1248" s="27">
        <v>20.69</v>
      </c>
      <c r="J1248" s="27">
        <v>20.68</v>
      </c>
      <c r="K1248" s="17" t="s">
        <v>1069</v>
      </c>
      <c r="L1248" s="34">
        <v>11159</v>
      </c>
      <c r="M1248" s="17">
        <v>11159</v>
      </c>
      <c r="N1248" s="18">
        <v>973345.55999999994</v>
      </c>
      <c r="O1248" s="30">
        <v>47067</v>
      </c>
    </row>
    <row r="1249" spans="1:15" x14ac:dyDescent="0.25">
      <c r="A1249" s="36">
        <v>42600</v>
      </c>
      <c r="B1249" s="38">
        <v>8</v>
      </c>
      <c r="C1249" s="38">
        <v>34</v>
      </c>
      <c r="D1249" s="17">
        <v>3000033070</v>
      </c>
      <c r="E1249" s="17">
        <v>1100378</v>
      </c>
      <c r="F1249" s="17" t="s">
        <v>668</v>
      </c>
      <c r="G1249" s="17">
        <v>200222</v>
      </c>
      <c r="H1249" s="17" t="s">
        <v>17</v>
      </c>
      <c r="I1249" s="27">
        <v>19.32</v>
      </c>
      <c r="J1249" s="27">
        <v>19.29</v>
      </c>
      <c r="K1249" s="17" t="s">
        <v>1070</v>
      </c>
      <c r="L1249" s="34">
        <v>11098</v>
      </c>
      <c r="M1249" s="17">
        <v>11098</v>
      </c>
      <c r="N1249" s="18">
        <v>907922.43</v>
      </c>
      <c r="O1249" s="30">
        <v>47067.000000000007</v>
      </c>
    </row>
    <row r="1250" spans="1:15" x14ac:dyDescent="0.25">
      <c r="A1250" s="36">
        <v>42600</v>
      </c>
      <c r="B1250" s="38">
        <v>8</v>
      </c>
      <c r="C1250" s="38">
        <v>34</v>
      </c>
      <c r="D1250" s="17">
        <v>3000033070</v>
      </c>
      <c r="E1250" s="17">
        <v>1100378</v>
      </c>
      <c r="F1250" s="17" t="s">
        <v>668</v>
      </c>
      <c r="G1250" s="17">
        <v>200222</v>
      </c>
      <c r="H1250" s="17" t="s">
        <v>17</v>
      </c>
      <c r="I1250" s="27">
        <v>20.45</v>
      </c>
      <c r="J1250" s="27">
        <v>20.41</v>
      </c>
      <c r="K1250" s="17" t="s">
        <v>691</v>
      </c>
      <c r="L1250" s="34">
        <v>11100</v>
      </c>
      <c r="M1250" s="17">
        <v>11100</v>
      </c>
      <c r="N1250" s="18">
        <v>960637.47</v>
      </c>
      <c r="O1250" s="30">
        <v>47067</v>
      </c>
    </row>
    <row r="1251" spans="1:15" x14ac:dyDescent="0.25">
      <c r="A1251" s="36">
        <v>42600</v>
      </c>
      <c r="B1251" s="38">
        <v>8</v>
      </c>
      <c r="C1251" s="38">
        <v>34</v>
      </c>
      <c r="D1251" s="17">
        <v>3000033589</v>
      </c>
      <c r="E1251" s="17">
        <v>1100380</v>
      </c>
      <c r="F1251" s="17" t="s">
        <v>23</v>
      </c>
      <c r="G1251" s="17">
        <v>200282</v>
      </c>
      <c r="H1251" s="17" t="s">
        <v>24</v>
      </c>
      <c r="I1251" s="27">
        <v>27.62</v>
      </c>
      <c r="J1251" s="27">
        <v>27.6</v>
      </c>
      <c r="K1251" s="17" t="s">
        <v>37</v>
      </c>
      <c r="L1251" s="34">
        <v>230</v>
      </c>
      <c r="M1251" s="17">
        <v>230</v>
      </c>
      <c r="N1251" s="18">
        <v>2391705.6000000001</v>
      </c>
      <c r="O1251" s="30">
        <v>86656</v>
      </c>
    </row>
    <row r="1252" spans="1:15" x14ac:dyDescent="0.25">
      <c r="A1252" s="36">
        <v>42600</v>
      </c>
      <c r="B1252" s="38">
        <v>8</v>
      </c>
      <c r="C1252" s="38">
        <v>34</v>
      </c>
      <c r="D1252" s="17">
        <v>3000033589</v>
      </c>
      <c r="E1252" s="17">
        <v>1100380</v>
      </c>
      <c r="F1252" s="17" t="s">
        <v>23</v>
      </c>
      <c r="G1252" s="17">
        <v>200282</v>
      </c>
      <c r="H1252" s="17" t="s">
        <v>24</v>
      </c>
      <c r="I1252" s="27">
        <v>27.68</v>
      </c>
      <c r="J1252" s="27">
        <v>27.63</v>
      </c>
      <c r="K1252" s="17" t="s">
        <v>56</v>
      </c>
      <c r="L1252" s="34">
        <v>229</v>
      </c>
      <c r="M1252" s="17">
        <v>229</v>
      </c>
      <c r="N1252" s="18">
        <v>2394305.2799999998</v>
      </c>
      <c r="O1252" s="30">
        <v>86656</v>
      </c>
    </row>
    <row r="1253" spans="1:15" x14ac:dyDescent="0.25">
      <c r="A1253" s="36">
        <v>42600</v>
      </c>
      <c r="B1253" s="38">
        <v>8</v>
      </c>
      <c r="C1253" s="38">
        <v>34</v>
      </c>
      <c r="D1253" s="17">
        <v>3000033589</v>
      </c>
      <c r="E1253" s="17">
        <v>1100380</v>
      </c>
      <c r="F1253" s="17" t="s">
        <v>23</v>
      </c>
      <c r="G1253" s="17">
        <v>200282</v>
      </c>
      <c r="H1253" s="17" t="s">
        <v>24</v>
      </c>
      <c r="I1253" s="27">
        <v>27.82</v>
      </c>
      <c r="J1253" s="27">
        <v>27.82</v>
      </c>
      <c r="K1253" s="17" t="s">
        <v>791</v>
      </c>
      <c r="L1253" s="34">
        <v>231</v>
      </c>
      <c r="M1253" s="17">
        <v>231</v>
      </c>
      <c r="N1253" s="18">
        <v>2410769.92</v>
      </c>
      <c r="O1253" s="30">
        <v>86656</v>
      </c>
    </row>
    <row r="1254" spans="1:15" x14ac:dyDescent="0.25">
      <c r="A1254" s="36">
        <v>42601</v>
      </c>
      <c r="B1254" s="38">
        <v>8</v>
      </c>
      <c r="C1254" s="38">
        <v>34</v>
      </c>
      <c r="D1254" s="17">
        <v>3000033070</v>
      </c>
      <c r="E1254" s="17">
        <v>1100378</v>
      </c>
      <c r="F1254" s="17" t="s">
        <v>668</v>
      </c>
      <c r="G1254" s="17">
        <v>200222</v>
      </c>
      <c r="H1254" s="17" t="s">
        <v>17</v>
      </c>
      <c r="I1254" s="27">
        <v>20.73</v>
      </c>
      <c r="J1254" s="27">
        <v>20.66</v>
      </c>
      <c r="K1254" s="17" t="s">
        <v>1048</v>
      </c>
      <c r="L1254" s="34">
        <v>11145</v>
      </c>
      <c r="M1254" s="17">
        <v>11145</v>
      </c>
      <c r="N1254" s="18">
        <v>972404.22</v>
      </c>
      <c r="O1254" s="30">
        <v>47067</v>
      </c>
    </row>
    <row r="1255" spans="1:15" x14ac:dyDescent="0.25">
      <c r="A1255" s="36">
        <v>42601</v>
      </c>
      <c r="B1255" s="38">
        <v>8</v>
      </c>
      <c r="C1255" s="38">
        <v>34</v>
      </c>
      <c r="D1255" s="17">
        <v>3000033589</v>
      </c>
      <c r="E1255" s="17">
        <v>1100380</v>
      </c>
      <c r="F1255" s="17" t="s">
        <v>23</v>
      </c>
      <c r="G1255" s="17">
        <v>200282</v>
      </c>
      <c r="H1255" s="17" t="s">
        <v>24</v>
      </c>
      <c r="I1255" s="27">
        <v>28.26</v>
      </c>
      <c r="J1255" s="27">
        <v>28.26</v>
      </c>
      <c r="K1255" s="17" t="s">
        <v>25</v>
      </c>
      <c r="L1255" s="34">
        <v>234</v>
      </c>
      <c r="M1255" s="17">
        <v>234</v>
      </c>
      <c r="N1255" s="18">
        <v>2448898.56</v>
      </c>
      <c r="O1255" s="30">
        <v>86656</v>
      </c>
    </row>
    <row r="1256" spans="1:15" x14ac:dyDescent="0.25">
      <c r="A1256" s="36">
        <v>42601</v>
      </c>
      <c r="B1256" s="38">
        <v>8</v>
      </c>
      <c r="C1256" s="38">
        <v>34</v>
      </c>
      <c r="D1256" s="17">
        <v>3000033589</v>
      </c>
      <c r="E1256" s="17">
        <v>1100380</v>
      </c>
      <c r="F1256" s="17" t="s">
        <v>23</v>
      </c>
      <c r="G1256" s="17">
        <v>200282</v>
      </c>
      <c r="H1256" s="17" t="s">
        <v>24</v>
      </c>
      <c r="I1256" s="27">
        <v>27.34</v>
      </c>
      <c r="J1256" s="27">
        <v>27.3</v>
      </c>
      <c r="K1256" s="17" t="s">
        <v>33</v>
      </c>
      <c r="L1256" s="34">
        <v>236</v>
      </c>
      <c r="M1256" s="17">
        <v>236</v>
      </c>
      <c r="N1256" s="18">
        <v>2365708.7999999998</v>
      </c>
      <c r="O1256" s="30">
        <v>86655.999999999985</v>
      </c>
    </row>
    <row r="1257" spans="1:15" x14ac:dyDescent="0.25">
      <c r="A1257" s="36">
        <v>42601</v>
      </c>
      <c r="B1257" s="38">
        <v>8</v>
      </c>
      <c r="C1257" s="38">
        <v>34</v>
      </c>
      <c r="D1257" s="17">
        <v>3000033589</v>
      </c>
      <c r="E1257" s="17">
        <v>1100380</v>
      </c>
      <c r="F1257" s="17" t="s">
        <v>23</v>
      </c>
      <c r="G1257" s="17">
        <v>200282</v>
      </c>
      <c r="H1257" s="17" t="s">
        <v>24</v>
      </c>
      <c r="I1257" s="27">
        <v>27.76</v>
      </c>
      <c r="J1257" s="27">
        <v>27.76</v>
      </c>
      <c r="K1257" s="17" t="s">
        <v>68</v>
      </c>
      <c r="L1257" s="34">
        <v>233</v>
      </c>
      <c r="M1257" s="17">
        <v>233</v>
      </c>
      <c r="N1257" s="18">
        <v>2405570.5600000001</v>
      </c>
      <c r="O1257" s="30">
        <v>86656</v>
      </c>
    </row>
    <row r="1258" spans="1:15" x14ac:dyDescent="0.25">
      <c r="A1258" s="36">
        <v>42601</v>
      </c>
      <c r="B1258" s="38">
        <v>8</v>
      </c>
      <c r="C1258" s="38">
        <v>34</v>
      </c>
      <c r="D1258" s="17">
        <v>3000033589</v>
      </c>
      <c r="E1258" s="17">
        <v>1100380</v>
      </c>
      <c r="F1258" s="17" t="s">
        <v>23</v>
      </c>
      <c r="G1258" s="17">
        <v>200282</v>
      </c>
      <c r="H1258" s="17" t="s">
        <v>24</v>
      </c>
      <c r="I1258" s="27">
        <v>27.63</v>
      </c>
      <c r="J1258" s="27">
        <v>27.6</v>
      </c>
      <c r="K1258" s="17" t="s">
        <v>152</v>
      </c>
      <c r="L1258" s="34">
        <v>232</v>
      </c>
      <c r="M1258" s="17">
        <v>232</v>
      </c>
      <c r="N1258" s="18">
        <v>2391705.6000000001</v>
      </c>
      <c r="O1258" s="30">
        <v>86656</v>
      </c>
    </row>
    <row r="1259" spans="1:15" x14ac:dyDescent="0.25">
      <c r="A1259" s="36">
        <v>42601</v>
      </c>
      <c r="B1259" s="38">
        <v>8</v>
      </c>
      <c r="C1259" s="38">
        <v>34</v>
      </c>
      <c r="D1259" s="17">
        <v>3000033589</v>
      </c>
      <c r="E1259" s="17">
        <v>1100380</v>
      </c>
      <c r="F1259" s="17" t="s">
        <v>23</v>
      </c>
      <c r="G1259" s="17">
        <v>200282</v>
      </c>
      <c r="H1259" s="17" t="s">
        <v>24</v>
      </c>
      <c r="I1259" s="27">
        <v>28.18</v>
      </c>
      <c r="J1259" s="27">
        <v>28.14</v>
      </c>
      <c r="K1259" s="17" t="s">
        <v>78</v>
      </c>
      <c r="L1259" s="34">
        <v>235</v>
      </c>
      <c r="M1259" s="17">
        <v>235</v>
      </c>
      <c r="N1259" s="18">
        <v>2438499.84</v>
      </c>
      <c r="O1259" s="30">
        <v>86656</v>
      </c>
    </row>
    <row r="1260" spans="1:15" x14ac:dyDescent="0.25">
      <c r="A1260" s="36">
        <v>42602</v>
      </c>
      <c r="B1260" s="38">
        <v>8</v>
      </c>
      <c r="C1260" s="38">
        <v>34</v>
      </c>
      <c r="D1260" s="17">
        <v>3000032360</v>
      </c>
      <c r="E1260" s="17">
        <v>1100122</v>
      </c>
      <c r="F1260" s="17" t="s">
        <v>58</v>
      </c>
      <c r="G1260" s="17">
        <v>202963</v>
      </c>
      <c r="H1260" s="17" t="s">
        <v>130</v>
      </c>
      <c r="I1260" s="27">
        <v>20.22</v>
      </c>
      <c r="J1260" s="27">
        <v>20.21</v>
      </c>
      <c r="K1260" s="17" t="s">
        <v>1071</v>
      </c>
      <c r="L1260" s="34">
        <v>514</v>
      </c>
      <c r="M1260" s="17">
        <v>514</v>
      </c>
      <c r="N1260" s="18">
        <v>1525854.8399999999</v>
      </c>
      <c r="O1260" s="30">
        <v>75499.992083127159</v>
      </c>
    </row>
    <row r="1261" spans="1:15" x14ac:dyDescent="0.25">
      <c r="A1261" s="36">
        <v>42602</v>
      </c>
      <c r="B1261" s="38">
        <v>8</v>
      </c>
      <c r="C1261" s="38">
        <v>34</v>
      </c>
      <c r="D1261" s="17">
        <v>3000032360</v>
      </c>
      <c r="E1261" s="17">
        <v>1100122</v>
      </c>
      <c r="F1261" s="17" t="s">
        <v>58</v>
      </c>
      <c r="G1261" s="17">
        <v>202963</v>
      </c>
      <c r="H1261" s="17" t="s">
        <v>130</v>
      </c>
      <c r="I1261" s="27">
        <v>20.03</v>
      </c>
      <c r="J1261" s="27">
        <v>20.010000000000002</v>
      </c>
      <c r="K1261" s="17" t="s">
        <v>1072</v>
      </c>
      <c r="L1261" s="34">
        <v>520</v>
      </c>
      <c r="M1261" s="17">
        <v>520</v>
      </c>
      <c r="N1261" s="18">
        <v>1510754.8400000003</v>
      </c>
      <c r="O1261" s="30">
        <v>75499.992003998006</v>
      </c>
    </row>
    <row r="1262" spans="1:15" x14ac:dyDescent="0.25">
      <c r="A1262" s="36">
        <v>42602</v>
      </c>
      <c r="B1262" s="38">
        <v>8</v>
      </c>
      <c r="C1262" s="38">
        <v>34</v>
      </c>
      <c r="D1262" s="17">
        <v>3000033070</v>
      </c>
      <c r="E1262" s="17">
        <v>1100378</v>
      </c>
      <c r="F1262" s="17" t="s">
        <v>668</v>
      </c>
      <c r="G1262" s="17">
        <v>200222</v>
      </c>
      <c r="H1262" s="17" t="s">
        <v>17</v>
      </c>
      <c r="I1262" s="27">
        <v>21.88</v>
      </c>
      <c r="J1262" s="27">
        <v>21.88</v>
      </c>
      <c r="K1262" s="17" t="s">
        <v>1057</v>
      </c>
      <c r="L1262" s="34">
        <v>11490</v>
      </c>
      <c r="M1262" s="17">
        <v>11490</v>
      </c>
      <c r="N1262" s="18">
        <v>1029825.96</v>
      </c>
      <c r="O1262" s="30">
        <v>47067</v>
      </c>
    </row>
    <row r="1263" spans="1:15" x14ac:dyDescent="0.25">
      <c r="A1263" s="36">
        <v>42602</v>
      </c>
      <c r="B1263" s="38">
        <v>8</v>
      </c>
      <c r="C1263" s="38">
        <v>34</v>
      </c>
      <c r="D1263" s="17">
        <v>3000033070</v>
      </c>
      <c r="E1263" s="17">
        <v>1100378</v>
      </c>
      <c r="F1263" s="17" t="s">
        <v>668</v>
      </c>
      <c r="G1263" s="17">
        <v>200222</v>
      </c>
      <c r="H1263" s="17" t="s">
        <v>17</v>
      </c>
      <c r="I1263" s="27">
        <v>21.92</v>
      </c>
      <c r="J1263" s="27">
        <v>21.92</v>
      </c>
      <c r="K1263" s="17" t="s">
        <v>1057</v>
      </c>
      <c r="L1263" s="34">
        <v>11242</v>
      </c>
      <c r="M1263" s="17">
        <v>11242</v>
      </c>
      <c r="N1263" s="18">
        <v>1031708.6400000001</v>
      </c>
      <c r="O1263" s="30">
        <v>47067</v>
      </c>
    </row>
    <row r="1264" spans="1:15" x14ac:dyDescent="0.25">
      <c r="A1264" s="36">
        <v>42602</v>
      </c>
      <c r="B1264" s="38">
        <v>8</v>
      </c>
      <c r="C1264" s="38">
        <v>34</v>
      </c>
      <c r="D1264" s="17">
        <v>3000033070</v>
      </c>
      <c r="E1264" s="17">
        <v>1100378</v>
      </c>
      <c r="F1264" s="17" t="s">
        <v>668</v>
      </c>
      <c r="G1264" s="17">
        <v>200222</v>
      </c>
      <c r="H1264" s="17" t="s">
        <v>17</v>
      </c>
      <c r="I1264" s="27">
        <v>23.09</v>
      </c>
      <c r="J1264" s="27">
        <v>23.09</v>
      </c>
      <c r="K1264" s="17" t="s">
        <v>1067</v>
      </c>
      <c r="L1264" s="34">
        <v>11244</v>
      </c>
      <c r="M1264" s="17">
        <v>11244</v>
      </c>
      <c r="N1264" s="18">
        <v>1086777.03</v>
      </c>
      <c r="O1264" s="30">
        <v>47067</v>
      </c>
    </row>
    <row r="1265" spans="1:15" x14ac:dyDescent="0.25">
      <c r="A1265" s="36">
        <v>42602</v>
      </c>
      <c r="B1265" s="38">
        <v>8</v>
      </c>
      <c r="C1265" s="38">
        <v>34</v>
      </c>
      <c r="D1265" s="17">
        <v>3000033070</v>
      </c>
      <c r="E1265" s="17">
        <v>1100378</v>
      </c>
      <c r="F1265" s="17" t="s">
        <v>668</v>
      </c>
      <c r="G1265" s="17">
        <v>200222</v>
      </c>
      <c r="H1265" s="17" t="s">
        <v>17</v>
      </c>
      <c r="I1265" s="27">
        <v>26.47</v>
      </c>
      <c r="J1265" s="27">
        <v>26.47</v>
      </c>
      <c r="K1265" s="17" t="s">
        <v>113</v>
      </c>
      <c r="L1265" s="34">
        <v>11355</v>
      </c>
      <c r="M1265" s="17">
        <v>11355</v>
      </c>
      <c r="N1265" s="18">
        <v>1245863.49</v>
      </c>
      <c r="O1265" s="30">
        <v>47067</v>
      </c>
    </row>
    <row r="1266" spans="1:15" x14ac:dyDescent="0.25">
      <c r="A1266" s="36">
        <v>42602</v>
      </c>
      <c r="B1266" s="38">
        <v>8</v>
      </c>
      <c r="C1266" s="38">
        <v>34</v>
      </c>
      <c r="D1266" s="17">
        <v>3000033070</v>
      </c>
      <c r="E1266" s="17">
        <v>1100378</v>
      </c>
      <c r="F1266" s="17" t="s">
        <v>668</v>
      </c>
      <c r="G1266" s="17">
        <v>200222</v>
      </c>
      <c r="H1266" s="17" t="s">
        <v>17</v>
      </c>
      <c r="I1266" s="27">
        <v>25.04</v>
      </c>
      <c r="J1266" s="27">
        <v>25.04</v>
      </c>
      <c r="K1266" s="17" t="s">
        <v>43</v>
      </c>
      <c r="L1266" s="34">
        <v>11360</v>
      </c>
      <c r="M1266" s="17">
        <v>11360</v>
      </c>
      <c r="N1266" s="18">
        <v>1178557.68</v>
      </c>
      <c r="O1266" s="30">
        <v>47067</v>
      </c>
    </row>
    <row r="1267" spans="1:15" x14ac:dyDescent="0.25">
      <c r="A1267" s="36">
        <v>42602</v>
      </c>
      <c r="B1267" s="38">
        <v>8</v>
      </c>
      <c r="C1267" s="38">
        <v>34</v>
      </c>
      <c r="D1267" s="17">
        <v>3000033070</v>
      </c>
      <c r="E1267" s="17">
        <v>1100378</v>
      </c>
      <c r="F1267" s="17" t="s">
        <v>668</v>
      </c>
      <c r="G1267" s="17">
        <v>200222</v>
      </c>
      <c r="H1267" s="17" t="s">
        <v>17</v>
      </c>
      <c r="I1267" s="27">
        <v>22</v>
      </c>
      <c r="J1267" s="27">
        <v>21.99</v>
      </c>
      <c r="K1267" s="17" t="s">
        <v>1016</v>
      </c>
      <c r="L1267" s="34">
        <v>11381</v>
      </c>
      <c r="M1267" s="17">
        <v>11381</v>
      </c>
      <c r="N1267" s="18">
        <v>1035003.33</v>
      </c>
      <c r="O1267" s="30">
        <v>47067</v>
      </c>
    </row>
    <row r="1268" spans="1:15" x14ac:dyDescent="0.25">
      <c r="A1268" s="36">
        <v>42602</v>
      </c>
      <c r="B1268" s="38">
        <v>8</v>
      </c>
      <c r="C1268" s="38">
        <v>34</v>
      </c>
      <c r="D1268" s="17">
        <v>3000033070</v>
      </c>
      <c r="E1268" s="17">
        <v>1100378</v>
      </c>
      <c r="F1268" s="17" t="s">
        <v>668</v>
      </c>
      <c r="G1268" s="17">
        <v>200222</v>
      </c>
      <c r="H1268" s="17" t="s">
        <v>17</v>
      </c>
      <c r="I1268" s="27">
        <v>22.28</v>
      </c>
      <c r="J1268" s="27">
        <v>22.28</v>
      </c>
      <c r="K1268" s="17" t="s">
        <v>112</v>
      </c>
      <c r="L1268" s="34">
        <v>11365</v>
      </c>
      <c r="M1268" s="17">
        <v>11365</v>
      </c>
      <c r="N1268" s="18">
        <v>1048652.76</v>
      </c>
      <c r="O1268" s="30">
        <v>47067</v>
      </c>
    </row>
    <row r="1269" spans="1:15" x14ac:dyDescent="0.25">
      <c r="A1269" s="36">
        <v>42602</v>
      </c>
      <c r="B1269" s="38">
        <v>8</v>
      </c>
      <c r="C1269" s="38">
        <v>34</v>
      </c>
      <c r="D1269" s="17">
        <v>3000033070</v>
      </c>
      <c r="E1269" s="17">
        <v>1100378</v>
      </c>
      <c r="F1269" s="17" t="s">
        <v>668</v>
      </c>
      <c r="G1269" s="17">
        <v>200222</v>
      </c>
      <c r="H1269" s="17" t="s">
        <v>17</v>
      </c>
      <c r="I1269" s="27">
        <v>20.91</v>
      </c>
      <c r="J1269" s="27">
        <v>20.88</v>
      </c>
      <c r="K1269" s="17" t="s">
        <v>1048</v>
      </c>
      <c r="L1269" s="34">
        <v>11351</v>
      </c>
      <c r="M1269" s="17">
        <v>11351</v>
      </c>
      <c r="N1269" s="18">
        <v>982758.96</v>
      </c>
      <c r="O1269" s="30">
        <v>47067</v>
      </c>
    </row>
    <row r="1270" spans="1:15" x14ac:dyDescent="0.25">
      <c r="A1270" s="36">
        <v>42602</v>
      </c>
      <c r="B1270" s="38">
        <v>8</v>
      </c>
      <c r="C1270" s="38">
        <v>34</v>
      </c>
      <c r="D1270" s="17">
        <v>3000033070</v>
      </c>
      <c r="E1270" s="17">
        <v>1100378</v>
      </c>
      <c r="F1270" s="17" t="s">
        <v>668</v>
      </c>
      <c r="G1270" s="17">
        <v>200222</v>
      </c>
      <c r="H1270" s="17" t="s">
        <v>17</v>
      </c>
      <c r="I1270" s="27">
        <v>19.93</v>
      </c>
      <c r="J1270" s="27">
        <v>19.93</v>
      </c>
      <c r="K1270" s="17" t="s">
        <v>1038</v>
      </c>
      <c r="L1270" s="34">
        <v>11327</v>
      </c>
      <c r="M1270" s="17">
        <v>11327</v>
      </c>
      <c r="N1270" s="18">
        <v>938045.30999999994</v>
      </c>
      <c r="O1270" s="30">
        <v>47067</v>
      </c>
    </row>
    <row r="1271" spans="1:15" x14ac:dyDescent="0.25">
      <c r="A1271" s="36">
        <v>42602</v>
      </c>
      <c r="B1271" s="38">
        <v>8</v>
      </c>
      <c r="C1271" s="38">
        <v>34</v>
      </c>
      <c r="D1271" s="17">
        <v>3000033070</v>
      </c>
      <c r="E1271" s="17">
        <v>1100378</v>
      </c>
      <c r="F1271" s="17" t="s">
        <v>668</v>
      </c>
      <c r="G1271" s="17">
        <v>200222</v>
      </c>
      <c r="H1271" s="17" t="s">
        <v>17</v>
      </c>
      <c r="I1271" s="27">
        <v>20.05</v>
      </c>
      <c r="J1271" s="27">
        <v>20.05</v>
      </c>
      <c r="K1271" s="17" t="s">
        <v>1070</v>
      </c>
      <c r="L1271" s="34">
        <v>11257</v>
      </c>
      <c r="M1271" s="17">
        <v>11257</v>
      </c>
      <c r="N1271" s="18">
        <v>943693.35</v>
      </c>
      <c r="O1271" s="30">
        <v>47067</v>
      </c>
    </row>
    <row r="1272" spans="1:15" x14ac:dyDescent="0.25">
      <c r="A1272" s="36">
        <v>42602</v>
      </c>
      <c r="B1272" s="38">
        <v>8</v>
      </c>
      <c r="C1272" s="38">
        <v>34</v>
      </c>
      <c r="D1272" s="17">
        <v>3000033070</v>
      </c>
      <c r="E1272" s="17">
        <v>1100378</v>
      </c>
      <c r="F1272" s="17" t="s">
        <v>668</v>
      </c>
      <c r="G1272" s="17">
        <v>200222</v>
      </c>
      <c r="H1272" s="17" t="s">
        <v>17</v>
      </c>
      <c r="I1272" s="27">
        <v>20.92</v>
      </c>
      <c r="J1272" s="27">
        <v>20.92</v>
      </c>
      <c r="K1272" s="17" t="s">
        <v>1046</v>
      </c>
      <c r="L1272" s="34">
        <v>11342</v>
      </c>
      <c r="M1272" s="17">
        <v>11342</v>
      </c>
      <c r="N1272" s="18">
        <v>984641.64000000013</v>
      </c>
      <c r="O1272" s="30">
        <v>47067</v>
      </c>
    </row>
    <row r="1273" spans="1:15" x14ac:dyDescent="0.25">
      <c r="A1273" s="36">
        <v>42602</v>
      </c>
      <c r="B1273" s="38">
        <v>8</v>
      </c>
      <c r="C1273" s="38">
        <v>34</v>
      </c>
      <c r="D1273" s="17">
        <v>3000033070</v>
      </c>
      <c r="E1273" s="17">
        <v>1100378</v>
      </c>
      <c r="F1273" s="17" t="s">
        <v>668</v>
      </c>
      <c r="G1273" s="17">
        <v>200222</v>
      </c>
      <c r="H1273" s="17" t="s">
        <v>17</v>
      </c>
      <c r="I1273" s="27">
        <v>22.68</v>
      </c>
      <c r="J1273" s="27">
        <v>22.68</v>
      </c>
      <c r="K1273" s="17" t="s">
        <v>1073</v>
      </c>
      <c r="L1273" s="34">
        <v>11333</v>
      </c>
      <c r="M1273" s="17">
        <v>11333</v>
      </c>
      <c r="N1273" s="18">
        <v>1067479.56</v>
      </c>
      <c r="O1273" s="30">
        <v>47067</v>
      </c>
    </row>
    <row r="1274" spans="1:15" x14ac:dyDescent="0.25">
      <c r="A1274" s="36">
        <v>42602</v>
      </c>
      <c r="B1274" s="38">
        <v>8</v>
      </c>
      <c r="C1274" s="38">
        <v>34</v>
      </c>
      <c r="D1274" s="17">
        <v>3000033070</v>
      </c>
      <c r="E1274" s="17">
        <v>1100378</v>
      </c>
      <c r="F1274" s="17" t="s">
        <v>668</v>
      </c>
      <c r="G1274" s="17">
        <v>200222</v>
      </c>
      <c r="H1274" s="17" t="s">
        <v>17</v>
      </c>
      <c r="I1274" s="27">
        <v>21.16</v>
      </c>
      <c r="J1274" s="27">
        <v>21.16</v>
      </c>
      <c r="K1274" s="17" t="s">
        <v>1065</v>
      </c>
      <c r="L1274" s="34">
        <v>11288</v>
      </c>
      <c r="M1274" s="17">
        <v>11288</v>
      </c>
      <c r="N1274" s="18">
        <v>995937.72</v>
      </c>
      <c r="O1274" s="30">
        <v>47067</v>
      </c>
    </row>
    <row r="1275" spans="1:15" x14ac:dyDescent="0.25">
      <c r="A1275" s="36">
        <v>42602</v>
      </c>
      <c r="B1275" s="38">
        <v>8</v>
      </c>
      <c r="C1275" s="38">
        <v>34</v>
      </c>
      <c r="D1275" s="17">
        <v>3000033070</v>
      </c>
      <c r="E1275" s="17">
        <v>1100378</v>
      </c>
      <c r="F1275" s="17" t="s">
        <v>668</v>
      </c>
      <c r="G1275" s="17">
        <v>200222</v>
      </c>
      <c r="H1275" s="17" t="s">
        <v>17</v>
      </c>
      <c r="I1275" s="27">
        <v>21</v>
      </c>
      <c r="J1275" s="27">
        <v>21</v>
      </c>
      <c r="K1275" s="17" t="s">
        <v>1074</v>
      </c>
      <c r="L1275" s="34">
        <v>11500</v>
      </c>
      <c r="M1275" s="17">
        <v>11500</v>
      </c>
      <c r="N1275" s="18">
        <v>988407</v>
      </c>
      <c r="O1275" s="30">
        <v>47067</v>
      </c>
    </row>
    <row r="1276" spans="1:15" x14ac:dyDescent="0.25">
      <c r="A1276" s="36">
        <v>42602</v>
      </c>
      <c r="B1276" s="38">
        <v>8</v>
      </c>
      <c r="C1276" s="38">
        <v>34</v>
      </c>
      <c r="D1276" s="17">
        <v>3000033070</v>
      </c>
      <c r="E1276" s="17">
        <v>1100378</v>
      </c>
      <c r="F1276" s="17" t="s">
        <v>668</v>
      </c>
      <c r="G1276" s="17">
        <v>200222</v>
      </c>
      <c r="H1276" s="17" t="s">
        <v>17</v>
      </c>
      <c r="I1276" s="27">
        <v>20.66</v>
      </c>
      <c r="J1276" s="27">
        <v>20.66</v>
      </c>
      <c r="K1276" s="17" t="s">
        <v>1068</v>
      </c>
      <c r="L1276" s="34">
        <v>11503</v>
      </c>
      <c r="M1276" s="17">
        <v>11503</v>
      </c>
      <c r="N1276" s="18">
        <v>972404.22</v>
      </c>
      <c r="O1276" s="30">
        <v>47067</v>
      </c>
    </row>
    <row r="1277" spans="1:15" x14ac:dyDescent="0.25">
      <c r="A1277" s="36">
        <v>42602</v>
      </c>
      <c r="B1277" s="38">
        <v>8</v>
      </c>
      <c r="C1277" s="38">
        <v>34</v>
      </c>
      <c r="D1277" s="17">
        <v>3000033589</v>
      </c>
      <c r="E1277" s="17">
        <v>1100380</v>
      </c>
      <c r="F1277" s="17" t="s">
        <v>23</v>
      </c>
      <c r="G1277" s="17">
        <v>200282</v>
      </c>
      <c r="H1277" s="17" t="s">
        <v>24</v>
      </c>
      <c r="I1277" s="27">
        <v>27.6</v>
      </c>
      <c r="J1277" s="27">
        <v>27.55</v>
      </c>
      <c r="K1277" s="17" t="s">
        <v>69</v>
      </c>
      <c r="L1277" s="34">
        <v>241</v>
      </c>
      <c r="M1277" s="17">
        <v>241</v>
      </c>
      <c r="N1277" s="18">
        <v>2387372.7999999998</v>
      </c>
      <c r="O1277" s="30">
        <v>86655.999999999985</v>
      </c>
    </row>
    <row r="1278" spans="1:15" x14ac:dyDescent="0.25">
      <c r="A1278" s="36">
        <v>42602</v>
      </c>
      <c r="B1278" s="38">
        <v>8</v>
      </c>
      <c r="C1278" s="38">
        <v>34</v>
      </c>
      <c r="D1278" s="17">
        <v>3000033589</v>
      </c>
      <c r="E1278" s="17">
        <v>1100380</v>
      </c>
      <c r="F1278" s="17" t="s">
        <v>23</v>
      </c>
      <c r="G1278" s="17">
        <v>200282</v>
      </c>
      <c r="H1278" s="17" t="s">
        <v>24</v>
      </c>
      <c r="I1278" s="27">
        <v>28.26</v>
      </c>
      <c r="J1278" s="27">
        <v>28.22</v>
      </c>
      <c r="K1278" s="17" t="s">
        <v>35</v>
      </c>
      <c r="L1278" s="34" t="s">
        <v>1075</v>
      </c>
      <c r="M1278" s="17">
        <v>239</v>
      </c>
      <c r="N1278" s="18">
        <v>2445432.3199999998</v>
      </c>
      <c r="O1278" s="30">
        <v>86656</v>
      </c>
    </row>
    <row r="1279" spans="1:15" x14ac:dyDescent="0.25">
      <c r="A1279" s="36">
        <v>42602</v>
      </c>
      <c r="B1279" s="38">
        <v>8</v>
      </c>
      <c r="C1279" s="38">
        <v>34</v>
      </c>
      <c r="D1279" s="17">
        <v>3000033589</v>
      </c>
      <c r="E1279" s="17">
        <v>1100380</v>
      </c>
      <c r="F1279" s="17" t="s">
        <v>23</v>
      </c>
      <c r="G1279" s="17">
        <v>200282</v>
      </c>
      <c r="H1279" s="17" t="s">
        <v>24</v>
      </c>
      <c r="I1279" s="27">
        <v>28.14</v>
      </c>
      <c r="J1279" s="27">
        <v>28.08</v>
      </c>
      <c r="K1279" s="17" t="s">
        <v>34</v>
      </c>
      <c r="L1279" s="34" t="s">
        <v>1076</v>
      </c>
      <c r="M1279" s="17">
        <v>240</v>
      </c>
      <c r="N1279" s="18">
        <v>2433300.48</v>
      </c>
      <c r="O1279" s="30">
        <v>86656</v>
      </c>
    </row>
    <row r="1280" spans="1:15" x14ac:dyDescent="0.25">
      <c r="A1280" s="36">
        <v>42603</v>
      </c>
      <c r="B1280" s="38">
        <v>8</v>
      </c>
      <c r="C1280" s="38">
        <v>35</v>
      </c>
      <c r="D1280" s="17">
        <v>3000033410</v>
      </c>
      <c r="E1280" s="17">
        <v>1100122</v>
      </c>
      <c r="F1280" s="17" t="s">
        <v>58</v>
      </c>
      <c r="G1280" s="17">
        <v>200291</v>
      </c>
      <c r="H1280" s="17" t="s">
        <v>665</v>
      </c>
      <c r="I1280" s="27">
        <v>19.63</v>
      </c>
      <c r="J1280" s="27">
        <v>19.600000000000001</v>
      </c>
      <c r="K1280" s="17" t="s">
        <v>1077</v>
      </c>
      <c r="L1280" s="34">
        <v>548</v>
      </c>
      <c r="M1280" s="17">
        <v>548</v>
      </c>
      <c r="N1280" s="18">
        <v>1656199.86</v>
      </c>
      <c r="O1280" s="30">
        <v>84499.992857142861</v>
      </c>
    </row>
    <row r="1281" spans="1:15" x14ac:dyDescent="0.25">
      <c r="A1281" s="36">
        <v>42603</v>
      </c>
      <c r="B1281" s="38">
        <v>8</v>
      </c>
      <c r="C1281" s="38">
        <v>35</v>
      </c>
      <c r="D1281" s="17">
        <v>3000033070</v>
      </c>
      <c r="E1281" s="17">
        <v>1100378</v>
      </c>
      <c r="F1281" s="17" t="s">
        <v>668</v>
      </c>
      <c r="G1281" s="17">
        <v>200222</v>
      </c>
      <c r="H1281" s="17" t="s">
        <v>17</v>
      </c>
      <c r="I1281" s="27">
        <v>24.83</v>
      </c>
      <c r="J1281" s="27">
        <v>24.83</v>
      </c>
      <c r="K1281" s="17" t="s">
        <v>1006</v>
      </c>
      <c r="L1281" s="34">
        <v>11550</v>
      </c>
      <c r="M1281" s="17">
        <v>11550</v>
      </c>
      <c r="N1281" s="18">
        <v>1168673.6100000001</v>
      </c>
      <c r="O1281" s="30">
        <v>47067.000000000007</v>
      </c>
    </row>
    <row r="1282" spans="1:15" x14ac:dyDescent="0.25">
      <c r="A1282" s="36">
        <v>42603</v>
      </c>
      <c r="B1282" s="38">
        <v>8</v>
      </c>
      <c r="C1282" s="38">
        <v>35</v>
      </c>
      <c r="D1282" s="17">
        <v>3000033070</v>
      </c>
      <c r="E1282" s="17">
        <v>1100378</v>
      </c>
      <c r="F1282" s="17" t="s">
        <v>668</v>
      </c>
      <c r="G1282" s="17">
        <v>200222</v>
      </c>
      <c r="H1282" s="17" t="s">
        <v>17</v>
      </c>
      <c r="I1282" s="27">
        <v>26.28</v>
      </c>
      <c r="J1282" s="27">
        <v>26.25</v>
      </c>
      <c r="K1282" s="17" t="s">
        <v>1009</v>
      </c>
      <c r="L1282" s="34">
        <v>11533</v>
      </c>
      <c r="M1282" s="17">
        <v>11533</v>
      </c>
      <c r="N1282" s="18">
        <v>1235508.75</v>
      </c>
      <c r="O1282" s="30">
        <v>47067</v>
      </c>
    </row>
    <row r="1283" spans="1:15" x14ac:dyDescent="0.25">
      <c r="A1283" s="36">
        <v>42603</v>
      </c>
      <c r="B1283" s="38">
        <v>8</v>
      </c>
      <c r="C1283" s="38">
        <v>35</v>
      </c>
      <c r="D1283" s="17">
        <v>3000033070</v>
      </c>
      <c r="E1283" s="17">
        <v>1100378</v>
      </c>
      <c r="F1283" s="17" t="s">
        <v>668</v>
      </c>
      <c r="G1283" s="17">
        <v>200222</v>
      </c>
      <c r="H1283" s="17" t="s">
        <v>17</v>
      </c>
      <c r="I1283" s="27">
        <v>19.63</v>
      </c>
      <c r="J1283" s="27">
        <v>19.63</v>
      </c>
      <c r="K1283" s="17" t="s">
        <v>1078</v>
      </c>
      <c r="L1283" s="34">
        <v>11534</v>
      </c>
      <c r="M1283" s="17">
        <v>11534</v>
      </c>
      <c r="N1283" s="18">
        <v>923925.21</v>
      </c>
      <c r="O1283" s="30">
        <v>47067</v>
      </c>
    </row>
    <row r="1284" spans="1:15" x14ac:dyDescent="0.25">
      <c r="A1284" s="36">
        <v>42603</v>
      </c>
      <c r="B1284" s="38">
        <v>8</v>
      </c>
      <c r="C1284" s="38">
        <v>35</v>
      </c>
      <c r="D1284" s="17">
        <v>3000033070</v>
      </c>
      <c r="E1284" s="17">
        <v>1100378</v>
      </c>
      <c r="F1284" s="17" t="s">
        <v>668</v>
      </c>
      <c r="G1284" s="17">
        <v>200222</v>
      </c>
      <c r="H1284" s="17" t="s">
        <v>17</v>
      </c>
      <c r="I1284" s="27">
        <v>19.920000000000002</v>
      </c>
      <c r="J1284" s="27">
        <v>19.91</v>
      </c>
      <c r="K1284" s="17" t="s">
        <v>1079</v>
      </c>
      <c r="L1284" s="34">
        <v>11529</v>
      </c>
      <c r="M1284" s="17">
        <v>11529</v>
      </c>
      <c r="N1284" s="18">
        <v>937103.97</v>
      </c>
      <c r="O1284" s="30">
        <v>47067</v>
      </c>
    </row>
    <row r="1285" spans="1:15" x14ac:dyDescent="0.25">
      <c r="A1285" s="36">
        <v>42603</v>
      </c>
      <c r="B1285" s="38">
        <v>8</v>
      </c>
      <c r="C1285" s="38">
        <v>35</v>
      </c>
      <c r="D1285" s="17">
        <v>3000033070</v>
      </c>
      <c r="E1285" s="17">
        <v>1100378</v>
      </c>
      <c r="F1285" s="17" t="s">
        <v>668</v>
      </c>
      <c r="G1285" s="17">
        <v>200222</v>
      </c>
      <c r="H1285" s="17" t="s">
        <v>17</v>
      </c>
      <c r="I1285" s="27">
        <v>22.23</v>
      </c>
      <c r="J1285" s="27">
        <v>22.23</v>
      </c>
      <c r="K1285" s="17" t="s">
        <v>1011</v>
      </c>
      <c r="L1285" s="34">
        <v>11546</v>
      </c>
      <c r="M1285" s="17">
        <v>11546</v>
      </c>
      <c r="N1285" s="18">
        <v>1046299.41</v>
      </c>
      <c r="O1285" s="30">
        <v>47067</v>
      </c>
    </row>
    <row r="1286" spans="1:15" x14ac:dyDescent="0.25">
      <c r="A1286" s="36">
        <v>42603</v>
      </c>
      <c r="B1286" s="38">
        <v>8</v>
      </c>
      <c r="C1286" s="38">
        <v>35</v>
      </c>
      <c r="D1286" s="17">
        <v>3000033070</v>
      </c>
      <c r="E1286" s="17">
        <v>1100378</v>
      </c>
      <c r="F1286" s="17" t="s">
        <v>668</v>
      </c>
      <c r="G1286" s="17">
        <v>200222</v>
      </c>
      <c r="H1286" s="17" t="s">
        <v>17</v>
      </c>
      <c r="I1286" s="27">
        <v>20.47</v>
      </c>
      <c r="J1286" s="27">
        <v>20.47</v>
      </c>
      <c r="K1286" s="17" t="s">
        <v>1080</v>
      </c>
      <c r="L1286" s="34">
        <v>11527</v>
      </c>
      <c r="M1286" s="17">
        <v>11527</v>
      </c>
      <c r="N1286" s="18">
        <v>963461.49</v>
      </c>
      <c r="O1286" s="30">
        <v>47067</v>
      </c>
    </row>
    <row r="1287" spans="1:15" x14ac:dyDescent="0.25">
      <c r="A1287" s="36">
        <v>42603</v>
      </c>
      <c r="B1287" s="38">
        <v>8</v>
      </c>
      <c r="C1287" s="38">
        <v>35</v>
      </c>
      <c r="D1287" s="17">
        <v>3000033070</v>
      </c>
      <c r="E1287" s="17">
        <v>1100378</v>
      </c>
      <c r="F1287" s="17" t="s">
        <v>668</v>
      </c>
      <c r="G1287" s="17">
        <v>200222</v>
      </c>
      <c r="H1287" s="17" t="s">
        <v>17</v>
      </c>
      <c r="I1287" s="27">
        <v>21.19</v>
      </c>
      <c r="J1287" s="27">
        <v>21.19</v>
      </c>
      <c r="K1287" s="17" t="s">
        <v>1081</v>
      </c>
      <c r="L1287" s="34">
        <v>11538</v>
      </c>
      <c r="M1287" s="17">
        <v>11538</v>
      </c>
      <c r="N1287" s="18">
        <v>997349.72999999986</v>
      </c>
      <c r="O1287" s="30">
        <v>47066.999999999993</v>
      </c>
    </row>
    <row r="1288" spans="1:15" x14ac:dyDescent="0.25">
      <c r="A1288" s="36">
        <v>42603</v>
      </c>
      <c r="B1288" s="38">
        <v>8</v>
      </c>
      <c r="C1288" s="38">
        <v>35</v>
      </c>
      <c r="D1288" s="17">
        <v>3000033589</v>
      </c>
      <c r="E1288" s="17">
        <v>1100380</v>
      </c>
      <c r="F1288" s="17" t="s">
        <v>23</v>
      </c>
      <c r="G1288" s="17">
        <v>200282</v>
      </c>
      <c r="H1288" s="17" t="s">
        <v>24</v>
      </c>
      <c r="I1288" s="27">
        <v>32.17</v>
      </c>
      <c r="J1288" s="27">
        <v>32.119999999999997</v>
      </c>
      <c r="K1288" s="17" t="s">
        <v>1082</v>
      </c>
      <c r="L1288" s="34" t="s">
        <v>1083</v>
      </c>
      <c r="M1288" s="17">
        <v>237</v>
      </c>
      <c r="N1288" s="18">
        <v>2783390.72</v>
      </c>
      <c r="O1288" s="30">
        <v>86656.000000000015</v>
      </c>
    </row>
    <row r="1289" spans="1:15" x14ac:dyDescent="0.25">
      <c r="A1289" s="36">
        <v>42603</v>
      </c>
      <c r="B1289" s="38">
        <v>8</v>
      </c>
      <c r="C1289" s="38">
        <v>35</v>
      </c>
      <c r="D1289" s="17">
        <v>3000033589</v>
      </c>
      <c r="E1289" s="17">
        <v>1100380</v>
      </c>
      <c r="F1289" s="17" t="s">
        <v>23</v>
      </c>
      <c r="G1289" s="17">
        <v>200282</v>
      </c>
      <c r="H1289" s="17" t="s">
        <v>24</v>
      </c>
      <c r="I1289" s="27">
        <v>27.01</v>
      </c>
      <c r="J1289" s="27">
        <v>26.95</v>
      </c>
      <c r="K1289" s="17" t="s">
        <v>74</v>
      </c>
      <c r="L1289" s="34" t="s">
        <v>1084</v>
      </c>
      <c r="M1289" s="17">
        <v>238</v>
      </c>
      <c r="N1289" s="18">
        <v>2335379.2000000002</v>
      </c>
      <c r="O1289" s="30">
        <v>86656.000000000015</v>
      </c>
    </row>
    <row r="1290" spans="1:15" x14ac:dyDescent="0.25">
      <c r="A1290" s="36">
        <v>42604</v>
      </c>
      <c r="B1290" s="38">
        <v>8</v>
      </c>
      <c r="C1290" s="38">
        <v>35</v>
      </c>
      <c r="D1290" s="17">
        <v>3000032993</v>
      </c>
      <c r="E1290" s="17">
        <v>1100122</v>
      </c>
      <c r="F1290" s="17" t="s">
        <v>58</v>
      </c>
      <c r="G1290" s="17">
        <v>200296</v>
      </c>
      <c r="H1290" s="17" t="s">
        <v>864</v>
      </c>
      <c r="I1290" s="27">
        <v>19.96</v>
      </c>
      <c r="J1290" s="27">
        <v>19.940000000000001</v>
      </c>
      <c r="K1290" s="17" t="s">
        <v>1085</v>
      </c>
      <c r="L1290" s="34">
        <v>44</v>
      </c>
      <c r="M1290" s="17">
        <v>44</v>
      </c>
      <c r="N1290" s="18">
        <v>1515440</v>
      </c>
      <c r="O1290" s="30">
        <v>76000</v>
      </c>
    </row>
    <row r="1291" spans="1:15" x14ac:dyDescent="0.25">
      <c r="A1291" s="36">
        <v>42604</v>
      </c>
      <c r="B1291" s="38">
        <v>8</v>
      </c>
      <c r="C1291" s="38">
        <v>35</v>
      </c>
      <c r="D1291" s="17">
        <v>3000032055</v>
      </c>
      <c r="E1291" s="17">
        <v>1100122</v>
      </c>
      <c r="F1291" s="17" t="s">
        <v>58</v>
      </c>
      <c r="G1291" s="17">
        <v>202974</v>
      </c>
      <c r="H1291" s="17" t="s">
        <v>321</v>
      </c>
      <c r="I1291" s="27">
        <v>19.579999999999998</v>
      </c>
      <c r="J1291" s="27">
        <v>19.48</v>
      </c>
      <c r="K1291" s="17" t="s">
        <v>1086</v>
      </c>
      <c r="L1291" s="34">
        <v>801</v>
      </c>
      <c r="M1291" s="17">
        <v>801</v>
      </c>
      <c r="N1291" s="18">
        <v>1509699.96</v>
      </c>
      <c r="O1291" s="30">
        <v>77499.997946611911</v>
      </c>
    </row>
    <row r="1292" spans="1:15" x14ac:dyDescent="0.25">
      <c r="A1292" s="36">
        <v>42604</v>
      </c>
      <c r="B1292" s="38">
        <v>8</v>
      </c>
      <c r="C1292" s="38">
        <v>35</v>
      </c>
      <c r="D1292" s="17">
        <v>3000033070</v>
      </c>
      <c r="E1292" s="17">
        <v>1100378</v>
      </c>
      <c r="F1292" s="17" t="s">
        <v>668</v>
      </c>
      <c r="G1292" s="17">
        <v>200222</v>
      </c>
      <c r="H1292" s="17" t="s">
        <v>17</v>
      </c>
      <c r="I1292" s="27">
        <v>23.41</v>
      </c>
      <c r="J1292" s="27">
        <v>23.4</v>
      </c>
      <c r="K1292" s="17" t="s">
        <v>1087</v>
      </c>
      <c r="L1292" s="34">
        <v>11631</v>
      </c>
      <c r="M1292" s="17">
        <v>11631</v>
      </c>
      <c r="N1292" s="18">
        <v>1101367.8</v>
      </c>
      <c r="O1292" s="30">
        <v>47067.000000000007</v>
      </c>
    </row>
    <row r="1293" spans="1:15" x14ac:dyDescent="0.25">
      <c r="A1293" s="36">
        <v>42605</v>
      </c>
      <c r="B1293" s="38">
        <v>8</v>
      </c>
      <c r="C1293" s="38">
        <v>35</v>
      </c>
      <c r="D1293" s="17">
        <v>3000032312</v>
      </c>
      <c r="E1293" s="17">
        <v>1100122</v>
      </c>
      <c r="F1293" s="17" t="s">
        <v>58</v>
      </c>
      <c r="G1293" s="17">
        <v>200292</v>
      </c>
      <c r="H1293" s="17" t="s">
        <v>624</v>
      </c>
      <c r="I1293" s="27">
        <v>19.649999999999999</v>
      </c>
      <c r="J1293" s="27">
        <v>19.559999999999999</v>
      </c>
      <c r="K1293" s="17" t="s">
        <v>1088</v>
      </c>
      <c r="L1293" s="34">
        <v>5759</v>
      </c>
      <c r="M1293" s="17">
        <v>5759</v>
      </c>
      <c r="N1293" s="18">
        <v>1486176.43</v>
      </c>
      <c r="O1293" s="30">
        <v>75980.390081799589</v>
      </c>
    </row>
    <row r="1294" spans="1:15" x14ac:dyDescent="0.25">
      <c r="A1294" s="36">
        <v>42605</v>
      </c>
      <c r="B1294" s="38">
        <v>8</v>
      </c>
      <c r="C1294" s="38">
        <v>35</v>
      </c>
      <c r="D1294" s="17">
        <v>3000032312</v>
      </c>
      <c r="E1294" s="17">
        <v>1100122</v>
      </c>
      <c r="F1294" s="17" t="s">
        <v>58</v>
      </c>
      <c r="G1294" s="17">
        <v>200292</v>
      </c>
      <c r="H1294" s="17" t="s">
        <v>624</v>
      </c>
      <c r="I1294" s="27">
        <v>19.635000000000002</v>
      </c>
      <c r="J1294" s="27">
        <v>19.48</v>
      </c>
      <c r="K1294" s="17" t="s">
        <v>1089</v>
      </c>
      <c r="L1294" s="34">
        <v>5757</v>
      </c>
      <c r="M1294" s="17">
        <v>5757</v>
      </c>
      <c r="N1294" s="18">
        <v>1480098</v>
      </c>
      <c r="O1294" s="30">
        <v>75980.390143737168</v>
      </c>
    </row>
    <row r="1295" spans="1:15" x14ac:dyDescent="0.25">
      <c r="A1295" s="36">
        <v>42605</v>
      </c>
      <c r="B1295" s="38">
        <v>8</v>
      </c>
      <c r="C1295" s="38">
        <v>35</v>
      </c>
      <c r="D1295" s="17">
        <v>3000033070</v>
      </c>
      <c r="E1295" s="17">
        <v>1100378</v>
      </c>
      <c r="F1295" s="17" t="s">
        <v>668</v>
      </c>
      <c r="G1295" s="17">
        <v>200222</v>
      </c>
      <c r="H1295" s="17" t="s">
        <v>17</v>
      </c>
      <c r="I1295" s="27">
        <v>20.92</v>
      </c>
      <c r="J1295" s="27">
        <v>20.9</v>
      </c>
      <c r="K1295" s="17" t="s">
        <v>1090</v>
      </c>
      <c r="L1295" s="34" t="s">
        <v>1091</v>
      </c>
      <c r="M1295" s="17">
        <v>11675</v>
      </c>
      <c r="N1295" s="18">
        <v>983700.3</v>
      </c>
      <c r="O1295" s="30">
        <v>47067.000000000007</v>
      </c>
    </row>
    <row r="1296" spans="1:15" x14ac:dyDescent="0.25">
      <c r="A1296" s="36">
        <v>42605</v>
      </c>
      <c r="B1296" s="38">
        <v>8</v>
      </c>
      <c r="C1296" s="38">
        <v>35</v>
      </c>
      <c r="D1296" s="17">
        <v>3000033070</v>
      </c>
      <c r="E1296" s="17">
        <v>1100378</v>
      </c>
      <c r="F1296" s="17" t="s">
        <v>668</v>
      </c>
      <c r="G1296" s="17">
        <v>200222</v>
      </c>
      <c r="H1296" s="17" t="s">
        <v>17</v>
      </c>
      <c r="I1296" s="27">
        <v>12.9</v>
      </c>
      <c r="J1296" s="27">
        <v>12.9</v>
      </c>
      <c r="K1296" s="17" t="s">
        <v>709</v>
      </c>
      <c r="L1296" s="34">
        <v>11734</v>
      </c>
      <c r="M1296" s="17">
        <v>11734</v>
      </c>
      <c r="N1296" s="18">
        <v>607164.30000000005</v>
      </c>
      <c r="O1296" s="30">
        <v>47067</v>
      </c>
    </row>
    <row r="1297" spans="1:15" x14ac:dyDescent="0.25">
      <c r="A1297" s="36">
        <v>42605</v>
      </c>
      <c r="B1297" s="38">
        <v>8</v>
      </c>
      <c r="C1297" s="38">
        <v>35</v>
      </c>
      <c r="D1297" s="17">
        <v>3000033070</v>
      </c>
      <c r="E1297" s="17">
        <v>1100378</v>
      </c>
      <c r="F1297" s="17" t="s">
        <v>668</v>
      </c>
      <c r="G1297" s="17">
        <v>200222</v>
      </c>
      <c r="H1297" s="17" t="s">
        <v>17</v>
      </c>
      <c r="I1297" s="27">
        <v>26.21</v>
      </c>
      <c r="J1297" s="27">
        <v>26.17</v>
      </c>
      <c r="K1297" s="17" t="s">
        <v>1009</v>
      </c>
      <c r="L1297" s="34">
        <v>11701</v>
      </c>
      <c r="M1297" s="17">
        <v>11701</v>
      </c>
      <c r="N1297" s="18">
        <v>1231743.3899999999</v>
      </c>
      <c r="O1297" s="30">
        <v>47066.999999999993</v>
      </c>
    </row>
    <row r="1298" spans="1:15" x14ac:dyDescent="0.25">
      <c r="A1298" s="36">
        <v>42605</v>
      </c>
      <c r="B1298" s="38">
        <v>8</v>
      </c>
      <c r="C1298" s="38">
        <v>35</v>
      </c>
      <c r="D1298" s="17">
        <v>3000033070</v>
      </c>
      <c r="E1298" s="17">
        <v>1100378</v>
      </c>
      <c r="F1298" s="17" t="s">
        <v>668</v>
      </c>
      <c r="G1298" s="17">
        <v>200222</v>
      </c>
      <c r="H1298" s="17" t="s">
        <v>17</v>
      </c>
      <c r="I1298" s="27">
        <v>22.1</v>
      </c>
      <c r="J1298" s="27">
        <v>22.07</v>
      </c>
      <c r="K1298" s="17" t="s">
        <v>1092</v>
      </c>
      <c r="L1298" s="34">
        <v>11674</v>
      </c>
      <c r="M1298" s="17">
        <v>11674</v>
      </c>
      <c r="N1298" s="18">
        <v>1038768.6900000001</v>
      </c>
      <c r="O1298" s="30">
        <v>47067</v>
      </c>
    </row>
    <row r="1299" spans="1:15" x14ac:dyDescent="0.25">
      <c r="A1299" s="36">
        <v>42605</v>
      </c>
      <c r="B1299" s="38">
        <v>8</v>
      </c>
      <c r="C1299" s="38">
        <v>35</v>
      </c>
      <c r="D1299" s="17">
        <v>3000033070</v>
      </c>
      <c r="E1299" s="17">
        <v>1100378</v>
      </c>
      <c r="F1299" s="17" t="s">
        <v>668</v>
      </c>
      <c r="G1299" s="17">
        <v>200222</v>
      </c>
      <c r="H1299" s="17" t="s">
        <v>17</v>
      </c>
      <c r="I1299" s="27">
        <v>25.05</v>
      </c>
      <c r="J1299" s="27">
        <v>25.03</v>
      </c>
      <c r="K1299" s="17" t="s">
        <v>43</v>
      </c>
      <c r="L1299" s="34">
        <v>11702</v>
      </c>
      <c r="M1299" s="17">
        <v>11702</v>
      </c>
      <c r="N1299" s="18">
        <v>1178087.01</v>
      </c>
      <c r="O1299" s="30">
        <v>47067</v>
      </c>
    </row>
    <row r="1300" spans="1:15" x14ac:dyDescent="0.25">
      <c r="A1300" s="36">
        <v>42605</v>
      </c>
      <c r="B1300" s="38">
        <v>8</v>
      </c>
      <c r="C1300" s="38">
        <v>35</v>
      </c>
      <c r="D1300" s="17">
        <v>3000033070</v>
      </c>
      <c r="E1300" s="17">
        <v>1100378</v>
      </c>
      <c r="F1300" s="17" t="s">
        <v>668</v>
      </c>
      <c r="G1300" s="17">
        <v>200222</v>
      </c>
      <c r="H1300" s="17" t="s">
        <v>17</v>
      </c>
      <c r="I1300" s="27">
        <v>20.98</v>
      </c>
      <c r="J1300" s="27">
        <v>20.94</v>
      </c>
      <c r="K1300" s="17" t="s">
        <v>1093</v>
      </c>
      <c r="L1300" s="34">
        <v>11707</v>
      </c>
      <c r="M1300" s="17">
        <v>11707</v>
      </c>
      <c r="N1300" s="18">
        <v>985582.97999999986</v>
      </c>
      <c r="O1300" s="30">
        <v>47066.999999999993</v>
      </c>
    </row>
    <row r="1301" spans="1:15" x14ac:dyDescent="0.25">
      <c r="A1301" s="36">
        <v>42605</v>
      </c>
      <c r="B1301" s="38">
        <v>8</v>
      </c>
      <c r="C1301" s="38">
        <v>35</v>
      </c>
      <c r="D1301" s="17">
        <v>3000033070</v>
      </c>
      <c r="E1301" s="17">
        <v>1100378</v>
      </c>
      <c r="F1301" s="17" t="s">
        <v>668</v>
      </c>
      <c r="G1301" s="17">
        <v>200222</v>
      </c>
      <c r="H1301" s="17" t="s">
        <v>17</v>
      </c>
      <c r="I1301" s="27">
        <v>21.38</v>
      </c>
      <c r="J1301" s="27">
        <v>21.36</v>
      </c>
      <c r="K1301" s="17" t="s">
        <v>1073</v>
      </c>
      <c r="L1301" s="34">
        <v>11693</v>
      </c>
      <c r="M1301" s="17">
        <v>11693</v>
      </c>
      <c r="N1301" s="18">
        <v>1005351.12</v>
      </c>
      <c r="O1301" s="30">
        <v>47067</v>
      </c>
    </row>
    <row r="1302" spans="1:15" x14ac:dyDescent="0.25">
      <c r="A1302" s="36">
        <v>42605</v>
      </c>
      <c r="B1302" s="38">
        <v>8</v>
      </c>
      <c r="C1302" s="38">
        <v>35</v>
      </c>
      <c r="D1302" s="17">
        <v>3000033070</v>
      </c>
      <c r="E1302" s="17">
        <v>1100378</v>
      </c>
      <c r="F1302" s="17" t="s">
        <v>668</v>
      </c>
      <c r="G1302" s="17">
        <v>200222</v>
      </c>
      <c r="H1302" s="17" t="s">
        <v>17</v>
      </c>
      <c r="I1302" s="27">
        <v>20.27</v>
      </c>
      <c r="J1302" s="27">
        <v>20.23</v>
      </c>
      <c r="K1302" s="17" t="s">
        <v>1094</v>
      </c>
      <c r="L1302" s="34">
        <v>11704</v>
      </c>
      <c r="M1302" s="17">
        <v>11704</v>
      </c>
      <c r="N1302" s="18">
        <v>952165.41</v>
      </c>
      <c r="O1302" s="30">
        <v>47067</v>
      </c>
    </row>
    <row r="1303" spans="1:15" x14ac:dyDescent="0.25">
      <c r="A1303" s="36">
        <v>42605</v>
      </c>
      <c r="B1303" s="38">
        <v>8</v>
      </c>
      <c r="C1303" s="38">
        <v>35</v>
      </c>
      <c r="D1303" s="17">
        <v>3000033070</v>
      </c>
      <c r="E1303" s="17">
        <v>1100378</v>
      </c>
      <c r="F1303" s="17" t="s">
        <v>668</v>
      </c>
      <c r="G1303" s="17">
        <v>200222</v>
      </c>
      <c r="H1303" s="17" t="s">
        <v>17</v>
      </c>
      <c r="I1303" s="27">
        <v>19.84</v>
      </c>
      <c r="J1303" s="27">
        <v>19.809999999999999</v>
      </c>
      <c r="K1303" s="17" t="s">
        <v>1095</v>
      </c>
      <c r="L1303" s="34">
        <v>11703</v>
      </c>
      <c r="M1303" s="17">
        <v>11703</v>
      </c>
      <c r="N1303" s="18">
        <v>932397.27000000014</v>
      </c>
      <c r="O1303" s="30">
        <v>47067.000000000007</v>
      </c>
    </row>
    <row r="1304" spans="1:15" x14ac:dyDescent="0.25">
      <c r="A1304" s="36">
        <v>42605</v>
      </c>
      <c r="B1304" s="38">
        <v>8</v>
      </c>
      <c r="C1304" s="38">
        <v>35</v>
      </c>
      <c r="D1304" s="17">
        <v>3000033070</v>
      </c>
      <c r="E1304" s="17">
        <v>1100378</v>
      </c>
      <c r="F1304" s="17" t="s">
        <v>668</v>
      </c>
      <c r="G1304" s="17">
        <v>200222</v>
      </c>
      <c r="H1304" s="17" t="s">
        <v>17</v>
      </c>
      <c r="I1304" s="27">
        <v>20.72</v>
      </c>
      <c r="J1304" s="27">
        <v>20.68</v>
      </c>
      <c r="K1304" s="17" t="s">
        <v>1096</v>
      </c>
      <c r="L1304" s="34">
        <v>11706</v>
      </c>
      <c r="M1304" s="17">
        <v>11706</v>
      </c>
      <c r="N1304" s="18">
        <v>973345.55999999994</v>
      </c>
      <c r="O1304" s="30">
        <v>47067</v>
      </c>
    </row>
    <row r="1305" spans="1:15" x14ac:dyDescent="0.25">
      <c r="A1305" s="36">
        <v>42605</v>
      </c>
      <c r="B1305" s="38">
        <v>8</v>
      </c>
      <c r="C1305" s="38">
        <v>35</v>
      </c>
      <c r="D1305" s="17">
        <v>3000033070</v>
      </c>
      <c r="E1305" s="17">
        <v>1100378</v>
      </c>
      <c r="F1305" s="17" t="s">
        <v>668</v>
      </c>
      <c r="G1305" s="17">
        <v>200222</v>
      </c>
      <c r="H1305" s="17" t="s">
        <v>17</v>
      </c>
      <c r="I1305" s="27">
        <v>22.18</v>
      </c>
      <c r="J1305" s="27">
        <v>22.18</v>
      </c>
      <c r="K1305" s="17" t="s">
        <v>112</v>
      </c>
      <c r="L1305" s="34">
        <v>11733</v>
      </c>
      <c r="M1305" s="17">
        <v>11733</v>
      </c>
      <c r="N1305" s="18">
        <v>1043946.0599999999</v>
      </c>
      <c r="O1305" s="30">
        <v>47067</v>
      </c>
    </row>
    <row r="1306" spans="1:15" x14ac:dyDescent="0.25">
      <c r="A1306" s="36">
        <v>42605</v>
      </c>
      <c r="B1306" s="38">
        <v>8</v>
      </c>
      <c r="C1306" s="38">
        <v>35</v>
      </c>
      <c r="D1306" s="17">
        <v>3000033589</v>
      </c>
      <c r="E1306" s="17">
        <v>1100380</v>
      </c>
      <c r="F1306" s="17" t="s">
        <v>23</v>
      </c>
      <c r="G1306" s="17">
        <v>200282</v>
      </c>
      <c r="H1306" s="17" t="s">
        <v>24</v>
      </c>
      <c r="I1306" s="27">
        <v>28.56</v>
      </c>
      <c r="J1306" s="27">
        <v>28.46</v>
      </c>
      <c r="K1306" s="17" t="s">
        <v>1097</v>
      </c>
      <c r="L1306" s="34" t="s">
        <v>1098</v>
      </c>
      <c r="M1306" s="17">
        <v>245</v>
      </c>
      <c r="N1306" s="18">
        <v>2466229.7599999998</v>
      </c>
      <c r="O1306" s="30">
        <v>86655.999999999985</v>
      </c>
    </row>
    <row r="1307" spans="1:15" x14ac:dyDescent="0.25">
      <c r="A1307" s="36">
        <v>42605</v>
      </c>
      <c r="B1307" s="38">
        <v>8</v>
      </c>
      <c r="C1307" s="38">
        <v>35</v>
      </c>
      <c r="D1307" s="17">
        <v>3000033589</v>
      </c>
      <c r="E1307" s="17">
        <v>1100380</v>
      </c>
      <c r="F1307" s="17" t="s">
        <v>23</v>
      </c>
      <c r="G1307" s="17">
        <v>200282</v>
      </c>
      <c r="H1307" s="17" t="s">
        <v>24</v>
      </c>
      <c r="I1307" s="27">
        <v>27.78</v>
      </c>
      <c r="J1307" s="27">
        <v>27.66</v>
      </c>
      <c r="K1307" s="17" t="s">
        <v>1099</v>
      </c>
      <c r="L1307" s="34" t="s">
        <v>1100</v>
      </c>
      <c r="M1307" s="17">
        <v>242</v>
      </c>
      <c r="N1307" s="18">
        <v>2396904.96</v>
      </c>
      <c r="O1307" s="30">
        <v>86656</v>
      </c>
    </row>
    <row r="1308" spans="1:15" x14ac:dyDescent="0.25">
      <c r="A1308" s="36">
        <v>42605</v>
      </c>
      <c r="B1308" s="38">
        <v>8</v>
      </c>
      <c r="C1308" s="38">
        <v>35</v>
      </c>
      <c r="D1308" s="17">
        <v>3000033589</v>
      </c>
      <c r="E1308" s="17">
        <v>1100380</v>
      </c>
      <c r="F1308" s="17" t="s">
        <v>23</v>
      </c>
      <c r="G1308" s="17">
        <v>200282</v>
      </c>
      <c r="H1308" s="17" t="s">
        <v>24</v>
      </c>
      <c r="I1308" s="27">
        <v>28.1</v>
      </c>
      <c r="J1308" s="27">
        <v>28.03</v>
      </c>
      <c r="K1308" s="17" t="s">
        <v>68</v>
      </c>
      <c r="L1308" s="34">
        <v>250</v>
      </c>
      <c r="M1308" s="17">
        <v>250</v>
      </c>
      <c r="N1308" s="18">
        <v>2428967.6800000002</v>
      </c>
      <c r="O1308" s="30">
        <v>86656</v>
      </c>
    </row>
    <row r="1309" spans="1:15" x14ac:dyDescent="0.25">
      <c r="A1309" s="36">
        <v>42605</v>
      </c>
      <c r="B1309" s="38">
        <v>8</v>
      </c>
      <c r="C1309" s="38">
        <v>35</v>
      </c>
      <c r="D1309" s="17">
        <v>3000033589</v>
      </c>
      <c r="E1309" s="17">
        <v>1100380</v>
      </c>
      <c r="F1309" s="17" t="s">
        <v>23</v>
      </c>
      <c r="G1309" s="17">
        <v>200282</v>
      </c>
      <c r="H1309" s="17" t="s">
        <v>24</v>
      </c>
      <c r="I1309" s="27">
        <v>27.54</v>
      </c>
      <c r="J1309" s="27">
        <v>27.47</v>
      </c>
      <c r="K1309" s="17" t="s">
        <v>37</v>
      </c>
      <c r="L1309" s="34">
        <v>244</v>
      </c>
      <c r="M1309" s="17">
        <v>244</v>
      </c>
      <c r="N1309" s="18">
        <v>2380440.3199999998</v>
      </c>
      <c r="O1309" s="30">
        <v>86656</v>
      </c>
    </row>
    <row r="1310" spans="1:15" x14ac:dyDescent="0.25">
      <c r="A1310" s="36">
        <v>42605</v>
      </c>
      <c r="B1310" s="38">
        <v>8</v>
      </c>
      <c r="C1310" s="38">
        <v>35</v>
      </c>
      <c r="D1310" s="17">
        <v>3000033589</v>
      </c>
      <c r="E1310" s="17">
        <v>1100380</v>
      </c>
      <c r="F1310" s="17" t="s">
        <v>23</v>
      </c>
      <c r="G1310" s="17">
        <v>200282</v>
      </c>
      <c r="H1310" s="17" t="s">
        <v>24</v>
      </c>
      <c r="I1310" s="27">
        <v>27.51</v>
      </c>
      <c r="J1310" s="27">
        <v>27.46</v>
      </c>
      <c r="K1310" s="17" t="s">
        <v>56</v>
      </c>
      <c r="L1310" s="34">
        <v>246</v>
      </c>
      <c r="M1310" s="17">
        <v>246</v>
      </c>
      <c r="N1310" s="18">
        <v>2379573.7599999998</v>
      </c>
      <c r="O1310" s="30">
        <v>86655.999999999985</v>
      </c>
    </row>
    <row r="1311" spans="1:15" x14ac:dyDescent="0.25">
      <c r="A1311" s="36">
        <v>42605</v>
      </c>
      <c r="B1311" s="38">
        <v>8</v>
      </c>
      <c r="C1311" s="38">
        <v>35</v>
      </c>
      <c r="D1311" s="17">
        <v>3000033589</v>
      </c>
      <c r="E1311" s="17">
        <v>1100380</v>
      </c>
      <c r="F1311" s="17" t="s">
        <v>23</v>
      </c>
      <c r="G1311" s="17">
        <v>200282</v>
      </c>
      <c r="H1311" s="17" t="s">
        <v>24</v>
      </c>
      <c r="I1311" s="27">
        <v>27.76</v>
      </c>
      <c r="J1311" s="27">
        <v>27.71</v>
      </c>
      <c r="K1311" s="17" t="s">
        <v>791</v>
      </c>
      <c r="L1311" s="34">
        <v>247</v>
      </c>
      <c r="M1311" s="17">
        <v>247</v>
      </c>
      <c r="N1311" s="18">
        <v>2401237.7599999998</v>
      </c>
      <c r="O1311" s="30">
        <v>86655.999999999985</v>
      </c>
    </row>
    <row r="1312" spans="1:15" x14ac:dyDescent="0.25">
      <c r="A1312" s="36">
        <v>42605</v>
      </c>
      <c r="B1312" s="38">
        <v>8</v>
      </c>
      <c r="C1312" s="38">
        <v>35</v>
      </c>
      <c r="D1312" s="17">
        <v>3000033589</v>
      </c>
      <c r="E1312" s="17">
        <v>1100380</v>
      </c>
      <c r="F1312" s="17" t="s">
        <v>23</v>
      </c>
      <c r="G1312" s="17">
        <v>200282</v>
      </c>
      <c r="H1312" s="17" t="s">
        <v>24</v>
      </c>
      <c r="I1312" s="27">
        <v>34.1</v>
      </c>
      <c r="J1312" s="27">
        <v>34</v>
      </c>
      <c r="K1312" s="17" t="s">
        <v>1101</v>
      </c>
      <c r="L1312" s="34" t="s">
        <v>1102</v>
      </c>
      <c r="M1312" s="17">
        <v>243</v>
      </c>
      <c r="N1312" s="18">
        <v>2946304</v>
      </c>
      <c r="O1312" s="30">
        <v>86656</v>
      </c>
    </row>
    <row r="1313" spans="1:15" x14ac:dyDescent="0.25">
      <c r="A1313" s="36">
        <v>42606</v>
      </c>
      <c r="B1313" s="38">
        <v>8</v>
      </c>
      <c r="C1313" s="38">
        <v>35</v>
      </c>
      <c r="D1313" s="17">
        <v>3000032995</v>
      </c>
      <c r="E1313" s="17">
        <v>1100122</v>
      </c>
      <c r="F1313" s="17" t="s">
        <v>58</v>
      </c>
      <c r="G1313" s="17">
        <v>200296</v>
      </c>
      <c r="H1313" s="17" t="s">
        <v>864</v>
      </c>
      <c r="I1313" s="27">
        <v>20.085000000000001</v>
      </c>
      <c r="J1313" s="27">
        <v>20.02</v>
      </c>
      <c r="K1313" s="17" t="s">
        <v>1103</v>
      </c>
      <c r="L1313" s="34">
        <v>45</v>
      </c>
      <c r="M1313" s="17">
        <v>45</v>
      </c>
      <c r="N1313" s="18">
        <v>1571570</v>
      </c>
      <c r="O1313" s="30">
        <v>78500</v>
      </c>
    </row>
    <row r="1314" spans="1:15" x14ac:dyDescent="0.25">
      <c r="A1314" s="36">
        <v>42606</v>
      </c>
      <c r="B1314" s="38">
        <v>8</v>
      </c>
      <c r="C1314" s="38">
        <v>35</v>
      </c>
      <c r="D1314" s="17">
        <v>3000033589</v>
      </c>
      <c r="E1314" s="17">
        <v>1100380</v>
      </c>
      <c r="F1314" s="17" t="s">
        <v>23</v>
      </c>
      <c r="G1314" s="17">
        <v>200282</v>
      </c>
      <c r="H1314" s="17" t="s">
        <v>24</v>
      </c>
      <c r="I1314" s="27">
        <v>32.89</v>
      </c>
      <c r="J1314" s="27">
        <v>32.79</v>
      </c>
      <c r="K1314" s="17" t="s">
        <v>50</v>
      </c>
      <c r="L1314" s="34">
        <v>249</v>
      </c>
      <c r="M1314" s="17">
        <v>249</v>
      </c>
      <c r="N1314" s="18">
        <v>2841450.24</v>
      </c>
      <c r="O1314" s="30">
        <v>86656.000000000015</v>
      </c>
    </row>
    <row r="1315" spans="1:15" x14ac:dyDescent="0.25">
      <c r="A1315" s="36">
        <v>42606</v>
      </c>
      <c r="B1315" s="38">
        <v>8</v>
      </c>
      <c r="C1315" s="38">
        <v>35</v>
      </c>
      <c r="D1315" s="17">
        <v>3000033589</v>
      </c>
      <c r="E1315" s="17">
        <v>1100380</v>
      </c>
      <c r="F1315" s="17" t="s">
        <v>23</v>
      </c>
      <c r="G1315" s="17">
        <v>200282</v>
      </c>
      <c r="H1315" s="17" t="s">
        <v>24</v>
      </c>
      <c r="I1315" s="27">
        <v>27.51</v>
      </c>
      <c r="J1315" s="27">
        <v>27.47</v>
      </c>
      <c r="K1315" s="17" t="s">
        <v>69</v>
      </c>
      <c r="L1315" s="34">
        <v>252</v>
      </c>
      <c r="M1315" s="17">
        <v>252</v>
      </c>
      <c r="N1315" s="18">
        <v>2380440.3199999998</v>
      </c>
      <c r="O1315" s="30">
        <v>86656</v>
      </c>
    </row>
    <row r="1316" spans="1:15" x14ac:dyDescent="0.25">
      <c r="A1316" s="36">
        <v>42606</v>
      </c>
      <c r="B1316" s="38">
        <v>8</v>
      </c>
      <c r="C1316" s="38">
        <v>35</v>
      </c>
      <c r="D1316" s="17">
        <v>3000033589</v>
      </c>
      <c r="E1316" s="17">
        <v>1100380</v>
      </c>
      <c r="F1316" s="17" t="s">
        <v>23</v>
      </c>
      <c r="G1316" s="17">
        <v>200282</v>
      </c>
      <c r="H1316" s="17" t="s">
        <v>24</v>
      </c>
      <c r="I1316" s="27">
        <v>27.31</v>
      </c>
      <c r="J1316" s="27">
        <v>27.25</v>
      </c>
      <c r="K1316" s="17" t="s">
        <v>152</v>
      </c>
      <c r="L1316" s="34">
        <v>251</v>
      </c>
      <c r="M1316" s="17">
        <v>251</v>
      </c>
      <c r="N1316" s="18">
        <v>2361376</v>
      </c>
      <c r="O1316" s="30">
        <v>86656</v>
      </c>
    </row>
    <row r="1317" spans="1:15" x14ac:dyDescent="0.25">
      <c r="A1317" s="36">
        <v>42606</v>
      </c>
      <c r="B1317" s="38">
        <v>8</v>
      </c>
      <c r="C1317" s="38">
        <v>35</v>
      </c>
      <c r="D1317" s="17">
        <v>3000033589</v>
      </c>
      <c r="E1317" s="17">
        <v>1100380</v>
      </c>
      <c r="F1317" s="17" t="s">
        <v>23</v>
      </c>
      <c r="G1317" s="17">
        <v>200282</v>
      </c>
      <c r="H1317" s="17" t="s">
        <v>24</v>
      </c>
      <c r="I1317" s="27">
        <v>28.24</v>
      </c>
      <c r="J1317" s="27">
        <v>28.16</v>
      </c>
      <c r="K1317" s="17" t="s">
        <v>52</v>
      </c>
      <c r="L1317" s="34">
        <v>248</v>
      </c>
      <c r="M1317" s="17">
        <v>248</v>
      </c>
      <c r="N1317" s="18">
        <v>2440232.96</v>
      </c>
      <c r="O1317" s="30">
        <v>86656</v>
      </c>
    </row>
    <row r="1318" spans="1:15" x14ac:dyDescent="0.25">
      <c r="A1318" s="36">
        <v>42607</v>
      </c>
      <c r="B1318" s="38">
        <v>8</v>
      </c>
      <c r="C1318" s="38">
        <v>35</v>
      </c>
      <c r="D1318" s="17">
        <v>3000033768</v>
      </c>
      <c r="E1318" s="17">
        <v>1100380</v>
      </c>
      <c r="F1318" s="17" t="s">
        <v>23</v>
      </c>
      <c r="G1318" s="17">
        <v>200282</v>
      </c>
      <c r="H1318" s="17" t="s">
        <v>24</v>
      </c>
      <c r="I1318" s="27">
        <v>28.11</v>
      </c>
      <c r="J1318" s="27">
        <v>28.08</v>
      </c>
      <c r="K1318" s="17" t="s">
        <v>78</v>
      </c>
      <c r="L1318" s="34">
        <v>255</v>
      </c>
      <c r="M1318" s="17">
        <v>255</v>
      </c>
      <c r="N1318" s="18">
        <v>2550389.02</v>
      </c>
      <c r="O1318" s="30">
        <v>90825.819800569807</v>
      </c>
    </row>
    <row r="1319" spans="1:15" x14ac:dyDescent="0.25">
      <c r="A1319" s="36">
        <v>42607</v>
      </c>
      <c r="B1319" s="38">
        <v>8</v>
      </c>
      <c r="C1319" s="38">
        <v>35</v>
      </c>
      <c r="D1319" s="17">
        <v>3000033589</v>
      </c>
      <c r="E1319" s="17">
        <v>1100380</v>
      </c>
      <c r="F1319" s="17" t="s">
        <v>23</v>
      </c>
      <c r="G1319" s="17">
        <v>200282</v>
      </c>
      <c r="H1319" s="17" t="s">
        <v>24</v>
      </c>
      <c r="I1319" s="27">
        <v>21.52</v>
      </c>
      <c r="J1319" s="27">
        <v>21.489000000000001</v>
      </c>
      <c r="K1319" s="17" t="s">
        <v>25</v>
      </c>
      <c r="L1319" s="34">
        <v>253</v>
      </c>
      <c r="M1319" s="17">
        <v>253</v>
      </c>
      <c r="N1319" s="18">
        <v>1862150.7799999998</v>
      </c>
      <c r="O1319" s="30">
        <v>86655.999813858245</v>
      </c>
    </row>
    <row r="1320" spans="1:15" x14ac:dyDescent="0.25">
      <c r="A1320" s="36">
        <v>42607</v>
      </c>
      <c r="B1320" s="38">
        <v>8</v>
      </c>
      <c r="C1320" s="38">
        <v>35</v>
      </c>
      <c r="D1320" s="17">
        <v>3000033768</v>
      </c>
      <c r="E1320" s="17">
        <v>1100380</v>
      </c>
      <c r="F1320" s="17" t="s">
        <v>23</v>
      </c>
      <c r="G1320" s="17">
        <v>200282</v>
      </c>
      <c r="H1320" s="17" t="s">
        <v>24</v>
      </c>
      <c r="I1320" s="27">
        <v>6.12</v>
      </c>
      <c r="J1320" s="27">
        <v>6.1109999999999998</v>
      </c>
      <c r="K1320" s="17" t="s">
        <v>25</v>
      </c>
      <c r="L1320" s="34">
        <v>254</v>
      </c>
      <c r="M1320" s="17">
        <v>254</v>
      </c>
      <c r="N1320" s="18">
        <v>555036.59</v>
      </c>
      <c r="O1320" s="30">
        <v>90825.820651284565</v>
      </c>
    </row>
    <row r="1321" spans="1:15" x14ac:dyDescent="0.25">
      <c r="A1321" s="36">
        <v>42608</v>
      </c>
      <c r="B1321" s="38">
        <v>8</v>
      </c>
      <c r="C1321" s="38">
        <v>35</v>
      </c>
      <c r="D1321" s="17">
        <v>3000033836</v>
      </c>
      <c r="E1321" s="17">
        <v>1100380</v>
      </c>
      <c r="F1321" s="17" t="s">
        <v>23</v>
      </c>
      <c r="G1321" s="17">
        <v>200282</v>
      </c>
      <c r="H1321" s="17" t="s">
        <v>24</v>
      </c>
      <c r="I1321" s="27">
        <v>19.600000000000001</v>
      </c>
      <c r="J1321" s="27">
        <v>19.57</v>
      </c>
      <c r="K1321" s="17" t="s">
        <v>118</v>
      </c>
      <c r="L1321" s="34">
        <v>257</v>
      </c>
      <c r="M1321" s="17">
        <v>257</v>
      </c>
      <c r="N1321" s="18">
        <v>1751471.55</v>
      </c>
      <c r="O1321" s="30">
        <v>89497.779764946346</v>
      </c>
    </row>
    <row r="1322" spans="1:15" x14ac:dyDescent="0.25">
      <c r="A1322" s="36">
        <v>42608</v>
      </c>
      <c r="B1322" s="38">
        <v>8</v>
      </c>
      <c r="C1322" s="38">
        <v>35</v>
      </c>
      <c r="D1322" s="17">
        <v>3000033836</v>
      </c>
      <c r="E1322" s="17">
        <v>1100380</v>
      </c>
      <c r="F1322" s="17" t="s">
        <v>23</v>
      </c>
      <c r="G1322" s="17">
        <v>200282</v>
      </c>
      <c r="H1322" s="17" t="s">
        <v>24</v>
      </c>
      <c r="I1322" s="27">
        <v>32.65</v>
      </c>
      <c r="J1322" s="27">
        <v>32.57</v>
      </c>
      <c r="K1322" s="17" t="s">
        <v>1082</v>
      </c>
      <c r="L1322" s="34">
        <v>261</v>
      </c>
      <c r="M1322" s="17">
        <v>261</v>
      </c>
      <c r="N1322" s="18">
        <v>2914942.69</v>
      </c>
      <c r="O1322" s="30">
        <v>89497.779858765731</v>
      </c>
    </row>
    <row r="1323" spans="1:15" x14ac:dyDescent="0.25">
      <c r="A1323" s="36">
        <v>42608</v>
      </c>
      <c r="B1323" s="38">
        <v>8</v>
      </c>
      <c r="C1323" s="38">
        <v>35</v>
      </c>
      <c r="D1323" s="17">
        <v>3000033836</v>
      </c>
      <c r="E1323" s="17">
        <v>1100380</v>
      </c>
      <c r="F1323" s="17" t="s">
        <v>23</v>
      </c>
      <c r="G1323" s="17">
        <v>200282</v>
      </c>
      <c r="H1323" s="17" t="s">
        <v>24</v>
      </c>
      <c r="I1323" s="27">
        <v>28.12</v>
      </c>
      <c r="J1323" s="27">
        <v>28.06</v>
      </c>
      <c r="K1323" s="17" t="s">
        <v>35</v>
      </c>
      <c r="L1323" s="34">
        <v>259</v>
      </c>
      <c r="M1323" s="17">
        <v>259</v>
      </c>
      <c r="N1323" s="18">
        <v>2511307.71</v>
      </c>
      <c r="O1323" s="30">
        <v>89497.780114041336</v>
      </c>
    </row>
    <row r="1324" spans="1:15" x14ac:dyDescent="0.25">
      <c r="A1324" s="36">
        <v>42608</v>
      </c>
      <c r="B1324" s="38">
        <v>8</v>
      </c>
      <c r="C1324" s="38">
        <v>35</v>
      </c>
      <c r="D1324" s="17">
        <v>3000033836</v>
      </c>
      <c r="E1324" s="17">
        <v>1100380</v>
      </c>
      <c r="F1324" s="17" t="s">
        <v>23</v>
      </c>
      <c r="G1324" s="17">
        <v>200282</v>
      </c>
      <c r="H1324" s="17" t="s">
        <v>24</v>
      </c>
      <c r="I1324" s="27">
        <v>27.5</v>
      </c>
      <c r="J1324" s="27">
        <v>27.45</v>
      </c>
      <c r="K1324" s="17" t="s">
        <v>34</v>
      </c>
      <c r="L1324" s="34">
        <v>260</v>
      </c>
      <c r="M1324" s="17">
        <v>260</v>
      </c>
      <c r="N1324" s="18">
        <v>2456714.06</v>
      </c>
      <c r="O1324" s="30">
        <v>89497.779963570138</v>
      </c>
    </row>
    <row r="1325" spans="1:15" x14ac:dyDescent="0.25">
      <c r="A1325" s="36">
        <v>42608</v>
      </c>
      <c r="B1325" s="38">
        <v>8</v>
      </c>
      <c r="C1325" s="38">
        <v>35</v>
      </c>
      <c r="D1325" s="17">
        <v>3000033768</v>
      </c>
      <c r="E1325" s="17">
        <v>1100380</v>
      </c>
      <c r="F1325" s="17" t="s">
        <v>23</v>
      </c>
      <c r="G1325" s="17">
        <v>200282</v>
      </c>
      <c r="H1325" s="17" t="s">
        <v>24</v>
      </c>
      <c r="I1325" s="27">
        <v>7.87</v>
      </c>
      <c r="J1325" s="27">
        <v>7.86</v>
      </c>
      <c r="K1325" s="17" t="s">
        <v>118</v>
      </c>
      <c r="L1325" s="34">
        <v>256</v>
      </c>
      <c r="M1325" s="17">
        <v>256</v>
      </c>
      <c r="N1325" s="18">
        <v>713890.94</v>
      </c>
      <c r="O1325" s="30">
        <v>90825.819338422385</v>
      </c>
    </row>
    <row r="1326" spans="1:15" x14ac:dyDescent="0.25">
      <c r="A1326" s="36">
        <v>42608</v>
      </c>
      <c r="B1326" s="38">
        <v>8</v>
      </c>
      <c r="C1326" s="38">
        <v>35</v>
      </c>
      <c r="D1326" s="17">
        <v>3000033836</v>
      </c>
      <c r="E1326" s="17">
        <v>1100380</v>
      </c>
      <c r="F1326" s="17" t="s">
        <v>23</v>
      </c>
      <c r="G1326" s="17">
        <v>200282</v>
      </c>
      <c r="H1326" s="17" t="s">
        <v>24</v>
      </c>
      <c r="I1326" s="27">
        <v>26.78</v>
      </c>
      <c r="J1326" s="27">
        <v>26.75</v>
      </c>
      <c r="K1326" s="17" t="s">
        <v>74</v>
      </c>
      <c r="L1326" s="34">
        <v>258</v>
      </c>
      <c r="M1326" s="17">
        <v>258</v>
      </c>
      <c r="N1326" s="18">
        <v>2394065.61</v>
      </c>
      <c r="O1326" s="30">
        <v>89497.779813084111</v>
      </c>
    </row>
    <row r="1327" spans="1:15" x14ac:dyDescent="0.25">
      <c r="A1327" s="36">
        <v>42609</v>
      </c>
      <c r="B1327" s="38">
        <v>8</v>
      </c>
      <c r="C1327" s="38">
        <v>35</v>
      </c>
      <c r="D1327" s="17">
        <v>3000033836</v>
      </c>
      <c r="E1327" s="17">
        <v>1100380</v>
      </c>
      <c r="F1327" s="17" t="s">
        <v>23</v>
      </c>
      <c r="G1327" s="17">
        <v>200282</v>
      </c>
      <c r="H1327" s="17" t="s">
        <v>24</v>
      </c>
      <c r="I1327" s="27">
        <v>27.97</v>
      </c>
      <c r="J1327" s="27">
        <v>27.93</v>
      </c>
      <c r="K1327" s="17" t="s">
        <v>37</v>
      </c>
      <c r="L1327" s="34">
        <v>262</v>
      </c>
      <c r="M1327" s="17">
        <v>262</v>
      </c>
      <c r="N1327" s="18">
        <v>2499672.9900000002</v>
      </c>
      <c r="O1327" s="30">
        <v>89497.779806659513</v>
      </c>
    </row>
    <row r="1328" spans="1:15" x14ac:dyDescent="0.25">
      <c r="A1328" s="36">
        <v>42610</v>
      </c>
      <c r="B1328" s="38">
        <v>8</v>
      </c>
      <c r="C1328" s="38">
        <v>36</v>
      </c>
      <c r="D1328" s="17">
        <v>3000033774</v>
      </c>
      <c r="E1328" s="17">
        <v>1100122</v>
      </c>
      <c r="F1328" s="17" t="s">
        <v>58</v>
      </c>
      <c r="G1328" s="17">
        <v>203083</v>
      </c>
      <c r="H1328" s="17" t="s">
        <v>486</v>
      </c>
      <c r="I1328" s="27">
        <v>16.03</v>
      </c>
      <c r="J1328" s="27">
        <v>15.99</v>
      </c>
      <c r="K1328" s="17" t="s">
        <v>1104</v>
      </c>
      <c r="L1328" s="34">
        <v>117</v>
      </c>
      <c r="M1328" s="17">
        <v>117</v>
      </c>
      <c r="N1328" s="18">
        <v>1662959.93</v>
      </c>
      <c r="O1328" s="30">
        <v>103999.99562226392</v>
      </c>
    </row>
    <row r="1329" spans="1:15" x14ac:dyDescent="0.25">
      <c r="A1329" s="36">
        <v>42610</v>
      </c>
      <c r="B1329" s="38">
        <v>8</v>
      </c>
      <c r="C1329" s="38">
        <v>36</v>
      </c>
      <c r="D1329" s="17">
        <v>3000033774</v>
      </c>
      <c r="E1329" s="17">
        <v>1100122</v>
      </c>
      <c r="F1329" s="17" t="s">
        <v>58</v>
      </c>
      <c r="G1329" s="17">
        <v>203083</v>
      </c>
      <c r="H1329" s="17" t="s">
        <v>486</v>
      </c>
      <c r="I1329" s="27">
        <v>15.95</v>
      </c>
      <c r="J1329" s="27">
        <v>15.93</v>
      </c>
      <c r="K1329" s="17" t="s">
        <v>1105</v>
      </c>
      <c r="L1329" s="34">
        <v>118</v>
      </c>
      <c r="M1329" s="17">
        <v>118</v>
      </c>
      <c r="N1329" s="18">
        <v>1656719.93</v>
      </c>
      <c r="O1329" s="30">
        <v>103999.99560577527</v>
      </c>
    </row>
    <row r="1330" spans="1:15" x14ac:dyDescent="0.25">
      <c r="A1330" s="36">
        <v>42611</v>
      </c>
      <c r="B1330" s="38">
        <v>8</v>
      </c>
      <c r="C1330" s="38">
        <v>36</v>
      </c>
      <c r="D1330" s="17">
        <v>3000032224</v>
      </c>
      <c r="E1330" s="17">
        <v>1100122</v>
      </c>
      <c r="F1330" s="17" t="s">
        <v>58</v>
      </c>
      <c r="G1330" s="17">
        <v>203088</v>
      </c>
      <c r="H1330" s="17" t="s">
        <v>560</v>
      </c>
      <c r="I1330" s="27">
        <v>20</v>
      </c>
      <c r="J1330" s="27">
        <v>19.96</v>
      </c>
      <c r="K1330" s="17" t="s">
        <v>1106</v>
      </c>
      <c r="L1330" s="34">
        <v>27</v>
      </c>
      <c r="M1330" s="17">
        <v>27</v>
      </c>
      <c r="N1330" s="18">
        <v>1556879.84</v>
      </c>
      <c r="O1330" s="30">
        <v>77999.991983967935</v>
      </c>
    </row>
    <row r="1331" spans="1:15" x14ac:dyDescent="0.25">
      <c r="A1331" s="36">
        <v>42611</v>
      </c>
      <c r="B1331" s="38">
        <v>8</v>
      </c>
      <c r="C1331" s="38">
        <v>36</v>
      </c>
      <c r="D1331" s="17">
        <v>3000033774</v>
      </c>
      <c r="E1331" s="17">
        <v>1100122</v>
      </c>
      <c r="F1331" s="17" t="s">
        <v>58</v>
      </c>
      <c r="G1331" s="17">
        <v>203083</v>
      </c>
      <c r="H1331" s="17" t="s">
        <v>486</v>
      </c>
      <c r="I1331" s="27">
        <v>16.07</v>
      </c>
      <c r="J1331" s="27">
        <v>16.04</v>
      </c>
      <c r="K1331" s="17" t="s">
        <v>1107</v>
      </c>
      <c r="L1331" s="34">
        <v>119</v>
      </c>
      <c r="M1331" s="17">
        <v>119</v>
      </c>
      <c r="N1331" s="18">
        <v>1668159.93</v>
      </c>
      <c r="O1331" s="30">
        <v>103999.99563591022</v>
      </c>
    </row>
    <row r="1332" spans="1:15" x14ac:dyDescent="0.25">
      <c r="A1332" s="36">
        <v>42612</v>
      </c>
      <c r="B1332" s="38">
        <v>8</v>
      </c>
      <c r="C1332" s="38">
        <v>36</v>
      </c>
      <c r="D1332" s="17">
        <v>3000033774</v>
      </c>
      <c r="E1332" s="17">
        <v>1100122</v>
      </c>
      <c r="F1332" s="17" t="s">
        <v>58</v>
      </c>
      <c r="G1332" s="17">
        <v>203083</v>
      </c>
      <c r="H1332" s="17" t="s">
        <v>486</v>
      </c>
      <c r="I1332" s="27">
        <v>15.83</v>
      </c>
      <c r="J1332" s="27">
        <v>15.8</v>
      </c>
      <c r="K1332" s="17" t="s">
        <v>1108</v>
      </c>
      <c r="L1332" s="34">
        <v>115</v>
      </c>
      <c r="M1332" s="17">
        <v>115</v>
      </c>
      <c r="N1332" s="18">
        <v>1643199.93</v>
      </c>
      <c r="O1332" s="30">
        <v>103999.99556962024</v>
      </c>
    </row>
    <row r="1333" spans="1:15" x14ac:dyDescent="0.25">
      <c r="A1333" s="36">
        <v>42612</v>
      </c>
      <c r="B1333" s="38">
        <v>8</v>
      </c>
      <c r="C1333" s="38">
        <v>36</v>
      </c>
      <c r="D1333" s="17">
        <v>3000033774</v>
      </c>
      <c r="E1333" s="17">
        <v>1100122</v>
      </c>
      <c r="F1333" s="17" t="s">
        <v>58</v>
      </c>
      <c r="G1333" s="17">
        <v>203083</v>
      </c>
      <c r="H1333" s="17" t="s">
        <v>486</v>
      </c>
      <c r="I1333" s="27">
        <v>15.75</v>
      </c>
      <c r="J1333" s="27">
        <v>15.75</v>
      </c>
      <c r="K1333" s="17" t="s">
        <v>1109</v>
      </c>
      <c r="L1333" s="34">
        <v>116</v>
      </c>
      <c r="M1333" s="17">
        <v>116</v>
      </c>
      <c r="N1333" s="18">
        <v>1637999.94</v>
      </c>
      <c r="O1333" s="30">
        <v>103999.99619047619</v>
      </c>
    </row>
    <row r="1334" spans="1:15" x14ac:dyDescent="0.25">
      <c r="A1334" s="36">
        <v>42612</v>
      </c>
      <c r="B1334" s="38">
        <v>8</v>
      </c>
      <c r="C1334" s="38">
        <v>36</v>
      </c>
      <c r="D1334" s="17">
        <v>3000033774</v>
      </c>
      <c r="E1334" s="17">
        <v>1100122</v>
      </c>
      <c r="F1334" s="17" t="s">
        <v>58</v>
      </c>
      <c r="G1334" s="17">
        <v>203083</v>
      </c>
      <c r="H1334" s="17" t="s">
        <v>486</v>
      </c>
      <c r="I1334" s="27">
        <v>19.95</v>
      </c>
      <c r="J1334" s="27">
        <v>19.88</v>
      </c>
      <c r="K1334" s="17" t="s">
        <v>1110</v>
      </c>
      <c r="L1334" s="34">
        <v>120</v>
      </c>
      <c r="M1334" s="17">
        <v>120</v>
      </c>
      <c r="N1334" s="18">
        <v>2067519.92</v>
      </c>
      <c r="O1334" s="30">
        <v>103999.99597585513</v>
      </c>
    </row>
    <row r="1335" spans="1:15" x14ac:dyDescent="0.25">
      <c r="A1335" s="36">
        <v>42612</v>
      </c>
      <c r="B1335" s="38">
        <v>8</v>
      </c>
      <c r="C1335" s="38">
        <v>36</v>
      </c>
      <c r="D1335" s="17">
        <v>3000033947</v>
      </c>
      <c r="E1335" s="17">
        <v>1100365</v>
      </c>
      <c r="F1335" s="17" t="s">
        <v>14</v>
      </c>
      <c r="G1335" s="17">
        <v>201982</v>
      </c>
      <c r="H1335" s="17" t="s">
        <v>400</v>
      </c>
      <c r="I1335" s="27">
        <v>20.93</v>
      </c>
      <c r="J1335" s="27">
        <v>20.92</v>
      </c>
      <c r="K1335" s="17" t="s">
        <v>1111</v>
      </c>
      <c r="L1335" s="34">
        <v>431000381</v>
      </c>
      <c r="M1335" s="17">
        <v>431000381</v>
      </c>
      <c r="N1335" s="18">
        <v>979469.18</v>
      </c>
      <c r="O1335" s="30">
        <v>46819.750478011469</v>
      </c>
    </row>
    <row r="1336" spans="1:15" x14ac:dyDescent="0.25">
      <c r="A1336" s="36">
        <v>42613</v>
      </c>
      <c r="B1336" s="38">
        <v>8</v>
      </c>
      <c r="C1336" s="38">
        <v>36</v>
      </c>
      <c r="D1336" s="17">
        <v>3000033947</v>
      </c>
      <c r="E1336" s="17">
        <v>1100365</v>
      </c>
      <c r="F1336" s="17" t="s">
        <v>14</v>
      </c>
      <c r="G1336" s="17">
        <v>201982</v>
      </c>
      <c r="H1336" s="17" t="s">
        <v>400</v>
      </c>
      <c r="I1336" s="27">
        <v>20.93</v>
      </c>
      <c r="J1336" s="27">
        <v>20.89</v>
      </c>
      <c r="K1336" s="17" t="s">
        <v>1112</v>
      </c>
      <c r="L1336" s="34">
        <v>431000383</v>
      </c>
      <c r="M1336" s="17">
        <v>431000383</v>
      </c>
      <c r="N1336" s="18">
        <v>978064.58000000007</v>
      </c>
      <c r="O1336" s="30">
        <v>46819.750119674485</v>
      </c>
    </row>
    <row r="1337" spans="1:15" x14ac:dyDescent="0.25">
      <c r="A1337" s="36">
        <v>42613</v>
      </c>
      <c r="B1337" s="38">
        <v>8</v>
      </c>
      <c r="C1337" s="38">
        <v>36</v>
      </c>
      <c r="D1337" s="17">
        <v>3000033947</v>
      </c>
      <c r="E1337" s="17">
        <v>1100365</v>
      </c>
      <c r="F1337" s="17" t="s">
        <v>14</v>
      </c>
      <c r="G1337" s="17">
        <v>201982</v>
      </c>
      <c r="H1337" s="17" t="s">
        <v>400</v>
      </c>
      <c r="I1337" s="27">
        <v>20.88</v>
      </c>
      <c r="J1337" s="27">
        <v>20.88</v>
      </c>
      <c r="K1337" s="17" t="s">
        <v>1113</v>
      </c>
      <c r="L1337" s="34">
        <v>431000382</v>
      </c>
      <c r="M1337" s="17">
        <v>431000382</v>
      </c>
      <c r="N1337" s="18">
        <v>977596.38</v>
      </c>
      <c r="O1337" s="30">
        <v>46819.75</v>
      </c>
    </row>
    <row r="1338" spans="1:15" x14ac:dyDescent="0.25">
      <c r="A1338" s="36">
        <v>42614</v>
      </c>
      <c r="B1338" s="38">
        <v>9</v>
      </c>
      <c r="C1338" s="38">
        <v>36</v>
      </c>
      <c r="D1338" s="17">
        <v>3000033947</v>
      </c>
      <c r="E1338" s="17">
        <v>1100365</v>
      </c>
      <c r="F1338" s="17" t="s">
        <v>14</v>
      </c>
      <c r="G1338" s="17">
        <v>201982</v>
      </c>
      <c r="H1338" s="17" t="s">
        <v>400</v>
      </c>
      <c r="I1338" s="27">
        <v>21.1</v>
      </c>
      <c r="J1338" s="27">
        <v>21.08</v>
      </c>
      <c r="K1338" s="17" t="s">
        <v>1114</v>
      </c>
      <c r="L1338" s="34">
        <v>431000389</v>
      </c>
      <c r="M1338" s="17">
        <v>431000389</v>
      </c>
      <c r="N1338" s="18">
        <v>986960.34</v>
      </c>
      <c r="O1338" s="30">
        <v>46819.750474383305</v>
      </c>
    </row>
    <row r="1339" spans="1:15" x14ac:dyDescent="0.25">
      <c r="A1339" s="36">
        <v>42614</v>
      </c>
      <c r="B1339" s="38">
        <v>9</v>
      </c>
      <c r="C1339" s="38">
        <v>36</v>
      </c>
      <c r="D1339" s="17">
        <v>3000033947</v>
      </c>
      <c r="E1339" s="17">
        <v>1100365</v>
      </c>
      <c r="F1339" s="17" t="s">
        <v>14</v>
      </c>
      <c r="G1339" s="17">
        <v>201982</v>
      </c>
      <c r="H1339" s="17" t="s">
        <v>400</v>
      </c>
      <c r="I1339" s="27">
        <v>20.51</v>
      </c>
      <c r="J1339" s="27">
        <v>20.51</v>
      </c>
      <c r="K1339" s="17" t="s">
        <v>1115</v>
      </c>
      <c r="L1339" s="34">
        <v>431000391</v>
      </c>
      <c r="M1339" s="17">
        <v>431000391</v>
      </c>
      <c r="N1339" s="18">
        <v>960273.08</v>
      </c>
      <c r="O1339" s="30">
        <v>46819.750365675274</v>
      </c>
    </row>
    <row r="1340" spans="1:15" x14ac:dyDescent="0.25">
      <c r="A1340" s="36">
        <v>42614</v>
      </c>
      <c r="B1340" s="38">
        <v>9</v>
      </c>
      <c r="C1340" s="38">
        <v>36</v>
      </c>
      <c r="D1340" s="17">
        <v>3000033947</v>
      </c>
      <c r="E1340" s="17">
        <v>1100365</v>
      </c>
      <c r="F1340" s="17" t="s">
        <v>14</v>
      </c>
      <c r="G1340" s="17">
        <v>201982</v>
      </c>
      <c r="H1340" s="17" t="s">
        <v>400</v>
      </c>
      <c r="I1340" s="27">
        <v>21.06</v>
      </c>
      <c r="J1340" s="27">
        <v>21.05</v>
      </c>
      <c r="K1340" s="17" t="s">
        <v>1116</v>
      </c>
      <c r="L1340" s="34">
        <v>431000387</v>
      </c>
      <c r="M1340" s="17">
        <v>431000387</v>
      </c>
      <c r="N1340" s="18">
        <v>985555.74</v>
      </c>
      <c r="O1340" s="30">
        <v>46819.750118764845</v>
      </c>
    </row>
    <row r="1341" spans="1:15" x14ac:dyDescent="0.25">
      <c r="A1341" s="36">
        <v>42615</v>
      </c>
      <c r="B1341" s="38">
        <v>9</v>
      </c>
      <c r="C1341" s="38">
        <v>36</v>
      </c>
      <c r="D1341" s="17">
        <v>3000032224</v>
      </c>
      <c r="E1341" s="17">
        <v>1100122</v>
      </c>
      <c r="F1341" s="17" t="s">
        <v>58</v>
      </c>
      <c r="G1341" s="17">
        <v>203088</v>
      </c>
      <c r="H1341" s="17" t="s">
        <v>560</v>
      </c>
      <c r="I1341" s="27">
        <v>20.13</v>
      </c>
      <c r="J1341" s="27">
        <v>20.079999999999998</v>
      </c>
      <c r="K1341" s="17" t="s">
        <v>1117</v>
      </c>
      <c r="L1341" s="34">
        <v>28</v>
      </c>
      <c r="M1341" s="17">
        <v>28</v>
      </c>
      <c r="N1341" s="18">
        <v>1566239.84</v>
      </c>
      <c r="O1341" s="30">
        <v>77999.99203187252</v>
      </c>
    </row>
    <row r="1342" spans="1:15" x14ac:dyDescent="0.25">
      <c r="A1342" s="36">
        <v>42615</v>
      </c>
      <c r="B1342" s="38">
        <v>9</v>
      </c>
      <c r="C1342" s="38">
        <v>36</v>
      </c>
      <c r="D1342" s="17">
        <v>3000033947</v>
      </c>
      <c r="E1342" s="17">
        <v>1100365</v>
      </c>
      <c r="F1342" s="17" t="s">
        <v>14</v>
      </c>
      <c r="G1342" s="17">
        <v>201982</v>
      </c>
      <c r="H1342" s="17" t="s">
        <v>400</v>
      </c>
      <c r="I1342" s="27">
        <v>20.64</v>
      </c>
      <c r="J1342" s="27">
        <v>20.6</v>
      </c>
      <c r="K1342" s="17" t="s">
        <v>1118</v>
      </c>
      <c r="L1342" s="34">
        <v>431000390</v>
      </c>
      <c r="M1342" s="17">
        <v>431000390</v>
      </c>
      <c r="N1342" s="18">
        <v>964486.86</v>
      </c>
      <c r="O1342" s="30">
        <v>46819.750485436889</v>
      </c>
    </row>
    <row r="1343" spans="1:15" x14ac:dyDescent="0.25">
      <c r="A1343" s="36">
        <v>42615</v>
      </c>
      <c r="B1343" s="38">
        <v>9</v>
      </c>
      <c r="C1343" s="38">
        <v>36</v>
      </c>
      <c r="D1343" s="17">
        <v>3000033947</v>
      </c>
      <c r="E1343" s="17">
        <v>1100365</v>
      </c>
      <c r="F1343" s="17" t="s">
        <v>14</v>
      </c>
      <c r="G1343" s="17">
        <v>201982</v>
      </c>
      <c r="H1343" s="17" t="s">
        <v>400</v>
      </c>
      <c r="I1343" s="27">
        <v>20.95</v>
      </c>
      <c r="J1343" s="27">
        <v>20.93</v>
      </c>
      <c r="K1343" s="17" t="s">
        <v>1119</v>
      </c>
      <c r="L1343" s="34">
        <v>431000394</v>
      </c>
      <c r="M1343" s="17">
        <v>431000394</v>
      </c>
      <c r="N1343" s="18">
        <v>979937.35999999987</v>
      </c>
      <c r="O1343" s="30">
        <v>46819.749641662682</v>
      </c>
    </row>
    <row r="1344" spans="1:15" x14ac:dyDescent="0.25">
      <c r="A1344" s="36">
        <v>42615</v>
      </c>
      <c r="B1344" s="38">
        <v>9</v>
      </c>
      <c r="C1344" s="38">
        <v>36</v>
      </c>
      <c r="D1344" s="17">
        <v>3000033947</v>
      </c>
      <c r="E1344" s="17">
        <v>1100365</v>
      </c>
      <c r="F1344" s="17" t="s">
        <v>14</v>
      </c>
      <c r="G1344" s="17">
        <v>201982</v>
      </c>
      <c r="H1344" s="17" t="s">
        <v>400</v>
      </c>
      <c r="I1344" s="27">
        <v>21.49</v>
      </c>
      <c r="J1344" s="27">
        <v>21.44</v>
      </c>
      <c r="K1344" s="17" t="s">
        <v>1120</v>
      </c>
      <c r="L1344" s="34">
        <v>431000393</v>
      </c>
      <c r="M1344" s="17">
        <v>431000393</v>
      </c>
      <c r="N1344" s="18">
        <v>1003815.44</v>
      </c>
      <c r="O1344" s="30">
        <v>46819.749999999993</v>
      </c>
    </row>
    <row r="1345" spans="1:15" x14ac:dyDescent="0.25">
      <c r="A1345" s="36">
        <v>42615</v>
      </c>
      <c r="B1345" s="38">
        <v>9</v>
      </c>
      <c r="C1345" s="38">
        <v>36</v>
      </c>
      <c r="D1345" s="17">
        <v>3000033947</v>
      </c>
      <c r="E1345" s="17">
        <v>1100365</v>
      </c>
      <c r="F1345" s="17" t="s">
        <v>14</v>
      </c>
      <c r="G1345" s="17">
        <v>201982</v>
      </c>
      <c r="H1345" s="17" t="s">
        <v>400</v>
      </c>
      <c r="I1345" s="27">
        <v>21.06</v>
      </c>
      <c r="J1345" s="27">
        <v>20.97</v>
      </c>
      <c r="K1345" s="17" t="s">
        <v>1121</v>
      </c>
      <c r="L1345" s="34">
        <v>431000388</v>
      </c>
      <c r="M1345" s="17">
        <v>431000388</v>
      </c>
      <c r="N1345" s="18">
        <v>981810.16</v>
      </c>
      <c r="O1345" s="30">
        <v>46819.750119217933</v>
      </c>
    </row>
    <row r="1346" spans="1:15" x14ac:dyDescent="0.25">
      <c r="A1346" s="36">
        <v>42615</v>
      </c>
      <c r="B1346" s="38">
        <v>9</v>
      </c>
      <c r="C1346" s="38">
        <v>36</v>
      </c>
      <c r="D1346" s="17">
        <v>3000034023</v>
      </c>
      <c r="E1346" s="17">
        <v>1100500</v>
      </c>
      <c r="F1346" s="17" t="s">
        <v>642</v>
      </c>
      <c r="G1346" s="17">
        <v>203101</v>
      </c>
      <c r="H1346" s="17" t="s">
        <v>825</v>
      </c>
      <c r="I1346" s="27">
        <v>20.05</v>
      </c>
      <c r="J1346" s="27">
        <v>19.98</v>
      </c>
      <c r="K1346" s="17" t="s">
        <v>1122</v>
      </c>
      <c r="L1346" s="34">
        <v>111</v>
      </c>
      <c r="M1346" s="17">
        <v>111</v>
      </c>
      <c r="N1346" s="18">
        <v>1878119.94</v>
      </c>
      <c r="O1346" s="30">
        <v>93999.996996996997</v>
      </c>
    </row>
    <row r="1347" spans="1:15" x14ac:dyDescent="0.25">
      <c r="A1347" s="36">
        <v>42615</v>
      </c>
      <c r="B1347" s="38">
        <v>9</v>
      </c>
      <c r="C1347" s="38">
        <v>36</v>
      </c>
      <c r="D1347" s="17">
        <v>3000034023</v>
      </c>
      <c r="E1347" s="17">
        <v>1100500</v>
      </c>
      <c r="F1347" s="17" t="s">
        <v>642</v>
      </c>
      <c r="G1347" s="17">
        <v>203101</v>
      </c>
      <c r="H1347" s="17" t="s">
        <v>825</v>
      </c>
      <c r="I1347" s="27">
        <v>19.760000000000002</v>
      </c>
      <c r="J1347" s="27">
        <v>19.690000000000001</v>
      </c>
      <c r="K1347" s="17" t="s">
        <v>343</v>
      </c>
      <c r="L1347" s="34">
        <v>110</v>
      </c>
      <c r="M1347" s="17">
        <v>110</v>
      </c>
      <c r="N1347" s="18">
        <v>1850859.94</v>
      </c>
      <c r="O1347" s="30">
        <v>93999.996952767891</v>
      </c>
    </row>
    <row r="1348" spans="1:15" x14ac:dyDescent="0.25">
      <c r="A1348" s="36">
        <v>42616</v>
      </c>
      <c r="B1348" s="38">
        <v>9</v>
      </c>
      <c r="C1348" s="38">
        <v>36</v>
      </c>
      <c r="D1348" s="17">
        <v>3000033221</v>
      </c>
      <c r="E1348" s="17">
        <v>1100122</v>
      </c>
      <c r="F1348" s="17" t="s">
        <v>58</v>
      </c>
      <c r="G1348" s="17">
        <v>202989</v>
      </c>
      <c r="H1348" s="17" t="s">
        <v>206</v>
      </c>
      <c r="I1348" s="27">
        <v>19.93</v>
      </c>
      <c r="J1348" s="27">
        <v>19.88</v>
      </c>
      <c r="K1348" s="17" t="s">
        <v>1123</v>
      </c>
      <c r="L1348" s="34">
        <v>1177</v>
      </c>
      <c r="M1348" s="17">
        <v>1177</v>
      </c>
      <c r="N1348" s="18">
        <v>1689799.9300000002</v>
      </c>
      <c r="O1348" s="30">
        <v>84999.996478873247</v>
      </c>
    </row>
    <row r="1349" spans="1:15" x14ac:dyDescent="0.25">
      <c r="A1349" s="36">
        <v>42616</v>
      </c>
      <c r="B1349" s="38">
        <v>9</v>
      </c>
      <c r="C1349" s="38">
        <v>36</v>
      </c>
      <c r="D1349" s="17">
        <v>3000032222</v>
      </c>
      <c r="E1349" s="17">
        <v>1100122</v>
      </c>
      <c r="F1349" s="17" t="s">
        <v>58</v>
      </c>
      <c r="G1349" s="17">
        <v>203087</v>
      </c>
      <c r="H1349" s="17" t="s">
        <v>499</v>
      </c>
      <c r="I1349" s="27">
        <v>10.050000000000001</v>
      </c>
      <c r="J1349" s="27">
        <v>10.029999999999999</v>
      </c>
      <c r="K1349" s="17" t="s">
        <v>1124</v>
      </c>
      <c r="L1349" s="34">
        <v>144</v>
      </c>
      <c r="M1349" s="17">
        <v>144</v>
      </c>
      <c r="N1349" s="18">
        <v>782339.92</v>
      </c>
      <c r="O1349" s="30">
        <v>77999.992023928222</v>
      </c>
    </row>
    <row r="1350" spans="1:15" x14ac:dyDescent="0.25">
      <c r="A1350" s="36">
        <v>42616</v>
      </c>
      <c r="B1350" s="38">
        <v>9</v>
      </c>
      <c r="C1350" s="38">
        <v>36</v>
      </c>
      <c r="D1350" s="17">
        <v>3000032841</v>
      </c>
      <c r="E1350" s="17">
        <v>1100122</v>
      </c>
      <c r="F1350" s="17" t="s">
        <v>58</v>
      </c>
      <c r="G1350" s="17">
        <v>203113</v>
      </c>
      <c r="H1350" s="17" t="s">
        <v>752</v>
      </c>
      <c r="I1350" s="27">
        <v>18.875</v>
      </c>
      <c r="J1350" s="27">
        <v>18.739999999999998</v>
      </c>
      <c r="K1350" s="17" t="s">
        <v>1023</v>
      </c>
      <c r="L1350" s="34">
        <v>646</v>
      </c>
      <c r="M1350" s="17">
        <v>646</v>
      </c>
      <c r="N1350" s="18">
        <v>1471089.9999999998</v>
      </c>
      <c r="O1350" s="30">
        <v>78500</v>
      </c>
    </row>
    <row r="1351" spans="1:15" x14ac:dyDescent="0.25">
      <c r="A1351" s="36">
        <v>42616</v>
      </c>
      <c r="B1351" s="38">
        <v>9</v>
      </c>
      <c r="C1351" s="38">
        <v>36</v>
      </c>
      <c r="D1351" s="17">
        <v>3000033783</v>
      </c>
      <c r="E1351" s="17">
        <v>1100122</v>
      </c>
      <c r="F1351" s="17" t="s">
        <v>58</v>
      </c>
      <c r="G1351" s="17">
        <v>203110</v>
      </c>
      <c r="H1351" s="17" t="s">
        <v>715</v>
      </c>
      <c r="I1351" s="27">
        <v>20.059999999999999</v>
      </c>
      <c r="J1351" s="27">
        <v>20.02</v>
      </c>
      <c r="K1351" s="17" t="s">
        <v>1125</v>
      </c>
      <c r="L1351" s="34">
        <v>137</v>
      </c>
      <c r="M1351" s="17">
        <v>137</v>
      </c>
      <c r="N1351" s="18">
        <v>2082079.91</v>
      </c>
      <c r="O1351" s="30">
        <v>103999.9955044955</v>
      </c>
    </row>
    <row r="1352" spans="1:15" x14ac:dyDescent="0.25">
      <c r="A1352" s="36">
        <v>42616</v>
      </c>
      <c r="B1352" s="38">
        <v>9</v>
      </c>
      <c r="C1352" s="38">
        <v>36</v>
      </c>
      <c r="D1352" s="17">
        <v>3000033833</v>
      </c>
      <c r="E1352" s="17">
        <v>1100365</v>
      </c>
      <c r="F1352" s="17" t="s">
        <v>14</v>
      </c>
      <c r="G1352" s="17">
        <v>200222</v>
      </c>
      <c r="H1352" s="17" t="s">
        <v>17</v>
      </c>
      <c r="I1352" s="27">
        <v>-20.11</v>
      </c>
      <c r="J1352" s="27">
        <v>-20.07</v>
      </c>
      <c r="K1352" s="17" t="s">
        <v>18</v>
      </c>
      <c r="L1352" s="34">
        <v>12898</v>
      </c>
      <c r="M1352" s="17">
        <v>12898</v>
      </c>
      <c r="N1352" s="18">
        <v>-920550.69000000006</v>
      </c>
      <c r="O1352" s="30">
        <v>45867</v>
      </c>
    </row>
    <row r="1353" spans="1:15" x14ac:dyDescent="0.25">
      <c r="A1353" s="36">
        <v>42616</v>
      </c>
      <c r="B1353" s="38">
        <v>9</v>
      </c>
      <c r="C1353" s="38">
        <v>36</v>
      </c>
      <c r="D1353" s="17">
        <v>3000033947</v>
      </c>
      <c r="E1353" s="17">
        <v>1100365</v>
      </c>
      <c r="F1353" s="17" t="s">
        <v>14</v>
      </c>
      <c r="G1353" s="17">
        <v>201982</v>
      </c>
      <c r="H1353" s="17" t="s">
        <v>400</v>
      </c>
      <c r="I1353" s="27">
        <v>20.2</v>
      </c>
      <c r="J1353" s="27">
        <v>20.190000000000001</v>
      </c>
      <c r="K1353" s="17" t="s">
        <v>1126</v>
      </c>
      <c r="L1353" s="34">
        <v>431000397</v>
      </c>
      <c r="M1353" s="17">
        <v>431000397</v>
      </c>
      <c r="N1353" s="18">
        <v>945290.76</v>
      </c>
      <c r="O1353" s="30">
        <v>46819.750371471026</v>
      </c>
    </row>
    <row r="1354" spans="1:15" x14ac:dyDescent="0.25">
      <c r="A1354" s="36">
        <v>42616</v>
      </c>
      <c r="B1354" s="38">
        <v>9</v>
      </c>
      <c r="C1354" s="38">
        <v>36</v>
      </c>
      <c r="D1354" s="17">
        <v>3000033833</v>
      </c>
      <c r="E1354" s="17">
        <v>1100365</v>
      </c>
      <c r="F1354" s="17" t="s">
        <v>14</v>
      </c>
      <c r="G1354" s="17">
        <v>200222</v>
      </c>
      <c r="H1354" s="17" t="s">
        <v>17</v>
      </c>
      <c r="I1354" s="27">
        <v>20.11</v>
      </c>
      <c r="J1354" s="27">
        <v>20.07</v>
      </c>
      <c r="K1354" s="17" t="s">
        <v>18</v>
      </c>
      <c r="L1354" s="34">
        <v>12898</v>
      </c>
      <c r="M1354" s="17">
        <v>12898</v>
      </c>
      <c r="N1354" s="18">
        <v>920550.69000000006</v>
      </c>
      <c r="O1354" s="30">
        <v>45867</v>
      </c>
    </row>
    <row r="1355" spans="1:15" x14ac:dyDescent="0.25">
      <c r="A1355" s="36">
        <v>42616</v>
      </c>
      <c r="B1355" s="38">
        <v>9</v>
      </c>
      <c r="C1355" s="38">
        <v>36</v>
      </c>
      <c r="D1355" s="17">
        <v>3000033833</v>
      </c>
      <c r="E1355" s="17">
        <v>1100365</v>
      </c>
      <c r="F1355" s="17" t="s">
        <v>14</v>
      </c>
      <c r="G1355" s="17">
        <v>200222</v>
      </c>
      <c r="H1355" s="17" t="s">
        <v>17</v>
      </c>
      <c r="I1355" s="27">
        <v>20.11</v>
      </c>
      <c r="J1355" s="27">
        <v>20.07</v>
      </c>
      <c r="K1355" s="17" t="s">
        <v>18</v>
      </c>
      <c r="L1355" s="34">
        <v>12898</v>
      </c>
      <c r="M1355" s="17">
        <v>12898</v>
      </c>
      <c r="N1355" s="18">
        <v>920550.69000000006</v>
      </c>
      <c r="O1355" s="30">
        <v>45867</v>
      </c>
    </row>
    <row r="1356" spans="1:15" x14ac:dyDescent="0.25">
      <c r="A1356" s="36">
        <v>42617</v>
      </c>
      <c r="B1356" s="38">
        <v>9</v>
      </c>
      <c r="C1356" s="38">
        <v>37</v>
      </c>
      <c r="D1356" s="17">
        <v>3000032780</v>
      </c>
      <c r="E1356" s="17">
        <v>1100122</v>
      </c>
      <c r="F1356" s="17" t="s">
        <v>58</v>
      </c>
      <c r="G1356" s="17">
        <v>203126</v>
      </c>
      <c r="H1356" s="17" t="s">
        <v>939</v>
      </c>
      <c r="I1356" s="27">
        <v>20.16</v>
      </c>
      <c r="J1356" s="27">
        <v>20.14</v>
      </c>
      <c r="K1356" s="17" t="s">
        <v>1127</v>
      </c>
      <c r="L1356" s="34">
        <v>30</v>
      </c>
      <c r="M1356" s="17">
        <v>30</v>
      </c>
      <c r="N1356" s="18">
        <v>1578975.89</v>
      </c>
      <c r="O1356" s="30">
        <v>78399.994538232364</v>
      </c>
    </row>
    <row r="1357" spans="1:15" x14ac:dyDescent="0.25">
      <c r="A1357" s="36">
        <v>42617</v>
      </c>
      <c r="B1357" s="38">
        <v>9</v>
      </c>
      <c r="C1357" s="38">
        <v>37</v>
      </c>
      <c r="D1357" s="17">
        <v>3000032222</v>
      </c>
      <c r="E1357" s="17">
        <v>1100122</v>
      </c>
      <c r="F1357" s="17" t="s">
        <v>58</v>
      </c>
      <c r="G1357" s="17">
        <v>203087</v>
      </c>
      <c r="H1357" s="17" t="s">
        <v>499</v>
      </c>
      <c r="I1357" s="27">
        <v>16.079999999999998</v>
      </c>
      <c r="J1357" s="27">
        <v>16.059999999999999</v>
      </c>
      <c r="K1357" s="17" t="s">
        <v>1128</v>
      </c>
      <c r="L1357" s="34">
        <v>143</v>
      </c>
      <c r="M1357" s="17">
        <v>143</v>
      </c>
      <c r="N1357" s="18">
        <v>1252679.8700000001</v>
      </c>
      <c r="O1357" s="30">
        <v>77999.991905354938</v>
      </c>
    </row>
    <row r="1358" spans="1:15" x14ac:dyDescent="0.25">
      <c r="A1358" s="36">
        <v>42617</v>
      </c>
      <c r="B1358" s="38">
        <v>9</v>
      </c>
      <c r="C1358" s="38">
        <v>37</v>
      </c>
      <c r="D1358" s="17">
        <v>3000033679</v>
      </c>
      <c r="E1358" s="17">
        <v>1100122</v>
      </c>
      <c r="F1358" s="17" t="s">
        <v>58</v>
      </c>
      <c r="G1358" s="17">
        <v>202963</v>
      </c>
      <c r="H1358" s="17" t="s">
        <v>130</v>
      </c>
      <c r="I1358" s="27">
        <v>16.04</v>
      </c>
      <c r="J1358" s="27">
        <v>15.95</v>
      </c>
      <c r="K1358" s="17" t="s">
        <v>1129</v>
      </c>
      <c r="L1358" s="34">
        <v>572</v>
      </c>
      <c r="M1358" s="17">
        <v>572</v>
      </c>
      <c r="N1358" s="18">
        <v>1467399.87</v>
      </c>
      <c r="O1358" s="30">
        <v>91999.99184952979</v>
      </c>
    </row>
    <row r="1359" spans="1:15" x14ac:dyDescent="0.25">
      <c r="A1359" s="36">
        <v>42617</v>
      </c>
      <c r="B1359" s="38">
        <v>9</v>
      </c>
      <c r="C1359" s="38">
        <v>37</v>
      </c>
      <c r="D1359" s="17">
        <v>3000033637</v>
      </c>
      <c r="E1359" s="17">
        <v>1100365</v>
      </c>
      <c r="F1359" s="17" t="s">
        <v>14</v>
      </c>
      <c r="G1359" s="17">
        <v>200222</v>
      </c>
      <c r="H1359" s="17" t="s">
        <v>17</v>
      </c>
      <c r="I1359" s="27">
        <v>17.82</v>
      </c>
      <c r="J1359" s="27">
        <v>17.82</v>
      </c>
      <c r="K1359" s="17" t="s">
        <v>1130</v>
      </c>
      <c r="L1359" s="34">
        <v>12958</v>
      </c>
      <c r="M1359" s="17">
        <v>12958</v>
      </c>
      <c r="N1359" s="18">
        <v>812003.93999999983</v>
      </c>
      <c r="O1359" s="30">
        <v>45566.999999999993</v>
      </c>
    </row>
    <row r="1360" spans="1:15" x14ac:dyDescent="0.25">
      <c r="A1360" s="36">
        <v>42617</v>
      </c>
      <c r="B1360" s="38">
        <v>9</v>
      </c>
      <c r="C1360" s="38">
        <v>37</v>
      </c>
      <c r="D1360" s="17">
        <v>3000033947</v>
      </c>
      <c r="E1360" s="17">
        <v>1100365</v>
      </c>
      <c r="F1360" s="17" t="s">
        <v>14</v>
      </c>
      <c r="G1360" s="17">
        <v>201982</v>
      </c>
      <c r="H1360" s="17" t="s">
        <v>400</v>
      </c>
      <c r="I1360" s="27">
        <v>21.1</v>
      </c>
      <c r="J1360" s="27">
        <v>21.09</v>
      </c>
      <c r="K1360" s="17" t="s">
        <v>1131</v>
      </c>
      <c r="L1360" s="34">
        <v>431000400</v>
      </c>
      <c r="M1360" s="17">
        <v>431000400</v>
      </c>
      <c r="N1360" s="18">
        <v>987428.52</v>
      </c>
      <c r="O1360" s="30">
        <v>46819.749644381227</v>
      </c>
    </row>
    <row r="1361" spans="1:15" x14ac:dyDescent="0.25">
      <c r="A1361" s="36">
        <v>42617</v>
      </c>
      <c r="B1361" s="38">
        <v>9</v>
      </c>
      <c r="C1361" s="38">
        <v>37</v>
      </c>
      <c r="D1361" s="17">
        <v>3000033637</v>
      </c>
      <c r="E1361" s="17">
        <v>1100365</v>
      </c>
      <c r="F1361" s="17" t="s">
        <v>14</v>
      </c>
      <c r="G1361" s="17">
        <v>200222</v>
      </c>
      <c r="H1361" s="17" t="s">
        <v>17</v>
      </c>
      <c r="I1361" s="27">
        <v>18.2</v>
      </c>
      <c r="J1361" s="27">
        <v>18.2</v>
      </c>
      <c r="K1361" s="17" t="s">
        <v>1132</v>
      </c>
      <c r="L1361" s="34">
        <v>12913</v>
      </c>
      <c r="M1361" s="17">
        <v>12913</v>
      </c>
      <c r="N1361" s="18">
        <v>829319.4</v>
      </c>
      <c r="O1361" s="30">
        <v>45567</v>
      </c>
    </row>
    <row r="1362" spans="1:15" x14ac:dyDescent="0.25">
      <c r="A1362" s="36">
        <v>42617</v>
      </c>
      <c r="B1362" s="38">
        <v>9</v>
      </c>
      <c r="C1362" s="38">
        <v>37</v>
      </c>
      <c r="D1362" s="17">
        <v>3000033833</v>
      </c>
      <c r="E1362" s="17">
        <v>1100365</v>
      </c>
      <c r="F1362" s="17" t="s">
        <v>14</v>
      </c>
      <c r="G1362" s="17">
        <v>200222</v>
      </c>
      <c r="H1362" s="17" t="s">
        <v>17</v>
      </c>
      <c r="I1362" s="27">
        <v>-20.81</v>
      </c>
      <c r="J1362" s="27">
        <v>-23.8</v>
      </c>
      <c r="K1362" s="17" t="s">
        <v>1016</v>
      </c>
      <c r="L1362" s="34">
        <v>12900</v>
      </c>
      <c r="M1362" s="17">
        <v>12900</v>
      </c>
      <c r="N1362" s="18">
        <v>-1091634.6000000001</v>
      </c>
      <c r="O1362" s="30">
        <v>45867</v>
      </c>
    </row>
    <row r="1363" spans="1:15" x14ac:dyDescent="0.25">
      <c r="A1363" s="36">
        <v>42617</v>
      </c>
      <c r="B1363" s="38">
        <v>9</v>
      </c>
      <c r="C1363" s="38">
        <v>37</v>
      </c>
      <c r="D1363" s="17">
        <v>3000033833</v>
      </c>
      <c r="E1363" s="17">
        <v>1100365</v>
      </c>
      <c r="F1363" s="17" t="s">
        <v>14</v>
      </c>
      <c r="G1363" s="17">
        <v>200222</v>
      </c>
      <c r="H1363" s="17" t="s">
        <v>17</v>
      </c>
      <c r="I1363" s="27">
        <v>9.51</v>
      </c>
      <c r="J1363" s="27">
        <v>9.51</v>
      </c>
      <c r="K1363" s="17" t="s">
        <v>1132</v>
      </c>
      <c r="L1363" s="34">
        <v>12912</v>
      </c>
      <c r="M1363" s="17">
        <v>12912</v>
      </c>
      <c r="N1363" s="18">
        <v>436195.17</v>
      </c>
      <c r="O1363" s="30">
        <v>45867</v>
      </c>
    </row>
    <row r="1364" spans="1:15" x14ac:dyDescent="0.25">
      <c r="A1364" s="36">
        <v>42617</v>
      </c>
      <c r="B1364" s="38">
        <v>9</v>
      </c>
      <c r="C1364" s="38">
        <v>37</v>
      </c>
      <c r="D1364" s="17">
        <v>3000033637</v>
      </c>
      <c r="E1364" s="17">
        <v>1100365</v>
      </c>
      <c r="F1364" s="17" t="s">
        <v>14</v>
      </c>
      <c r="G1364" s="17">
        <v>200222</v>
      </c>
      <c r="H1364" s="17" t="s">
        <v>17</v>
      </c>
      <c r="I1364" s="27">
        <v>19.93</v>
      </c>
      <c r="J1364" s="27">
        <v>19.93</v>
      </c>
      <c r="K1364" s="17" t="s">
        <v>1133</v>
      </c>
      <c r="L1364" s="34">
        <v>12914</v>
      </c>
      <c r="M1364" s="17">
        <v>12914</v>
      </c>
      <c r="N1364" s="18">
        <v>908150.30999999994</v>
      </c>
      <c r="O1364" s="30">
        <v>45567</v>
      </c>
    </row>
    <row r="1365" spans="1:15" x14ac:dyDescent="0.25">
      <c r="A1365" s="36">
        <v>42617</v>
      </c>
      <c r="B1365" s="38">
        <v>9</v>
      </c>
      <c r="C1365" s="38">
        <v>37</v>
      </c>
      <c r="D1365" s="17">
        <v>3000033833</v>
      </c>
      <c r="E1365" s="17">
        <v>1100365</v>
      </c>
      <c r="F1365" s="17" t="s">
        <v>14</v>
      </c>
      <c r="G1365" s="17">
        <v>200222</v>
      </c>
      <c r="H1365" s="17" t="s">
        <v>17</v>
      </c>
      <c r="I1365" s="27">
        <v>20.85</v>
      </c>
      <c r="J1365" s="27">
        <v>20.85</v>
      </c>
      <c r="K1365" s="17" t="s">
        <v>1134</v>
      </c>
      <c r="L1365" s="34">
        <v>12909</v>
      </c>
      <c r="M1365" s="17">
        <v>12909</v>
      </c>
      <c r="N1365" s="18">
        <v>956326.95</v>
      </c>
      <c r="O1365" s="30">
        <v>45866.999999999993</v>
      </c>
    </row>
    <row r="1366" spans="1:15" x14ac:dyDescent="0.25">
      <c r="A1366" s="36">
        <v>42617</v>
      </c>
      <c r="B1366" s="38">
        <v>9</v>
      </c>
      <c r="C1366" s="38">
        <v>37</v>
      </c>
      <c r="D1366" s="17">
        <v>3000033833</v>
      </c>
      <c r="E1366" s="17">
        <v>1100365</v>
      </c>
      <c r="F1366" s="17" t="s">
        <v>14</v>
      </c>
      <c r="G1366" s="17">
        <v>200222</v>
      </c>
      <c r="H1366" s="17" t="s">
        <v>17</v>
      </c>
      <c r="I1366" s="27">
        <v>22.06</v>
      </c>
      <c r="J1366" s="27">
        <v>22.06</v>
      </c>
      <c r="K1366" s="17" t="s">
        <v>112</v>
      </c>
      <c r="L1366" s="34">
        <v>12876</v>
      </c>
      <c r="M1366" s="17">
        <v>12876</v>
      </c>
      <c r="N1366" s="18">
        <v>1011826.0199999999</v>
      </c>
      <c r="O1366" s="30">
        <v>45867</v>
      </c>
    </row>
    <row r="1367" spans="1:15" x14ac:dyDescent="0.25">
      <c r="A1367" s="36">
        <v>42617</v>
      </c>
      <c r="B1367" s="38">
        <v>9</v>
      </c>
      <c r="C1367" s="38">
        <v>37</v>
      </c>
      <c r="D1367" s="17">
        <v>3000033833</v>
      </c>
      <c r="E1367" s="17">
        <v>1100365</v>
      </c>
      <c r="F1367" s="17" t="s">
        <v>14</v>
      </c>
      <c r="G1367" s="17">
        <v>200222</v>
      </c>
      <c r="H1367" s="17" t="s">
        <v>17</v>
      </c>
      <c r="I1367" s="27">
        <v>20.95</v>
      </c>
      <c r="J1367" s="27">
        <v>20.95</v>
      </c>
      <c r="K1367" s="17" t="s">
        <v>670</v>
      </c>
      <c r="L1367" s="34">
        <v>12904</v>
      </c>
      <c r="M1367" s="17">
        <v>12904</v>
      </c>
      <c r="N1367" s="18">
        <v>960913.65</v>
      </c>
      <c r="O1367" s="30">
        <v>45867</v>
      </c>
    </row>
    <row r="1368" spans="1:15" x14ac:dyDescent="0.25">
      <c r="A1368" s="36">
        <v>42617</v>
      </c>
      <c r="B1368" s="38">
        <v>9</v>
      </c>
      <c r="C1368" s="38">
        <v>37</v>
      </c>
      <c r="D1368" s="17">
        <v>3000033833</v>
      </c>
      <c r="E1368" s="17">
        <v>1100365</v>
      </c>
      <c r="F1368" s="17" t="s">
        <v>14</v>
      </c>
      <c r="G1368" s="17">
        <v>200222</v>
      </c>
      <c r="H1368" s="17" t="s">
        <v>17</v>
      </c>
      <c r="I1368" s="27">
        <v>24.49</v>
      </c>
      <c r="J1368" s="27">
        <v>24.49</v>
      </c>
      <c r="K1368" s="17" t="s">
        <v>21</v>
      </c>
      <c r="L1368" s="34">
        <v>12903</v>
      </c>
      <c r="M1368" s="17">
        <v>12903</v>
      </c>
      <c r="N1368" s="18">
        <v>1123282.83</v>
      </c>
      <c r="O1368" s="30">
        <v>45867.000000000007</v>
      </c>
    </row>
    <row r="1369" spans="1:15" x14ac:dyDescent="0.25">
      <c r="A1369" s="36">
        <v>42617</v>
      </c>
      <c r="B1369" s="38">
        <v>9</v>
      </c>
      <c r="C1369" s="38">
        <v>37</v>
      </c>
      <c r="D1369" s="17">
        <v>3000033637</v>
      </c>
      <c r="E1369" s="17">
        <v>1100365</v>
      </c>
      <c r="F1369" s="17" t="s">
        <v>14</v>
      </c>
      <c r="G1369" s="17">
        <v>200222</v>
      </c>
      <c r="H1369" s="17" t="s">
        <v>17</v>
      </c>
      <c r="I1369" s="27">
        <v>20.53</v>
      </c>
      <c r="J1369" s="27">
        <v>20.53</v>
      </c>
      <c r="K1369" s="17" t="s">
        <v>1135</v>
      </c>
      <c r="L1369" s="34">
        <v>12952</v>
      </c>
      <c r="M1369" s="17">
        <v>12952</v>
      </c>
      <c r="N1369" s="18">
        <v>935490.51</v>
      </c>
      <c r="O1369" s="30">
        <v>45567</v>
      </c>
    </row>
    <row r="1370" spans="1:15" x14ac:dyDescent="0.25">
      <c r="A1370" s="36">
        <v>42617</v>
      </c>
      <c r="B1370" s="38">
        <v>9</v>
      </c>
      <c r="C1370" s="38">
        <v>37</v>
      </c>
      <c r="D1370" s="17">
        <v>3000033637</v>
      </c>
      <c r="E1370" s="17">
        <v>1100365</v>
      </c>
      <c r="F1370" s="17" t="s">
        <v>14</v>
      </c>
      <c r="G1370" s="17">
        <v>200222</v>
      </c>
      <c r="H1370" s="17" t="s">
        <v>17</v>
      </c>
      <c r="I1370" s="27">
        <v>20.02</v>
      </c>
      <c r="J1370" s="27">
        <v>20.02</v>
      </c>
      <c r="K1370" s="17" t="s">
        <v>1136</v>
      </c>
      <c r="L1370" s="34">
        <v>12973</v>
      </c>
      <c r="M1370" s="17">
        <v>12973</v>
      </c>
      <c r="N1370" s="18">
        <v>912251.34</v>
      </c>
      <c r="O1370" s="30">
        <v>45567</v>
      </c>
    </row>
    <row r="1371" spans="1:15" x14ac:dyDescent="0.25">
      <c r="A1371" s="36">
        <v>42617</v>
      </c>
      <c r="B1371" s="38">
        <v>9</v>
      </c>
      <c r="C1371" s="38">
        <v>37</v>
      </c>
      <c r="D1371" s="17">
        <v>3000033833</v>
      </c>
      <c r="E1371" s="17">
        <v>1100365</v>
      </c>
      <c r="F1371" s="17" t="s">
        <v>14</v>
      </c>
      <c r="G1371" s="17">
        <v>200222</v>
      </c>
      <c r="H1371" s="17" t="s">
        <v>17</v>
      </c>
      <c r="I1371" s="27">
        <v>20.96</v>
      </c>
      <c r="J1371" s="27">
        <v>20.95</v>
      </c>
      <c r="K1371" s="17" t="s">
        <v>1137</v>
      </c>
      <c r="L1371" s="34">
        <v>12910</v>
      </c>
      <c r="M1371" s="17">
        <v>12910</v>
      </c>
      <c r="N1371" s="18">
        <v>960913.65</v>
      </c>
      <c r="O1371" s="30">
        <v>45867</v>
      </c>
    </row>
    <row r="1372" spans="1:15" x14ac:dyDescent="0.25">
      <c r="A1372" s="36">
        <v>42617</v>
      </c>
      <c r="B1372" s="38">
        <v>9</v>
      </c>
      <c r="C1372" s="38">
        <v>37</v>
      </c>
      <c r="D1372" s="17">
        <v>3000033637</v>
      </c>
      <c r="E1372" s="17">
        <v>1100365</v>
      </c>
      <c r="F1372" s="17" t="s">
        <v>14</v>
      </c>
      <c r="G1372" s="17">
        <v>200222</v>
      </c>
      <c r="H1372" s="17" t="s">
        <v>17</v>
      </c>
      <c r="I1372" s="27">
        <v>21.57</v>
      </c>
      <c r="J1372" s="27">
        <v>21.56</v>
      </c>
      <c r="K1372" s="17" t="s">
        <v>1138</v>
      </c>
      <c r="L1372" s="34">
        <v>12916</v>
      </c>
      <c r="M1372" s="17">
        <v>12916</v>
      </c>
      <c r="N1372" s="18">
        <v>982424.5199999999</v>
      </c>
      <c r="O1372" s="30">
        <v>45567</v>
      </c>
    </row>
    <row r="1373" spans="1:15" x14ac:dyDescent="0.25">
      <c r="A1373" s="36">
        <v>42617</v>
      </c>
      <c r="B1373" s="38">
        <v>9</v>
      </c>
      <c r="C1373" s="38">
        <v>37</v>
      </c>
      <c r="D1373" s="17">
        <v>3000033833</v>
      </c>
      <c r="E1373" s="17">
        <v>1100365</v>
      </c>
      <c r="F1373" s="17" t="s">
        <v>14</v>
      </c>
      <c r="G1373" s="17">
        <v>200222</v>
      </c>
      <c r="H1373" s="17" t="s">
        <v>17</v>
      </c>
      <c r="I1373" s="27">
        <v>20.23</v>
      </c>
      <c r="J1373" s="27">
        <v>20.23</v>
      </c>
      <c r="K1373" s="17" t="s">
        <v>1139</v>
      </c>
      <c r="L1373" s="34">
        <v>12906</v>
      </c>
      <c r="M1373" s="17">
        <v>12906</v>
      </c>
      <c r="N1373" s="18">
        <v>927889.41</v>
      </c>
      <c r="O1373" s="30">
        <v>45867</v>
      </c>
    </row>
    <row r="1374" spans="1:15" x14ac:dyDescent="0.25">
      <c r="A1374" s="36">
        <v>42617</v>
      </c>
      <c r="B1374" s="38">
        <v>9</v>
      </c>
      <c r="C1374" s="38">
        <v>37</v>
      </c>
      <c r="D1374" s="17">
        <v>3000033833</v>
      </c>
      <c r="E1374" s="17">
        <v>1100365</v>
      </c>
      <c r="F1374" s="17" t="s">
        <v>14</v>
      </c>
      <c r="G1374" s="17">
        <v>200222</v>
      </c>
      <c r="H1374" s="17" t="s">
        <v>17</v>
      </c>
      <c r="I1374" s="27">
        <v>20.75</v>
      </c>
      <c r="J1374" s="27">
        <v>20.75</v>
      </c>
      <c r="K1374" s="17" t="s">
        <v>708</v>
      </c>
      <c r="L1374" s="34">
        <v>12899</v>
      </c>
      <c r="M1374" s="17">
        <v>12899</v>
      </c>
      <c r="N1374" s="18">
        <v>951740.25</v>
      </c>
      <c r="O1374" s="30">
        <v>45867</v>
      </c>
    </row>
    <row r="1375" spans="1:15" x14ac:dyDescent="0.25">
      <c r="A1375" s="36">
        <v>42617</v>
      </c>
      <c r="B1375" s="38">
        <v>9</v>
      </c>
      <c r="C1375" s="38">
        <v>37</v>
      </c>
      <c r="D1375" s="17">
        <v>3000033833</v>
      </c>
      <c r="E1375" s="17">
        <v>1100365</v>
      </c>
      <c r="F1375" s="17" t="s">
        <v>14</v>
      </c>
      <c r="G1375" s="17">
        <v>200222</v>
      </c>
      <c r="H1375" s="17" t="s">
        <v>17</v>
      </c>
      <c r="I1375" s="27">
        <v>20.81</v>
      </c>
      <c r="J1375" s="27">
        <v>23.8</v>
      </c>
      <c r="K1375" s="17" t="s">
        <v>1016</v>
      </c>
      <c r="L1375" s="34">
        <v>12900</v>
      </c>
      <c r="M1375" s="17">
        <v>12900</v>
      </c>
      <c r="N1375" s="18">
        <v>1091634.6000000001</v>
      </c>
      <c r="O1375" s="30">
        <v>45867</v>
      </c>
    </row>
    <row r="1376" spans="1:15" x14ac:dyDescent="0.25">
      <c r="A1376" s="36">
        <v>42617</v>
      </c>
      <c r="B1376" s="38">
        <v>9</v>
      </c>
      <c r="C1376" s="38">
        <v>37</v>
      </c>
      <c r="D1376" s="17">
        <v>3000033833</v>
      </c>
      <c r="E1376" s="17">
        <v>1100365</v>
      </c>
      <c r="F1376" s="17" t="s">
        <v>14</v>
      </c>
      <c r="G1376" s="17">
        <v>200222</v>
      </c>
      <c r="H1376" s="17" t="s">
        <v>17</v>
      </c>
      <c r="I1376" s="27">
        <v>25.83</v>
      </c>
      <c r="J1376" s="27">
        <v>25.82</v>
      </c>
      <c r="K1376" s="17" t="s">
        <v>19</v>
      </c>
      <c r="L1376" s="34">
        <v>12873</v>
      </c>
      <c r="M1376" s="17">
        <v>12873</v>
      </c>
      <c r="N1376" s="18">
        <v>1184285.94</v>
      </c>
      <c r="O1376" s="30">
        <v>45867</v>
      </c>
    </row>
    <row r="1377" spans="1:15" x14ac:dyDescent="0.25">
      <c r="A1377" s="36">
        <v>42617</v>
      </c>
      <c r="B1377" s="38">
        <v>9</v>
      </c>
      <c r="C1377" s="38">
        <v>37</v>
      </c>
      <c r="D1377" s="17">
        <v>3000034023</v>
      </c>
      <c r="E1377" s="17">
        <v>1100500</v>
      </c>
      <c r="F1377" s="17" t="s">
        <v>642</v>
      </c>
      <c r="G1377" s="17">
        <v>203101</v>
      </c>
      <c r="H1377" s="17" t="s">
        <v>825</v>
      </c>
      <c r="I1377" s="27">
        <v>20.34</v>
      </c>
      <c r="J1377" s="27">
        <v>20.29</v>
      </c>
      <c r="K1377" s="17" t="s">
        <v>1140</v>
      </c>
      <c r="L1377" s="34">
        <v>121</v>
      </c>
      <c r="M1377" s="17">
        <v>121</v>
      </c>
      <c r="N1377" s="18">
        <v>1907259.94</v>
      </c>
      <c r="O1377" s="30">
        <v>93999.997042878269</v>
      </c>
    </row>
    <row r="1378" spans="1:15" x14ac:dyDescent="0.25">
      <c r="A1378" s="36">
        <v>42617</v>
      </c>
      <c r="B1378" s="38">
        <v>9</v>
      </c>
      <c r="C1378" s="38">
        <v>37</v>
      </c>
      <c r="D1378" s="17">
        <v>3000034023</v>
      </c>
      <c r="E1378" s="17">
        <v>1100500</v>
      </c>
      <c r="F1378" s="17" t="s">
        <v>642</v>
      </c>
      <c r="G1378" s="17">
        <v>203101</v>
      </c>
      <c r="H1378" s="17" t="s">
        <v>825</v>
      </c>
      <c r="I1378" s="27">
        <v>20.2</v>
      </c>
      <c r="J1378" s="27">
        <v>20.14</v>
      </c>
      <c r="K1378" s="17" t="s">
        <v>1141</v>
      </c>
      <c r="L1378" s="34">
        <v>120</v>
      </c>
      <c r="M1378" s="17">
        <v>120</v>
      </c>
      <c r="N1378" s="18">
        <v>1893159.94</v>
      </c>
      <c r="O1378" s="30">
        <v>93999.997020854018</v>
      </c>
    </row>
    <row r="1379" spans="1:15" x14ac:dyDescent="0.25">
      <c r="A1379" s="36">
        <v>42618</v>
      </c>
      <c r="B1379" s="38">
        <v>9</v>
      </c>
      <c r="C1379" s="38">
        <v>37</v>
      </c>
      <c r="D1379" s="17">
        <v>3000033775</v>
      </c>
      <c r="E1379" s="17">
        <v>1100122</v>
      </c>
      <c r="F1379" s="17" t="s">
        <v>58</v>
      </c>
      <c r="G1379" s="17">
        <v>203070</v>
      </c>
      <c r="H1379" s="17" t="s">
        <v>462</v>
      </c>
      <c r="I1379" s="27">
        <v>22.33</v>
      </c>
      <c r="J1379" s="27">
        <v>22.27</v>
      </c>
      <c r="K1379" s="17" t="s">
        <v>1142</v>
      </c>
      <c r="L1379" s="34">
        <v>175</v>
      </c>
      <c r="M1379" s="17">
        <v>175</v>
      </c>
      <c r="N1379" s="18">
        <v>2316079.9</v>
      </c>
      <c r="O1379" s="30">
        <v>103999.99550965424</v>
      </c>
    </row>
    <row r="1380" spans="1:15" x14ac:dyDescent="0.25">
      <c r="A1380" s="36">
        <v>42618</v>
      </c>
      <c r="B1380" s="38">
        <v>9</v>
      </c>
      <c r="C1380" s="38">
        <v>37</v>
      </c>
      <c r="D1380" s="17">
        <v>3000033783</v>
      </c>
      <c r="E1380" s="17">
        <v>1100122</v>
      </c>
      <c r="F1380" s="17" t="s">
        <v>58</v>
      </c>
      <c r="G1380" s="17">
        <v>203110</v>
      </c>
      <c r="H1380" s="17" t="s">
        <v>715</v>
      </c>
      <c r="I1380" s="27">
        <v>19.91</v>
      </c>
      <c r="J1380" s="27">
        <v>19.899999999999999</v>
      </c>
      <c r="K1380" s="17" t="s">
        <v>1143</v>
      </c>
      <c r="L1380" s="34">
        <v>138</v>
      </c>
      <c r="M1380" s="17">
        <v>138</v>
      </c>
      <c r="N1380" s="18">
        <v>2069599.91</v>
      </c>
      <c r="O1380" s="30">
        <v>103999.99547738694</v>
      </c>
    </row>
    <row r="1381" spans="1:15" x14ac:dyDescent="0.25">
      <c r="A1381" s="36">
        <v>42618</v>
      </c>
      <c r="B1381" s="38">
        <v>9</v>
      </c>
      <c r="C1381" s="38">
        <v>37</v>
      </c>
      <c r="D1381" s="17">
        <v>3000033679</v>
      </c>
      <c r="E1381" s="17">
        <v>1100122</v>
      </c>
      <c r="F1381" s="17" t="s">
        <v>58</v>
      </c>
      <c r="G1381" s="17">
        <v>202963</v>
      </c>
      <c r="H1381" s="17" t="s">
        <v>130</v>
      </c>
      <c r="I1381" s="27">
        <v>16.37</v>
      </c>
      <c r="J1381" s="27">
        <v>16.309999999999999</v>
      </c>
      <c r="K1381" s="17" t="s">
        <v>1144</v>
      </c>
      <c r="L1381" s="34">
        <v>581</v>
      </c>
      <c r="M1381" s="17">
        <v>581</v>
      </c>
      <c r="N1381" s="18">
        <v>1500519.86</v>
      </c>
      <c r="O1381" s="30">
        <v>91999.991416309029</v>
      </c>
    </row>
    <row r="1382" spans="1:15" x14ac:dyDescent="0.25">
      <c r="A1382" s="36">
        <v>42618</v>
      </c>
      <c r="B1382" s="38">
        <v>9</v>
      </c>
      <c r="C1382" s="38">
        <v>37</v>
      </c>
      <c r="D1382" s="17">
        <v>3000032310</v>
      </c>
      <c r="E1382" s="17">
        <v>1100122</v>
      </c>
      <c r="F1382" s="17" t="s">
        <v>58</v>
      </c>
      <c r="G1382" s="17">
        <v>203087</v>
      </c>
      <c r="H1382" s="17" t="s">
        <v>499</v>
      </c>
      <c r="I1382" s="27">
        <v>20.22</v>
      </c>
      <c r="J1382" s="27">
        <v>20.2</v>
      </c>
      <c r="K1382" s="17" t="s">
        <v>1145</v>
      </c>
      <c r="L1382" s="34">
        <v>145</v>
      </c>
      <c r="M1382" s="17">
        <v>145</v>
      </c>
      <c r="N1382" s="18">
        <v>1565499.96</v>
      </c>
      <c r="O1382" s="30">
        <v>77499.998019801977</v>
      </c>
    </row>
    <row r="1383" spans="1:15" x14ac:dyDescent="0.25">
      <c r="A1383" s="36">
        <v>42618</v>
      </c>
      <c r="B1383" s="38">
        <v>9</v>
      </c>
      <c r="C1383" s="38">
        <v>37</v>
      </c>
      <c r="D1383" s="17">
        <v>3000033679</v>
      </c>
      <c r="E1383" s="17">
        <v>1100122</v>
      </c>
      <c r="F1383" s="17" t="s">
        <v>58</v>
      </c>
      <c r="G1383" s="17">
        <v>202963</v>
      </c>
      <c r="H1383" s="17" t="s">
        <v>130</v>
      </c>
      <c r="I1383" s="27">
        <v>16.46</v>
      </c>
      <c r="J1383" s="27">
        <v>16.39</v>
      </c>
      <c r="K1383" s="17" t="s">
        <v>932</v>
      </c>
      <c r="L1383" s="34">
        <v>580</v>
      </c>
      <c r="M1383" s="17">
        <v>580</v>
      </c>
      <c r="N1383" s="18">
        <v>1507879.8599999999</v>
      </c>
      <c r="O1383" s="30">
        <v>91999.991458206219</v>
      </c>
    </row>
    <row r="1384" spans="1:15" x14ac:dyDescent="0.25">
      <c r="A1384" s="36">
        <v>42618</v>
      </c>
      <c r="B1384" s="38">
        <v>9</v>
      </c>
      <c r="C1384" s="38">
        <v>37</v>
      </c>
      <c r="D1384" s="17">
        <v>3000031293</v>
      </c>
      <c r="E1384" s="17">
        <v>1100365</v>
      </c>
      <c r="F1384" s="17" t="s">
        <v>14</v>
      </c>
      <c r="G1384" s="17">
        <v>202751</v>
      </c>
      <c r="H1384" s="17" t="s">
        <v>810</v>
      </c>
      <c r="I1384" s="27">
        <v>31.27</v>
      </c>
      <c r="J1384" s="27">
        <v>31.12</v>
      </c>
      <c r="K1384" s="17" t="s">
        <v>519</v>
      </c>
      <c r="L1384" s="34">
        <v>1604000419</v>
      </c>
      <c r="M1384" s="17">
        <v>1604000419</v>
      </c>
      <c r="N1384" s="18">
        <v>1397988.2</v>
      </c>
      <c r="O1384" s="30">
        <v>44922.5</v>
      </c>
    </row>
    <row r="1385" spans="1:15" x14ac:dyDescent="0.25">
      <c r="A1385" s="36">
        <v>42618</v>
      </c>
      <c r="B1385" s="38">
        <v>9</v>
      </c>
      <c r="C1385" s="38">
        <v>37</v>
      </c>
      <c r="D1385" s="17">
        <v>3000031293</v>
      </c>
      <c r="E1385" s="17">
        <v>1100365</v>
      </c>
      <c r="F1385" s="17" t="s">
        <v>14</v>
      </c>
      <c r="G1385" s="17">
        <v>202751</v>
      </c>
      <c r="H1385" s="17" t="s">
        <v>810</v>
      </c>
      <c r="I1385" s="27">
        <v>31.12</v>
      </c>
      <c r="J1385" s="27">
        <v>30.99</v>
      </c>
      <c r="K1385" s="17" t="s">
        <v>50</v>
      </c>
      <c r="L1385" s="34">
        <v>1604000418</v>
      </c>
      <c r="M1385" s="17">
        <v>1604000418</v>
      </c>
      <c r="N1385" s="18">
        <v>1392148.28</v>
      </c>
      <c r="O1385" s="30">
        <v>44922.500161342374</v>
      </c>
    </row>
    <row r="1386" spans="1:15" x14ac:dyDescent="0.25">
      <c r="A1386" s="36">
        <v>42618</v>
      </c>
      <c r="B1386" s="38">
        <v>9</v>
      </c>
      <c r="C1386" s="38">
        <v>37</v>
      </c>
      <c r="D1386" s="17">
        <v>3000033637</v>
      </c>
      <c r="E1386" s="17">
        <v>1100365</v>
      </c>
      <c r="F1386" s="17" t="s">
        <v>14</v>
      </c>
      <c r="G1386" s="17">
        <v>200222</v>
      </c>
      <c r="H1386" s="17" t="s">
        <v>17</v>
      </c>
      <c r="I1386" s="27">
        <v>21.4</v>
      </c>
      <c r="J1386" s="27">
        <v>21.4</v>
      </c>
      <c r="K1386" s="17" t="s">
        <v>1146</v>
      </c>
      <c r="L1386" s="34">
        <v>12982</v>
      </c>
      <c r="M1386" s="17">
        <v>12982</v>
      </c>
      <c r="N1386" s="18">
        <v>975133.8</v>
      </c>
      <c r="O1386" s="30">
        <v>45567.000000000007</v>
      </c>
    </row>
    <row r="1387" spans="1:15" x14ac:dyDescent="0.25">
      <c r="A1387" s="36">
        <v>42618</v>
      </c>
      <c r="B1387" s="38">
        <v>9</v>
      </c>
      <c r="C1387" s="38">
        <v>37</v>
      </c>
      <c r="D1387" s="17">
        <v>3000033947</v>
      </c>
      <c r="E1387" s="17">
        <v>1100365</v>
      </c>
      <c r="F1387" s="17" t="s">
        <v>14</v>
      </c>
      <c r="G1387" s="17">
        <v>201982</v>
      </c>
      <c r="H1387" s="17" t="s">
        <v>400</v>
      </c>
      <c r="I1387" s="27">
        <v>21.2</v>
      </c>
      <c r="J1387" s="27">
        <v>21.19</v>
      </c>
      <c r="K1387" s="17" t="s">
        <v>1147</v>
      </c>
      <c r="L1387" s="34">
        <v>431000398</v>
      </c>
      <c r="M1387" s="17">
        <v>431000398</v>
      </c>
      <c r="N1387" s="18">
        <v>992110.5</v>
      </c>
      <c r="O1387" s="30">
        <v>46819.749882019816</v>
      </c>
    </row>
    <row r="1388" spans="1:15" x14ac:dyDescent="0.25">
      <c r="A1388" s="36">
        <v>42618</v>
      </c>
      <c r="B1388" s="38">
        <v>9</v>
      </c>
      <c r="C1388" s="38">
        <v>37</v>
      </c>
      <c r="D1388" s="17">
        <v>3000033833</v>
      </c>
      <c r="E1388" s="17">
        <v>1100365</v>
      </c>
      <c r="F1388" s="17" t="s">
        <v>14</v>
      </c>
      <c r="G1388" s="17">
        <v>200222</v>
      </c>
      <c r="H1388" s="17" t="s">
        <v>17</v>
      </c>
      <c r="I1388" s="27">
        <v>20.45</v>
      </c>
      <c r="J1388" s="27">
        <v>20.45</v>
      </c>
      <c r="K1388" s="17" t="s">
        <v>723</v>
      </c>
      <c r="L1388" s="34">
        <v>12907</v>
      </c>
      <c r="M1388" s="17">
        <v>12907</v>
      </c>
      <c r="N1388" s="18">
        <v>937980.15</v>
      </c>
      <c r="O1388" s="30">
        <v>45867</v>
      </c>
    </row>
    <row r="1389" spans="1:15" x14ac:dyDescent="0.25">
      <c r="A1389" s="36">
        <v>42618</v>
      </c>
      <c r="B1389" s="38">
        <v>9</v>
      </c>
      <c r="C1389" s="38">
        <v>37</v>
      </c>
      <c r="D1389" s="17">
        <v>3000033947</v>
      </c>
      <c r="E1389" s="17">
        <v>1100365</v>
      </c>
      <c r="F1389" s="17" t="s">
        <v>14</v>
      </c>
      <c r="G1389" s="17">
        <v>201982</v>
      </c>
      <c r="H1389" s="17" t="s">
        <v>400</v>
      </c>
      <c r="I1389" s="27">
        <v>21.18</v>
      </c>
      <c r="J1389" s="27">
        <v>21.17</v>
      </c>
      <c r="K1389" s="17" t="s">
        <v>426</v>
      </c>
      <c r="L1389" s="34">
        <v>431000399</v>
      </c>
      <c r="M1389" s="17">
        <v>431000399</v>
      </c>
      <c r="N1389" s="18">
        <v>991174.09999999986</v>
      </c>
      <c r="O1389" s="30">
        <v>46819.749645725075</v>
      </c>
    </row>
    <row r="1390" spans="1:15" x14ac:dyDescent="0.25">
      <c r="A1390" s="36">
        <v>42619</v>
      </c>
      <c r="B1390" s="38">
        <v>9</v>
      </c>
      <c r="C1390" s="38">
        <v>37</v>
      </c>
      <c r="D1390" s="17">
        <v>3000032310</v>
      </c>
      <c r="E1390" s="17">
        <v>1100122</v>
      </c>
      <c r="F1390" s="17" t="s">
        <v>58</v>
      </c>
      <c r="G1390" s="17">
        <v>203087</v>
      </c>
      <c r="H1390" s="17" t="s">
        <v>499</v>
      </c>
      <c r="I1390" s="27">
        <v>20.170000000000002</v>
      </c>
      <c r="J1390" s="27">
        <v>20.11</v>
      </c>
      <c r="K1390" s="17" t="s">
        <v>1148</v>
      </c>
      <c r="L1390" s="34">
        <v>146</v>
      </c>
      <c r="M1390" s="17">
        <v>146</v>
      </c>
      <c r="N1390" s="18">
        <v>1558524.9499999997</v>
      </c>
      <c r="O1390" s="30">
        <v>77499.997513674782</v>
      </c>
    </row>
    <row r="1391" spans="1:15" x14ac:dyDescent="0.25">
      <c r="A1391" s="36">
        <v>42619</v>
      </c>
      <c r="B1391" s="38">
        <v>9</v>
      </c>
      <c r="C1391" s="38">
        <v>37</v>
      </c>
      <c r="D1391" s="17">
        <v>3000033679</v>
      </c>
      <c r="E1391" s="17">
        <v>1100122</v>
      </c>
      <c r="F1391" s="17" t="s">
        <v>58</v>
      </c>
      <c r="G1391" s="17">
        <v>202963</v>
      </c>
      <c r="H1391" s="17" t="s">
        <v>130</v>
      </c>
      <c r="I1391" s="27">
        <v>16.07</v>
      </c>
      <c r="J1391" s="27">
        <v>15.97</v>
      </c>
      <c r="K1391" s="17" t="s">
        <v>1149</v>
      </c>
      <c r="L1391" s="34">
        <v>590</v>
      </c>
      <c r="M1391" s="17">
        <v>590</v>
      </c>
      <c r="N1391" s="18">
        <v>1469239.86</v>
      </c>
      <c r="O1391" s="30">
        <v>91999.991233562934</v>
      </c>
    </row>
    <row r="1392" spans="1:15" x14ac:dyDescent="0.25">
      <c r="A1392" s="36">
        <v>42619</v>
      </c>
      <c r="B1392" s="38">
        <v>9</v>
      </c>
      <c r="C1392" s="38">
        <v>37</v>
      </c>
      <c r="D1392" s="17">
        <v>3000033775</v>
      </c>
      <c r="E1392" s="17">
        <v>1100122</v>
      </c>
      <c r="F1392" s="17" t="s">
        <v>58</v>
      </c>
      <c r="G1392" s="17">
        <v>203070</v>
      </c>
      <c r="H1392" s="17" t="s">
        <v>462</v>
      </c>
      <c r="I1392" s="27">
        <v>19.57</v>
      </c>
      <c r="J1392" s="27">
        <v>19.5</v>
      </c>
      <c r="K1392" s="17" t="s">
        <v>1150</v>
      </c>
      <c r="L1392" s="34">
        <v>176</v>
      </c>
      <c r="M1392" s="17">
        <v>176</v>
      </c>
      <c r="N1392" s="18">
        <v>2027999.91</v>
      </c>
      <c r="O1392" s="30">
        <v>103999.99538461538</v>
      </c>
    </row>
    <row r="1393" spans="1:15" x14ac:dyDescent="0.25">
      <c r="A1393" s="36">
        <v>42619</v>
      </c>
      <c r="B1393" s="38">
        <v>9</v>
      </c>
      <c r="C1393" s="38">
        <v>37</v>
      </c>
      <c r="D1393" s="17">
        <v>3000033833</v>
      </c>
      <c r="E1393" s="17">
        <v>1100365</v>
      </c>
      <c r="F1393" s="17" t="s">
        <v>14</v>
      </c>
      <c r="G1393" s="17">
        <v>200222</v>
      </c>
      <c r="H1393" s="17" t="s">
        <v>17</v>
      </c>
      <c r="I1393" s="27">
        <v>23.81</v>
      </c>
      <c r="J1393" s="27">
        <v>23.8</v>
      </c>
      <c r="K1393" s="17" t="s">
        <v>1016</v>
      </c>
      <c r="L1393" s="34">
        <v>12900</v>
      </c>
      <c r="M1393" s="17">
        <v>12900</v>
      </c>
      <c r="N1393" s="18">
        <v>1091634.6000000001</v>
      </c>
      <c r="O1393" s="30">
        <v>45867</v>
      </c>
    </row>
    <row r="1394" spans="1:15" x14ac:dyDescent="0.25">
      <c r="A1394" s="36">
        <v>42620</v>
      </c>
      <c r="B1394" s="38">
        <v>9</v>
      </c>
      <c r="C1394" s="38">
        <v>37</v>
      </c>
      <c r="D1394" s="17">
        <v>3000033775</v>
      </c>
      <c r="E1394" s="17">
        <v>1100122</v>
      </c>
      <c r="F1394" s="17" t="s">
        <v>58</v>
      </c>
      <c r="G1394" s="17">
        <v>203070</v>
      </c>
      <c r="H1394" s="17" t="s">
        <v>462</v>
      </c>
      <c r="I1394" s="27">
        <v>19.600000000000001</v>
      </c>
      <c r="J1394" s="27">
        <v>19.53</v>
      </c>
      <c r="K1394" s="17" t="s">
        <v>871</v>
      </c>
      <c r="L1394" s="34">
        <v>178</v>
      </c>
      <c r="M1394" s="17">
        <v>178</v>
      </c>
      <c r="N1394" s="18">
        <v>2031119.91</v>
      </c>
      <c r="O1394" s="30">
        <v>103999.99539170506</v>
      </c>
    </row>
    <row r="1395" spans="1:15" x14ac:dyDescent="0.25">
      <c r="A1395" s="36">
        <v>42620</v>
      </c>
      <c r="B1395" s="38">
        <v>9</v>
      </c>
      <c r="C1395" s="38">
        <v>37</v>
      </c>
      <c r="D1395" s="17">
        <v>3000033775</v>
      </c>
      <c r="E1395" s="17">
        <v>1100122</v>
      </c>
      <c r="F1395" s="17" t="s">
        <v>58</v>
      </c>
      <c r="G1395" s="17">
        <v>203070</v>
      </c>
      <c r="H1395" s="17" t="s">
        <v>462</v>
      </c>
      <c r="I1395" s="27">
        <v>20.18</v>
      </c>
      <c r="J1395" s="27">
        <v>20.11</v>
      </c>
      <c r="K1395" s="17" t="s">
        <v>1151</v>
      </c>
      <c r="L1395" s="34">
        <v>177</v>
      </c>
      <c r="M1395" s="17">
        <v>177</v>
      </c>
      <c r="N1395" s="18">
        <v>2091439.92</v>
      </c>
      <c r="O1395" s="30">
        <v>103999.99602187966</v>
      </c>
    </row>
    <row r="1396" spans="1:15" x14ac:dyDescent="0.25">
      <c r="A1396" s="36">
        <v>42622</v>
      </c>
      <c r="B1396" s="38">
        <v>9</v>
      </c>
      <c r="C1396" s="38">
        <v>37</v>
      </c>
      <c r="D1396" s="17">
        <v>3000032779</v>
      </c>
      <c r="E1396" s="17">
        <v>1100122</v>
      </c>
      <c r="F1396" s="17" t="s">
        <v>58</v>
      </c>
      <c r="G1396" s="17">
        <v>203062</v>
      </c>
      <c r="H1396" s="17" t="s">
        <v>465</v>
      </c>
      <c r="I1396" s="27">
        <v>19.489999999999998</v>
      </c>
      <c r="J1396" s="27">
        <v>19.48</v>
      </c>
      <c r="K1396" s="17" t="s">
        <v>1152</v>
      </c>
      <c r="L1396" s="34" t="s">
        <v>1153</v>
      </c>
      <c r="M1396" s="17">
        <v>41</v>
      </c>
      <c r="N1396" s="18">
        <v>1527231.89</v>
      </c>
      <c r="O1396" s="30">
        <v>78399.994353182745</v>
      </c>
    </row>
    <row r="1397" spans="1:15" x14ac:dyDescent="0.25">
      <c r="A1397" s="36">
        <v>42622</v>
      </c>
      <c r="B1397" s="38">
        <v>9</v>
      </c>
      <c r="C1397" s="38">
        <v>37</v>
      </c>
      <c r="D1397" s="17">
        <v>3000032310</v>
      </c>
      <c r="E1397" s="17">
        <v>1100122</v>
      </c>
      <c r="F1397" s="17" t="s">
        <v>58</v>
      </c>
      <c r="G1397" s="17">
        <v>203087</v>
      </c>
      <c r="H1397" s="17" t="s">
        <v>499</v>
      </c>
      <c r="I1397" s="27">
        <v>19.77</v>
      </c>
      <c r="J1397" s="27">
        <v>19.7</v>
      </c>
      <c r="K1397" s="17" t="s">
        <v>1154</v>
      </c>
      <c r="L1397" s="34" t="s">
        <v>1155</v>
      </c>
      <c r="M1397" s="17">
        <v>154</v>
      </c>
      <c r="N1397" s="18">
        <v>1526749.9499999997</v>
      </c>
      <c r="O1397" s="30">
        <v>77499.997461928928</v>
      </c>
    </row>
    <row r="1398" spans="1:15" x14ac:dyDescent="0.25">
      <c r="A1398" s="36">
        <v>42622</v>
      </c>
      <c r="B1398" s="38">
        <v>9</v>
      </c>
      <c r="C1398" s="38">
        <v>37</v>
      </c>
      <c r="D1398" s="17">
        <v>3000033679</v>
      </c>
      <c r="E1398" s="17">
        <v>1100122</v>
      </c>
      <c r="F1398" s="17" t="s">
        <v>58</v>
      </c>
      <c r="G1398" s="17">
        <v>202963</v>
      </c>
      <c r="H1398" s="17" t="s">
        <v>130</v>
      </c>
      <c r="I1398" s="27">
        <v>15.68</v>
      </c>
      <c r="J1398" s="27">
        <v>15.61</v>
      </c>
      <c r="K1398" s="17" t="s">
        <v>1156</v>
      </c>
      <c r="L1398" s="34" t="s">
        <v>1157</v>
      </c>
      <c r="M1398" s="17">
        <v>598</v>
      </c>
      <c r="N1398" s="18">
        <v>1436119.86</v>
      </c>
      <c r="O1398" s="30">
        <v>91999.991031390149</v>
      </c>
    </row>
    <row r="1399" spans="1:15" x14ac:dyDescent="0.25">
      <c r="A1399" s="36">
        <v>42622</v>
      </c>
      <c r="B1399" s="38">
        <v>9</v>
      </c>
      <c r="C1399" s="38">
        <v>37</v>
      </c>
      <c r="D1399" s="17">
        <v>3000034380</v>
      </c>
      <c r="E1399" s="17">
        <v>1100365</v>
      </c>
      <c r="F1399" s="17" t="s">
        <v>14</v>
      </c>
      <c r="G1399" s="17">
        <v>200222</v>
      </c>
      <c r="H1399" s="17" t="s">
        <v>17</v>
      </c>
      <c r="I1399" s="27">
        <v>6.66</v>
      </c>
      <c r="J1399" s="27">
        <v>6.66</v>
      </c>
      <c r="K1399" s="17" t="s">
        <v>1158</v>
      </c>
      <c r="L1399" s="34">
        <v>13257</v>
      </c>
      <c r="M1399" s="17">
        <v>13257</v>
      </c>
      <c r="N1399" s="18">
        <v>305474.21999999997</v>
      </c>
      <c r="O1399" s="30">
        <v>45866.999999999993</v>
      </c>
    </row>
    <row r="1400" spans="1:15" x14ac:dyDescent="0.25">
      <c r="A1400" s="36">
        <v>42622</v>
      </c>
      <c r="B1400" s="38">
        <v>9</v>
      </c>
      <c r="C1400" s="38">
        <v>37</v>
      </c>
      <c r="D1400" s="17">
        <v>3000033637</v>
      </c>
      <c r="E1400" s="17">
        <v>1100365</v>
      </c>
      <c r="F1400" s="17" t="s">
        <v>14</v>
      </c>
      <c r="G1400" s="17">
        <v>200222</v>
      </c>
      <c r="H1400" s="17" t="s">
        <v>17</v>
      </c>
      <c r="I1400" s="27">
        <v>10.53</v>
      </c>
      <c r="J1400" s="27">
        <v>10.53</v>
      </c>
      <c r="K1400" s="17" t="s">
        <v>1158</v>
      </c>
      <c r="L1400" s="34">
        <v>13254</v>
      </c>
      <c r="M1400" s="17">
        <v>13254</v>
      </c>
      <c r="N1400" s="18">
        <v>479820.51000000007</v>
      </c>
      <c r="O1400" s="30">
        <v>45567.000000000007</v>
      </c>
    </row>
    <row r="1401" spans="1:15" x14ac:dyDescent="0.25">
      <c r="A1401" s="36">
        <v>42623</v>
      </c>
      <c r="B1401" s="38">
        <v>9</v>
      </c>
      <c r="C1401" s="38">
        <v>37</v>
      </c>
      <c r="D1401" s="17">
        <v>3000032310</v>
      </c>
      <c r="E1401" s="17">
        <v>1100122</v>
      </c>
      <c r="F1401" s="17" t="s">
        <v>58</v>
      </c>
      <c r="G1401" s="17">
        <v>203087</v>
      </c>
      <c r="H1401" s="17" t="s">
        <v>499</v>
      </c>
      <c r="I1401" s="27">
        <v>15.23</v>
      </c>
      <c r="J1401" s="27">
        <v>15.22</v>
      </c>
      <c r="K1401" s="17" t="s">
        <v>1159</v>
      </c>
      <c r="L1401" s="34">
        <v>153</v>
      </c>
      <c r="M1401" s="17">
        <v>153</v>
      </c>
      <c r="N1401" s="18">
        <v>1179549.97</v>
      </c>
      <c r="O1401" s="30">
        <v>77499.998028909322</v>
      </c>
    </row>
    <row r="1402" spans="1:15" x14ac:dyDescent="0.25">
      <c r="A1402" s="36">
        <v>42623</v>
      </c>
      <c r="B1402" s="38">
        <v>9</v>
      </c>
      <c r="C1402" s="38">
        <v>37</v>
      </c>
      <c r="D1402" s="17">
        <v>3000032310</v>
      </c>
      <c r="E1402" s="17">
        <v>1100122</v>
      </c>
      <c r="F1402" s="17" t="s">
        <v>58</v>
      </c>
      <c r="G1402" s="17">
        <v>203087</v>
      </c>
      <c r="H1402" s="17" t="s">
        <v>499</v>
      </c>
      <c r="I1402" s="27">
        <v>15.6</v>
      </c>
      <c r="J1402" s="27">
        <v>15.59</v>
      </c>
      <c r="K1402" s="17" t="s">
        <v>1160</v>
      </c>
      <c r="L1402" s="34">
        <v>147</v>
      </c>
      <c r="M1402" s="17">
        <v>147</v>
      </c>
      <c r="N1402" s="18">
        <v>1208224.97</v>
      </c>
      <c r="O1402" s="30">
        <v>77499.998075689538</v>
      </c>
    </row>
    <row r="1403" spans="1:15" x14ac:dyDescent="0.25">
      <c r="A1403" s="36">
        <v>42623</v>
      </c>
      <c r="B1403" s="38">
        <v>9</v>
      </c>
      <c r="C1403" s="38">
        <v>37</v>
      </c>
      <c r="D1403" s="17">
        <v>3000033782</v>
      </c>
      <c r="E1403" s="17">
        <v>1100122</v>
      </c>
      <c r="F1403" s="17" t="s">
        <v>58</v>
      </c>
      <c r="G1403" s="17">
        <v>203111</v>
      </c>
      <c r="H1403" s="17" t="s">
        <v>785</v>
      </c>
      <c r="I1403" s="27">
        <v>19.829999999999998</v>
      </c>
      <c r="J1403" s="27">
        <v>19.760000000000002</v>
      </c>
      <c r="K1403" s="17" t="s">
        <v>1161</v>
      </c>
      <c r="L1403" s="34" t="s">
        <v>1162</v>
      </c>
      <c r="M1403" s="17">
        <v>167</v>
      </c>
      <c r="N1403" s="18">
        <v>1995759.85</v>
      </c>
      <c r="O1403" s="30">
        <v>100999.99240890688</v>
      </c>
    </row>
    <row r="1404" spans="1:15" x14ac:dyDescent="0.25">
      <c r="A1404" s="36">
        <v>42623</v>
      </c>
      <c r="B1404" s="38">
        <v>9</v>
      </c>
      <c r="C1404" s="38">
        <v>37</v>
      </c>
      <c r="D1404" s="17">
        <v>3000033126</v>
      </c>
      <c r="E1404" s="17">
        <v>1100122</v>
      </c>
      <c r="F1404" s="17" t="s">
        <v>58</v>
      </c>
      <c r="G1404" s="17">
        <v>203034</v>
      </c>
      <c r="H1404" s="17" t="s">
        <v>333</v>
      </c>
      <c r="I1404" s="27">
        <v>19.95</v>
      </c>
      <c r="J1404" s="27">
        <v>19.920000000000002</v>
      </c>
      <c r="K1404" s="17" t="s">
        <v>1163</v>
      </c>
      <c r="L1404" s="34">
        <v>56</v>
      </c>
      <c r="M1404" s="17">
        <v>56</v>
      </c>
      <c r="N1404" s="18">
        <v>1613519.91</v>
      </c>
      <c r="O1404" s="30">
        <v>80999.995481927705</v>
      </c>
    </row>
    <row r="1405" spans="1:15" x14ac:dyDescent="0.25">
      <c r="A1405" s="36">
        <v>42623</v>
      </c>
      <c r="B1405" s="38">
        <v>9</v>
      </c>
      <c r="C1405" s="38">
        <v>37</v>
      </c>
      <c r="D1405" s="17">
        <v>3000033221</v>
      </c>
      <c r="E1405" s="17">
        <v>1100122</v>
      </c>
      <c r="F1405" s="17" t="s">
        <v>58</v>
      </c>
      <c r="G1405" s="17">
        <v>202989</v>
      </c>
      <c r="H1405" s="17" t="s">
        <v>206</v>
      </c>
      <c r="I1405" s="27">
        <v>19.920000000000002</v>
      </c>
      <c r="J1405" s="27">
        <v>19.88</v>
      </c>
      <c r="K1405" s="17" t="s">
        <v>1164</v>
      </c>
      <c r="L1405" s="34">
        <v>1181</v>
      </c>
      <c r="M1405" s="17">
        <v>1181</v>
      </c>
      <c r="N1405" s="18">
        <v>1689799.9300000002</v>
      </c>
      <c r="O1405" s="30">
        <v>84999.996478873247</v>
      </c>
    </row>
    <row r="1406" spans="1:15" x14ac:dyDescent="0.25">
      <c r="A1406" s="36">
        <v>42623</v>
      </c>
      <c r="B1406" s="38">
        <v>9</v>
      </c>
      <c r="C1406" s="38">
        <v>37</v>
      </c>
      <c r="D1406" s="17">
        <v>3000033782</v>
      </c>
      <c r="E1406" s="17">
        <v>1100122</v>
      </c>
      <c r="F1406" s="17" t="s">
        <v>58</v>
      </c>
      <c r="G1406" s="17">
        <v>203111</v>
      </c>
      <c r="H1406" s="17" t="s">
        <v>785</v>
      </c>
      <c r="I1406" s="27">
        <v>16.96</v>
      </c>
      <c r="J1406" s="27">
        <v>16.920000000000002</v>
      </c>
      <c r="K1406" s="17" t="s">
        <v>1165</v>
      </c>
      <c r="L1406" s="34">
        <v>166</v>
      </c>
      <c r="M1406" s="17">
        <v>166</v>
      </c>
      <c r="N1406" s="18">
        <v>1708919.86</v>
      </c>
      <c r="O1406" s="30">
        <v>100999.99172576831</v>
      </c>
    </row>
    <row r="1407" spans="1:15" x14ac:dyDescent="0.25">
      <c r="A1407" s="36">
        <v>42623</v>
      </c>
      <c r="B1407" s="38">
        <v>9</v>
      </c>
      <c r="C1407" s="38">
        <v>37</v>
      </c>
      <c r="D1407" s="17">
        <v>3000033944</v>
      </c>
      <c r="E1407" s="17">
        <v>1100500</v>
      </c>
      <c r="F1407" s="17" t="s">
        <v>642</v>
      </c>
      <c r="G1407" s="17">
        <v>203163</v>
      </c>
      <c r="H1407" s="17" t="e">
        <v>#N/A</v>
      </c>
      <c r="I1407" s="27">
        <v>19.899999999999999</v>
      </c>
      <c r="J1407" s="27">
        <v>19.79</v>
      </c>
      <c r="K1407" s="17" t="s">
        <v>1166</v>
      </c>
      <c r="L1407" s="34">
        <v>1600445</v>
      </c>
      <c r="M1407" s="17">
        <v>1600445</v>
      </c>
      <c r="N1407" s="18">
        <v>1761309.97</v>
      </c>
      <c r="O1407" s="30">
        <v>88999.998484082869</v>
      </c>
    </row>
    <row r="1408" spans="1:15" x14ac:dyDescent="0.25">
      <c r="A1408" s="36">
        <v>42623</v>
      </c>
      <c r="B1408" s="38">
        <v>9</v>
      </c>
      <c r="C1408" s="38">
        <v>37</v>
      </c>
      <c r="D1408" s="17">
        <v>3000033944</v>
      </c>
      <c r="E1408" s="17">
        <v>1100500</v>
      </c>
      <c r="F1408" s="17" t="s">
        <v>642</v>
      </c>
      <c r="G1408" s="17">
        <v>203163</v>
      </c>
      <c r="H1408" s="17" t="e">
        <v>#N/A</v>
      </c>
      <c r="I1408" s="27">
        <v>19.940000000000001</v>
      </c>
      <c r="J1408" s="27">
        <v>19.8</v>
      </c>
      <c r="K1408" s="17" t="s">
        <v>804</v>
      </c>
      <c r="L1408" s="34">
        <v>1600446</v>
      </c>
      <c r="M1408" s="17">
        <v>1600446</v>
      </c>
      <c r="N1408" s="18">
        <v>1762199.97</v>
      </c>
      <c r="O1408" s="30">
        <v>88999.998484848475</v>
      </c>
    </row>
    <row r="1409" spans="1:15" x14ac:dyDescent="0.25">
      <c r="A1409" s="36">
        <v>42623</v>
      </c>
      <c r="B1409" s="38">
        <v>9</v>
      </c>
      <c r="C1409" s="38">
        <v>37</v>
      </c>
      <c r="D1409" s="17">
        <v>3000034189</v>
      </c>
      <c r="E1409" s="17">
        <v>1100500</v>
      </c>
      <c r="F1409" s="17" t="s">
        <v>642</v>
      </c>
      <c r="G1409" s="17">
        <v>203173</v>
      </c>
      <c r="H1409" s="17" t="e">
        <v>#N/A</v>
      </c>
      <c r="I1409" s="27">
        <v>19.989999999999998</v>
      </c>
      <c r="J1409" s="27">
        <v>19.920000000000002</v>
      </c>
      <c r="K1409" s="17" t="s">
        <v>1167</v>
      </c>
      <c r="L1409" s="34">
        <v>8605000420</v>
      </c>
      <c r="M1409" s="17">
        <v>8605000420</v>
      </c>
      <c r="N1409" s="18">
        <v>1796783.9999999998</v>
      </c>
      <c r="O1409" s="30">
        <v>90199.999999999985</v>
      </c>
    </row>
    <row r="1410" spans="1:15" x14ac:dyDescent="0.25">
      <c r="A1410" s="36">
        <v>42624</v>
      </c>
      <c r="B1410" s="38">
        <v>9</v>
      </c>
      <c r="C1410" s="38">
        <v>38</v>
      </c>
      <c r="D1410" s="17">
        <v>3000033221</v>
      </c>
      <c r="E1410" s="17">
        <v>1100122</v>
      </c>
      <c r="F1410" s="17" t="s">
        <v>58</v>
      </c>
      <c r="G1410" s="17">
        <v>202989</v>
      </c>
      <c r="H1410" s="17" t="s">
        <v>206</v>
      </c>
      <c r="I1410" s="27">
        <v>19.82</v>
      </c>
      <c r="J1410" s="27">
        <v>19.78</v>
      </c>
      <c r="K1410" s="17" t="s">
        <v>1168</v>
      </c>
      <c r="L1410" s="34">
        <v>1184</v>
      </c>
      <c r="M1410" s="17">
        <v>1184</v>
      </c>
      <c r="N1410" s="18">
        <v>1681299.94</v>
      </c>
      <c r="O1410" s="30">
        <v>84999.996966632956</v>
      </c>
    </row>
    <row r="1411" spans="1:15" x14ac:dyDescent="0.25">
      <c r="A1411" s="36">
        <v>42624</v>
      </c>
      <c r="B1411" s="38">
        <v>9</v>
      </c>
      <c r="C1411" s="38">
        <v>38</v>
      </c>
      <c r="D1411" s="17">
        <v>3000033775</v>
      </c>
      <c r="E1411" s="17">
        <v>1100122</v>
      </c>
      <c r="F1411" s="17" t="s">
        <v>58</v>
      </c>
      <c r="G1411" s="17">
        <v>203070</v>
      </c>
      <c r="H1411" s="17" t="s">
        <v>462</v>
      </c>
      <c r="I1411" s="27">
        <v>20.3</v>
      </c>
      <c r="J1411" s="27">
        <v>20.21</v>
      </c>
      <c r="K1411" s="17" t="s">
        <v>1169</v>
      </c>
      <c r="L1411" s="34">
        <v>182</v>
      </c>
      <c r="M1411" s="17">
        <v>182</v>
      </c>
      <c r="N1411" s="18">
        <v>2101839.91</v>
      </c>
      <c r="O1411" s="30">
        <v>103999.99554675903</v>
      </c>
    </row>
    <row r="1412" spans="1:15" x14ac:dyDescent="0.25">
      <c r="A1412" s="36">
        <v>42624</v>
      </c>
      <c r="B1412" s="38">
        <v>9</v>
      </c>
      <c r="C1412" s="38">
        <v>38</v>
      </c>
      <c r="D1412" s="17">
        <v>3000033679</v>
      </c>
      <c r="E1412" s="17">
        <v>1100122</v>
      </c>
      <c r="F1412" s="17" t="s">
        <v>58</v>
      </c>
      <c r="G1412" s="17">
        <v>202963</v>
      </c>
      <c r="H1412" s="17" t="s">
        <v>130</v>
      </c>
      <c r="I1412" s="27">
        <v>16.7</v>
      </c>
      <c r="J1412" s="27">
        <v>16.64</v>
      </c>
      <c r="K1412" s="17" t="s">
        <v>1170</v>
      </c>
      <c r="L1412" s="34">
        <v>605</v>
      </c>
      <c r="M1412" s="17">
        <v>605</v>
      </c>
      <c r="N1412" s="18">
        <v>1530879.85</v>
      </c>
      <c r="O1412" s="30">
        <v>91999.990985576922</v>
      </c>
    </row>
    <row r="1413" spans="1:15" x14ac:dyDescent="0.25">
      <c r="A1413" s="36">
        <v>42625</v>
      </c>
      <c r="B1413" s="38">
        <v>9</v>
      </c>
      <c r="C1413" s="38">
        <v>38</v>
      </c>
      <c r="D1413" s="17">
        <v>3000033679</v>
      </c>
      <c r="E1413" s="17">
        <v>1100122</v>
      </c>
      <c r="F1413" s="17" t="s">
        <v>58</v>
      </c>
      <c r="G1413" s="17">
        <v>202963</v>
      </c>
      <c r="H1413" s="17" t="s">
        <v>130</v>
      </c>
      <c r="I1413" s="27">
        <v>19.89</v>
      </c>
      <c r="J1413" s="27">
        <v>19.82</v>
      </c>
      <c r="K1413" s="17" t="s">
        <v>1171</v>
      </c>
      <c r="L1413" s="34">
        <v>606</v>
      </c>
      <c r="M1413" s="17">
        <v>606</v>
      </c>
      <c r="N1413" s="18">
        <v>1823439.83</v>
      </c>
      <c r="O1413" s="30">
        <v>91999.991422805251</v>
      </c>
    </row>
    <row r="1414" spans="1:15" x14ac:dyDescent="0.25">
      <c r="A1414" s="36">
        <v>42625</v>
      </c>
      <c r="B1414" s="38">
        <v>9</v>
      </c>
      <c r="C1414" s="38">
        <v>38</v>
      </c>
      <c r="D1414" s="17">
        <v>3000033782</v>
      </c>
      <c r="E1414" s="17">
        <v>1100122</v>
      </c>
      <c r="F1414" s="17" t="s">
        <v>58</v>
      </c>
      <c r="G1414" s="17">
        <v>203111</v>
      </c>
      <c r="H1414" s="17" t="s">
        <v>785</v>
      </c>
      <c r="I1414" s="27">
        <v>20.23</v>
      </c>
      <c r="J1414" s="27">
        <v>20.14</v>
      </c>
      <c r="K1414" s="17" t="s">
        <v>1172</v>
      </c>
      <c r="L1414" s="34">
        <v>169</v>
      </c>
      <c r="M1414" s="17">
        <v>169</v>
      </c>
      <c r="N1414" s="18">
        <v>2034139.83</v>
      </c>
      <c r="O1414" s="30">
        <v>100999.9915590864</v>
      </c>
    </row>
    <row r="1415" spans="1:15" x14ac:dyDescent="0.25">
      <c r="A1415" s="36">
        <v>42625</v>
      </c>
      <c r="B1415" s="38">
        <v>9</v>
      </c>
      <c r="C1415" s="38">
        <v>38</v>
      </c>
      <c r="D1415" s="17">
        <v>3000033761</v>
      </c>
      <c r="E1415" s="17">
        <v>1100122</v>
      </c>
      <c r="F1415" s="17" t="s">
        <v>58</v>
      </c>
      <c r="G1415" s="17">
        <v>203034</v>
      </c>
      <c r="H1415" s="17" t="s">
        <v>333</v>
      </c>
      <c r="I1415" s="27">
        <v>20.12</v>
      </c>
      <c r="J1415" s="27">
        <v>20.04</v>
      </c>
      <c r="K1415" s="17" t="s">
        <v>1173</v>
      </c>
      <c r="L1415" s="34">
        <v>58</v>
      </c>
      <c r="M1415" s="17">
        <v>58</v>
      </c>
      <c r="N1415" s="18">
        <v>2094179.99</v>
      </c>
      <c r="O1415" s="30">
        <v>104499.999500998</v>
      </c>
    </row>
    <row r="1416" spans="1:15" x14ac:dyDescent="0.25">
      <c r="A1416" s="36">
        <v>42626</v>
      </c>
      <c r="B1416" s="38">
        <v>9</v>
      </c>
      <c r="C1416" s="38">
        <v>38</v>
      </c>
      <c r="D1416" s="17">
        <v>3000033679</v>
      </c>
      <c r="E1416" s="17">
        <v>1100122</v>
      </c>
      <c r="F1416" s="17" t="s">
        <v>58</v>
      </c>
      <c r="G1416" s="17">
        <v>202963</v>
      </c>
      <c r="H1416" s="17" t="s">
        <v>130</v>
      </c>
      <c r="I1416" s="27">
        <v>20.66</v>
      </c>
      <c r="J1416" s="27">
        <v>20.54</v>
      </c>
      <c r="K1416" s="17" t="s">
        <v>1174</v>
      </c>
      <c r="L1416" s="34">
        <v>619</v>
      </c>
      <c r="M1416" s="17">
        <v>619</v>
      </c>
      <c r="N1416" s="18">
        <v>1889679.82</v>
      </c>
      <c r="O1416" s="30">
        <v>91999.991236611502</v>
      </c>
    </row>
    <row r="1417" spans="1:15" x14ac:dyDescent="0.25">
      <c r="A1417" s="36">
        <v>42626</v>
      </c>
      <c r="B1417" s="38">
        <v>9</v>
      </c>
      <c r="C1417" s="38">
        <v>38</v>
      </c>
      <c r="D1417" s="17">
        <v>3000033945</v>
      </c>
      <c r="E1417" s="17">
        <v>1100122</v>
      </c>
      <c r="F1417" s="17" t="s">
        <v>58</v>
      </c>
      <c r="G1417" s="17">
        <v>203156</v>
      </c>
      <c r="H1417" s="17" t="e">
        <v>#N/A</v>
      </c>
      <c r="I1417" s="27">
        <v>19.93</v>
      </c>
      <c r="J1417" s="27">
        <v>19.86</v>
      </c>
      <c r="K1417" s="17" t="s">
        <v>1110</v>
      </c>
      <c r="L1417" s="34">
        <v>17</v>
      </c>
      <c r="M1417" s="17">
        <v>17</v>
      </c>
      <c r="N1417" s="18">
        <v>1985999.8799999997</v>
      </c>
      <c r="O1417" s="30">
        <v>99999.993957703919</v>
      </c>
    </row>
    <row r="1418" spans="1:15" x14ac:dyDescent="0.25">
      <c r="A1418" s="36">
        <v>42626</v>
      </c>
      <c r="B1418" s="38">
        <v>9</v>
      </c>
      <c r="C1418" s="38">
        <v>38</v>
      </c>
      <c r="D1418" s="17">
        <v>3000033679</v>
      </c>
      <c r="E1418" s="17">
        <v>1100122</v>
      </c>
      <c r="F1418" s="17" t="s">
        <v>58</v>
      </c>
      <c r="G1418" s="17">
        <v>202963</v>
      </c>
      <c r="H1418" s="17" t="s">
        <v>130</v>
      </c>
      <c r="I1418" s="27">
        <v>16.190000000000001</v>
      </c>
      <c r="J1418" s="27">
        <v>16.149999999999999</v>
      </c>
      <c r="K1418" s="17" t="s">
        <v>1175</v>
      </c>
      <c r="L1418" s="34">
        <v>616</v>
      </c>
      <c r="M1418" s="17">
        <v>616</v>
      </c>
      <c r="N1418" s="18">
        <v>1485799.86</v>
      </c>
      <c r="O1418" s="30">
        <v>91999.991331269368</v>
      </c>
    </row>
    <row r="1419" spans="1:15" x14ac:dyDescent="0.25">
      <c r="A1419" s="36">
        <v>42626</v>
      </c>
      <c r="B1419" s="38">
        <v>9</v>
      </c>
      <c r="C1419" s="38">
        <v>38</v>
      </c>
      <c r="D1419" s="17">
        <v>3000033782</v>
      </c>
      <c r="E1419" s="17">
        <v>1100122</v>
      </c>
      <c r="F1419" s="17" t="s">
        <v>58</v>
      </c>
      <c r="G1419" s="17">
        <v>203111</v>
      </c>
      <c r="H1419" s="17" t="s">
        <v>785</v>
      </c>
      <c r="I1419" s="27">
        <v>19.82</v>
      </c>
      <c r="J1419" s="27">
        <v>19.760000000000002</v>
      </c>
      <c r="K1419" s="17" t="s">
        <v>1176</v>
      </c>
      <c r="L1419" s="34">
        <v>170</v>
      </c>
      <c r="M1419" s="17">
        <v>170</v>
      </c>
      <c r="N1419" s="18">
        <v>1995759.85</v>
      </c>
      <c r="O1419" s="30">
        <v>100999.99240890688</v>
      </c>
    </row>
    <row r="1420" spans="1:15" x14ac:dyDescent="0.25">
      <c r="A1420" s="36">
        <v>42626</v>
      </c>
      <c r="B1420" s="38">
        <v>9</v>
      </c>
      <c r="C1420" s="38">
        <v>38</v>
      </c>
      <c r="D1420" s="17">
        <v>3000032310</v>
      </c>
      <c r="E1420" s="17">
        <v>1100122</v>
      </c>
      <c r="F1420" s="17" t="s">
        <v>58</v>
      </c>
      <c r="G1420" s="17">
        <v>203087</v>
      </c>
      <c r="H1420" s="17" t="s">
        <v>499</v>
      </c>
      <c r="I1420" s="27">
        <v>8.89</v>
      </c>
      <c r="J1420" s="27">
        <v>8.86</v>
      </c>
      <c r="K1420" s="17" t="s">
        <v>1177</v>
      </c>
      <c r="L1420" s="34">
        <v>155</v>
      </c>
      <c r="M1420" s="17">
        <v>155</v>
      </c>
      <c r="N1420" s="18">
        <v>686649.99</v>
      </c>
      <c r="O1420" s="30">
        <v>77499.998871331831</v>
      </c>
    </row>
    <row r="1421" spans="1:15" x14ac:dyDescent="0.25">
      <c r="A1421" s="36">
        <v>42626</v>
      </c>
      <c r="B1421" s="38">
        <v>9</v>
      </c>
      <c r="C1421" s="38">
        <v>38</v>
      </c>
      <c r="D1421" s="17">
        <v>3000034489</v>
      </c>
      <c r="E1421" s="17">
        <v>1100122</v>
      </c>
      <c r="F1421" s="17" t="s">
        <v>58</v>
      </c>
      <c r="G1421" s="17">
        <v>203087</v>
      </c>
      <c r="H1421" s="17" t="s">
        <v>499</v>
      </c>
      <c r="I1421" s="27">
        <v>6</v>
      </c>
      <c r="J1421" s="27">
        <v>6</v>
      </c>
      <c r="K1421" s="17" t="s">
        <v>1177</v>
      </c>
      <c r="L1421" s="34">
        <v>155</v>
      </c>
      <c r="M1421" s="17">
        <v>155</v>
      </c>
      <c r="N1421" s="18">
        <v>464999.74</v>
      </c>
      <c r="O1421" s="30">
        <v>77499.956666666665</v>
      </c>
    </row>
    <row r="1422" spans="1:15" x14ac:dyDescent="0.25">
      <c r="A1422" s="36">
        <v>42627</v>
      </c>
      <c r="B1422" s="38">
        <v>9</v>
      </c>
      <c r="C1422" s="38">
        <v>38</v>
      </c>
      <c r="D1422" s="17">
        <v>3000033782</v>
      </c>
      <c r="E1422" s="17">
        <v>1100122</v>
      </c>
      <c r="F1422" s="17" t="s">
        <v>58</v>
      </c>
      <c r="G1422" s="17">
        <v>203111</v>
      </c>
      <c r="H1422" s="17" t="s">
        <v>785</v>
      </c>
      <c r="I1422" s="27">
        <v>24.66</v>
      </c>
      <c r="J1422" s="27">
        <v>24.53</v>
      </c>
      <c r="K1422" s="17" t="s">
        <v>1178</v>
      </c>
      <c r="L1422" s="34">
        <v>173</v>
      </c>
      <c r="M1422" s="17">
        <v>173</v>
      </c>
      <c r="N1422" s="18">
        <v>2477529.7999999998</v>
      </c>
      <c r="O1422" s="30">
        <v>100999.99184671829</v>
      </c>
    </row>
    <row r="1423" spans="1:15" x14ac:dyDescent="0.25">
      <c r="A1423" s="36">
        <v>42627</v>
      </c>
      <c r="B1423" s="38">
        <v>9</v>
      </c>
      <c r="C1423" s="38">
        <v>38</v>
      </c>
      <c r="D1423" s="17">
        <v>3000033679</v>
      </c>
      <c r="E1423" s="17">
        <v>1100122</v>
      </c>
      <c r="F1423" s="17" t="s">
        <v>58</v>
      </c>
      <c r="G1423" s="17">
        <v>202963</v>
      </c>
      <c r="H1423" s="17" t="s">
        <v>130</v>
      </c>
      <c r="I1423" s="27">
        <v>15.89</v>
      </c>
      <c r="J1423" s="27">
        <v>15.83</v>
      </c>
      <c r="K1423" s="17" t="s">
        <v>1179</v>
      </c>
      <c r="L1423" s="34">
        <v>622</v>
      </c>
      <c r="M1423" s="17">
        <v>622</v>
      </c>
      <c r="N1423" s="18">
        <v>1456359.87</v>
      </c>
      <c r="O1423" s="30">
        <v>91999.991787744788</v>
      </c>
    </row>
    <row r="1424" spans="1:15" x14ac:dyDescent="0.25">
      <c r="A1424" s="36">
        <v>42629</v>
      </c>
      <c r="B1424" s="38">
        <v>9</v>
      </c>
      <c r="C1424" s="38">
        <v>38</v>
      </c>
      <c r="D1424" s="17">
        <v>3000033126</v>
      </c>
      <c r="E1424" s="17">
        <v>1100122</v>
      </c>
      <c r="F1424" s="17" t="s">
        <v>58</v>
      </c>
      <c r="G1424" s="17">
        <v>203034</v>
      </c>
      <c r="H1424" s="17" t="s">
        <v>333</v>
      </c>
      <c r="I1424" s="27">
        <v>20.18</v>
      </c>
      <c r="J1424" s="27">
        <v>20.14</v>
      </c>
      <c r="K1424" s="17" t="s">
        <v>1180</v>
      </c>
      <c r="L1424" s="34">
        <v>57</v>
      </c>
      <c r="M1424" s="17">
        <v>57</v>
      </c>
      <c r="N1424" s="18">
        <v>1631339.9099999997</v>
      </c>
      <c r="O1424" s="30">
        <v>80999.99553128102</v>
      </c>
    </row>
    <row r="1425" spans="1:15" x14ac:dyDescent="0.25">
      <c r="A1425" s="36">
        <v>42632</v>
      </c>
      <c r="B1425" s="38">
        <v>9</v>
      </c>
      <c r="C1425" s="38">
        <v>39</v>
      </c>
      <c r="D1425" s="17">
        <v>3000034189</v>
      </c>
      <c r="E1425" s="17">
        <v>1100500</v>
      </c>
      <c r="F1425" s="17" t="s">
        <v>642</v>
      </c>
      <c r="G1425" s="17">
        <v>203173</v>
      </c>
      <c r="H1425" s="17" t="e">
        <v>#N/A</v>
      </c>
      <c r="I1425" s="27">
        <v>19.84</v>
      </c>
      <c r="J1425" s="27">
        <v>19.78</v>
      </c>
      <c r="K1425" s="17" t="s">
        <v>1181</v>
      </c>
      <c r="L1425" s="34">
        <v>8605000452</v>
      </c>
      <c r="M1425" s="17">
        <v>8605000452</v>
      </c>
      <c r="N1425" s="18">
        <v>1784156</v>
      </c>
      <c r="O1425" s="30">
        <v>90200</v>
      </c>
    </row>
    <row r="1426" spans="1:15" x14ac:dyDescent="0.25">
      <c r="A1426" s="36">
        <v>42634</v>
      </c>
      <c r="B1426" s="38">
        <v>9</v>
      </c>
      <c r="C1426" s="38">
        <v>39</v>
      </c>
      <c r="D1426" s="17">
        <v>3000034627</v>
      </c>
      <c r="E1426" s="17">
        <v>1100380</v>
      </c>
      <c r="F1426" s="17" t="s">
        <v>23</v>
      </c>
      <c r="G1426" s="17">
        <v>200282</v>
      </c>
      <c r="H1426" s="17" t="s">
        <v>24</v>
      </c>
      <c r="I1426" s="27">
        <v>32.799999999999997</v>
      </c>
      <c r="J1426" s="27">
        <v>32.76</v>
      </c>
      <c r="K1426" s="17" t="s">
        <v>1182</v>
      </c>
      <c r="L1426" s="34">
        <v>265</v>
      </c>
      <c r="M1426" s="17">
        <v>265</v>
      </c>
      <c r="N1426" s="18">
        <v>2938730.56</v>
      </c>
      <c r="O1426" s="30">
        <v>89704.840048840051</v>
      </c>
    </row>
    <row r="1427" spans="1:15" x14ac:dyDescent="0.25">
      <c r="A1427" s="36">
        <v>42634</v>
      </c>
      <c r="B1427" s="38">
        <v>9</v>
      </c>
      <c r="C1427" s="38">
        <v>39</v>
      </c>
      <c r="D1427" s="17">
        <v>3000034627</v>
      </c>
      <c r="E1427" s="17">
        <v>1100380</v>
      </c>
      <c r="F1427" s="17" t="s">
        <v>23</v>
      </c>
      <c r="G1427" s="17">
        <v>200282</v>
      </c>
      <c r="H1427" s="17" t="s">
        <v>24</v>
      </c>
      <c r="I1427" s="27">
        <v>33.590000000000003</v>
      </c>
      <c r="J1427" s="27">
        <v>33.46</v>
      </c>
      <c r="K1427" s="17" t="s">
        <v>50</v>
      </c>
      <c r="L1427" s="34" t="s">
        <v>1183</v>
      </c>
      <c r="M1427" s="17">
        <v>267</v>
      </c>
      <c r="N1427" s="18">
        <v>3001523.95</v>
      </c>
      <c r="O1427" s="30">
        <v>89704.840107591153</v>
      </c>
    </row>
    <row r="1428" spans="1:15" x14ac:dyDescent="0.25">
      <c r="A1428" s="36">
        <v>42634</v>
      </c>
      <c r="B1428" s="38">
        <v>9</v>
      </c>
      <c r="C1428" s="38">
        <v>39</v>
      </c>
      <c r="D1428" s="17">
        <v>3000034627</v>
      </c>
      <c r="E1428" s="17">
        <v>1100380</v>
      </c>
      <c r="F1428" s="17" t="s">
        <v>23</v>
      </c>
      <c r="G1428" s="17">
        <v>200282</v>
      </c>
      <c r="H1428" s="17" t="s">
        <v>24</v>
      </c>
      <c r="I1428" s="27">
        <v>23.14</v>
      </c>
      <c r="J1428" s="27">
        <v>23.03</v>
      </c>
      <c r="K1428" s="17" t="s">
        <v>1184</v>
      </c>
      <c r="L1428" s="34" t="s">
        <v>1185</v>
      </c>
      <c r="M1428" s="17">
        <v>264</v>
      </c>
      <c r="N1428" s="18">
        <v>2065902.47</v>
      </c>
      <c r="O1428" s="30">
        <v>89704.84020842379</v>
      </c>
    </row>
    <row r="1429" spans="1:15" x14ac:dyDescent="0.25">
      <c r="A1429" s="36">
        <v>42634</v>
      </c>
      <c r="B1429" s="38">
        <v>9</v>
      </c>
      <c r="C1429" s="38">
        <v>39</v>
      </c>
      <c r="D1429" s="17">
        <v>3000033836</v>
      </c>
      <c r="E1429" s="17">
        <v>1100380</v>
      </c>
      <c r="F1429" s="17" t="s">
        <v>23</v>
      </c>
      <c r="G1429" s="17">
        <v>200282</v>
      </c>
      <c r="H1429" s="17" t="s">
        <v>24</v>
      </c>
      <c r="I1429" s="27">
        <v>4.32</v>
      </c>
      <c r="J1429" s="27">
        <v>4.3</v>
      </c>
      <c r="K1429" s="17" t="s">
        <v>1184</v>
      </c>
      <c r="L1429" s="34" t="s">
        <v>1186</v>
      </c>
      <c r="M1429" s="17">
        <v>263</v>
      </c>
      <c r="N1429" s="18">
        <v>384840.45</v>
      </c>
      <c r="O1429" s="30">
        <v>89497.77906976745</v>
      </c>
    </row>
    <row r="1430" spans="1:15" x14ac:dyDescent="0.25">
      <c r="A1430" s="36">
        <v>42634</v>
      </c>
      <c r="B1430" s="38">
        <v>9</v>
      </c>
      <c r="C1430" s="38">
        <v>39</v>
      </c>
      <c r="D1430" s="17">
        <v>3000034627</v>
      </c>
      <c r="E1430" s="17">
        <v>1100380</v>
      </c>
      <c r="F1430" s="17" t="s">
        <v>23</v>
      </c>
      <c r="G1430" s="17">
        <v>200282</v>
      </c>
      <c r="H1430" s="17" t="s">
        <v>24</v>
      </c>
      <c r="I1430" s="27">
        <v>27.75</v>
      </c>
      <c r="J1430" s="27">
        <v>27.63</v>
      </c>
      <c r="K1430" s="17" t="s">
        <v>35</v>
      </c>
      <c r="L1430" s="34" t="s">
        <v>1187</v>
      </c>
      <c r="M1430" s="17">
        <v>269</v>
      </c>
      <c r="N1430" s="18">
        <v>2478544.73</v>
      </c>
      <c r="O1430" s="30">
        <v>89704.840028954044</v>
      </c>
    </row>
    <row r="1431" spans="1:15" x14ac:dyDescent="0.25">
      <c r="A1431" s="36">
        <v>42634</v>
      </c>
      <c r="B1431" s="38">
        <v>9</v>
      </c>
      <c r="C1431" s="38">
        <v>39</v>
      </c>
      <c r="D1431" s="17">
        <v>3000034627</v>
      </c>
      <c r="E1431" s="17">
        <v>1100380</v>
      </c>
      <c r="F1431" s="17" t="s">
        <v>23</v>
      </c>
      <c r="G1431" s="17">
        <v>200282</v>
      </c>
      <c r="H1431" s="17" t="s">
        <v>24</v>
      </c>
      <c r="I1431" s="27">
        <v>27.05</v>
      </c>
      <c r="J1431" s="27">
        <v>27</v>
      </c>
      <c r="K1431" s="17" t="s">
        <v>1188</v>
      </c>
      <c r="L1431" s="34" t="s">
        <v>1189</v>
      </c>
      <c r="M1431" s="17">
        <v>268</v>
      </c>
      <c r="N1431" s="18">
        <v>2422030.6800000002</v>
      </c>
      <c r="O1431" s="30">
        <v>89704.840000000011</v>
      </c>
    </row>
    <row r="1432" spans="1:15" x14ac:dyDescent="0.25">
      <c r="A1432" s="36">
        <v>42635</v>
      </c>
      <c r="B1432" s="38">
        <v>9</v>
      </c>
      <c r="C1432" s="38">
        <v>39</v>
      </c>
      <c r="D1432" s="17">
        <v>3000034627</v>
      </c>
      <c r="E1432" s="17">
        <v>1100380</v>
      </c>
      <c r="F1432" s="17" t="s">
        <v>23</v>
      </c>
      <c r="G1432" s="17">
        <v>200282</v>
      </c>
      <c r="H1432" s="17" t="s">
        <v>24</v>
      </c>
      <c r="I1432" s="27">
        <v>27.57</v>
      </c>
      <c r="J1432" s="27">
        <v>27.53</v>
      </c>
      <c r="K1432" s="17" t="s">
        <v>1190</v>
      </c>
      <c r="L1432" s="34">
        <v>266</v>
      </c>
      <c r="M1432" s="17">
        <v>266</v>
      </c>
      <c r="N1432" s="18">
        <v>2469574.25</v>
      </c>
      <c r="O1432" s="30">
        <v>89704.840174355239</v>
      </c>
    </row>
    <row r="1433" spans="1:15" x14ac:dyDescent="0.25">
      <c r="A1433" s="36">
        <v>42636</v>
      </c>
      <c r="B1433" s="38">
        <v>9</v>
      </c>
      <c r="C1433" s="38">
        <v>39</v>
      </c>
      <c r="D1433" s="17">
        <v>3000033761</v>
      </c>
      <c r="E1433" s="17">
        <v>1100122</v>
      </c>
      <c r="F1433" s="17" t="s">
        <v>58</v>
      </c>
      <c r="G1433" s="17">
        <v>203034</v>
      </c>
      <c r="H1433" s="17" t="s">
        <v>333</v>
      </c>
      <c r="I1433" s="27">
        <v>20.295000000000002</v>
      </c>
      <c r="J1433" s="27">
        <v>20.295000000000002</v>
      </c>
      <c r="K1433" s="17" t="s">
        <v>1191</v>
      </c>
      <c r="L1433" s="34">
        <v>60</v>
      </c>
      <c r="M1433" s="17">
        <v>60</v>
      </c>
      <c r="N1433" s="18">
        <v>2120827.4900000002</v>
      </c>
      <c r="O1433" s="30">
        <v>104499.9995072678</v>
      </c>
    </row>
    <row r="1434" spans="1:15" x14ac:dyDescent="0.25">
      <c r="A1434" s="36">
        <v>42636</v>
      </c>
      <c r="B1434" s="38">
        <v>9</v>
      </c>
      <c r="C1434" s="38">
        <v>39</v>
      </c>
      <c r="D1434" s="17">
        <v>3000033761</v>
      </c>
      <c r="E1434" s="17">
        <v>1100122</v>
      </c>
      <c r="F1434" s="17" t="s">
        <v>58</v>
      </c>
      <c r="G1434" s="17">
        <v>203034</v>
      </c>
      <c r="H1434" s="17" t="s">
        <v>333</v>
      </c>
      <c r="I1434" s="27">
        <v>19.82</v>
      </c>
      <c r="J1434" s="27">
        <v>19.78</v>
      </c>
      <c r="K1434" s="17" t="s">
        <v>718</v>
      </c>
      <c r="L1434" s="34">
        <v>61</v>
      </c>
      <c r="M1434" s="17">
        <v>61</v>
      </c>
      <c r="N1434" s="18">
        <v>2067009.99</v>
      </c>
      <c r="O1434" s="30">
        <v>104499.99949443882</v>
      </c>
    </row>
    <row r="1435" spans="1:15" x14ac:dyDescent="0.25">
      <c r="A1435" s="36">
        <v>42636</v>
      </c>
      <c r="B1435" s="38">
        <v>9</v>
      </c>
      <c r="C1435" s="38">
        <v>39</v>
      </c>
      <c r="D1435" s="17">
        <v>3000034627</v>
      </c>
      <c r="E1435" s="17">
        <v>1100380</v>
      </c>
      <c r="F1435" s="17" t="s">
        <v>23</v>
      </c>
      <c r="G1435" s="17">
        <v>200282</v>
      </c>
      <c r="H1435" s="17" t="s">
        <v>24</v>
      </c>
      <c r="I1435" s="27">
        <v>27.45</v>
      </c>
      <c r="J1435" s="27">
        <v>27.4</v>
      </c>
      <c r="K1435" s="17" t="s">
        <v>278</v>
      </c>
      <c r="L1435" s="34">
        <v>271</v>
      </c>
      <c r="M1435" s="17">
        <v>271</v>
      </c>
      <c r="N1435" s="18">
        <v>2457912.62</v>
      </c>
      <c r="O1435" s="30">
        <v>89704.840145985407</v>
      </c>
    </row>
    <row r="1436" spans="1:15" x14ac:dyDescent="0.25">
      <c r="A1436" s="36">
        <v>42636</v>
      </c>
      <c r="B1436" s="38">
        <v>9</v>
      </c>
      <c r="C1436" s="38">
        <v>39</v>
      </c>
      <c r="D1436" s="17">
        <v>3000034627</v>
      </c>
      <c r="E1436" s="17">
        <v>1100380</v>
      </c>
      <c r="F1436" s="17" t="s">
        <v>23</v>
      </c>
      <c r="G1436" s="17">
        <v>200282</v>
      </c>
      <c r="H1436" s="17" t="s">
        <v>24</v>
      </c>
      <c r="I1436" s="27">
        <v>26.72</v>
      </c>
      <c r="J1436" s="27">
        <v>26.67</v>
      </c>
      <c r="K1436" s="17" t="s">
        <v>815</v>
      </c>
      <c r="L1436" s="34">
        <v>272</v>
      </c>
      <c r="M1436" s="17">
        <v>272</v>
      </c>
      <c r="N1436" s="18">
        <v>2392428.08</v>
      </c>
      <c r="O1436" s="30">
        <v>89704.839895013123</v>
      </c>
    </row>
    <row r="1437" spans="1:15" x14ac:dyDescent="0.25">
      <c r="A1437" s="36">
        <v>42636</v>
      </c>
      <c r="B1437" s="38">
        <v>9</v>
      </c>
      <c r="C1437" s="38">
        <v>39</v>
      </c>
      <c r="D1437" s="17">
        <v>3000034627</v>
      </c>
      <c r="E1437" s="17">
        <v>1100380</v>
      </c>
      <c r="F1437" s="17" t="s">
        <v>23</v>
      </c>
      <c r="G1437" s="17">
        <v>200282</v>
      </c>
      <c r="H1437" s="17" t="s">
        <v>24</v>
      </c>
      <c r="I1437" s="27">
        <v>27.39</v>
      </c>
      <c r="J1437" s="27">
        <v>27.33</v>
      </c>
      <c r="K1437" s="17" t="s">
        <v>1192</v>
      </c>
      <c r="L1437" s="34">
        <v>274</v>
      </c>
      <c r="M1437" s="17">
        <v>274</v>
      </c>
      <c r="N1437" s="18">
        <v>2451633.2799999998</v>
      </c>
      <c r="O1437" s="30">
        <v>89704.840102451519</v>
      </c>
    </row>
    <row r="1438" spans="1:15" x14ac:dyDescent="0.25">
      <c r="A1438" s="36">
        <v>42636</v>
      </c>
      <c r="B1438" s="38">
        <v>9</v>
      </c>
      <c r="C1438" s="38">
        <v>39</v>
      </c>
      <c r="D1438" s="17">
        <v>3000034627</v>
      </c>
      <c r="E1438" s="17">
        <v>1100380</v>
      </c>
      <c r="F1438" s="17" t="s">
        <v>23</v>
      </c>
      <c r="G1438" s="17">
        <v>200282</v>
      </c>
      <c r="H1438" s="17" t="s">
        <v>24</v>
      </c>
      <c r="I1438" s="27">
        <v>26.41</v>
      </c>
      <c r="J1438" s="27">
        <v>26.36</v>
      </c>
      <c r="K1438" s="17" t="s">
        <v>1193</v>
      </c>
      <c r="L1438" s="34">
        <v>273</v>
      </c>
      <c r="M1438" s="17">
        <v>273</v>
      </c>
      <c r="N1438" s="18">
        <v>2364619.58</v>
      </c>
      <c r="O1438" s="30">
        <v>89704.83990895297</v>
      </c>
    </row>
    <row r="1439" spans="1:15" x14ac:dyDescent="0.25">
      <c r="A1439" s="36">
        <v>42636</v>
      </c>
      <c r="B1439" s="38">
        <v>9</v>
      </c>
      <c r="C1439" s="38">
        <v>39</v>
      </c>
      <c r="D1439" s="17">
        <v>3000034627</v>
      </c>
      <c r="E1439" s="17">
        <v>1100380</v>
      </c>
      <c r="F1439" s="17" t="s">
        <v>23</v>
      </c>
      <c r="G1439" s="17">
        <v>200282</v>
      </c>
      <c r="H1439" s="17" t="s">
        <v>24</v>
      </c>
      <c r="I1439" s="27">
        <v>27.42</v>
      </c>
      <c r="J1439" s="27">
        <v>27.35</v>
      </c>
      <c r="K1439" s="17" t="s">
        <v>241</v>
      </c>
      <c r="L1439" s="34">
        <v>275</v>
      </c>
      <c r="M1439" s="17">
        <v>275</v>
      </c>
      <c r="N1439" s="18">
        <v>2453427.37</v>
      </c>
      <c r="O1439" s="30">
        <v>89704.839853747719</v>
      </c>
    </row>
    <row r="1440" spans="1:15" x14ac:dyDescent="0.25">
      <c r="A1440" s="36">
        <v>42636</v>
      </c>
      <c r="B1440" s="38">
        <v>9</v>
      </c>
      <c r="C1440" s="38">
        <v>39</v>
      </c>
      <c r="D1440" s="17">
        <v>3000034627</v>
      </c>
      <c r="E1440" s="17">
        <v>1100380</v>
      </c>
      <c r="F1440" s="17" t="s">
        <v>23</v>
      </c>
      <c r="G1440" s="17">
        <v>200282</v>
      </c>
      <c r="H1440" s="17" t="s">
        <v>24</v>
      </c>
      <c r="I1440" s="27">
        <v>33.11</v>
      </c>
      <c r="J1440" s="27">
        <v>33.04</v>
      </c>
      <c r="K1440" s="17" t="s">
        <v>145</v>
      </c>
      <c r="L1440" s="34">
        <v>270</v>
      </c>
      <c r="M1440" s="17">
        <v>270</v>
      </c>
      <c r="N1440" s="18">
        <v>2963847.91</v>
      </c>
      <c r="O1440" s="30">
        <v>89704.839891041163</v>
      </c>
    </row>
    <row r="1441" spans="1:15" x14ac:dyDescent="0.25">
      <c r="A1441" s="36">
        <v>42636</v>
      </c>
      <c r="B1441" s="38">
        <v>9</v>
      </c>
      <c r="C1441" s="38">
        <v>39</v>
      </c>
      <c r="D1441" s="17">
        <v>3000034189</v>
      </c>
      <c r="E1441" s="17">
        <v>1100500</v>
      </c>
      <c r="F1441" s="17" t="s">
        <v>642</v>
      </c>
      <c r="G1441" s="17">
        <v>203173</v>
      </c>
      <c r="H1441" s="17" t="e">
        <v>#N/A</v>
      </c>
      <c r="I1441" s="27">
        <v>20.399999999999999</v>
      </c>
      <c r="J1441" s="27">
        <v>20.36</v>
      </c>
      <c r="K1441" s="17" t="s">
        <v>1194</v>
      </c>
      <c r="L1441" s="34">
        <v>8605000466</v>
      </c>
      <c r="M1441" s="17">
        <v>8605000466</v>
      </c>
      <c r="N1441" s="18">
        <v>1836472</v>
      </c>
      <c r="O1441" s="30">
        <v>90200</v>
      </c>
    </row>
    <row r="1442" spans="1:15" x14ac:dyDescent="0.25">
      <c r="A1442" s="36">
        <v>42637</v>
      </c>
      <c r="B1442" s="38">
        <v>9</v>
      </c>
      <c r="C1442" s="38">
        <v>39</v>
      </c>
      <c r="D1442" s="17">
        <v>3000032777</v>
      </c>
      <c r="E1442" s="17">
        <v>1100122</v>
      </c>
      <c r="F1442" s="17" t="s">
        <v>58</v>
      </c>
      <c r="G1442" s="17">
        <v>203059</v>
      </c>
      <c r="H1442" s="17" t="s">
        <v>395</v>
      </c>
      <c r="I1442" s="27">
        <v>19.53</v>
      </c>
      <c r="J1442" s="27">
        <v>19.48</v>
      </c>
      <c r="K1442" s="17" t="s">
        <v>1195</v>
      </c>
      <c r="L1442" s="34">
        <v>94</v>
      </c>
      <c r="M1442" s="17">
        <v>94</v>
      </c>
      <c r="N1442" s="18">
        <v>1527231.89</v>
      </c>
      <c r="O1442" s="30">
        <v>78399.994353182745</v>
      </c>
    </row>
    <row r="1443" spans="1:15" x14ac:dyDescent="0.25">
      <c r="A1443" s="36">
        <v>42637</v>
      </c>
      <c r="B1443" s="38">
        <v>9</v>
      </c>
      <c r="C1443" s="38">
        <v>39</v>
      </c>
      <c r="D1443" s="17">
        <v>3000032777</v>
      </c>
      <c r="E1443" s="17">
        <v>1100122</v>
      </c>
      <c r="F1443" s="17" t="s">
        <v>58</v>
      </c>
      <c r="G1443" s="17">
        <v>203059</v>
      </c>
      <c r="H1443" s="17" t="s">
        <v>395</v>
      </c>
      <c r="I1443" s="27">
        <v>-16.23</v>
      </c>
      <c r="J1443" s="27">
        <v>-16.21</v>
      </c>
      <c r="K1443" s="17" t="s">
        <v>1196</v>
      </c>
      <c r="L1443" s="34">
        <v>93</v>
      </c>
      <c r="M1443" s="17">
        <v>93</v>
      </c>
      <c r="N1443" s="18">
        <v>-1270863.9099999999</v>
      </c>
      <c r="O1443" s="30">
        <v>78399.994447871679</v>
      </c>
    </row>
    <row r="1444" spans="1:15" x14ac:dyDescent="0.25">
      <c r="A1444" s="36">
        <v>42637</v>
      </c>
      <c r="B1444" s="38">
        <v>9</v>
      </c>
      <c r="C1444" s="38">
        <v>39</v>
      </c>
      <c r="D1444" s="17">
        <v>3000032777</v>
      </c>
      <c r="E1444" s="17">
        <v>1100122</v>
      </c>
      <c r="F1444" s="17" t="s">
        <v>58</v>
      </c>
      <c r="G1444" s="17">
        <v>203059</v>
      </c>
      <c r="H1444" s="17" t="s">
        <v>395</v>
      </c>
      <c r="I1444" s="27">
        <v>16.23</v>
      </c>
      <c r="J1444" s="27">
        <v>16.21</v>
      </c>
      <c r="K1444" s="17" t="s">
        <v>1196</v>
      </c>
      <c r="L1444" s="34">
        <v>93</v>
      </c>
      <c r="M1444" s="17">
        <v>93</v>
      </c>
      <c r="N1444" s="18">
        <v>1270863.9099999999</v>
      </c>
      <c r="O1444" s="30">
        <v>78399.994447871679</v>
      </c>
    </row>
    <row r="1445" spans="1:15" x14ac:dyDescent="0.25">
      <c r="A1445" s="36">
        <v>42637</v>
      </c>
      <c r="B1445" s="38">
        <v>9</v>
      </c>
      <c r="C1445" s="38">
        <v>39</v>
      </c>
      <c r="D1445" s="17">
        <v>3000032777</v>
      </c>
      <c r="E1445" s="17">
        <v>1100122</v>
      </c>
      <c r="F1445" s="17" t="s">
        <v>58</v>
      </c>
      <c r="G1445" s="17">
        <v>203059</v>
      </c>
      <c r="H1445" s="17" t="s">
        <v>395</v>
      </c>
      <c r="I1445" s="27">
        <v>16.23</v>
      </c>
      <c r="J1445" s="27">
        <v>16.21</v>
      </c>
      <c r="K1445" s="17" t="s">
        <v>1196</v>
      </c>
      <c r="L1445" s="34">
        <v>93</v>
      </c>
      <c r="M1445" s="17">
        <v>93</v>
      </c>
      <c r="N1445" s="18">
        <v>1270863.9099999999</v>
      </c>
      <c r="O1445" s="30">
        <v>78399.994447871679</v>
      </c>
    </row>
    <row r="1446" spans="1:15" x14ac:dyDescent="0.25">
      <c r="A1446" s="36">
        <v>42638</v>
      </c>
      <c r="B1446" s="38">
        <v>9</v>
      </c>
      <c r="C1446" s="38">
        <v>40</v>
      </c>
      <c r="D1446" s="17">
        <v>3000032316</v>
      </c>
      <c r="E1446" s="17">
        <v>1100122</v>
      </c>
      <c r="F1446" s="17" t="s">
        <v>58</v>
      </c>
      <c r="G1446" s="17">
        <v>203079</v>
      </c>
      <c r="H1446" s="17" t="s">
        <v>482</v>
      </c>
      <c r="I1446" s="27">
        <v>19.48</v>
      </c>
      <c r="J1446" s="27">
        <v>19.440000000000001</v>
      </c>
      <c r="K1446" s="17" t="s">
        <v>1197</v>
      </c>
      <c r="L1446" s="34">
        <v>43</v>
      </c>
      <c r="M1446" s="17">
        <v>43</v>
      </c>
      <c r="N1446" s="18">
        <v>1506599.96</v>
      </c>
      <c r="O1446" s="30">
        <v>77499.997942386821</v>
      </c>
    </row>
    <row r="1447" spans="1:15" x14ac:dyDescent="0.25">
      <c r="A1447" s="36">
        <v>42638</v>
      </c>
      <c r="B1447" s="38">
        <v>9</v>
      </c>
      <c r="C1447" s="38">
        <v>40</v>
      </c>
      <c r="D1447" s="17">
        <v>3000034626</v>
      </c>
      <c r="E1447" s="17">
        <v>1100122</v>
      </c>
      <c r="F1447" s="17" t="s">
        <v>58</v>
      </c>
      <c r="G1447" s="17">
        <v>203120</v>
      </c>
      <c r="H1447" s="17" t="s">
        <v>842</v>
      </c>
      <c r="I1447" s="27">
        <v>20.92</v>
      </c>
      <c r="J1447" s="27">
        <v>20.92</v>
      </c>
      <c r="K1447" s="17" t="s">
        <v>1198</v>
      </c>
      <c r="L1447" s="34">
        <v>46</v>
      </c>
      <c r="M1447" s="17">
        <v>46</v>
      </c>
      <c r="N1447" s="18">
        <v>2008319.85</v>
      </c>
      <c r="O1447" s="30">
        <v>95999.992829827912</v>
      </c>
    </row>
    <row r="1448" spans="1:15" x14ac:dyDescent="0.25">
      <c r="A1448" s="36">
        <v>42638</v>
      </c>
      <c r="B1448" s="38">
        <v>9</v>
      </c>
      <c r="C1448" s="38">
        <v>40</v>
      </c>
      <c r="D1448" s="17">
        <v>3000034626</v>
      </c>
      <c r="E1448" s="17">
        <v>1100122</v>
      </c>
      <c r="F1448" s="17" t="s">
        <v>58</v>
      </c>
      <c r="G1448" s="17">
        <v>203120</v>
      </c>
      <c r="H1448" s="17" t="s">
        <v>842</v>
      </c>
      <c r="I1448" s="27">
        <v>20.07</v>
      </c>
      <c r="J1448" s="27">
        <v>20.05</v>
      </c>
      <c r="K1448" s="17" t="s">
        <v>1199</v>
      </c>
      <c r="L1448" s="34">
        <v>48</v>
      </c>
      <c r="M1448" s="17">
        <v>48</v>
      </c>
      <c r="N1448" s="18">
        <v>1924799.8500000003</v>
      </c>
      <c r="O1448" s="30">
        <v>95999.99251870325</v>
      </c>
    </row>
    <row r="1449" spans="1:15" x14ac:dyDescent="0.25">
      <c r="A1449" s="36">
        <v>42638</v>
      </c>
      <c r="B1449" s="38">
        <v>9</v>
      </c>
      <c r="C1449" s="38">
        <v>40</v>
      </c>
      <c r="D1449" s="17">
        <v>3000034840</v>
      </c>
      <c r="E1449" s="17">
        <v>1100122</v>
      </c>
      <c r="F1449" s="17" t="s">
        <v>58</v>
      </c>
      <c r="G1449" s="17">
        <v>203070</v>
      </c>
      <c r="H1449" s="17" t="s">
        <v>462</v>
      </c>
      <c r="I1449" s="27">
        <v>20.04</v>
      </c>
      <c r="J1449" s="27">
        <v>19.98</v>
      </c>
      <c r="K1449" s="17" t="s">
        <v>988</v>
      </c>
      <c r="L1449" s="34">
        <v>187</v>
      </c>
      <c r="M1449" s="17">
        <v>187</v>
      </c>
      <c r="N1449" s="18">
        <v>1838159.83</v>
      </c>
      <c r="O1449" s="30">
        <v>91999.991491491499</v>
      </c>
    </row>
    <row r="1450" spans="1:15" x14ac:dyDescent="0.25">
      <c r="A1450" s="36">
        <v>42638</v>
      </c>
      <c r="B1450" s="38">
        <v>9</v>
      </c>
      <c r="C1450" s="38">
        <v>40</v>
      </c>
      <c r="D1450" s="17">
        <v>3000034627</v>
      </c>
      <c r="E1450" s="17">
        <v>1100380</v>
      </c>
      <c r="F1450" s="17" t="s">
        <v>23</v>
      </c>
      <c r="G1450" s="17">
        <v>200282</v>
      </c>
      <c r="H1450" s="17" t="s">
        <v>24</v>
      </c>
      <c r="I1450" s="27">
        <v>27.48</v>
      </c>
      <c r="J1450" s="27">
        <v>27.42</v>
      </c>
      <c r="K1450" s="17" t="s">
        <v>1200</v>
      </c>
      <c r="L1450" s="34">
        <v>282</v>
      </c>
      <c r="M1450" s="17">
        <v>282</v>
      </c>
      <c r="N1450" s="18">
        <v>2459706.71</v>
      </c>
      <c r="O1450" s="30">
        <v>89704.839897884754</v>
      </c>
    </row>
    <row r="1451" spans="1:15" x14ac:dyDescent="0.25">
      <c r="A1451" s="36">
        <v>42638</v>
      </c>
      <c r="B1451" s="38">
        <v>9</v>
      </c>
      <c r="C1451" s="38">
        <v>40</v>
      </c>
      <c r="D1451" s="17">
        <v>3000034627</v>
      </c>
      <c r="E1451" s="17">
        <v>1100380</v>
      </c>
      <c r="F1451" s="17" t="s">
        <v>23</v>
      </c>
      <c r="G1451" s="17">
        <v>200282</v>
      </c>
      <c r="H1451" s="17" t="s">
        <v>24</v>
      </c>
      <c r="I1451" s="27">
        <v>27.85</v>
      </c>
      <c r="J1451" s="27">
        <v>27.76</v>
      </c>
      <c r="K1451" s="17" t="s">
        <v>54</v>
      </c>
      <c r="L1451" s="34">
        <v>279</v>
      </c>
      <c r="M1451" s="17">
        <v>279</v>
      </c>
      <c r="N1451" s="18">
        <v>2490206.36</v>
      </c>
      <c r="O1451" s="30">
        <v>89704.840057636873</v>
      </c>
    </row>
    <row r="1452" spans="1:15" x14ac:dyDescent="0.25">
      <c r="A1452" s="36">
        <v>42638</v>
      </c>
      <c r="B1452" s="38">
        <v>9</v>
      </c>
      <c r="C1452" s="38">
        <v>40</v>
      </c>
      <c r="D1452" s="17">
        <v>3000034627</v>
      </c>
      <c r="E1452" s="17">
        <v>1100380</v>
      </c>
      <c r="F1452" s="17" t="s">
        <v>23</v>
      </c>
      <c r="G1452" s="17">
        <v>200282</v>
      </c>
      <c r="H1452" s="17" t="s">
        <v>24</v>
      </c>
      <c r="I1452" s="27">
        <v>28.11</v>
      </c>
      <c r="J1452" s="27">
        <v>28.05</v>
      </c>
      <c r="K1452" s="17" t="s">
        <v>68</v>
      </c>
      <c r="L1452" s="34">
        <v>280</v>
      </c>
      <c r="M1452" s="17">
        <v>280</v>
      </c>
      <c r="N1452" s="18">
        <v>2516220.7599999998</v>
      </c>
      <c r="O1452" s="30">
        <v>89704.839928698741</v>
      </c>
    </row>
    <row r="1453" spans="1:15" x14ac:dyDescent="0.25">
      <c r="A1453" s="36">
        <v>42638</v>
      </c>
      <c r="B1453" s="38">
        <v>9</v>
      </c>
      <c r="C1453" s="38">
        <v>40</v>
      </c>
      <c r="D1453" s="17">
        <v>3000034627</v>
      </c>
      <c r="E1453" s="17">
        <v>1100380</v>
      </c>
      <c r="F1453" s="17" t="s">
        <v>23</v>
      </c>
      <c r="G1453" s="17">
        <v>200282</v>
      </c>
      <c r="H1453" s="17" t="s">
        <v>24</v>
      </c>
      <c r="I1453" s="27">
        <v>27.81</v>
      </c>
      <c r="J1453" s="27">
        <v>27.75</v>
      </c>
      <c r="K1453" s="17" t="s">
        <v>1201</v>
      </c>
      <c r="L1453" s="34" t="s">
        <v>1202</v>
      </c>
      <c r="M1453" s="17">
        <v>281</v>
      </c>
      <c r="N1453" s="18">
        <v>2489309.31</v>
      </c>
      <c r="O1453" s="30">
        <v>89704.84</v>
      </c>
    </row>
    <row r="1454" spans="1:15" x14ac:dyDescent="0.25">
      <c r="A1454" s="36">
        <v>42638</v>
      </c>
      <c r="B1454" s="38">
        <v>9</v>
      </c>
      <c r="C1454" s="38">
        <v>40</v>
      </c>
      <c r="D1454" s="17">
        <v>3000034627</v>
      </c>
      <c r="E1454" s="17">
        <v>1100380</v>
      </c>
      <c r="F1454" s="17" t="s">
        <v>23</v>
      </c>
      <c r="G1454" s="17">
        <v>200282</v>
      </c>
      <c r="H1454" s="17" t="s">
        <v>24</v>
      </c>
      <c r="I1454" s="27">
        <v>27.74</v>
      </c>
      <c r="J1454" s="27">
        <v>27.65</v>
      </c>
      <c r="K1454" s="17" t="s">
        <v>69</v>
      </c>
      <c r="L1454" s="34">
        <v>276</v>
      </c>
      <c r="M1454" s="17">
        <v>276</v>
      </c>
      <c r="N1454" s="18">
        <v>2480338.83</v>
      </c>
      <c r="O1454" s="30">
        <v>89704.840144665475</v>
      </c>
    </row>
    <row r="1455" spans="1:15" x14ac:dyDescent="0.25">
      <c r="A1455" s="36">
        <v>42638</v>
      </c>
      <c r="B1455" s="38">
        <v>9</v>
      </c>
      <c r="C1455" s="38">
        <v>40</v>
      </c>
      <c r="D1455" s="17">
        <v>3000034627</v>
      </c>
      <c r="E1455" s="17">
        <v>1100380</v>
      </c>
      <c r="F1455" s="17" t="s">
        <v>23</v>
      </c>
      <c r="G1455" s="17">
        <v>200282</v>
      </c>
      <c r="H1455" s="17" t="s">
        <v>24</v>
      </c>
      <c r="I1455" s="27">
        <v>28.27</v>
      </c>
      <c r="J1455" s="27">
        <v>28.16</v>
      </c>
      <c r="K1455" s="17" t="s">
        <v>52</v>
      </c>
      <c r="L1455" s="34">
        <v>278</v>
      </c>
      <c r="M1455" s="17">
        <v>278</v>
      </c>
      <c r="N1455" s="18">
        <v>2526088.29</v>
      </c>
      <c r="O1455" s="30">
        <v>89704.83984375</v>
      </c>
    </row>
    <row r="1456" spans="1:15" x14ac:dyDescent="0.25">
      <c r="A1456" s="36">
        <v>42639</v>
      </c>
      <c r="B1456" s="38">
        <v>9</v>
      </c>
      <c r="C1456" s="38">
        <v>40</v>
      </c>
      <c r="D1456" s="17">
        <v>3000034887</v>
      </c>
      <c r="E1456" s="17">
        <v>1100122</v>
      </c>
      <c r="F1456" s="17" t="s">
        <v>58</v>
      </c>
      <c r="G1456" s="17">
        <v>203126</v>
      </c>
      <c r="H1456" s="17" t="s">
        <v>939</v>
      </c>
      <c r="I1456" s="27">
        <v>19.97</v>
      </c>
      <c r="J1456" s="27">
        <v>19.940000000000001</v>
      </c>
      <c r="K1456" s="17" t="s">
        <v>1203</v>
      </c>
      <c r="L1456" s="34">
        <v>38</v>
      </c>
      <c r="M1456" s="17">
        <v>38</v>
      </c>
      <c r="N1456" s="18">
        <v>1874359.95</v>
      </c>
      <c r="O1456" s="30">
        <v>93999.997492477429</v>
      </c>
    </row>
    <row r="1457" spans="1:15" x14ac:dyDescent="0.25">
      <c r="A1457" s="36">
        <v>42639</v>
      </c>
      <c r="B1457" s="38">
        <v>9</v>
      </c>
      <c r="C1457" s="38">
        <v>40</v>
      </c>
      <c r="D1457" s="17">
        <v>3000034923</v>
      </c>
      <c r="E1457" s="17">
        <v>1100122</v>
      </c>
      <c r="F1457" s="17" t="s">
        <v>58</v>
      </c>
      <c r="G1457" s="17">
        <v>203111</v>
      </c>
      <c r="H1457" s="17" t="s">
        <v>785</v>
      </c>
      <c r="I1457" s="27">
        <v>20.21</v>
      </c>
      <c r="J1457" s="27">
        <v>20.149999999999999</v>
      </c>
      <c r="K1457" s="17" t="s">
        <v>1204</v>
      </c>
      <c r="L1457" s="34">
        <v>181</v>
      </c>
      <c r="M1457" s="17">
        <v>181</v>
      </c>
      <c r="N1457" s="18">
        <v>1873949.99</v>
      </c>
      <c r="O1457" s="30">
        <v>92999.999503722094</v>
      </c>
    </row>
    <row r="1458" spans="1:15" x14ac:dyDescent="0.25">
      <c r="A1458" s="36">
        <v>42639</v>
      </c>
      <c r="B1458" s="38">
        <v>9</v>
      </c>
      <c r="C1458" s="38">
        <v>40</v>
      </c>
      <c r="D1458" s="17">
        <v>3000034923</v>
      </c>
      <c r="E1458" s="17">
        <v>1100122</v>
      </c>
      <c r="F1458" s="17" t="s">
        <v>58</v>
      </c>
      <c r="G1458" s="17">
        <v>203111</v>
      </c>
      <c r="H1458" s="17" t="s">
        <v>785</v>
      </c>
      <c r="I1458" s="27">
        <v>20.190000000000001</v>
      </c>
      <c r="J1458" s="27">
        <v>20.13</v>
      </c>
      <c r="K1458" s="17" t="s">
        <v>1205</v>
      </c>
      <c r="L1458" s="34">
        <v>179</v>
      </c>
      <c r="M1458" s="17">
        <v>179</v>
      </c>
      <c r="N1458" s="18">
        <v>1872089.99</v>
      </c>
      <c r="O1458" s="30">
        <v>92999.999503229017</v>
      </c>
    </row>
    <row r="1459" spans="1:15" x14ac:dyDescent="0.25">
      <c r="A1459" s="36">
        <v>42639</v>
      </c>
      <c r="B1459" s="38">
        <v>9</v>
      </c>
      <c r="C1459" s="38">
        <v>40</v>
      </c>
      <c r="D1459" s="17">
        <v>3000034887</v>
      </c>
      <c r="E1459" s="17">
        <v>1100122</v>
      </c>
      <c r="F1459" s="17" t="s">
        <v>58</v>
      </c>
      <c r="G1459" s="17">
        <v>203126</v>
      </c>
      <c r="H1459" s="17" t="s">
        <v>939</v>
      </c>
      <c r="I1459" s="27">
        <v>19.28</v>
      </c>
      <c r="J1459" s="27">
        <v>19.25</v>
      </c>
      <c r="K1459" s="17" t="s">
        <v>1206</v>
      </c>
      <c r="L1459" s="34">
        <v>40</v>
      </c>
      <c r="M1459" s="17">
        <v>40</v>
      </c>
      <c r="N1459" s="18">
        <v>1809499.9499999997</v>
      </c>
      <c r="O1459" s="30">
        <v>93999.997402597393</v>
      </c>
    </row>
    <row r="1460" spans="1:15" x14ac:dyDescent="0.25">
      <c r="A1460" s="36">
        <v>42639</v>
      </c>
      <c r="B1460" s="38">
        <v>9</v>
      </c>
      <c r="C1460" s="38">
        <v>40</v>
      </c>
      <c r="D1460" s="17">
        <v>3000033761</v>
      </c>
      <c r="E1460" s="17">
        <v>1100122</v>
      </c>
      <c r="F1460" s="17" t="s">
        <v>58</v>
      </c>
      <c r="G1460" s="17">
        <v>203034</v>
      </c>
      <c r="H1460" s="17" t="s">
        <v>333</v>
      </c>
      <c r="I1460" s="27">
        <v>19.579999999999998</v>
      </c>
      <c r="J1460" s="27">
        <v>19.54</v>
      </c>
      <c r="K1460" s="17" t="s">
        <v>1207</v>
      </c>
      <c r="L1460" s="34">
        <v>62</v>
      </c>
      <c r="M1460" s="17">
        <v>62</v>
      </c>
      <c r="N1460" s="18">
        <v>2041929.99</v>
      </c>
      <c r="O1460" s="30">
        <v>104499.99948822928</v>
      </c>
    </row>
    <row r="1461" spans="1:15" x14ac:dyDescent="0.25">
      <c r="A1461" s="36">
        <v>42639</v>
      </c>
      <c r="B1461" s="38">
        <v>9</v>
      </c>
      <c r="C1461" s="38">
        <v>40</v>
      </c>
      <c r="D1461" s="17">
        <v>3000034887</v>
      </c>
      <c r="E1461" s="17">
        <v>1100122</v>
      </c>
      <c r="F1461" s="17" t="s">
        <v>58</v>
      </c>
      <c r="G1461" s="17">
        <v>203126</v>
      </c>
      <c r="H1461" s="17" t="s">
        <v>939</v>
      </c>
      <c r="I1461" s="27">
        <v>20.03</v>
      </c>
      <c r="J1461" s="27">
        <v>19.989999999999998</v>
      </c>
      <c r="K1461" s="17" t="s">
        <v>1208</v>
      </c>
      <c r="L1461" s="34">
        <v>39</v>
      </c>
      <c r="M1461" s="17">
        <v>39</v>
      </c>
      <c r="N1461" s="18">
        <v>1879059.94</v>
      </c>
      <c r="O1461" s="30">
        <v>93999.996998499249</v>
      </c>
    </row>
    <row r="1462" spans="1:15" x14ac:dyDescent="0.25">
      <c r="A1462" s="36">
        <v>42639</v>
      </c>
      <c r="B1462" s="38">
        <v>9</v>
      </c>
      <c r="C1462" s="38">
        <v>40</v>
      </c>
      <c r="D1462" s="17">
        <v>3000034840</v>
      </c>
      <c r="E1462" s="17">
        <v>1100122</v>
      </c>
      <c r="F1462" s="17" t="s">
        <v>58</v>
      </c>
      <c r="G1462" s="17">
        <v>203070</v>
      </c>
      <c r="H1462" s="17" t="s">
        <v>462</v>
      </c>
      <c r="I1462" s="27">
        <v>-20.14</v>
      </c>
      <c r="J1462" s="27">
        <v>-20.079999999999998</v>
      </c>
      <c r="K1462" s="17" t="s">
        <v>1209</v>
      </c>
      <c r="L1462" s="34">
        <v>177</v>
      </c>
      <c r="M1462" s="17">
        <v>177</v>
      </c>
      <c r="N1462" s="18">
        <v>-1847359.83</v>
      </c>
      <c r="O1462" s="30">
        <v>91999.991533864551</v>
      </c>
    </row>
    <row r="1463" spans="1:15" x14ac:dyDescent="0.25">
      <c r="A1463" s="36">
        <v>42639</v>
      </c>
      <c r="B1463" s="38">
        <v>9</v>
      </c>
      <c r="C1463" s="38">
        <v>40</v>
      </c>
      <c r="D1463" s="17">
        <v>3000034840</v>
      </c>
      <c r="E1463" s="17">
        <v>1100122</v>
      </c>
      <c r="F1463" s="17" t="s">
        <v>58</v>
      </c>
      <c r="G1463" s="17">
        <v>203070</v>
      </c>
      <c r="H1463" s="17" t="s">
        <v>462</v>
      </c>
      <c r="I1463" s="27">
        <v>20.14</v>
      </c>
      <c r="J1463" s="27">
        <v>20.079999999999998</v>
      </c>
      <c r="K1463" s="17" t="s">
        <v>1209</v>
      </c>
      <c r="L1463" s="34">
        <v>177</v>
      </c>
      <c r="M1463" s="17">
        <v>177</v>
      </c>
      <c r="N1463" s="18">
        <v>1847359.83</v>
      </c>
      <c r="O1463" s="30">
        <v>91999.991533864551</v>
      </c>
    </row>
    <row r="1464" spans="1:15" x14ac:dyDescent="0.25">
      <c r="A1464" s="36">
        <v>42639</v>
      </c>
      <c r="B1464" s="38">
        <v>9</v>
      </c>
      <c r="C1464" s="38">
        <v>40</v>
      </c>
      <c r="D1464" s="17">
        <v>3000032316</v>
      </c>
      <c r="E1464" s="17">
        <v>1100122</v>
      </c>
      <c r="F1464" s="17" t="s">
        <v>58</v>
      </c>
      <c r="G1464" s="17">
        <v>203079</v>
      </c>
      <c r="H1464" s="17" t="s">
        <v>482</v>
      </c>
      <c r="I1464" s="27">
        <v>19.59</v>
      </c>
      <c r="J1464" s="27">
        <v>19.5</v>
      </c>
      <c r="K1464" s="17" t="s">
        <v>1210</v>
      </c>
      <c r="L1464" s="34">
        <v>44</v>
      </c>
      <c r="M1464" s="17">
        <v>44</v>
      </c>
      <c r="N1464" s="18">
        <v>1511249.96</v>
      </c>
      <c r="O1464" s="30">
        <v>77499.997948717952</v>
      </c>
    </row>
    <row r="1465" spans="1:15" x14ac:dyDescent="0.25">
      <c r="A1465" s="36">
        <v>42639</v>
      </c>
      <c r="B1465" s="38">
        <v>9</v>
      </c>
      <c r="C1465" s="38">
        <v>40</v>
      </c>
      <c r="D1465" s="17">
        <v>3000034840</v>
      </c>
      <c r="E1465" s="17">
        <v>1100122</v>
      </c>
      <c r="F1465" s="17" t="s">
        <v>58</v>
      </c>
      <c r="G1465" s="17">
        <v>203070</v>
      </c>
      <c r="H1465" s="17" t="s">
        <v>462</v>
      </c>
      <c r="I1465" s="27">
        <v>20.02</v>
      </c>
      <c r="J1465" s="27">
        <v>19.91</v>
      </c>
      <c r="K1465" s="17" t="s">
        <v>1211</v>
      </c>
      <c r="L1465" s="34">
        <v>188</v>
      </c>
      <c r="M1465" s="17">
        <v>188</v>
      </c>
      <c r="N1465" s="18">
        <v>1831719.83</v>
      </c>
      <c r="O1465" s="30">
        <v>91999.991461577098</v>
      </c>
    </row>
    <row r="1466" spans="1:15" x14ac:dyDescent="0.25">
      <c r="A1466" s="36">
        <v>42639</v>
      </c>
      <c r="B1466" s="38">
        <v>9</v>
      </c>
      <c r="C1466" s="38">
        <v>40</v>
      </c>
      <c r="D1466" s="17">
        <v>3000034627</v>
      </c>
      <c r="E1466" s="17">
        <v>1100380</v>
      </c>
      <c r="F1466" s="17" t="s">
        <v>23</v>
      </c>
      <c r="G1466" s="17">
        <v>200282</v>
      </c>
      <c r="H1466" s="17" t="s">
        <v>24</v>
      </c>
      <c r="I1466" s="27">
        <v>28.17</v>
      </c>
      <c r="J1466" s="27">
        <v>28.11</v>
      </c>
      <c r="K1466" s="17" t="s">
        <v>35</v>
      </c>
      <c r="L1466" s="34">
        <v>285</v>
      </c>
      <c r="M1466" s="17">
        <v>285</v>
      </c>
      <c r="N1466" s="18">
        <v>2521603.0499999998</v>
      </c>
      <c r="O1466" s="30">
        <v>89704.83991462113</v>
      </c>
    </row>
    <row r="1467" spans="1:15" x14ac:dyDescent="0.25">
      <c r="A1467" s="36">
        <v>42639</v>
      </c>
      <c r="B1467" s="38">
        <v>9</v>
      </c>
      <c r="C1467" s="38">
        <v>40</v>
      </c>
      <c r="D1467" s="17">
        <v>3000034627</v>
      </c>
      <c r="E1467" s="17">
        <v>1100380</v>
      </c>
      <c r="F1467" s="17" t="s">
        <v>23</v>
      </c>
      <c r="G1467" s="17">
        <v>200282</v>
      </c>
      <c r="H1467" s="17" t="s">
        <v>24</v>
      </c>
      <c r="I1467" s="27">
        <v>27.12</v>
      </c>
      <c r="J1467" s="27">
        <v>27.07</v>
      </c>
      <c r="K1467" s="17" t="s">
        <v>189</v>
      </c>
      <c r="L1467" s="34">
        <v>283</v>
      </c>
      <c r="M1467" s="17">
        <v>283</v>
      </c>
      <c r="N1467" s="18">
        <v>2428310.02</v>
      </c>
      <c r="O1467" s="30">
        <v>89704.84004432951</v>
      </c>
    </row>
    <row r="1468" spans="1:15" x14ac:dyDescent="0.25">
      <c r="A1468" s="36">
        <v>42639</v>
      </c>
      <c r="B1468" s="38">
        <v>9</v>
      </c>
      <c r="C1468" s="38">
        <v>40</v>
      </c>
      <c r="D1468" s="17">
        <v>3000034627</v>
      </c>
      <c r="E1468" s="17">
        <v>1100380</v>
      </c>
      <c r="F1468" s="17" t="s">
        <v>23</v>
      </c>
      <c r="G1468" s="17">
        <v>200282</v>
      </c>
      <c r="H1468" s="17" t="s">
        <v>24</v>
      </c>
      <c r="I1468" s="27">
        <v>13.26</v>
      </c>
      <c r="J1468" s="27">
        <v>13.236000000000001</v>
      </c>
      <c r="K1468" s="17" t="s">
        <v>25</v>
      </c>
      <c r="L1468" s="34">
        <v>288</v>
      </c>
      <c r="M1468" s="17">
        <v>288</v>
      </c>
      <c r="N1468" s="18">
        <v>1187333.26</v>
      </c>
      <c r="O1468" s="30">
        <v>89704.839830764584</v>
      </c>
    </row>
    <row r="1469" spans="1:15" x14ac:dyDescent="0.25">
      <c r="A1469" s="36">
        <v>42639</v>
      </c>
      <c r="B1469" s="38">
        <v>9</v>
      </c>
      <c r="C1469" s="38">
        <v>40</v>
      </c>
      <c r="D1469" s="17">
        <v>3000034627</v>
      </c>
      <c r="E1469" s="17">
        <v>1100380</v>
      </c>
      <c r="F1469" s="17" t="s">
        <v>23</v>
      </c>
      <c r="G1469" s="17">
        <v>200282</v>
      </c>
      <c r="H1469" s="17" t="s">
        <v>24</v>
      </c>
      <c r="I1469" s="27">
        <v>32.54</v>
      </c>
      <c r="J1469" s="27">
        <v>32.450000000000003</v>
      </c>
      <c r="K1469" s="17" t="s">
        <v>50</v>
      </c>
      <c r="L1469" s="34">
        <v>284</v>
      </c>
      <c r="M1469" s="17">
        <v>284</v>
      </c>
      <c r="N1469" s="18">
        <v>2910922.06</v>
      </c>
      <c r="O1469" s="30">
        <v>89704.84006163328</v>
      </c>
    </row>
    <row r="1470" spans="1:15" x14ac:dyDescent="0.25">
      <c r="A1470" s="36">
        <v>42639</v>
      </c>
      <c r="B1470" s="38">
        <v>9</v>
      </c>
      <c r="C1470" s="38">
        <v>40</v>
      </c>
      <c r="D1470" s="17">
        <v>3000034627</v>
      </c>
      <c r="E1470" s="17">
        <v>1100380</v>
      </c>
      <c r="F1470" s="17" t="s">
        <v>23</v>
      </c>
      <c r="G1470" s="17">
        <v>200282</v>
      </c>
      <c r="H1470" s="17" t="s">
        <v>24</v>
      </c>
      <c r="I1470" s="27">
        <v>33.159999999999997</v>
      </c>
      <c r="J1470" s="27">
        <v>33.1</v>
      </c>
      <c r="K1470" s="17" t="s">
        <v>1082</v>
      </c>
      <c r="L1470" s="34">
        <v>286</v>
      </c>
      <c r="M1470" s="17">
        <v>286</v>
      </c>
      <c r="N1470" s="18">
        <v>2969230.2</v>
      </c>
      <c r="O1470" s="30">
        <v>89704.839879154082</v>
      </c>
    </row>
    <row r="1471" spans="1:15" x14ac:dyDescent="0.25">
      <c r="A1471" s="36">
        <v>42639</v>
      </c>
      <c r="B1471" s="38">
        <v>9</v>
      </c>
      <c r="C1471" s="38">
        <v>40</v>
      </c>
      <c r="D1471" s="17">
        <v>3000034885</v>
      </c>
      <c r="E1471" s="17">
        <v>1100380</v>
      </c>
      <c r="F1471" s="17" t="s">
        <v>23</v>
      </c>
      <c r="G1471" s="17">
        <v>200282</v>
      </c>
      <c r="H1471" s="17" t="s">
        <v>24</v>
      </c>
      <c r="I1471" s="27">
        <v>14.67</v>
      </c>
      <c r="J1471" s="27">
        <v>14.644</v>
      </c>
      <c r="K1471" s="17" t="s">
        <v>25</v>
      </c>
      <c r="L1471" s="34">
        <v>289</v>
      </c>
      <c r="M1471" s="17">
        <v>289</v>
      </c>
      <c r="N1471" s="18">
        <v>1353519.14</v>
      </c>
      <c r="O1471" s="30">
        <v>92428.239552034953</v>
      </c>
    </row>
    <row r="1472" spans="1:15" x14ac:dyDescent="0.25">
      <c r="A1472" s="36">
        <v>42639</v>
      </c>
      <c r="B1472" s="38">
        <v>9</v>
      </c>
      <c r="C1472" s="38">
        <v>40</v>
      </c>
      <c r="D1472" s="17">
        <v>3000034627</v>
      </c>
      <c r="E1472" s="17">
        <v>1100380</v>
      </c>
      <c r="F1472" s="17" t="s">
        <v>23</v>
      </c>
      <c r="G1472" s="17">
        <v>200282</v>
      </c>
      <c r="H1472" s="17" t="s">
        <v>24</v>
      </c>
      <c r="I1472" s="27">
        <v>27.5</v>
      </c>
      <c r="J1472" s="27">
        <v>27.44</v>
      </c>
      <c r="K1472" s="17" t="s">
        <v>1212</v>
      </c>
      <c r="L1472" s="34">
        <v>287</v>
      </c>
      <c r="M1472" s="17">
        <v>287</v>
      </c>
      <c r="N1472" s="18">
        <v>2461500.81</v>
      </c>
      <c r="O1472" s="30">
        <v>89704.840014577261</v>
      </c>
    </row>
    <row r="1473" spans="1:15" x14ac:dyDescent="0.25">
      <c r="A1473" s="36">
        <v>42640</v>
      </c>
      <c r="B1473" s="38">
        <v>9</v>
      </c>
      <c r="C1473" s="38">
        <v>40</v>
      </c>
      <c r="D1473" s="17">
        <v>3000034923</v>
      </c>
      <c r="E1473" s="17">
        <v>1100122</v>
      </c>
      <c r="F1473" s="17" t="s">
        <v>58</v>
      </c>
      <c r="G1473" s="17">
        <v>203111</v>
      </c>
      <c r="H1473" s="17" t="s">
        <v>785</v>
      </c>
      <c r="I1473" s="27">
        <v>20.12</v>
      </c>
      <c r="J1473" s="27">
        <v>20.04</v>
      </c>
      <c r="K1473" s="17" t="s">
        <v>1213</v>
      </c>
      <c r="L1473" s="34">
        <v>180</v>
      </c>
      <c r="M1473" s="17">
        <v>180</v>
      </c>
      <c r="N1473" s="18">
        <v>1863719.99</v>
      </c>
      <c r="O1473" s="30">
        <v>92999.999500998005</v>
      </c>
    </row>
    <row r="1474" spans="1:15" x14ac:dyDescent="0.25">
      <c r="A1474" s="36">
        <v>42640</v>
      </c>
      <c r="B1474" s="38">
        <v>9</v>
      </c>
      <c r="C1474" s="38">
        <v>40</v>
      </c>
      <c r="D1474" s="17">
        <v>3000034923</v>
      </c>
      <c r="E1474" s="17">
        <v>1100122</v>
      </c>
      <c r="F1474" s="17" t="s">
        <v>58</v>
      </c>
      <c r="G1474" s="17">
        <v>203111</v>
      </c>
      <c r="H1474" s="17" t="s">
        <v>785</v>
      </c>
      <c r="I1474" s="27">
        <v>20.350000000000001</v>
      </c>
      <c r="J1474" s="27">
        <v>20.3</v>
      </c>
      <c r="K1474" s="17" t="s">
        <v>1214</v>
      </c>
      <c r="L1474" s="34">
        <v>178</v>
      </c>
      <c r="M1474" s="17">
        <v>178</v>
      </c>
      <c r="N1474" s="18">
        <v>1887899.99</v>
      </c>
      <c r="O1474" s="30">
        <v>92999.999507389162</v>
      </c>
    </row>
    <row r="1475" spans="1:15" x14ac:dyDescent="0.25">
      <c r="A1475" s="36">
        <v>42640</v>
      </c>
      <c r="B1475" s="38">
        <v>9</v>
      </c>
      <c r="C1475" s="38">
        <v>40</v>
      </c>
      <c r="D1475" s="17">
        <v>3000034925</v>
      </c>
      <c r="E1475" s="17">
        <v>1100122</v>
      </c>
      <c r="F1475" s="17" t="s">
        <v>58</v>
      </c>
      <c r="G1475" s="17">
        <v>203083</v>
      </c>
      <c r="H1475" s="17" t="s">
        <v>486</v>
      </c>
      <c r="I1475" s="27">
        <v>20.3</v>
      </c>
      <c r="J1475" s="27">
        <v>20.27</v>
      </c>
      <c r="K1475" s="17" t="s">
        <v>1215</v>
      </c>
      <c r="L1475" s="34">
        <v>151</v>
      </c>
      <c r="M1475" s="17">
        <v>151</v>
      </c>
      <c r="N1475" s="18">
        <v>1885109.9900000002</v>
      </c>
      <c r="O1475" s="30">
        <v>92999.999506660097</v>
      </c>
    </row>
    <row r="1476" spans="1:15" x14ac:dyDescent="0.25">
      <c r="A1476" s="36">
        <v>42640</v>
      </c>
      <c r="B1476" s="38">
        <v>9</v>
      </c>
      <c r="C1476" s="38">
        <v>40</v>
      </c>
      <c r="D1476" s="17">
        <v>3000034925</v>
      </c>
      <c r="E1476" s="17">
        <v>1100122</v>
      </c>
      <c r="F1476" s="17" t="s">
        <v>58</v>
      </c>
      <c r="G1476" s="17">
        <v>203083</v>
      </c>
      <c r="H1476" s="17" t="s">
        <v>486</v>
      </c>
      <c r="I1476" s="27">
        <v>20.14</v>
      </c>
      <c r="J1476" s="27">
        <v>20.04</v>
      </c>
      <c r="K1476" s="17" t="s">
        <v>1216</v>
      </c>
      <c r="L1476" s="34">
        <v>150</v>
      </c>
      <c r="M1476" s="17">
        <v>150</v>
      </c>
      <c r="N1476" s="18">
        <v>1863719.99</v>
      </c>
      <c r="O1476" s="30">
        <v>92999.999500998005</v>
      </c>
    </row>
    <row r="1477" spans="1:15" x14ac:dyDescent="0.25">
      <c r="A1477" s="36">
        <v>42640</v>
      </c>
      <c r="B1477" s="38">
        <v>9</v>
      </c>
      <c r="C1477" s="38">
        <v>40</v>
      </c>
      <c r="D1477" s="17">
        <v>3000034925</v>
      </c>
      <c r="E1477" s="17">
        <v>1100122</v>
      </c>
      <c r="F1477" s="17" t="s">
        <v>58</v>
      </c>
      <c r="G1477" s="17">
        <v>203083</v>
      </c>
      <c r="H1477" s="17" t="s">
        <v>486</v>
      </c>
      <c r="I1477" s="27">
        <v>20.04</v>
      </c>
      <c r="J1477" s="27">
        <v>19.97</v>
      </c>
      <c r="K1477" s="17" t="s">
        <v>1217</v>
      </c>
      <c r="L1477" s="34">
        <v>152</v>
      </c>
      <c r="M1477" s="17">
        <v>152</v>
      </c>
      <c r="N1477" s="18">
        <v>1857209.99</v>
      </c>
      <c r="O1477" s="30">
        <v>92999.999499248879</v>
      </c>
    </row>
    <row r="1478" spans="1:15" x14ac:dyDescent="0.25">
      <c r="A1478" s="36">
        <v>42641</v>
      </c>
      <c r="B1478" s="38">
        <v>9</v>
      </c>
      <c r="C1478" s="38">
        <v>40</v>
      </c>
      <c r="D1478" s="17">
        <v>3000033679</v>
      </c>
      <c r="E1478" s="17">
        <v>1100122</v>
      </c>
      <c r="F1478" s="17" t="s">
        <v>58</v>
      </c>
      <c r="G1478" s="17">
        <v>202963</v>
      </c>
      <c r="H1478" s="17" t="s">
        <v>130</v>
      </c>
      <c r="I1478" s="27">
        <v>19.940000000000001</v>
      </c>
      <c r="J1478" s="27">
        <v>19.87</v>
      </c>
      <c r="K1478" s="17" t="s">
        <v>1218</v>
      </c>
      <c r="L1478" s="34">
        <v>649</v>
      </c>
      <c r="M1478" s="17">
        <v>649</v>
      </c>
      <c r="N1478" s="18">
        <v>1828039.83</v>
      </c>
      <c r="O1478" s="30">
        <v>91999.991444388521</v>
      </c>
    </row>
    <row r="1479" spans="1:15" x14ac:dyDescent="0.25">
      <c r="A1479" s="36">
        <v>42641</v>
      </c>
      <c r="B1479" s="38">
        <v>9</v>
      </c>
      <c r="C1479" s="38">
        <v>40</v>
      </c>
      <c r="D1479" s="17">
        <v>3000034840</v>
      </c>
      <c r="E1479" s="17">
        <v>1100122</v>
      </c>
      <c r="F1479" s="17" t="s">
        <v>58</v>
      </c>
      <c r="G1479" s="17">
        <v>203070</v>
      </c>
      <c r="H1479" s="17" t="s">
        <v>462</v>
      </c>
      <c r="I1479" s="27">
        <v>24.19</v>
      </c>
      <c r="J1479" s="27">
        <v>24.11</v>
      </c>
      <c r="K1479" s="17" t="s">
        <v>1219</v>
      </c>
      <c r="L1479" s="34" t="s">
        <v>1220</v>
      </c>
      <c r="M1479" s="17">
        <v>192</v>
      </c>
      <c r="N1479" s="18">
        <v>2218119.7999999998</v>
      </c>
      <c r="O1479" s="30">
        <v>91999.99170468685</v>
      </c>
    </row>
    <row r="1480" spans="1:15" x14ac:dyDescent="0.25">
      <c r="A1480" s="36">
        <v>42641</v>
      </c>
      <c r="B1480" s="38">
        <v>9</v>
      </c>
      <c r="C1480" s="38">
        <v>40</v>
      </c>
      <c r="D1480" s="17">
        <v>3000034840</v>
      </c>
      <c r="E1480" s="17">
        <v>1100122</v>
      </c>
      <c r="F1480" s="17" t="s">
        <v>58</v>
      </c>
      <c r="G1480" s="17">
        <v>203070</v>
      </c>
      <c r="H1480" s="17" t="s">
        <v>462</v>
      </c>
      <c r="I1480" s="27">
        <v>16.329999999999998</v>
      </c>
      <c r="J1480" s="27">
        <v>16.309999999999999</v>
      </c>
      <c r="K1480" s="17" t="s">
        <v>1221</v>
      </c>
      <c r="L1480" s="34">
        <v>191</v>
      </c>
      <c r="M1480" s="17">
        <v>191</v>
      </c>
      <c r="N1480" s="18">
        <v>1500519.86</v>
      </c>
      <c r="O1480" s="30">
        <v>91999.991416309029</v>
      </c>
    </row>
    <row r="1481" spans="1:15" x14ac:dyDescent="0.25">
      <c r="A1481" s="36">
        <v>42641</v>
      </c>
      <c r="B1481" s="38">
        <v>9</v>
      </c>
      <c r="C1481" s="38">
        <v>40</v>
      </c>
      <c r="D1481" s="17">
        <v>3000034925</v>
      </c>
      <c r="E1481" s="17">
        <v>1100122</v>
      </c>
      <c r="F1481" s="17" t="s">
        <v>58</v>
      </c>
      <c r="G1481" s="17">
        <v>203083</v>
      </c>
      <c r="H1481" s="17" t="s">
        <v>486</v>
      </c>
      <c r="I1481" s="27">
        <v>19.96</v>
      </c>
      <c r="J1481" s="27">
        <v>19.86</v>
      </c>
      <c r="K1481" s="17" t="s">
        <v>1222</v>
      </c>
      <c r="L1481" s="34">
        <v>154</v>
      </c>
      <c r="M1481" s="17">
        <v>154</v>
      </c>
      <c r="N1481" s="18">
        <v>1846979.98</v>
      </c>
      <c r="O1481" s="30">
        <v>92999.998992950656</v>
      </c>
    </row>
    <row r="1482" spans="1:15" x14ac:dyDescent="0.25">
      <c r="A1482" s="36">
        <v>42642</v>
      </c>
      <c r="B1482" s="38">
        <v>9</v>
      </c>
      <c r="C1482" s="38">
        <v>40</v>
      </c>
      <c r="D1482" s="17">
        <v>3000034923</v>
      </c>
      <c r="E1482" s="17">
        <v>1100122</v>
      </c>
      <c r="F1482" s="17" t="s">
        <v>58</v>
      </c>
      <c r="G1482" s="17">
        <v>203111</v>
      </c>
      <c r="H1482" s="17" t="s">
        <v>785</v>
      </c>
      <c r="I1482" s="27">
        <v>20.14</v>
      </c>
      <c r="J1482" s="27">
        <v>20.079999999999998</v>
      </c>
      <c r="K1482" s="17" t="s">
        <v>1209</v>
      </c>
      <c r="L1482" s="34">
        <v>177</v>
      </c>
      <c r="M1482" s="17">
        <v>177</v>
      </c>
      <c r="N1482" s="18">
        <v>1867439.9900000002</v>
      </c>
      <c r="O1482" s="30">
        <v>92999.999501992046</v>
      </c>
    </row>
    <row r="1483" spans="1:15" x14ac:dyDescent="0.25">
      <c r="A1483" s="36">
        <v>42642</v>
      </c>
      <c r="B1483" s="38">
        <v>9</v>
      </c>
      <c r="C1483" s="38">
        <v>40</v>
      </c>
      <c r="D1483" s="17">
        <v>3000034925</v>
      </c>
      <c r="E1483" s="17">
        <v>1100122</v>
      </c>
      <c r="F1483" s="17" t="s">
        <v>58</v>
      </c>
      <c r="G1483" s="17">
        <v>203083</v>
      </c>
      <c r="H1483" s="17" t="s">
        <v>486</v>
      </c>
      <c r="I1483" s="27">
        <v>20.07</v>
      </c>
      <c r="J1483" s="27">
        <v>20.010000000000002</v>
      </c>
      <c r="K1483" s="17" t="s">
        <v>1223</v>
      </c>
      <c r="L1483" s="34">
        <v>156</v>
      </c>
      <c r="M1483" s="17">
        <v>156</v>
      </c>
      <c r="N1483" s="18">
        <v>1860929.98</v>
      </c>
      <c r="O1483" s="30">
        <v>92999.999000499738</v>
      </c>
    </row>
    <row r="1484" spans="1:15" x14ac:dyDescent="0.25">
      <c r="A1484" s="36">
        <v>42642</v>
      </c>
      <c r="B1484" s="38">
        <v>9</v>
      </c>
      <c r="C1484" s="38">
        <v>40</v>
      </c>
      <c r="D1484" s="17">
        <v>3000034627</v>
      </c>
      <c r="E1484" s="17">
        <v>1100380</v>
      </c>
      <c r="F1484" s="17" t="s">
        <v>23</v>
      </c>
      <c r="G1484" s="17">
        <v>200282</v>
      </c>
      <c r="H1484" s="17" t="s">
        <v>24</v>
      </c>
      <c r="I1484" s="27">
        <v>27.59</v>
      </c>
      <c r="J1484" s="27">
        <v>27.52</v>
      </c>
      <c r="K1484" s="17" t="s">
        <v>247</v>
      </c>
      <c r="L1484" s="34">
        <v>277</v>
      </c>
      <c r="M1484" s="17">
        <v>277</v>
      </c>
      <c r="N1484" s="18">
        <v>2468677.2000000002</v>
      </c>
      <c r="O1484" s="30">
        <v>89704.840116279083</v>
      </c>
    </row>
    <row r="1485" spans="1:15" x14ac:dyDescent="0.25">
      <c r="A1485" s="36">
        <v>42643</v>
      </c>
      <c r="B1485" s="38">
        <v>9</v>
      </c>
      <c r="C1485" s="38">
        <v>40</v>
      </c>
      <c r="D1485" s="17">
        <v>3000034588</v>
      </c>
      <c r="E1485" s="17">
        <v>1100122</v>
      </c>
      <c r="F1485" s="17" t="s">
        <v>58</v>
      </c>
      <c r="G1485" s="17">
        <v>203182</v>
      </c>
      <c r="H1485" s="17" t="s">
        <v>1224</v>
      </c>
      <c r="I1485" s="27">
        <v>20.190000000000001</v>
      </c>
      <c r="J1485" s="27">
        <v>20.079999999999998</v>
      </c>
      <c r="K1485" s="17" t="s">
        <v>1225</v>
      </c>
      <c r="L1485" s="34">
        <v>24</v>
      </c>
      <c r="M1485" s="17">
        <v>24</v>
      </c>
      <c r="N1485" s="18">
        <v>1808480.5</v>
      </c>
      <c r="O1485" s="30">
        <v>90063.769920318737</v>
      </c>
    </row>
    <row r="1486" spans="1:15" x14ac:dyDescent="0.25">
      <c r="A1486" s="36">
        <v>42643</v>
      </c>
      <c r="B1486" s="38">
        <v>9</v>
      </c>
      <c r="C1486" s="38">
        <v>40</v>
      </c>
      <c r="D1486" s="17">
        <v>3000034588</v>
      </c>
      <c r="E1486" s="17">
        <v>1100122</v>
      </c>
      <c r="F1486" s="17" t="s">
        <v>58</v>
      </c>
      <c r="G1486" s="17">
        <v>203182</v>
      </c>
      <c r="H1486" s="17" t="s">
        <v>1224</v>
      </c>
      <c r="I1486" s="27">
        <v>19.86</v>
      </c>
      <c r="J1486" s="27">
        <v>19.82</v>
      </c>
      <c r="K1486" s="17" t="s">
        <v>1226</v>
      </c>
      <c r="L1486" s="34">
        <v>26</v>
      </c>
      <c r="M1486" s="17">
        <v>26</v>
      </c>
      <c r="N1486" s="18">
        <v>1785063.9200000002</v>
      </c>
      <c r="O1486" s="30">
        <v>90063.76992936428</v>
      </c>
    </row>
    <row r="1487" spans="1:15" x14ac:dyDescent="0.25">
      <c r="A1487" s="36">
        <v>42643</v>
      </c>
      <c r="B1487" s="38">
        <v>9</v>
      </c>
      <c r="C1487" s="38">
        <v>40</v>
      </c>
      <c r="D1487" s="17">
        <v>3000034588</v>
      </c>
      <c r="E1487" s="17">
        <v>1100122</v>
      </c>
      <c r="F1487" s="17" t="s">
        <v>58</v>
      </c>
      <c r="G1487" s="17">
        <v>203182</v>
      </c>
      <c r="H1487" s="17" t="s">
        <v>1224</v>
      </c>
      <c r="I1487" s="27">
        <v>16.184999999999999</v>
      </c>
      <c r="J1487" s="27">
        <v>16.170000000000002</v>
      </c>
      <c r="K1487" s="17" t="s">
        <v>1227</v>
      </c>
      <c r="L1487" s="34">
        <v>25</v>
      </c>
      <c r="M1487" s="17">
        <v>25</v>
      </c>
      <c r="N1487" s="18">
        <v>1456331.16</v>
      </c>
      <c r="O1487" s="30">
        <v>90063.769944341358</v>
      </c>
    </row>
    <row r="1488" spans="1:15" x14ac:dyDescent="0.25">
      <c r="A1488" s="36">
        <v>42643</v>
      </c>
      <c r="B1488" s="38">
        <v>9</v>
      </c>
      <c r="C1488" s="38">
        <v>40</v>
      </c>
      <c r="D1488" s="17">
        <v>3000034588</v>
      </c>
      <c r="E1488" s="17">
        <v>1100122</v>
      </c>
      <c r="F1488" s="17" t="s">
        <v>58</v>
      </c>
      <c r="G1488" s="17">
        <v>203182</v>
      </c>
      <c r="H1488" s="17" t="s">
        <v>1224</v>
      </c>
      <c r="I1488" s="27">
        <v>24.355</v>
      </c>
      <c r="J1488" s="27">
        <v>24.2</v>
      </c>
      <c r="K1488" s="17" t="s">
        <v>1228</v>
      </c>
      <c r="L1488" s="34">
        <v>22</v>
      </c>
      <c r="M1488" s="17">
        <v>22</v>
      </c>
      <c r="N1488" s="18">
        <v>2179543.23</v>
      </c>
      <c r="O1488" s="30">
        <v>90063.769834710751</v>
      </c>
    </row>
    <row r="1489" spans="1:15" x14ac:dyDescent="0.25">
      <c r="A1489" s="36">
        <v>42643</v>
      </c>
      <c r="B1489" s="38">
        <v>9</v>
      </c>
      <c r="C1489" s="38">
        <v>40</v>
      </c>
      <c r="D1489" s="17">
        <v>3000034588</v>
      </c>
      <c r="E1489" s="17">
        <v>1100122</v>
      </c>
      <c r="F1489" s="17" t="s">
        <v>58</v>
      </c>
      <c r="G1489" s="17">
        <v>203182</v>
      </c>
      <c r="H1489" s="17" t="s">
        <v>1224</v>
      </c>
      <c r="I1489" s="27">
        <v>19.864999999999998</v>
      </c>
      <c r="J1489" s="27">
        <v>19.86</v>
      </c>
      <c r="K1489" s="17" t="s">
        <v>1229</v>
      </c>
      <c r="L1489" s="34">
        <v>37</v>
      </c>
      <c r="M1489" s="17">
        <v>37</v>
      </c>
      <c r="N1489" s="18">
        <v>1788666.47</v>
      </c>
      <c r="O1489" s="30">
        <v>90063.769889224568</v>
      </c>
    </row>
    <row r="1490" spans="1:15" x14ac:dyDescent="0.25">
      <c r="A1490" s="36">
        <v>42643</v>
      </c>
      <c r="B1490" s="38">
        <v>9</v>
      </c>
      <c r="C1490" s="38">
        <v>40</v>
      </c>
      <c r="D1490" s="17">
        <v>3000034588</v>
      </c>
      <c r="E1490" s="17">
        <v>1100122</v>
      </c>
      <c r="F1490" s="17" t="s">
        <v>58</v>
      </c>
      <c r="G1490" s="17">
        <v>203182</v>
      </c>
      <c r="H1490" s="17" t="s">
        <v>1224</v>
      </c>
      <c r="I1490" s="27">
        <v>20.254999999999999</v>
      </c>
      <c r="J1490" s="27">
        <v>20.25</v>
      </c>
      <c r="K1490" s="17" t="s">
        <v>1230</v>
      </c>
      <c r="L1490" s="34">
        <v>28</v>
      </c>
      <c r="M1490" s="17">
        <v>28</v>
      </c>
      <c r="N1490" s="18">
        <v>1823791.34</v>
      </c>
      <c r="O1490" s="30">
        <v>90063.769876543214</v>
      </c>
    </row>
    <row r="1491" spans="1:15" x14ac:dyDescent="0.25">
      <c r="A1491" s="36">
        <v>42643</v>
      </c>
      <c r="B1491" s="38">
        <v>9</v>
      </c>
      <c r="C1491" s="38">
        <v>40</v>
      </c>
      <c r="D1491" s="17">
        <v>3000034588</v>
      </c>
      <c r="E1491" s="17">
        <v>1100122</v>
      </c>
      <c r="F1491" s="17" t="s">
        <v>58</v>
      </c>
      <c r="G1491" s="17">
        <v>203182</v>
      </c>
      <c r="H1491" s="17" t="s">
        <v>1224</v>
      </c>
      <c r="I1491" s="27">
        <v>20.47</v>
      </c>
      <c r="J1491" s="27">
        <v>20.399999999999999</v>
      </c>
      <c r="K1491" s="17" t="s">
        <v>600</v>
      </c>
      <c r="L1491" s="34">
        <v>29</v>
      </c>
      <c r="M1491" s="17">
        <v>29</v>
      </c>
      <c r="N1491" s="18">
        <v>1837300.9099999997</v>
      </c>
      <c r="O1491" s="30">
        <v>90063.770098039211</v>
      </c>
    </row>
    <row r="1492" spans="1:15" x14ac:dyDescent="0.25">
      <c r="A1492" s="36">
        <v>42643</v>
      </c>
      <c r="B1492" s="38">
        <v>9</v>
      </c>
      <c r="C1492" s="38">
        <v>40</v>
      </c>
      <c r="D1492" s="17">
        <v>3000034588</v>
      </c>
      <c r="E1492" s="17">
        <v>1100122</v>
      </c>
      <c r="F1492" s="17" t="s">
        <v>58</v>
      </c>
      <c r="G1492" s="17">
        <v>203182</v>
      </c>
      <c r="H1492" s="17" t="s">
        <v>1224</v>
      </c>
      <c r="I1492" s="27">
        <v>19.809999999999999</v>
      </c>
      <c r="J1492" s="27">
        <v>19.739999999999998</v>
      </c>
      <c r="K1492" s="17" t="s">
        <v>1231</v>
      </c>
      <c r="L1492" s="34">
        <v>39</v>
      </c>
      <c r="M1492" s="17">
        <v>39</v>
      </c>
      <c r="N1492" s="18">
        <v>1777858.82</v>
      </c>
      <c r="O1492" s="30">
        <v>90063.770010131717</v>
      </c>
    </row>
    <row r="1493" spans="1:15" x14ac:dyDescent="0.25">
      <c r="A1493" s="36">
        <v>42643</v>
      </c>
      <c r="B1493" s="38">
        <v>9</v>
      </c>
      <c r="C1493" s="38">
        <v>40</v>
      </c>
      <c r="D1493" s="17">
        <v>3000034588</v>
      </c>
      <c r="E1493" s="17">
        <v>1100122</v>
      </c>
      <c r="F1493" s="17" t="s">
        <v>58</v>
      </c>
      <c r="G1493" s="17">
        <v>203182</v>
      </c>
      <c r="H1493" s="17" t="s">
        <v>1224</v>
      </c>
      <c r="I1493" s="27">
        <v>20.54</v>
      </c>
      <c r="J1493" s="27">
        <v>20.47</v>
      </c>
      <c r="K1493" s="17" t="s">
        <v>1232</v>
      </c>
      <c r="L1493" s="34">
        <v>23</v>
      </c>
      <c r="M1493" s="17">
        <v>23</v>
      </c>
      <c r="N1493" s="18">
        <v>1843605.37</v>
      </c>
      <c r="O1493" s="30">
        <v>90063.769907181253</v>
      </c>
    </row>
    <row r="1494" spans="1:15" x14ac:dyDescent="0.25">
      <c r="A1494" s="36">
        <v>42643</v>
      </c>
      <c r="B1494" s="38">
        <v>9</v>
      </c>
      <c r="C1494" s="38">
        <v>40</v>
      </c>
      <c r="D1494" s="17">
        <v>3000034589</v>
      </c>
      <c r="E1494" s="17">
        <v>1100122</v>
      </c>
      <c r="F1494" s="17" t="s">
        <v>58</v>
      </c>
      <c r="G1494" s="17">
        <v>203182</v>
      </c>
      <c r="H1494" s="17" t="s">
        <v>1224</v>
      </c>
      <c r="I1494" s="27">
        <v>20.215</v>
      </c>
      <c r="J1494" s="27">
        <v>20.149999999999999</v>
      </c>
      <c r="K1494" s="17" t="s">
        <v>1233</v>
      </c>
      <c r="L1494" s="34">
        <v>44</v>
      </c>
      <c r="M1494" s="17">
        <v>44</v>
      </c>
      <c r="N1494" s="18">
        <v>1627233.2</v>
      </c>
      <c r="O1494" s="30">
        <v>80755.990074441695</v>
      </c>
    </row>
    <row r="1495" spans="1:15" x14ac:dyDescent="0.25">
      <c r="A1495" s="36">
        <v>42643</v>
      </c>
      <c r="B1495" s="38">
        <v>9</v>
      </c>
      <c r="C1495" s="38">
        <v>40</v>
      </c>
      <c r="D1495" s="17">
        <v>3000034588</v>
      </c>
      <c r="E1495" s="17">
        <v>1100122</v>
      </c>
      <c r="F1495" s="17" t="s">
        <v>58</v>
      </c>
      <c r="G1495" s="17">
        <v>203182</v>
      </c>
      <c r="H1495" s="17" t="s">
        <v>1224</v>
      </c>
      <c r="I1495" s="27">
        <v>19.98</v>
      </c>
      <c r="J1495" s="27">
        <v>19.91</v>
      </c>
      <c r="K1495" s="17" t="s">
        <v>1234</v>
      </c>
      <c r="L1495" s="34">
        <v>34</v>
      </c>
      <c r="M1495" s="17">
        <v>34</v>
      </c>
      <c r="N1495" s="18">
        <v>1793169.6599999997</v>
      </c>
      <c r="O1495" s="30">
        <v>90063.769964841777</v>
      </c>
    </row>
    <row r="1496" spans="1:15" x14ac:dyDescent="0.25">
      <c r="A1496" s="36">
        <v>42643</v>
      </c>
      <c r="B1496" s="38">
        <v>9</v>
      </c>
      <c r="C1496" s="38">
        <v>40</v>
      </c>
      <c r="D1496" s="17">
        <v>3000034588</v>
      </c>
      <c r="E1496" s="17">
        <v>1100122</v>
      </c>
      <c r="F1496" s="17" t="s">
        <v>58</v>
      </c>
      <c r="G1496" s="17">
        <v>203182</v>
      </c>
      <c r="H1496" s="17" t="s">
        <v>1224</v>
      </c>
      <c r="I1496" s="27">
        <v>19.87</v>
      </c>
      <c r="J1496" s="27">
        <v>19.82</v>
      </c>
      <c r="K1496" s="17" t="s">
        <v>1235</v>
      </c>
      <c r="L1496" s="34">
        <v>27</v>
      </c>
      <c r="M1496" s="17">
        <v>27</v>
      </c>
      <c r="N1496" s="18">
        <v>1785063.9200000002</v>
      </c>
      <c r="O1496" s="30">
        <v>90063.76992936428</v>
      </c>
    </row>
    <row r="1497" spans="1:15" x14ac:dyDescent="0.25">
      <c r="A1497" s="36">
        <v>42643</v>
      </c>
      <c r="B1497" s="38">
        <v>9</v>
      </c>
      <c r="C1497" s="38">
        <v>40</v>
      </c>
      <c r="D1497" s="17">
        <v>3000034588</v>
      </c>
      <c r="E1497" s="17">
        <v>1100122</v>
      </c>
      <c r="F1497" s="17" t="s">
        <v>58</v>
      </c>
      <c r="G1497" s="17">
        <v>203182</v>
      </c>
      <c r="H1497" s="17" t="s">
        <v>1224</v>
      </c>
      <c r="I1497" s="27">
        <v>20.170000000000002</v>
      </c>
      <c r="J1497" s="27">
        <v>20.16</v>
      </c>
      <c r="K1497" s="17" t="s">
        <v>1236</v>
      </c>
      <c r="L1497" s="34">
        <v>33</v>
      </c>
      <c r="M1497" s="17">
        <v>33</v>
      </c>
      <c r="N1497" s="18">
        <v>1815685.6000000003</v>
      </c>
      <c r="O1497" s="30">
        <v>90063.769841269852</v>
      </c>
    </row>
    <row r="1498" spans="1:15" x14ac:dyDescent="0.25">
      <c r="A1498" s="36">
        <v>42643</v>
      </c>
      <c r="B1498" s="38">
        <v>9</v>
      </c>
      <c r="C1498" s="38">
        <v>40</v>
      </c>
      <c r="D1498" s="17">
        <v>3000033761</v>
      </c>
      <c r="E1498" s="17">
        <v>1100122</v>
      </c>
      <c r="F1498" s="17" t="s">
        <v>58</v>
      </c>
      <c r="G1498" s="17">
        <v>203034</v>
      </c>
      <c r="H1498" s="17" t="s">
        <v>333</v>
      </c>
      <c r="I1498" s="27">
        <v>19.64</v>
      </c>
      <c r="J1498" s="27">
        <v>19.57</v>
      </c>
      <c r="K1498" s="17" t="s">
        <v>561</v>
      </c>
      <c r="L1498" s="34">
        <v>63</v>
      </c>
      <c r="M1498" s="17">
        <v>63</v>
      </c>
      <c r="N1498" s="18">
        <v>2045064.99</v>
      </c>
      <c r="O1498" s="30">
        <v>104499.99948901379</v>
      </c>
    </row>
    <row r="1499" spans="1:15" x14ac:dyDescent="0.25">
      <c r="A1499" s="36">
        <v>42643</v>
      </c>
      <c r="B1499" s="38">
        <v>9</v>
      </c>
      <c r="C1499" s="38">
        <v>40</v>
      </c>
      <c r="D1499" s="17">
        <v>3000034588</v>
      </c>
      <c r="E1499" s="17">
        <v>1100122</v>
      </c>
      <c r="F1499" s="17" t="s">
        <v>58</v>
      </c>
      <c r="G1499" s="17">
        <v>203182</v>
      </c>
      <c r="H1499" s="17" t="s">
        <v>1224</v>
      </c>
      <c r="I1499" s="27">
        <v>20.05</v>
      </c>
      <c r="J1499" s="27">
        <v>19.989999999999998</v>
      </c>
      <c r="K1499" s="17" t="s">
        <v>1237</v>
      </c>
      <c r="L1499" s="34">
        <v>32</v>
      </c>
      <c r="M1499" s="17">
        <v>32</v>
      </c>
      <c r="N1499" s="18">
        <v>1800374.76</v>
      </c>
      <c r="O1499" s="30">
        <v>90063.769884942478</v>
      </c>
    </row>
    <row r="1500" spans="1:15" x14ac:dyDescent="0.25">
      <c r="A1500" s="36">
        <v>42643</v>
      </c>
      <c r="B1500" s="38">
        <v>9</v>
      </c>
      <c r="C1500" s="38">
        <v>40</v>
      </c>
      <c r="D1500" s="17">
        <v>3000034588</v>
      </c>
      <c r="E1500" s="17">
        <v>1100122</v>
      </c>
      <c r="F1500" s="17" t="s">
        <v>58</v>
      </c>
      <c r="G1500" s="17">
        <v>203182</v>
      </c>
      <c r="H1500" s="17" t="s">
        <v>1224</v>
      </c>
      <c r="I1500" s="27">
        <v>20</v>
      </c>
      <c r="J1500" s="27">
        <v>19.96</v>
      </c>
      <c r="K1500" s="17" t="s">
        <v>1238</v>
      </c>
      <c r="L1500" s="34">
        <v>35</v>
      </c>
      <c r="M1500" s="17">
        <v>35</v>
      </c>
      <c r="N1500" s="18">
        <v>1797672.8499999999</v>
      </c>
      <c r="O1500" s="30">
        <v>90063.770040080155</v>
      </c>
    </row>
    <row r="1501" spans="1:15" x14ac:dyDescent="0.25">
      <c r="A1501" s="36">
        <v>42643</v>
      </c>
      <c r="B1501" s="38">
        <v>9</v>
      </c>
      <c r="C1501" s="38">
        <v>40</v>
      </c>
      <c r="D1501" s="17">
        <v>3000033826</v>
      </c>
      <c r="E1501" s="17">
        <v>1100122</v>
      </c>
      <c r="F1501" s="17" t="s">
        <v>58</v>
      </c>
      <c r="G1501" s="17">
        <v>203110</v>
      </c>
      <c r="H1501" s="17" t="s">
        <v>715</v>
      </c>
      <c r="I1501" s="27">
        <v>19.78</v>
      </c>
      <c r="J1501" s="27">
        <v>19.72</v>
      </c>
      <c r="K1501" s="17" t="s">
        <v>1239</v>
      </c>
      <c r="L1501" s="34">
        <v>151</v>
      </c>
      <c r="M1501" s="17">
        <v>151</v>
      </c>
      <c r="N1501" s="18">
        <v>1971999.88</v>
      </c>
      <c r="O1501" s="30">
        <v>99999.993914807303</v>
      </c>
    </row>
    <row r="1502" spans="1:15" x14ac:dyDescent="0.25">
      <c r="A1502" s="36">
        <v>42643</v>
      </c>
      <c r="B1502" s="38">
        <v>9</v>
      </c>
      <c r="C1502" s="38">
        <v>40</v>
      </c>
      <c r="D1502" s="17">
        <v>3000033823</v>
      </c>
      <c r="E1502" s="17">
        <v>1100122</v>
      </c>
      <c r="F1502" s="17" t="s">
        <v>58</v>
      </c>
      <c r="G1502" s="17">
        <v>203071</v>
      </c>
      <c r="H1502" s="17" t="s">
        <v>513</v>
      </c>
      <c r="I1502" s="27">
        <v>20.47</v>
      </c>
      <c r="J1502" s="27">
        <v>20.47</v>
      </c>
      <c r="K1502" s="17" t="s">
        <v>1240</v>
      </c>
      <c r="L1502" s="34">
        <v>103</v>
      </c>
      <c r="M1502" s="17">
        <v>103</v>
      </c>
      <c r="N1502" s="18">
        <v>2046999.88</v>
      </c>
      <c r="O1502" s="30">
        <v>99999.99413776258</v>
      </c>
    </row>
    <row r="1503" spans="1:15" x14ac:dyDescent="0.25">
      <c r="A1503" s="36">
        <v>42643</v>
      </c>
      <c r="B1503" s="38">
        <v>9</v>
      </c>
      <c r="C1503" s="38">
        <v>40</v>
      </c>
      <c r="D1503" s="17">
        <v>3000034840</v>
      </c>
      <c r="E1503" s="17">
        <v>1100122</v>
      </c>
      <c r="F1503" s="17" t="s">
        <v>58</v>
      </c>
      <c r="G1503" s="17">
        <v>203070</v>
      </c>
      <c r="H1503" s="17" t="s">
        <v>462</v>
      </c>
      <c r="I1503" s="27">
        <v>19.79</v>
      </c>
      <c r="J1503" s="27">
        <v>19.72</v>
      </c>
      <c r="K1503" s="17" t="s">
        <v>1241</v>
      </c>
      <c r="L1503" s="34">
        <v>194</v>
      </c>
      <c r="M1503" s="17">
        <v>194</v>
      </c>
      <c r="N1503" s="18">
        <v>1814239.8299999998</v>
      </c>
      <c r="O1503" s="30">
        <v>91999.991379310348</v>
      </c>
    </row>
    <row r="1504" spans="1:15" x14ac:dyDescent="0.25">
      <c r="A1504" s="36">
        <v>42643</v>
      </c>
      <c r="B1504" s="38">
        <v>9</v>
      </c>
      <c r="C1504" s="38">
        <v>40</v>
      </c>
      <c r="D1504" s="17">
        <v>3000034588</v>
      </c>
      <c r="E1504" s="17">
        <v>1100122</v>
      </c>
      <c r="F1504" s="17" t="s">
        <v>58</v>
      </c>
      <c r="G1504" s="17">
        <v>203182</v>
      </c>
      <c r="H1504" s="17" t="s">
        <v>1224</v>
      </c>
      <c r="I1504" s="27">
        <v>19.760000000000002</v>
      </c>
      <c r="J1504" s="27">
        <v>19.73</v>
      </c>
      <c r="K1504" s="17" t="s">
        <v>1242</v>
      </c>
      <c r="L1504" s="34">
        <v>36</v>
      </c>
      <c r="M1504" s="17">
        <v>36</v>
      </c>
      <c r="N1504" s="18">
        <v>1776958.1799999997</v>
      </c>
      <c r="O1504" s="30">
        <v>90063.769893563091</v>
      </c>
    </row>
    <row r="1505" spans="1:15" x14ac:dyDescent="0.25">
      <c r="A1505" s="36">
        <v>42643</v>
      </c>
      <c r="B1505" s="38">
        <v>9</v>
      </c>
      <c r="C1505" s="38">
        <v>40</v>
      </c>
      <c r="D1505" s="17">
        <v>3000034588</v>
      </c>
      <c r="E1505" s="17">
        <v>1100122</v>
      </c>
      <c r="F1505" s="17" t="s">
        <v>58</v>
      </c>
      <c r="G1505" s="17">
        <v>203182</v>
      </c>
      <c r="H1505" s="17" t="s">
        <v>1224</v>
      </c>
      <c r="I1505" s="27">
        <v>20.010000000000002</v>
      </c>
      <c r="J1505" s="27">
        <v>19.98</v>
      </c>
      <c r="K1505" s="17" t="s">
        <v>1243</v>
      </c>
      <c r="L1505" s="34">
        <v>30</v>
      </c>
      <c r="M1505" s="17">
        <v>30</v>
      </c>
      <c r="N1505" s="18">
        <v>1799474.12</v>
      </c>
      <c r="O1505" s="30">
        <v>90063.769769769773</v>
      </c>
    </row>
    <row r="1506" spans="1:15" x14ac:dyDescent="0.25">
      <c r="A1506" s="36">
        <v>42643</v>
      </c>
      <c r="B1506" s="38">
        <v>9</v>
      </c>
      <c r="C1506" s="38">
        <v>40</v>
      </c>
      <c r="D1506" s="17">
        <v>3000034588</v>
      </c>
      <c r="E1506" s="17">
        <v>1100122</v>
      </c>
      <c r="F1506" s="17" t="s">
        <v>58</v>
      </c>
      <c r="G1506" s="17">
        <v>203182</v>
      </c>
      <c r="H1506" s="17" t="s">
        <v>1224</v>
      </c>
      <c r="I1506" s="27">
        <v>19.600000000000001</v>
      </c>
      <c r="J1506" s="27">
        <v>19.5</v>
      </c>
      <c r="K1506" s="17" t="s">
        <v>1244</v>
      </c>
      <c r="L1506" s="34">
        <v>21</v>
      </c>
      <c r="M1506" s="17">
        <v>21</v>
      </c>
      <c r="N1506" s="18">
        <v>1756243.51</v>
      </c>
      <c r="O1506" s="30">
        <v>90063.769743589743</v>
      </c>
    </row>
    <row r="1507" spans="1:15" x14ac:dyDescent="0.25">
      <c r="A1507" s="36">
        <v>42643</v>
      </c>
      <c r="B1507" s="38">
        <v>9</v>
      </c>
      <c r="C1507" s="38">
        <v>40</v>
      </c>
      <c r="D1507" s="17">
        <v>3000034588</v>
      </c>
      <c r="E1507" s="17">
        <v>1100122</v>
      </c>
      <c r="F1507" s="17" t="s">
        <v>58</v>
      </c>
      <c r="G1507" s="17">
        <v>203182</v>
      </c>
      <c r="H1507" s="17" t="s">
        <v>1224</v>
      </c>
      <c r="I1507" s="27">
        <v>20.059999999999999</v>
      </c>
      <c r="J1507" s="27">
        <v>20.059999999999999</v>
      </c>
      <c r="K1507" s="17" t="s">
        <v>997</v>
      </c>
      <c r="L1507" s="34">
        <v>38</v>
      </c>
      <c r="M1507" s="17">
        <v>38</v>
      </c>
      <c r="N1507" s="18">
        <v>1806679.23</v>
      </c>
      <c r="O1507" s="30">
        <v>90063.770189431714</v>
      </c>
    </row>
    <row r="1508" spans="1:15" x14ac:dyDescent="0.25">
      <c r="A1508" s="36">
        <v>42643</v>
      </c>
      <c r="B1508" s="38">
        <v>9</v>
      </c>
      <c r="C1508" s="38">
        <v>40</v>
      </c>
      <c r="D1508" s="17">
        <v>3000034588</v>
      </c>
      <c r="E1508" s="17">
        <v>1100122</v>
      </c>
      <c r="F1508" s="17" t="s">
        <v>58</v>
      </c>
      <c r="G1508" s="17">
        <v>203182</v>
      </c>
      <c r="H1508" s="17" t="s">
        <v>1224</v>
      </c>
      <c r="I1508" s="27">
        <v>16.48</v>
      </c>
      <c r="J1508" s="27">
        <v>16.46</v>
      </c>
      <c r="K1508" s="17" t="s">
        <v>1245</v>
      </c>
      <c r="L1508" s="34">
        <v>31</v>
      </c>
      <c r="M1508" s="17">
        <v>31</v>
      </c>
      <c r="N1508" s="18">
        <v>1482449.65</v>
      </c>
      <c r="O1508" s="30">
        <v>90063.769744835954</v>
      </c>
    </row>
    <row r="1509" spans="1:15" x14ac:dyDescent="0.25">
      <c r="A1509" s="36">
        <v>42643</v>
      </c>
      <c r="B1509" s="38">
        <v>9</v>
      </c>
      <c r="C1509" s="38">
        <v>40</v>
      </c>
      <c r="D1509" s="17">
        <v>3000034593</v>
      </c>
      <c r="E1509" s="17">
        <v>1100500</v>
      </c>
      <c r="F1509" s="17" t="s">
        <v>642</v>
      </c>
      <c r="G1509" s="17">
        <v>203182</v>
      </c>
      <c r="H1509" s="17" t="s">
        <v>1224</v>
      </c>
      <c r="I1509" s="27">
        <v>19.850000000000001</v>
      </c>
      <c r="J1509" s="27">
        <v>19.78</v>
      </c>
      <c r="K1509" s="17" t="s">
        <v>1246</v>
      </c>
      <c r="L1509" s="34">
        <v>43</v>
      </c>
      <c r="M1509" s="17">
        <v>43</v>
      </c>
      <c r="N1509" s="18">
        <v>1864897.9599999997</v>
      </c>
      <c r="O1509" s="30">
        <v>94281.999999999985</v>
      </c>
    </row>
    <row r="1510" spans="1:15" x14ac:dyDescent="0.25">
      <c r="A1510" s="36">
        <v>42643</v>
      </c>
      <c r="B1510" s="38">
        <v>9</v>
      </c>
      <c r="C1510" s="38">
        <v>40</v>
      </c>
      <c r="D1510" s="17">
        <v>3000034593</v>
      </c>
      <c r="E1510" s="17">
        <v>1100500</v>
      </c>
      <c r="F1510" s="17" t="s">
        <v>642</v>
      </c>
      <c r="G1510" s="17">
        <v>203182</v>
      </c>
      <c r="H1510" s="17" t="s">
        <v>1224</v>
      </c>
      <c r="I1510" s="27">
        <v>20.51</v>
      </c>
      <c r="J1510" s="27">
        <v>20.46</v>
      </c>
      <c r="K1510" s="17" t="s">
        <v>1247</v>
      </c>
      <c r="L1510" s="34">
        <v>41</v>
      </c>
      <c r="M1510" s="17">
        <v>41</v>
      </c>
      <c r="N1510" s="18">
        <v>1929009.72</v>
      </c>
      <c r="O1510" s="30">
        <v>94282</v>
      </c>
    </row>
    <row r="1511" spans="1:15" x14ac:dyDescent="0.25">
      <c r="A1511" s="36">
        <v>42643</v>
      </c>
      <c r="B1511" s="38">
        <v>9</v>
      </c>
      <c r="C1511" s="38">
        <v>40</v>
      </c>
      <c r="D1511" s="17">
        <v>3000034558</v>
      </c>
      <c r="E1511" s="17">
        <v>1100500</v>
      </c>
      <c r="F1511" s="17" t="s">
        <v>642</v>
      </c>
      <c r="G1511" s="17">
        <v>203163</v>
      </c>
      <c r="H1511" s="17" t="e">
        <v>#N/A</v>
      </c>
      <c r="I1511" s="27">
        <v>16.489999999999998</v>
      </c>
      <c r="J1511" s="27">
        <v>16.45</v>
      </c>
      <c r="K1511" s="17" t="s">
        <v>1248</v>
      </c>
      <c r="L1511" s="34" t="s">
        <v>1249</v>
      </c>
      <c r="M1511" s="17" t="s">
        <v>1250</v>
      </c>
      <c r="N1511" s="18">
        <v>1406474.84</v>
      </c>
      <c r="O1511" s="30">
        <v>85499.990273556235</v>
      </c>
    </row>
    <row r="1512" spans="1:15" x14ac:dyDescent="0.25">
      <c r="A1512" s="36">
        <v>42643</v>
      </c>
      <c r="B1512" s="38">
        <v>9</v>
      </c>
      <c r="C1512" s="38">
        <v>40</v>
      </c>
      <c r="D1512" s="17">
        <v>3000034593</v>
      </c>
      <c r="E1512" s="17">
        <v>1100500</v>
      </c>
      <c r="F1512" s="17" t="s">
        <v>642</v>
      </c>
      <c r="G1512" s="17">
        <v>203182</v>
      </c>
      <c r="H1512" s="17" t="s">
        <v>1224</v>
      </c>
      <c r="I1512" s="27">
        <v>19.84</v>
      </c>
      <c r="J1512" s="27">
        <v>19.8</v>
      </c>
      <c r="K1512" s="17" t="s">
        <v>1251</v>
      </c>
      <c r="L1512" s="34">
        <v>40</v>
      </c>
      <c r="M1512" s="17">
        <v>40</v>
      </c>
      <c r="N1512" s="18">
        <v>1866783.6</v>
      </c>
      <c r="O1512" s="30">
        <v>94282</v>
      </c>
    </row>
    <row r="1513" spans="1:15" x14ac:dyDescent="0.25">
      <c r="A1513" s="36">
        <v>42643</v>
      </c>
      <c r="B1513" s="38">
        <v>9</v>
      </c>
      <c r="C1513" s="38">
        <v>40</v>
      </c>
      <c r="D1513" s="17">
        <v>3000034558</v>
      </c>
      <c r="E1513" s="17">
        <v>1100500</v>
      </c>
      <c r="F1513" s="17" t="s">
        <v>642</v>
      </c>
      <c r="G1513" s="17">
        <v>203163</v>
      </c>
      <c r="H1513" s="17" t="e">
        <v>#N/A</v>
      </c>
      <c r="I1513" s="27">
        <v>22.7</v>
      </c>
      <c r="J1513" s="27">
        <v>22.65</v>
      </c>
      <c r="K1513" s="17" t="s">
        <v>1252</v>
      </c>
      <c r="L1513" s="34" t="s">
        <v>1253</v>
      </c>
      <c r="M1513" s="17" t="s">
        <v>1254</v>
      </c>
      <c r="N1513" s="18">
        <v>1936574.78</v>
      </c>
      <c r="O1513" s="30">
        <v>85499.990286975721</v>
      </c>
    </row>
    <row r="1514" spans="1:15" x14ac:dyDescent="0.25">
      <c r="A1514" s="36">
        <v>42643</v>
      </c>
      <c r="B1514" s="38">
        <v>9</v>
      </c>
      <c r="C1514" s="38">
        <v>40</v>
      </c>
      <c r="D1514" s="17">
        <v>3000034593</v>
      </c>
      <c r="E1514" s="17">
        <v>1100500</v>
      </c>
      <c r="F1514" s="17" t="s">
        <v>642</v>
      </c>
      <c r="G1514" s="17">
        <v>203182</v>
      </c>
      <c r="H1514" s="17" t="s">
        <v>1224</v>
      </c>
      <c r="I1514" s="27">
        <v>24.93</v>
      </c>
      <c r="J1514" s="27">
        <v>24.89</v>
      </c>
      <c r="K1514" s="17" t="s">
        <v>1255</v>
      </c>
      <c r="L1514" s="34">
        <v>42</v>
      </c>
      <c r="M1514" s="17">
        <v>42</v>
      </c>
      <c r="N1514" s="18">
        <v>2346678.98</v>
      </c>
      <c r="O1514" s="30">
        <v>94282</v>
      </c>
    </row>
    <row r="1515" spans="1:15" x14ac:dyDescent="0.25">
      <c r="A1515" s="36">
        <v>42646</v>
      </c>
      <c r="B1515" s="38">
        <v>10</v>
      </c>
      <c r="C1515" s="38">
        <v>41</v>
      </c>
      <c r="D1515" s="17">
        <v>3000034027</v>
      </c>
      <c r="E1515" s="17">
        <v>1100122</v>
      </c>
      <c r="F1515" s="17" t="s">
        <v>58</v>
      </c>
      <c r="G1515" s="17">
        <v>201888</v>
      </c>
      <c r="H1515" s="17" t="s">
        <v>15</v>
      </c>
      <c r="I1515" s="27">
        <v>22.85</v>
      </c>
      <c r="J1515" s="27">
        <v>22.73</v>
      </c>
      <c r="K1515" s="17" t="s">
        <v>112</v>
      </c>
      <c r="L1515" s="34">
        <v>14179</v>
      </c>
      <c r="M1515" s="17">
        <v>14360</v>
      </c>
      <c r="N1515" s="18">
        <v>2229699.35</v>
      </c>
      <c r="O1515" s="30">
        <v>98095</v>
      </c>
    </row>
    <row r="1516" spans="1:15" x14ac:dyDescent="0.25">
      <c r="A1516" s="36">
        <v>42646</v>
      </c>
      <c r="B1516" s="38">
        <v>10</v>
      </c>
      <c r="C1516" s="38">
        <v>41</v>
      </c>
      <c r="D1516" s="17">
        <v>3000034027</v>
      </c>
      <c r="E1516" s="17">
        <v>1100122</v>
      </c>
      <c r="F1516" s="17" t="s">
        <v>58</v>
      </c>
      <c r="G1516" s="17">
        <v>201888</v>
      </c>
      <c r="H1516" s="17" t="s">
        <v>15</v>
      </c>
      <c r="I1516" s="27">
        <v>25.96</v>
      </c>
      <c r="J1516" s="27">
        <v>25.83</v>
      </c>
      <c r="K1516" s="17" t="s">
        <v>113</v>
      </c>
      <c r="L1516" s="34">
        <v>14178</v>
      </c>
      <c r="M1516" s="17">
        <v>14357</v>
      </c>
      <c r="N1516" s="18">
        <v>2533793.85</v>
      </c>
      <c r="O1516" s="30">
        <v>98095.000000000015</v>
      </c>
    </row>
    <row r="1517" spans="1:15" x14ac:dyDescent="0.25">
      <c r="A1517" s="36">
        <v>42646</v>
      </c>
      <c r="B1517" s="38">
        <v>10</v>
      </c>
      <c r="C1517" s="38">
        <v>41</v>
      </c>
      <c r="D1517" s="17">
        <v>3000034027</v>
      </c>
      <c r="E1517" s="17">
        <v>1100122</v>
      </c>
      <c r="F1517" s="17" t="s">
        <v>58</v>
      </c>
      <c r="G1517" s="17">
        <v>201888</v>
      </c>
      <c r="H1517" s="17" t="s">
        <v>15</v>
      </c>
      <c r="I1517" s="27">
        <v>24.71</v>
      </c>
      <c r="J1517" s="27">
        <v>24.56</v>
      </c>
      <c r="K1517" s="17" t="s">
        <v>43</v>
      </c>
      <c r="L1517" s="34">
        <v>14177</v>
      </c>
      <c r="M1517" s="17">
        <v>14358</v>
      </c>
      <c r="N1517" s="18">
        <v>2409213.2000000002</v>
      </c>
      <c r="O1517" s="30">
        <v>98095.000000000015</v>
      </c>
    </row>
    <row r="1518" spans="1:15" x14ac:dyDescent="0.25">
      <c r="A1518" s="36">
        <v>42646</v>
      </c>
      <c r="B1518" s="38">
        <v>10</v>
      </c>
      <c r="C1518" s="38">
        <v>41</v>
      </c>
      <c r="D1518" s="17">
        <v>3000034027</v>
      </c>
      <c r="E1518" s="17">
        <v>1100122</v>
      </c>
      <c r="F1518" s="17" t="s">
        <v>58</v>
      </c>
      <c r="G1518" s="17">
        <v>201888</v>
      </c>
      <c r="H1518" s="17" t="s">
        <v>15</v>
      </c>
      <c r="I1518" s="27">
        <v>25.96</v>
      </c>
      <c r="J1518" s="27">
        <v>25.8</v>
      </c>
      <c r="K1518" s="17" t="s">
        <v>1256</v>
      </c>
      <c r="L1518" s="34">
        <v>14180</v>
      </c>
      <c r="M1518" s="17">
        <v>14361</v>
      </c>
      <c r="N1518" s="18">
        <v>2530851</v>
      </c>
      <c r="O1518" s="30">
        <v>98095</v>
      </c>
    </row>
    <row r="1519" spans="1:15" x14ac:dyDescent="0.25">
      <c r="A1519" s="36">
        <v>42648</v>
      </c>
      <c r="B1519" s="38">
        <v>10</v>
      </c>
      <c r="C1519" s="38">
        <v>41</v>
      </c>
      <c r="D1519" s="17">
        <v>3000032581</v>
      </c>
      <c r="E1519" s="17">
        <v>1100122</v>
      </c>
      <c r="F1519" s="17" t="s">
        <v>58</v>
      </c>
      <c r="G1519" s="17">
        <v>202974</v>
      </c>
      <c r="H1519" s="17" t="s">
        <v>321</v>
      </c>
      <c r="I1519" s="27">
        <v>19.62</v>
      </c>
      <c r="J1519" s="27">
        <v>19.54</v>
      </c>
      <c r="K1519" s="17" t="s">
        <v>1258</v>
      </c>
      <c r="L1519" s="34">
        <v>997</v>
      </c>
      <c r="M1519" s="17">
        <v>997</v>
      </c>
      <c r="N1519" s="18">
        <v>1514349.96</v>
      </c>
      <c r="O1519" s="30">
        <v>77499.997952917096</v>
      </c>
    </row>
    <row r="1520" spans="1:15" x14ac:dyDescent="0.25">
      <c r="A1520" s="36">
        <v>42650</v>
      </c>
      <c r="B1520" s="38">
        <v>10</v>
      </c>
      <c r="C1520" s="38">
        <v>41</v>
      </c>
      <c r="D1520" s="17">
        <v>3000035152</v>
      </c>
      <c r="E1520" s="17">
        <v>1100365</v>
      </c>
      <c r="F1520" s="17" t="s">
        <v>14</v>
      </c>
      <c r="G1520" s="17">
        <v>200258</v>
      </c>
      <c r="H1520" s="17" t="s">
        <v>400</v>
      </c>
      <c r="I1520" s="27">
        <v>24.65</v>
      </c>
      <c r="J1520" s="27">
        <v>24.65</v>
      </c>
      <c r="K1520" s="17" t="s">
        <v>21</v>
      </c>
      <c r="L1520" s="34">
        <v>271000126</v>
      </c>
      <c r="M1520" s="17">
        <v>271000126</v>
      </c>
      <c r="N1520" s="18">
        <v>1130818.75</v>
      </c>
      <c r="O1520" s="30">
        <v>45875</v>
      </c>
    </row>
    <row r="1521" spans="1:15" x14ac:dyDescent="0.25">
      <c r="A1521" s="36">
        <v>42650</v>
      </c>
      <c r="B1521" s="38">
        <v>10</v>
      </c>
      <c r="C1521" s="38">
        <v>41</v>
      </c>
      <c r="D1521" s="17">
        <v>3000035152</v>
      </c>
      <c r="E1521" s="17">
        <v>1100365</v>
      </c>
      <c r="F1521" s="17" t="s">
        <v>14</v>
      </c>
      <c r="G1521" s="17">
        <v>200258</v>
      </c>
      <c r="H1521" s="17" t="s">
        <v>400</v>
      </c>
      <c r="I1521" s="27">
        <v>19.55</v>
      </c>
      <c r="J1521" s="27">
        <v>19.5</v>
      </c>
      <c r="K1521" s="17" t="s">
        <v>18</v>
      </c>
      <c r="L1521" s="34">
        <v>271000125</v>
      </c>
      <c r="M1521" s="17">
        <v>271000125</v>
      </c>
      <c r="N1521" s="18">
        <v>894562.5</v>
      </c>
      <c r="O1521" s="30">
        <v>45875</v>
      </c>
    </row>
    <row r="1522" spans="1:15" x14ac:dyDescent="0.25">
      <c r="A1522" s="36">
        <v>42652</v>
      </c>
      <c r="B1522" s="38">
        <v>10</v>
      </c>
      <c r="C1522" s="38">
        <v>42</v>
      </c>
      <c r="D1522" s="17">
        <v>3000034696</v>
      </c>
      <c r="E1522" s="17">
        <v>1100365</v>
      </c>
      <c r="F1522" s="17" t="s">
        <v>14</v>
      </c>
      <c r="G1522" s="17">
        <v>200222</v>
      </c>
      <c r="H1522" s="17" t="s">
        <v>17</v>
      </c>
      <c r="I1522" s="27">
        <v>21.11</v>
      </c>
      <c r="J1522" s="27">
        <v>21.11</v>
      </c>
      <c r="K1522" s="17" t="s">
        <v>1259</v>
      </c>
      <c r="L1522" s="34">
        <v>15889</v>
      </c>
      <c r="M1522" s="17">
        <v>15889</v>
      </c>
      <c r="N1522" s="18">
        <v>972474.37</v>
      </c>
      <c r="O1522" s="30">
        <v>46067</v>
      </c>
    </row>
    <row r="1523" spans="1:15" x14ac:dyDescent="0.25">
      <c r="A1523" s="36">
        <v>42652</v>
      </c>
      <c r="B1523" s="38">
        <v>10</v>
      </c>
      <c r="C1523" s="38">
        <v>42</v>
      </c>
      <c r="D1523" s="17">
        <v>3000035152</v>
      </c>
      <c r="E1523" s="17">
        <v>1100365</v>
      </c>
      <c r="F1523" s="17" t="s">
        <v>14</v>
      </c>
      <c r="G1523" s="17">
        <v>200258</v>
      </c>
      <c r="H1523" s="17" t="s">
        <v>400</v>
      </c>
      <c r="I1523" s="27">
        <v>19.71</v>
      </c>
      <c r="J1523" s="27">
        <v>19.68</v>
      </c>
      <c r="K1523" s="17" t="s">
        <v>1260</v>
      </c>
      <c r="L1523" s="34">
        <v>271000130</v>
      </c>
      <c r="M1523" s="17">
        <v>271000130</v>
      </c>
      <c r="N1523" s="18">
        <v>902820</v>
      </c>
      <c r="O1523" s="30">
        <v>45875</v>
      </c>
    </row>
    <row r="1524" spans="1:15" x14ac:dyDescent="0.25">
      <c r="A1524" s="36">
        <v>42652</v>
      </c>
      <c r="B1524" s="38">
        <v>10</v>
      </c>
      <c r="C1524" s="38">
        <v>42</v>
      </c>
      <c r="D1524" s="17">
        <v>3000035152</v>
      </c>
      <c r="E1524" s="17">
        <v>1100365</v>
      </c>
      <c r="F1524" s="17" t="s">
        <v>14</v>
      </c>
      <c r="G1524" s="17">
        <v>200258</v>
      </c>
      <c r="H1524" s="17" t="s">
        <v>400</v>
      </c>
      <c r="I1524" s="27">
        <v>20.059999999999999</v>
      </c>
      <c r="J1524" s="27">
        <v>20.04</v>
      </c>
      <c r="K1524" s="17" t="s">
        <v>1261</v>
      </c>
      <c r="L1524" s="34">
        <v>271000127</v>
      </c>
      <c r="M1524" s="17">
        <v>271000127</v>
      </c>
      <c r="N1524" s="18">
        <v>919335</v>
      </c>
      <c r="O1524" s="30">
        <v>45875</v>
      </c>
    </row>
    <row r="1525" spans="1:15" x14ac:dyDescent="0.25">
      <c r="A1525" s="36">
        <v>42652</v>
      </c>
      <c r="B1525" s="38">
        <v>10</v>
      </c>
      <c r="C1525" s="38">
        <v>42</v>
      </c>
      <c r="D1525" s="17">
        <v>3000035152</v>
      </c>
      <c r="E1525" s="17">
        <v>1100365</v>
      </c>
      <c r="F1525" s="17" t="s">
        <v>14</v>
      </c>
      <c r="G1525" s="17">
        <v>200258</v>
      </c>
      <c r="H1525" s="17" t="s">
        <v>400</v>
      </c>
      <c r="I1525" s="27">
        <v>24.74</v>
      </c>
      <c r="J1525" s="27">
        <v>24.72</v>
      </c>
      <c r="K1525" s="17" t="s">
        <v>21</v>
      </c>
      <c r="L1525" s="34">
        <v>271000129</v>
      </c>
      <c r="M1525" s="17">
        <v>271000129</v>
      </c>
      <c r="N1525" s="18">
        <v>1134030</v>
      </c>
      <c r="O1525" s="30">
        <v>45875</v>
      </c>
    </row>
    <row r="1526" spans="1:15" x14ac:dyDescent="0.25">
      <c r="A1526" s="36">
        <v>42652</v>
      </c>
      <c r="B1526" s="38">
        <v>10</v>
      </c>
      <c r="C1526" s="38">
        <v>42</v>
      </c>
      <c r="D1526" s="17">
        <v>3000035152</v>
      </c>
      <c r="E1526" s="17">
        <v>1100365</v>
      </c>
      <c r="F1526" s="17" t="s">
        <v>14</v>
      </c>
      <c r="G1526" s="17">
        <v>200258</v>
      </c>
      <c r="H1526" s="17" t="s">
        <v>400</v>
      </c>
      <c r="I1526" s="27">
        <v>19.79</v>
      </c>
      <c r="J1526" s="27">
        <v>19.79</v>
      </c>
      <c r="K1526" s="17" t="s">
        <v>18</v>
      </c>
      <c r="L1526" s="34">
        <v>271000128</v>
      </c>
      <c r="M1526" s="17">
        <v>271000128</v>
      </c>
      <c r="N1526" s="18">
        <v>907866.25</v>
      </c>
      <c r="O1526" s="30">
        <v>45875</v>
      </c>
    </row>
    <row r="1527" spans="1:15" x14ac:dyDescent="0.25">
      <c r="A1527" s="36">
        <v>42652</v>
      </c>
      <c r="B1527" s="38">
        <v>10</v>
      </c>
      <c r="C1527" s="38">
        <v>42</v>
      </c>
      <c r="D1527" s="17">
        <v>3000034696</v>
      </c>
      <c r="E1527" s="17">
        <v>1100365</v>
      </c>
      <c r="F1527" s="17" t="s">
        <v>14</v>
      </c>
      <c r="G1527" s="17">
        <v>200222</v>
      </c>
      <c r="H1527" s="17" t="s">
        <v>17</v>
      </c>
      <c r="I1527" s="27">
        <v>23.52</v>
      </c>
      <c r="J1527" s="27">
        <v>23.52</v>
      </c>
      <c r="K1527" s="17" t="s">
        <v>428</v>
      </c>
      <c r="L1527" s="34">
        <v>15755</v>
      </c>
      <c r="M1527" s="17">
        <v>15755</v>
      </c>
      <c r="N1527" s="18">
        <v>1083495.8400000001</v>
      </c>
      <c r="O1527" s="30">
        <v>46067.000000000007</v>
      </c>
    </row>
    <row r="1528" spans="1:15" x14ac:dyDescent="0.25">
      <c r="A1528" s="36">
        <v>42653</v>
      </c>
      <c r="B1528" s="38">
        <v>10</v>
      </c>
      <c r="C1528" s="38">
        <v>42</v>
      </c>
      <c r="D1528" s="17">
        <v>3000033273</v>
      </c>
      <c r="E1528" s="17">
        <v>1100122</v>
      </c>
      <c r="F1528" s="17" t="s">
        <v>58</v>
      </c>
      <c r="G1528" s="17">
        <v>200296</v>
      </c>
      <c r="H1528" s="17" t="s">
        <v>864</v>
      </c>
      <c r="I1528" s="27">
        <v>19.420000000000002</v>
      </c>
      <c r="J1528" s="27">
        <v>19.34</v>
      </c>
      <c r="K1528" s="17" t="s">
        <v>905</v>
      </c>
      <c r="L1528" s="34">
        <v>52</v>
      </c>
      <c r="M1528" s="17">
        <v>52</v>
      </c>
      <c r="N1528" s="18">
        <v>1634230</v>
      </c>
      <c r="O1528" s="30">
        <v>84500</v>
      </c>
    </row>
    <row r="1529" spans="1:15" x14ac:dyDescent="0.25">
      <c r="A1529" s="36">
        <v>42653</v>
      </c>
      <c r="B1529" s="38">
        <v>10</v>
      </c>
      <c r="C1529" s="38">
        <v>42</v>
      </c>
      <c r="D1529" s="17">
        <v>3000033761</v>
      </c>
      <c r="E1529" s="17">
        <v>1100122</v>
      </c>
      <c r="F1529" s="17" t="s">
        <v>58</v>
      </c>
      <c r="G1529" s="17">
        <v>203034</v>
      </c>
      <c r="H1529" s="17" t="s">
        <v>333</v>
      </c>
      <c r="I1529" s="27">
        <v>19.829999999999998</v>
      </c>
      <c r="J1529" s="27">
        <v>19.77</v>
      </c>
      <c r="K1529" s="17" t="s">
        <v>1262</v>
      </c>
      <c r="L1529" s="34">
        <v>67</v>
      </c>
      <c r="M1529" s="17">
        <v>67</v>
      </c>
      <c r="N1529" s="18">
        <v>2065964.99</v>
      </c>
      <c r="O1529" s="30">
        <v>104499.99949418311</v>
      </c>
    </row>
    <row r="1530" spans="1:15" x14ac:dyDescent="0.25">
      <c r="A1530" s="36">
        <v>42653</v>
      </c>
      <c r="B1530" s="38">
        <v>10</v>
      </c>
      <c r="C1530" s="38">
        <v>42</v>
      </c>
      <c r="D1530" s="17">
        <v>3000033679</v>
      </c>
      <c r="E1530" s="17">
        <v>1100122</v>
      </c>
      <c r="F1530" s="17" t="s">
        <v>58</v>
      </c>
      <c r="G1530" s="17">
        <v>202963</v>
      </c>
      <c r="H1530" s="17" t="s">
        <v>130</v>
      </c>
      <c r="I1530" s="27">
        <v>16.23</v>
      </c>
      <c r="J1530" s="27">
        <v>16.170000000000002</v>
      </c>
      <c r="K1530" s="17" t="s">
        <v>1263</v>
      </c>
      <c r="L1530" s="34">
        <v>715</v>
      </c>
      <c r="M1530" s="17">
        <v>715</v>
      </c>
      <c r="N1530" s="18">
        <v>1487639.86</v>
      </c>
      <c r="O1530" s="30">
        <v>91999.991341991336</v>
      </c>
    </row>
    <row r="1531" spans="1:15" x14ac:dyDescent="0.25">
      <c r="A1531" s="36">
        <v>42653</v>
      </c>
      <c r="B1531" s="38">
        <v>10</v>
      </c>
      <c r="C1531" s="38">
        <v>42</v>
      </c>
      <c r="D1531" s="17">
        <v>3000032224</v>
      </c>
      <c r="E1531" s="17">
        <v>1100122</v>
      </c>
      <c r="F1531" s="17" t="s">
        <v>58</v>
      </c>
      <c r="G1531" s="17">
        <v>203088</v>
      </c>
      <c r="H1531" s="17" t="s">
        <v>560</v>
      </c>
      <c r="I1531" s="27">
        <v>20.18</v>
      </c>
      <c r="J1531" s="27">
        <v>20.149999999999999</v>
      </c>
      <c r="K1531" s="17" t="s">
        <v>1264</v>
      </c>
      <c r="L1531" s="34">
        <v>30</v>
      </c>
      <c r="M1531" s="17">
        <v>30</v>
      </c>
      <c r="N1531" s="18">
        <v>1571699.83</v>
      </c>
      <c r="O1531" s="30">
        <v>77999.991563275442</v>
      </c>
    </row>
    <row r="1532" spans="1:15" x14ac:dyDescent="0.25">
      <c r="A1532" s="36">
        <v>42653</v>
      </c>
      <c r="B1532" s="38">
        <v>10</v>
      </c>
      <c r="C1532" s="38">
        <v>42</v>
      </c>
      <c r="D1532" s="17">
        <v>3000034696</v>
      </c>
      <c r="E1532" s="17">
        <v>1100365</v>
      </c>
      <c r="F1532" s="17" t="s">
        <v>14</v>
      </c>
      <c r="G1532" s="17">
        <v>200222</v>
      </c>
      <c r="H1532" s="17" t="s">
        <v>17</v>
      </c>
      <c r="I1532" s="27">
        <v>20.420000000000002</v>
      </c>
      <c r="J1532" s="27">
        <v>20.420000000000002</v>
      </c>
      <c r="K1532" s="17" t="s">
        <v>497</v>
      </c>
      <c r="L1532" s="34">
        <v>15795</v>
      </c>
      <c r="M1532" s="17">
        <v>15795</v>
      </c>
      <c r="N1532" s="18">
        <v>940688.14000000013</v>
      </c>
      <c r="O1532" s="30">
        <v>46067</v>
      </c>
    </row>
    <row r="1533" spans="1:15" x14ac:dyDescent="0.25">
      <c r="A1533" s="36">
        <v>42653</v>
      </c>
      <c r="B1533" s="38">
        <v>10</v>
      </c>
      <c r="C1533" s="38">
        <v>42</v>
      </c>
      <c r="D1533" s="17">
        <v>3000034696</v>
      </c>
      <c r="E1533" s="17">
        <v>1100365</v>
      </c>
      <c r="F1533" s="17" t="s">
        <v>14</v>
      </c>
      <c r="G1533" s="17">
        <v>200222</v>
      </c>
      <c r="H1533" s="17" t="s">
        <v>17</v>
      </c>
      <c r="I1533" s="27">
        <v>20.77</v>
      </c>
      <c r="J1533" s="27">
        <v>20.77</v>
      </c>
      <c r="K1533" s="17" t="s">
        <v>1265</v>
      </c>
      <c r="L1533" s="34">
        <v>15867</v>
      </c>
      <c r="M1533" s="17">
        <v>15867</v>
      </c>
      <c r="N1533" s="18">
        <v>956811.59</v>
      </c>
      <c r="O1533" s="30">
        <v>46067</v>
      </c>
    </row>
    <row r="1534" spans="1:15" x14ac:dyDescent="0.25">
      <c r="A1534" s="36">
        <v>42653</v>
      </c>
      <c r="B1534" s="38">
        <v>10</v>
      </c>
      <c r="C1534" s="38">
        <v>42</v>
      </c>
      <c r="D1534" s="17">
        <v>3000034696</v>
      </c>
      <c r="E1534" s="17">
        <v>1100365</v>
      </c>
      <c r="F1534" s="17" t="s">
        <v>14</v>
      </c>
      <c r="G1534" s="17">
        <v>200222</v>
      </c>
      <c r="H1534" s="17" t="s">
        <v>17</v>
      </c>
      <c r="I1534" s="27">
        <v>22.12</v>
      </c>
      <c r="J1534" s="27">
        <v>22.12</v>
      </c>
      <c r="K1534" s="17" t="s">
        <v>112</v>
      </c>
      <c r="L1534" s="34">
        <v>15866</v>
      </c>
      <c r="M1534" s="17">
        <v>15866</v>
      </c>
      <c r="N1534" s="18">
        <v>1019002.04</v>
      </c>
      <c r="O1534" s="30">
        <v>46067</v>
      </c>
    </row>
    <row r="1535" spans="1:15" x14ac:dyDescent="0.25">
      <c r="A1535" s="36">
        <v>42653</v>
      </c>
      <c r="B1535" s="38">
        <v>10</v>
      </c>
      <c r="C1535" s="38">
        <v>42</v>
      </c>
      <c r="D1535" s="17">
        <v>3000034696</v>
      </c>
      <c r="E1535" s="17">
        <v>1100365</v>
      </c>
      <c r="F1535" s="17" t="s">
        <v>14</v>
      </c>
      <c r="G1535" s="17">
        <v>200222</v>
      </c>
      <c r="H1535" s="17" t="s">
        <v>17</v>
      </c>
      <c r="I1535" s="27">
        <v>24.63</v>
      </c>
      <c r="J1535" s="27">
        <v>24.63</v>
      </c>
      <c r="K1535" s="17" t="s">
        <v>43</v>
      </c>
      <c r="L1535" s="34">
        <v>15994</v>
      </c>
      <c r="M1535" s="17">
        <v>15994</v>
      </c>
      <c r="N1535" s="18">
        <v>1134630.21</v>
      </c>
      <c r="O1535" s="30">
        <v>46067</v>
      </c>
    </row>
    <row r="1536" spans="1:15" x14ac:dyDescent="0.25">
      <c r="A1536" s="36">
        <v>42653</v>
      </c>
      <c r="B1536" s="38">
        <v>10</v>
      </c>
      <c r="C1536" s="38">
        <v>42</v>
      </c>
      <c r="D1536" s="17">
        <v>3000034696</v>
      </c>
      <c r="E1536" s="17">
        <v>1100365</v>
      </c>
      <c r="F1536" s="17" t="s">
        <v>14</v>
      </c>
      <c r="G1536" s="17">
        <v>200222</v>
      </c>
      <c r="H1536" s="17" t="s">
        <v>17</v>
      </c>
      <c r="I1536" s="27">
        <v>20.59</v>
      </c>
      <c r="J1536" s="27">
        <v>20.59</v>
      </c>
      <c r="K1536" s="17" t="s">
        <v>1266</v>
      </c>
      <c r="L1536" s="34">
        <v>15773</v>
      </c>
      <c r="M1536" s="17">
        <v>15773</v>
      </c>
      <c r="N1536" s="18">
        <v>948519.53</v>
      </c>
      <c r="O1536" s="30">
        <v>46067</v>
      </c>
    </row>
    <row r="1537" spans="1:15" x14ac:dyDescent="0.25">
      <c r="A1537" s="36">
        <v>42653</v>
      </c>
      <c r="B1537" s="38">
        <v>10</v>
      </c>
      <c r="C1537" s="38">
        <v>42</v>
      </c>
      <c r="D1537" s="17">
        <v>3000034696</v>
      </c>
      <c r="E1537" s="17">
        <v>1100365</v>
      </c>
      <c r="F1537" s="17" t="s">
        <v>14</v>
      </c>
      <c r="G1537" s="17">
        <v>200222</v>
      </c>
      <c r="H1537" s="17" t="s">
        <v>17</v>
      </c>
      <c r="I1537" s="27">
        <v>21.08</v>
      </c>
      <c r="J1537" s="27">
        <v>21.08</v>
      </c>
      <c r="K1537" s="17" t="s">
        <v>416</v>
      </c>
      <c r="L1537" s="34">
        <v>15748</v>
      </c>
      <c r="M1537" s="17">
        <v>15748</v>
      </c>
      <c r="N1537" s="18">
        <v>971092.35999999987</v>
      </c>
      <c r="O1537" s="30">
        <v>46067</v>
      </c>
    </row>
    <row r="1538" spans="1:15" x14ac:dyDescent="0.25">
      <c r="A1538" s="36">
        <v>42653</v>
      </c>
      <c r="B1538" s="38">
        <v>10</v>
      </c>
      <c r="C1538" s="38">
        <v>42</v>
      </c>
      <c r="D1538" s="17">
        <v>3000034696</v>
      </c>
      <c r="E1538" s="17">
        <v>1100365</v>
      </c>
      <c r="F1538" s="17" t="s">
        <v>14</v>
      </c>
      <c r="G1538" s="17">
        <v>200222</v>
      </c>
      <c r="H1538" s="17" t="s">
        <v>17</v>
      </c>
      <c r="I1538" s="27">
        <v>20.62</v>
      </c>
      <c r="J1538" s="27">
        <v>20.62</v>
      </c>
      <c r="K1538" s="17" t="s">
        <v>416</v>
      </c>
      <c r="L1538" s="34">
        <v>16030</v>
      </c>
      <c r="M1538" s="17">
        <v>16030</v>
      </c>
      <c r="N1538" s="18">
        <v>949901.54</v>
      </c>
      <c r="O1538" s="30">
        <v>46067</v>
      </c>
    </row>
    <row r="1539" spans="1:15" x14ac:dyDescent="0.25">
      <c r="A1539" s="36">
        <v>42653</v>
      </c>
      <c r="B1539" s="38">
        <v>10</v>
      </c>
      <c r="C1539" s="38">
        <v>42</v>
      </c>
      <c r="D1539" s="17">
        <v>3000034696</v>
      </c>
      <c r="E1539" s="17">
        <v>1100365</v>
      </c>
      <c r="F1539" s="17" t="s">
        <v>14</v>
      </c>
      <c r="G1539" s="17">
        <v>200222</v>
      </c>
      <c r="H1539" s="17" t="s">
        <v>17</v>
      </c>
      <c r="I1539" s="27">
        <v>25.82</v>
      </c>
      <c r="J1539" s="27">
        <v>25.82</v>
      </c>
      <c r="K1539" s="17" t="s">
        <v>113</v>
      </c>
      <c r="L1539" s="34">
        <v>15751</v>
      </c>
      <c r="M1539" s="17">
        <v>15751</v>
      </c>
      <c r="N1539" s="18">
        <v>1189449.94</v>
      </c>
      <c r="O1539" s="30">
        <v>46067</v>
      </c>
    </row>
    <row r="1540" spans="1:15" x14ac:dyDescent="0.25">
      <c r="A1540" s="36">
        <v>42653</v>
      </c>
      <c r="B1540" s="38">
        <v>10</v>
      </c>
      <c r="C1540" s="38">
        <v>42</v>
      </c>
      <c r="D1540" s="17">
        <v>3000034696</v>
      </c>
      <c r="E1540" s="17">
        <v>1100365</v>
      </c>
      <c r="F1540" s="17" t="s">
        <v>14</v>
      </c>
      <c r="G1540" s="17">
        <v>200222</v>
      </c>
      <c r="H1540" s="17" t="s">
        <v>17</v>
      </c>
      <c r="I1540" s="27">
        <v>21.7</v>
      </c>
      <c r="J1540" s="27">
        <v>21.7</v>
      </c>
      <c r="K1540" s="17" t="s">
        <v>1267</v>
      </c>
      <c r="L1540" s="34">
        <v>15786</v>
      </c>
      <c r="M1540" s="17">
        <v>15786</v>
      </c>
      <c r="N1540" s="18">
        <v>999653.9</v>
      </c>
      <c r="O1540" s="30">
        <v>46067</v>
      </c>
    </row>
    <row r="1541" spans="1:15" x14ac:dyDescent="0.25">
      <c r="A1541" s="36">
        <v>42653</v>
      </c>
      <c r="B1541" s="38">
        <v>10</v>
      </c>
      <c r="C1541" s="38">
        <v>42</v>
      </c>
      <c r="D1541" s="17">
        <v>3000034696</v>
      </c>
      <c r="E1541" s="17">
        <v>1100365</v>
      </c>
      <c r="F1541" s="17" t="s">
        <v>14</v>
      </c>
      <c r="G1541" s="17">
        <v>200222</v>
      </c>
      <c r="H1541" s="17" t="s">
        <v>17</v>
      </c>
      <c r="I1541" s="27">
        <v>23.22</v>
      </c>
      <c r="J1541" s="27">
        <v>23.22</v>
      </c>
      <c r="K1541" s="17" t="s">
        <v>533</v>
      </c>
      <c r="L1541" s="34">
        <v>15770</v>
      </c>
      <c r="M1541" s="17">
        <v>15770</v>
      </c>
      <c r="N1541" s="18">
        <v>1069675.74</v>
      </c>
      <c r="O1541" s="30">
        <v>46067</v>
      </c>
    </row>
    <row r="1542" spans="1:15" x14ac:dyDescent="0.25">
      <c r="A1542" s="36">
        <v>42653</v>
      </c>
      <c r="B1542" s="38">
        <v>10</v>
      </c>
      <c r="C1542" s="38">
        <v>42</v>
      </c>
      <c r="D1542" s="17">
        <v>3000034696</v>
      </c>
      <c r="E1542" s="17">
        <v>1100365</v>
      </c>
      <c r="F1542" s="17" t="s">
        <v>14</v>
      </c>
      <c r="G1542" s="17">
        <v>200222</v>
      </c>
      <c r="H1542" s="17" t="s">
        <v>17</v>
      </c>
      <c r="I1542" s="27">
        <v>19.39</v>
      </c>
      <c r="J1542" s="27">
        <v>19.37</v>
      </c>
      <c r="K1542" s="17" t="s">
        <v>1268</v>
      </c>
      <c r="L1542" s="34">
        <v>15804</v>
      </c>
      <c r="M1542" s="17">
        <v>15804</v>
      </c>
      <c r="N1542" s="18">
        <v>892317.79</v>
      </c>
      <c r="O1542" s="30">
        <v>46067</v>
      </c>
    </row>
    <row r="1543" spans="1:15" x14ac:dyDescent="0.25">
      <c r="A1543" s="36">
        <v>42655</v>
      </c>
      <c r="B1543" s="38">
        <v>10</v>
      </c>
      <c r="C1543" s="38">
        <v>42</v>
      </c>
      <c r="D1543" s="17">
        <v>3000033761</v>
      </c>
      <c r="E1543" s="17">
        <v>1100122</v>
      </c>
      <c r="F1543" s="17" t="s">
        <v>58</v>
      </c>
      <c r="G1543" s="17">
        <v>203034</v>
      </c>
      <c r="H1543" s="17" t="s">
        <v>333</v>
      </c>
      <c r="I1543" s="27">
        <v>20.55</v>
      </c>
      <c r="J1543" s="27">
        <v>20.52</v>
      </c>
      <c r="K1543" s="17" t="s">
        <v>1026</v>
      </c>
      <c r="L1543" s="34">
        <v>66</v>
      </c>
      <c r="M1543" s="17">
        <v>66</v>
      </c>
      <c r="N1543" s="18">
        <v>2144339.9900000002</v>
      </c>
      <c r="O1543" s="30">
        <v>104499.99951267058</v>
      </c>
    </row>
    <row r="1544" spans="1:15" x14ac:dyDescent="0.25">
      <c r="A1544" s="36">
        <v>42655</v>
      </c>
      <c r="B1544" s="38">
        <v>10</v>
      </c>
      <c r="C1544" s="38">
        <v>42</v>
      </c>
      <c r="D1544" s="17">
        <v>3000033761</v>
      </c>
      <c r="E1544" s="17">
        <v>1100122</v>
      </c>
      <c r="F1544" s="17" t="s">
        <v>58</v>
      </c>
      <c r="G1544" s="17">
        <v>203034</v>
      </c>
      <c r="H1544" s="17" t="s">
        <v>333</v>
      </c>
      <c r="I1544" s="27">
        <v>20.16</v>
      </c>
      <c r="J1544" s="27">
        <v>20.010000000000002</v>
      </c>
      <c r="K1544" s="17" t="s">
        <v>1269</v>
      </c>
      <c r="L1544" s="34">
        <v>68</v>
      </c>
      <c r="M1544" s="17">
        <v>68</v>
      </c>
      <c r="N1544" s="18">
        <v>2091044.99</v>
      </c>
      <c r="O1544" s="30">
        <v>104499.99950024986</v>
      </c>
    </row>
    <row r="1545" spans="1:15" x14ac:dyDescent="0.25">
      <c r="A1545" s="36">
        <v>42655</v>
      </c>
      <c r="B1545" s="38">
        <v>10</v>
      </c>
      <c r="C1545" s="38">
        <v>42</v>
      </c>
      <c r="D1545" s="17">
        <v>3000035152</v>
      </c>
      <c r="E1545" s="17">
        <v>1100365</v>
      </c>
      <c r="F1545" s="17" t="s">
        <v>14</v>
      </c>
      <c r="G1545" s="17">
        <v>200258</v>
      </c>
      <c r="H1545" s="17" t="s">
        <v>400</v>
      </c>
      <c r="I1545" s="27">
        <v>22.14</v>
      </c>
      <c r="J1545" s="27">
        <v>22.14</v>
      </c>
      <c r="K1545" s="17" t="s">
        <v>1270</v>
      </c>
      <c r="L1545" s="34">
        <v>271000133</v>
      </c>
      <c r="M1545" s="17">
        <v>271000133</v>
      </c>
      <c r="N1545" s="18">
        <v>1015672.5</v>
      </c>
      <c r="O1545" s="30">
        <v>45875</v>
      </c>
    </row>
    <row r="1546" spans="1:15" x14ac:dyDescent="0.25">
      <c r="A1546" s="36">
        <v>42655</v>
      </c>
      <c r="B1546" s="38">
        <v>10</v>
      </c>
      <c r="C1546" s="38">
        <v>42</v>
      </c>
      <c r="D1546" s="17">
        <v>3000034696</v>
      </c>
      <c r="E1546" s="17">
        <v>1100365</v>
      </c>
      <c r="F1546" s="17" t="s">
        <v>14</v>
      </c>
      <c r="G1546" s="17">
        <v>200222</v>
      </c>
      <c r="H1546" s="17" t="s">
        <v>17</v>
      </c>
      <c r="I1546" s="27">
        <v>19.57</v>
      </c>
      <c r="J1546" s="27">
        <v>19.57</v>
      </c>
      <c r="K1546" s="17" t="s">
        <v>1271</v>
      </c>
      <c r="L1546" s="34">
        <v>16071</v>
      </c>
      <c r="M1546" s="17">
        <v>16071</v>
      </c>
      <c r="N1546" s="18">
        <v>901531.19000000006</v>
      </c>
      <c r="O1546" s="30">
        <v>46067</v>
      </c>
    </row>
    <row r="1547" spans="1:15" x14ac:dyDescent="0.25">
      <c r="A1547" s="36">
        <v>42655</v>
      </c>
      <c r="B1547" s="38">
        <v>10</v>
      </c>
      <c r="C1547" s="38">
        <v>42</v>
      </c>
      <c r="D1547" s="17">
        <v>3000034696</v>
      </c>
      <c r="E1547" s="17">
        <v>1100365</v>
      </c>
      <c r="F1547" s="17" t="s">
        <v>14</v>
      </c>
      <c r="G1547" s="17">
        <v>200222</v>
      </c>
      <c r="H1547" s="17" t="s">
        <v>17</v>
      </c>
      <c r="I1547" s="27">
        <v>20.78</v>
      </c>
      <c r="J1547" s="27">
        <v>20.78</v>
      </c>
      <c r="K1547" s="17" t="s">
        <v>1272</v>
      </c>
      <c r="L1547" s="34">
        <v>16069</v>
      </c>
      <c r="M1547" s="17">
        <v>16069</v>
      </c>
      <c r="N1547" s="18">
        <v>957272.26</v>
      </c>
      <c r="O1547" s="30">
        <v>46067</v>
      </c>
    </row>
    <row r="1548" spans="1:15" x14ac:dyDescent="0.25">
      <c r="A1548" s="36">
        <v>42655</v>
      </c>
      <c r="B1548" s="38">
        <v>10</v>
      </c>
      <c r="C1548" s="38">
        <v>42</v>
      </c>
      <c r="D1548" s="17">
        <v>3000035152</v>
      </c>
      <c r="E1548" s="17">
        <v>1100365</v>
      </c>
      <c r="F1548" s="17" t="s">
        <v>14</v>
      </c>
      <c r="G1548" s="17">
        <v>200258</v>
      </c>
      <c r="H1548" s="17" t="s">
        <v>400</v>
      </c>
      <c r="I1548" s="27">
        <v>23.76</v>
      </c>
      <c r="J1548" s="27">
        <v>23.75</v>
      </c>
      <c r="K1548" s="17" t="s">
        <v>21</v>
      </c>
      <c r="L1548" s="34">
        <v>271000134</v>
      </c>
      <c r="M1548" s="17">
        <v>271000134</v>
      </c>
      <c r="N1548" s="18">
        <v>1089531.25</v>
      </c>
      <c r="O1548" s="30">
        <v>45875</v>
      </c>
    </row>
    <row r="1549" spans="1:15" x14ac:dyDescent="0.25">
      <c r="A1549" s="36">
        <v>42655</v>
      </c>
      <c r="B1549" s="38">
        <v>10</v>
      </c>
      <c r="C1549" s="38">
        <v>42</v>
      </c>
      <c r="D1549" s="17">
        <v>3000034696</v>
      </c>
      <c r="E1549" s="17">
        <v>1100365</v>
      </c>
      <c r="F1549" s="17" t="s">
        <v>14</v>
      </c>
      <c r="G1549" s="17">
        <v>200222</v>
      </c>
      <c r="H1549" s="17" t="s">
        <v>17</v>
      </c>
      <c r="I1549" s="27">
        <v>21.72</v>
      </c>
      <c r="J1549" s="27">
        <v>21.72</v>
      </c>
      <c r="K1549" s="17" t="s">
        <v>1273</v>
      </c>
      <c r="L1549" s="34">
        <v>16070</v>
      </c>
      <c r="M1549" s="17">
        <v>16070</v>
      </c>
      <c r="N1549" s="18">
        <v>1000575.24</v>
      </c>
      <c r="O1549" s="30">
        <v>46067</v>
      </c>
    </row>
    <row r="1550" spans="1:15" x14ac:dyDescent="0.25">
      <c r="A1550" s="36">
        <v>42655</v>
      </c>
      <c r="B1550" s="38">
        <v>10</v>
      </c>
      <c r="C1550" s="38">
        <v>42</v>
      </c>
      <c r="D1550" s="17">
        <v>3000034696</v>
      </c>
      <c r="E1550" s="17">
        <v>1100365</v>
      </c>
      <c r="F1550" s="17" t="s">
        <v>14</v>
      </c>
      <c r="G1550" s="17">
        <v>200222</v>
      </c>
      <c r="H1550" s="17" t="s">
        <v>17</v>
      </c>
      <c r="I1550" s="27">
        <v>25.67</v>
      </c>
      <c r="J1550" s="27">
        <v>25.67</v>
      </c>
      <c r="K1550" s="17" t="s">
        <v>1274</v>
      </c>
      <c r="L1550" s="34">
        <v>16059</v>
      </c>
      <c r="M1550" s="17">
        <v>16059</v>
      </c>
      <c r="N1550" s="18">
        <v>1182539.8899999999</v>
      </c>
      <c r="O1550" s="30">
        <v>46066.999999999993</v>
      </c>
    </row>
    <row r="1551" spans="1:15" x14ac:dyDescent="0.25">
      <c r="A1551" s="36">
        <v>42655</v>
      </c>
      <c r="B1551" s="38">
        <v>10</v>
      </c>
      <c r="C1551" s="38">
        <v>42</v>
      </c>
      <c r="D1551" s="17">
        <v>3000034696</v>
      </c>
      <c r="E1551" s="17">
        <v>1100365</v>
      </c>
      <c r="F1551" s="17" t="s">
        <v>14</v>
      </c>
      <c r="G1551" s="17">
        <v>200222</v>
      </c>
      <c r="H1551" s="17" t="s">
        <v>17</v>
      </c>
      <c r="I1551" s="27">
        <v>20.350000000000001</v>
      </c>
      <c r="J1551" s="27">
        <v>20.350000000000001</v>
      </c>
      <c r="K1551" s="17" t="s">
        <v>1266</v>
      </c>
      <c r="L1551" s="34">
        <v>16068</v>
      </c>
      <c r="M1551" s="17">
        <v>16068</v>
      </c>
      <c r="N1551" s="18">
        <v>937463.45</v>
      </c>
      <c r="O1551" s="30">
        <v>46066.999999999993</v>
      </c>
    </row>
    <row r="1552" spans="1:15" x14ac:dyDescent="0.25">
      <c r="A1552" s="36">
        <v>42655</v>
      </c>
      <c r="B1552" s="38">
        <v>10</v>
      </c>
      <c r="C1552" s="38">
        <v>42</v>
      </c>
      <c r="D1552" s="17">
        <v>3000034696</v>
      </c>
      <c r="E1552" s="17">
        <v>1100365</v>
      </c>
      <c r="F1552" s="17" t="s">
        <v>14</v>
      </c>
      <c r="G1552" s="17">
        <v>200222</v>
      </c>
      <c r="H1552" s="17" t="s">
        <v>17</v>
      </c>
      <c r="I1552" s="27">
        <v>22.04</v>
      </c>
      <c r="J1552" s="27">
        <v>22.04</v>
      </c>
      <c r="K1552" s="17" t="s">
        <v>1270</v>
      </c>
      <c r="L1552" s="34">
        <v>16042</v>
      </c>
      <c r="M1552" s="17">
        <v>16042</v>
      </c>
      <c r="N1552" s="18">
        <v>1015316.6800000002</v>
      </c>
      <c r="O1552" s="30">
        <v>46067.000000000007</v>
      </c>
    </row>
    <row r="1553" spans="1:15" x14ac:dyDescent="0.25">
      <c r="A1553" s="36">
        <v>42655</v>
      </c>
      <c r="B1553" s="38">
        <v>10</v>
      </c>
      <c r="C1553" s="38">
        <v>42</v>
      </c>
      <c r="D1553" s="17">
        <v>3000034696</v>
      </c>
      <c r="E1553" s="17">
        <v>1100365</v>
      </c>
      <c r="F1553" s="17" t="s">
        <v>14</v>
      </c>
      <c r="G1553" s="17">
        <v>200222</v>
      </c>
      <c r="H1553" s="17" t="s">
        <v>17</v>
      </c>
      <c r="I1553" s="27">
        <v>23.1</v>
      </c>
      <c r="J1553" s="27">
        <v>23.1</v>
      </c>
      <c r="K1553" s="17" t="s">
        <v>428</v>
      </c>
      <c r="L1553" s="34">
        <v>16037</v>
      </c>
      <c r="M1553" s="17">
        <v>16037</v>
      </c>
      <c r="N1553" s="18">
        <v>1064147.7</v>
      </c>
      <c r="O1553" s="30">
        <v>46066.999999999993</v>
      </c>
    </row>
    <row r="1554" spans="1:15" x14ac:dyDescent="0.25">
      <c r="A1554" s="36">
        <v>42655</v>
      </c>
      <c r="B1554" s="38">
        <v>10</v>
      </c>
      <c r="C1554" s="38">
        <v>42</v>
      </c>
      <c r="D1554" s="17">
        <v>3000034696</v>
      </c>
      <c r="E1554" s="17">
        <v>1100365</v>
      </c>
      <c r="F1554" s="17" t="s">
        <v>14</v>
      </c>
      <c r="G1554" s="17">
        <v>200222</v>
      </c>
      <c r="H1554" s="17" t="s">
        <v>17</v>
      </c>
      <c r="I1554" s="27">
        <v>23.09</v>
      </c>
      <c r="J1554" s="27">
        <v>23.09</v>
      </c>
      <c r="K1554" s="17" t="s">
        <v>533</v>
      </c>
      <c r="L1554" s="34">
        <v>16013</v>
      </c>
      <c r="M1554" s="17">
        <v>16013</v>
      </c>
      <c r="N1554" s="18">
        <v>1063687.03</v>
      </c>
      <c r="O1554" s="30">
        <v>46067</v>
      </c>
    </row>
    <row r="1555" spans="1:15" x14ac:dyDescent="0.25">
      <c r="A1555" s="36">
        <v>42655</v>
      </c>
      <c r="B1555" s="38">
        <v>10</v>
      </c>
      <c r="C1555" s="38">
        <v>42</v>
      </c>
      <c r="D1555" s="17">
        <v>3000035152</v>
      </c>
      <c r="E1555" s="17">
        <v>1100365</v>
      </c>
      <c r="F1555" s="17" t="s">
        <v>14</v>
      </c>
      <c r="G1555" s="17">
        <v>200258</v>
      </c>
      <c r="H1555" s="17" t="s">
        <v>400</v>
      </c>
      <c r="I1555" s="27">
        <v>23.7</v>
      </c>
      <c r="J1555" s="27">
        <v>23.68</v>
      </c>
      <c r="K1555" s="17" t="s">
        <v>1274</v>
      </c>
      <c r="L1555" s="34">
        <v>271000132</v>
      </c>
      <c r="M1555" s="17">
        <v>271000132</v>
      </c>
      <c r="N1555" s="18">
        <v>1086320</v>
      </c>
      <c r="O1555" s="30">
        <v>45875</v>
      </c>
    </row>
    <row r="1556" spans="1:15" x14ac:dyDescent="0.25">
      <c r="A1556" s="36">
        <v>42655</v>
      </c>
      <c r="B1556" s="38">
        <v>10</v>
      </c>
      <c r="C1556" s="38">
        <v>42</v>
      </c>
      <c r="D1556" s="17">
        <v>3000034696</v>
      </c>
      <c r="E1556" s="17">
        <v>1100365</v>
      </c>
      <c r="F1556" s="17" t="s">
        <v>14</v>
      </c>
      <c r="G1556" s="17">
        <v>200222</v>
      </c>
      <c r="H1556" s="17" t="s">
        <v>17</v>
      </c>
      <c r="I1556" s="27">
        <v>18.21</v>
      </c>
      <c r="J1556" s="27">
        <v>18.21</v>
      </c>
      <c r="K1556" s="17" t="s">
        <v>1259</v>
      </c>
      <c r="L1556" s="34">
        <v>16170</v>
      </c>
      <c r="M1556" s="17">
        <v>16170</v>
      </c>
      <c r="N1556" s="18">
        <v>838880.07</v>
      </c>
      <c r="O1556" s="30">
        <v>46066.999999999993</v>
      </c>
    </row>
    <row r="1557" spans="1:15" x14ac:dyDescent="0.25">
      <c r="A1557" s="36">
        <v>42655</v>
      </c>
      <c r="B1557" s="38">
        <v>10</v>
      </c>
      <c r="C1557" s="38">
        <v>42</v>
      </c>
      <c r="D1557" s="17">
        <v>3000034696</v>
      </c>
      <c r="E1557" s="17">
        <v>1100365</v>
      </c>
      <c r="F1557" s="17" t="s">
        <v>14</v>
      </c>
      <c r="G1557" s="17">
        <v>200222</v>
      </c>
      <c r="H1557" s="17" t="s">
        <v>17</v>
      </c>
      <c r="I1557" s="27">
        <v>20.27</v>
      </c>
      <c r="J1557" s="27">
        <v>20.27</v>
      </c>
      <c r="K1557" s="17" t="s">
        <v>1266</v>
      </c>
      <c r="L1557" s="34">
        <v>16144</v>
      </c>
      <c r="M1557" s="17">
        <v>16144</v>
      </c>
      <c r="N1557" s="18">
        <v>933778.09</v>
      </c>
      <c r="O1557" s="30">
        <v>46067</v>
      </c>
    </row>
    <row r="1558" spans="1:15" x14ac:dyDescent="0.25">
      <c r="A1558" s="36">
        <v>42657</v>
      </c>
      <c r="B1558" s="38">
        <v>10</v>
      </c>
      <c r="C1558" s="38">
        <v>42</v>
      </c>
      <c r="D1558" s="17">
        <v>3000034593</v>
      </c>
      <c r="E1558" s="17">
        <v>1100500</v>
      </c>
      <c r="F1558" s="17" t="s">
        <v>642</v>
      </c>
      <c r="G1558" s="17">
        <v>203182</v>
      </c>
      <c r="H1558" s="17" t="s">
        <v>1224</v>
      </c>
      <c r="I1558" s="27">
        <v>16.489999999999998</v>
      </c>
      <c r="J1558" s="27">
        <v>16.440000000000001</v>
      </c>
      <c r="K1558" s="17" t="s">
        <v>1257</v>
      </c>
      <c r="L1558" s="34">
        <v>53</v>
      </c>
      <c r="M1558" s="17">
        <v>53</v>
      </c>
      <c r="N1558" s="18">
        <v>1549996.08</v>
      </c>
      <c r="O1558" s="30">
        <v>94282</v>
      </c>
    </row>
    <row r="1559" spans="1:15" x14ac:dyDescent="0.25">
      <c r="A1559" s="36">
        <v>42664</v>
      </c>
      <c r="B1559" s="38">
        <v>10</v>
      </c>
      <c r="C1559" s="38">
        <v>43</v>
      </c>
      <c r="D1559" s="17">
        <v>3000035506</v>
      </c>
      <c r="E1559" s="17">
        <v>1100122</v>
      </c>
      <c r="F1559" s="17" t="s">
        <v>58</v>
      </c>
      <c r="G1559" s="17">
        <v>203182</v>
      </c>
      <c r="H1559" s="17" t="s">
        <v>1224</v>
      </c>
      <c r="I1559" s="27">
        <v>20.329999999999998</v>
      </c>
      <c r="J1559" s="27">
        <v>20.29</v>
      </c>
      <c r="K1559" s="17" t="s">
        <v>1275</v>
      </c>
      <c r="L1559" s="34">
        <v>65</v>
      </c>
      <c r="M1559" s="17">
        <v>65</v>
      </c>
      <c r="N1559" s="18">
        <v>1912981.78</v>
      </c>
      <c r="O1559" s="30">
        <v>94282</v>
      </c>
    </row>
    <row r="1560" spans="1:15" x14ac:dyDescent="0.25">
      <c r="A1560" s="36">
        <v>42664</v>
      </c>
      <c r="B1560" s="38">
        <v>10</v>
      </c>
      <c r="C1560" s="38">
        <v>43</v>
      </c>
      <c r="D1560" s="17">
        <v>3000035377</v>
      </c>
      <c r="E1560" s="17">
        <v>1100122</v>
      </c>
      <c r="F1560" s="17" t="s">
        <v>58</v>
      </c>
      <c r="G1560" s="17">
        <v>203182</v>
      </c>
      <c r="H1560" s="17" t="s">
        <v>1224</v>
      </c>
      <c r="I1560" s="27">
        <v>19.989999999999998</v>
      </c>
      <c r="J1560" s="27">
        <v>19.96</v>
      </c>
      <c r="K1560" s="17" t="s">
        <v>320</v>
      </c>
      <c r="L1560" s="34">
        <v>61</v>
      </c>
      <c r="M1560" s="17">
        <v>61</v>
      </c>
      <c r="N1560" s="18">
        <v>1921908.48</v>
      </c>
      <c r="O1560" s="30">
        <v>96288</v>
      </c>
    </row>
    <row r="1561" spans="1:15" x14ac:dyDescent="0.25">
      <c r="A1561" s="36">
        <v>42664</v>
      </c>
      <c r="B1561" s="38">
        <v>10</v>
      </c>
      <c r="C1561" s="38">
        <v>43</v>
      </c>
      <c r="D1561" s="17">
        <v>3000035377</v>
      </c>
      <c r="E1561" s="17">
        <v>1100122</v>
      </c>
      <c r="F1561" s="17" t="s">
        <v>58</v>
      </c>
      <c r="G1561" s="17">
        <v>203182</v>
      </c>
      <c r="H1561" s="17" t="s">
        <v>1224</v>
      </c>
      <c r="I1561" s="27">
        <v>20.04</v>
      </c>
      <c r="J1561" s="27">
        <v>19.989999999999998</v>
      </c>
      <c r="K1561" s="17" t="s">
        <v>1276</v>
      </c>
      <c r="L1561" s="34">
        <v>61</v>
      </c>
      <c r="M1561" s="17">
        <v>61</v>
      </c>
      <c r="N1561" s="18">
        <v>1924797.12</v>
      </c>
      <c r="O1561" s="30">
        <v>96288.000000000015</v>
      </c>
    </row>
    <row r="1562" spans="1:15" x14ac:dyDescent="0.25">
      <c r="A1562" s="36">
        <v>42664</v>
      </c>
      <c r="B1562" s="38">
        <v>10</v>
      </c>
      <c r="C1562" s="38">
        <v>43</v>
      </c>
      <c r="D1562" s="17">
        <v>3000035506</v>
      </c>
      <c r="E1562" s="17">
        <v>1100122</v>
      </c>
      <c r="F1562" s="17" t="s">
        <v>58</v>
      </c>
      <c r="G1562" s="17">
        <v>203182</v>
      </c>
      <c r="H1562" s="17" t="s">
        <v>1224</v>
      </c>
      <c r="I1562" s="27">
        <v>20.39</v>
      </c>
      <c r="J1562" s="27">
        <v>20.329999999999998</v>
      </c>
      <c r="K1562" s="17" t="s">
        <v>1277</v>
      </c>
      <c r="L1562" s="34">
        <v>65</v>
      </c>
      <c r="M1562" s="17">
        <v>65</v>
      </c>
      <c r="N1562" s="18">
        <v>1916753.06</v>
      </c>
      <c r="O1562" s="30">
        <v>94282.000000000015</v>
      </c>
    </row>
    <row r="1563" spans="1:15" x14ac:dyDescent="0.25">
      <c r="A1563" s="36">
        <v>42667</v>
      </c>
      <c r="B1563" s="38">
        <v>10</v>
      </c>
      <c r="C1563" s="38">
        <v>44</v>
      </c>
      <c r="D1563" s="17">
        <v>3000035668</v>
      </c>
      <c r="E1563" s="17">
        <v>1100122</v>
      </c>
      <c r="F1563" s="17" t="s">
        <v>58</v>
      </c>
      <c r="G1563" s="17">
        <v>203182</v>
      </c>
      <c r="H1563" s="17" t="s">
        <v>1224</v>
      </c>
      <c r="I1563" s="27">
        <v>-20.28</v>
      </c>
      <c r="J1563" s="27">
        <v>-20.260000000000002</v>
      </c>
      <c r="K1563" s="17" t="s">
        <v>1278</v>
      </c>
      <c r="L1563" s="34">
        <v>51952</v>
      </c>
      <c r="M1563" s="17">
        <v>51952</v>
      </c>
      <c r="N1563" s="18">
        <v>-1882981.22</v>
      </c>
      <c r="O1563" s="30">
        <v>92940.830207305029</v>
      </c>
    </row>
    <row r="1564" spans="1:15" x14ac:dyDescent="0.25">
      <c r="A1564" s="36">
        <v>42667</v>
      </c>
      <c r="B1564" s="38">
        <v>10</v>
      </c>
      <c r="C1564" s="38">
        <v>44</v>
      </c>
      <c r="D1564" s="17">
        <v>3000035668</v>
      </c>
      <c r="E1564" s="17">
        <v>1100122</v>
      </c>
      <c r="F1564" s="17" t="s">
        <v>58</v>
      </c>
      <c r="G1564" s="17">
        <v>203182</v>
      </c>
      <c r="H1564" s="17" t="s">
        <v>1224</v>
      </c>
      <c r="I1564" s="27">
        <v>-19.510000000000002</v>
      </c>
      <c r="J1564" s="27">
        <v>-19.46</v>
      </c>
      <c r="K1564" s="17" t="s">
        <v>1279</v>
      </c>
      <c r="L1564" s="34">
        <v>51954</v>
      </c>
      <c r="M1564" s="17">
        <v>51954</v>
      </c>
      <c r="N1564" s="18">
        <v>-1808628.55</v>
      </c>
      <c r="O1564" s="30">
        <v>92940.829907502572</v>
      </c>
    </row>
    <row r="1565" spans="1:15" x14ac:dyDescent="0.25">
      <c r="A1565" s="36">
        <v>42667</v>
      </c>
      <c r="B1565" s="38">
        <v>10</v>
      </c>
      <c r="C1565" s="38">
        <v>44</v>
      </c>
      <c r="D1565" s="17">
        <v>3000035668</v>
      </c>
      <c r="E1565" s="17">
        <v>1100122</v>
      </c>
      <c r="F1565" s="17" t="s">
        <v>58</v>
      </c>
      <c r="G1565" s="17">
        <v>203182</v>
      </c>
      <c r="H1565" s="17" t="s">
        <v>1224</v>
      </c>
      <c r="I1565" s="27">
        <v>20.6</v>
      </c>
      <c r="J1565" s="27">
        <v>20.57</v>
      </c>
      <c r="K1565" s="17" t="s">
        <v>1280</v>
      </c>
      <c r="L1565" s="34">
        <v>51960</v>
      </c>
      <c r="M1565" s="17">
        <v>51960</v>
      </c>
      <c r="N1565" s="18">
        <v>1911792.8700000003</v>
      </c>
      <c r="O1565" s="30">
        <v>92940.8298492951</v>
      </c>
    </row>
    <row r="1566" spans="1:15" x14ac:dyDescent="0.25">
      <c r="A1566" s="36">
        <v>42667</v>
      </c>
      <c r="B1566" s="38">
        <v>10</v>
      </c>
      <c r="C1566" s="38">
        <v>44</v>
      </c>
      <c r="D1566" s="17">
        <v>3000035668</v>
      </c>
      <c r="E1566" s="17">
        <v>1100122</v>
      </c>
      <c r="F1566" s="17" t="s">
        <v>58</v>
      </c>
      <c r="G1566" s="17">
        <v>203182</v>
      </c>
      <c r="H1566" s="17" t="s">
        <v>1224</v>
      </c>
      <c r="I1566" s="27">
        <v>22.7</v>
      </c>
      <c r="J1566" s="27">
        <v>22.64</v>
      </c>
      <c r="K1566" s="17" t="s">
        <v>1281</v>
      </c>
      <c r="L1566" s="34">
        <v>51953</v>
      </c>
      <c r="M1566" s="17">
        <v>51953</v>
      </c>
      <c r="N1566" s="18">
        <v>2104180.39</v>
      </c>
      <c r="O1566" s="30">
        <v>92940.82994699647</v>
      </c>
    </row>
    <row r="1567" spans="1:15" x14ac:dyDescent="0.25">
      <c r="A1567" s="36">
        <v>42667</v>
      </c>
      <c r="B1567" s="38">
        <v>10</v>
      </c>
      <c r="C1567" s="38">
        <v>44</v>
      </c>
      <c r="D1567" s="17">
        <v>3000035668</v>
      </c>
      <c r="E1567" s="17">
        <v>1100122</v>
      </c>
      <c r="F1567" s="17" t="s">
        <v>58</v>
      </c>
      <c r="G1567" s="17">
        <v>203182</v>
      </c>
      <c r="H1567" s="17" t="s">
        <v>1224</v>
      </c>
      <c r="I1567" s="27">
        <v>26.65</v>
      </c>
      <c r="J1567" s="27">
        <v>26.6</v>
      </c>
      <c r="K1567" s="17" t="s">
        <v>113</v>
      </c>
      <c r="L1567" s="34">
        <v>51951</v>
      </c>
      <c r="M1567" s="17">
        <v>51951</v>
      </c>
      <c r="N1567" s="18">
        <v>2472226.08</v>
      </c>
      <c r="O1567" s="30">
        <v>92940.830075187972</v>
      </c>
    </row>
    <row r="1568" spans="1:15" x14ac:dyDescent="0.25">
      <c r="A1568" s="36">
        <v>42667</v>
      </c>
      <c r="B1568" s="38">
        <v>10</v>
      </c>
      <c r="C1568" s="38">
        <v>44</v>
      </c>
      <c r="D1568" s="17">
        <v>3000035668</v>
      </c>
      <c r="E1568" s="17">
        <v>1100122</v>
      </c>
      <c r="F1568" s="17" t="s">
        <v>58</v>
      </c>
      <c r="G1568" s="17">
        <v>203182</v>
      </c>
      <c r="H1568" s="17" t="s">
        <v>1224</v>
      </c>
      <c r="I1568" s="27">
        <v>19.82</v>
      </c>
      <c r="J1568" s="27">
        <v>19.77</v>
      </c>
      <c r="K1568" s="17" t="s">
        <v>1282</v>
      </c>
      <c r="L1568" s="34">
        <v>51957</v>
      </c>
      <c r="M1568" s="17">
        <v>51957</v>
      </c>
      <c r="N1568" s="18">
        <v>1837440.21</v>
      </c>
      <c r="O1568" s="30">
        <v>92940.830045523515</v>
      </c>
    </row>
    <row r="1569" spans="1:15" x14ac:dyDescent="0.25">
      <c r="A1569" s="36">
        <v>42667</v>
      </c>
      <c r="B1569" s="38">
        <v>10</v>
      </c>
      <c r="C1569" s="38">
        <v>44</v>
      </c>
      <c r="D1569" s="17">
        <v>3000035668</v>
      </c>
      <c r="E1569" s="17">
        <v>1100122</v>
      </c>
      <c r="F1569" s="17" t="s">
        <v>58</v>
      </c>
      <c r="G1569" s="17">
        <v>203182</v>
      </c>
      <c r="H1569" s="17" t="s">
        <v>1224</v>
      </c>
      <c r="I1569" s="27">
        <v>-19.82</v>
      </c>
      <c r="J1569" s="27">
        <v>-19.77</v>
      </c>
      <c r="K1569" s="17" t="s">
        <v>1282</v>
      </c>
      <c r="L1569" s="34">
        <v>51957</v>
      </c>
      <c r="M1569" s="17">
        <v>51957</v>
      </c>
      <c r="N1569" s="18">
        <v>-1837440.21</v>
      </c>
      <c r="O1569" s="30">
        <v>92940.830045523515</v>
      </c>
    </row>
    <row r="1570" spans="1:15" x14ac:dyDescent="0.25">
      <c r="A1570" s="36">
        <v>42667</v>
      </c>
      <c r="B1570" s="38">
        <v>10</v>
      </c>
      <c r="C1570" s="38">
        <v>44</v>
      </c>
      <c r="D1570" s="17">
        <v>3000035668</v>
      </c>
      <c r="E1570" s="17">
        <v>1100122</v>
      </c>
      <c r="F1570" s="17" t="s">
        <v>58</v>
      </c>
      <c r="G1570" s="17">
        <v>203182</v>
      </c>
      <c r="H1570" s="17" t="s">
        <v>1224</v>
      </c>
      <c r="I1570" s="27">
        <v>-22.7</v>
      </c>
      <c r="J1570" s="27">
        <v>-22.64</v>
      </c>
      <c r="K1570" s="17" t="s">
        <v>1281</v>
      </c>
      <c r="L1570" s="34">
        <v>51953</v>
      </c>
      <c r="M1570" s="17">
        <v>51953</v>
      </c>
      <c r="N1570" s="18">
        <v>-2104180.39</v>
      </c>
      <c r="O1570" s="30">
        <v>92940.82994699647</v>
      </c>
    </row>
    <row r="1571" spans="1:15" x14ac:dyDescent="0.25">
      <c r="A1571" s="36">
        <v>42667</v>
      </c>
      <c r="B1571" s="38">
        <v>10</v>
      </c>
      <c r="C1571" s="38">
        <v>44</v>
      </c>
      <c r="D1571" s="17">
        <v>3000035668</v>
      </c>
      <c r="E1571" s="17">
        <v>1100122</v>
      </c>
      <c r="F1571" s="17" t="s">
        <v>58</v>
      </c>
      <c r="G1571" s="17">
        <v>203182</v>
      </c>
      <c r="H1571" s="17" t="s">
        <v>1224</v>
      </c>
      <c r="I1571" s="27">
        <v>-16.89</v>
      </c>
      <c r="J1571" s="27">
        <v>-16.86</v>
      </c>
      <c r="K1571" s="17" t="s">
        <v>1283</v>
      </c>
      <c r="L1571" s="34">
        <v>51955</v>
      </c>
      <c r="M1571" s="17">
        <v>51955</v>
      </c>
      <c r="N1571" s="18">
        <v>-1566982.39</v>
      </c>
      <c r="O1571" s="30">
        <v>92940.829774614467</v>
      </c>
    </row>
    <row r="1572" spans="1:15" x14ac:dyDescent="0.25">
      <c r="A1572" s="36">
        <v>42667</v>
      </c>
      <c r="B1572" s="38">
        <v>10</v>
      </c>
      <c r="C1572" s="38">
        <v>44</v>
      </c>
      <c r="D1572" s="17">
        <v>3000035668</v>
      </c>
      <c r="E1572" s="17">
        <v>1100122</v>
      </c>
      <c r="F1572" s="17" t="s">
        <v>58</v>
      </c>
      <c r="G1572" s="17">
        <v>203182</v>
      </c>
      <c r="H1572" s="17" t="s">
        <v>1224</v>
      </c>
      <c r="I1572" s="27">
        <v>19.510000000000002</v>
      </c>
      <c r="J1572" s="27">
        <v>19.46</v>
      </c>
      <c r="K1572" s="17" t="s">
        <v>1279</v>
      </c>
      <c r="L1572" s="34">
        <v>51954</v>
      </c>
      <c r="M1572" s="17">
        <v>51954</v>
      </c>
      <c r="N1572" s="18">
        <v>1808628.55</v>
      </c>
      <c r="O1572" s="30">
        <v>92940.829907502572</v>
      </c>
    </row>
    <row r="1573" spans="1:15" x14ac:dyDescent="0.25">
      <c r="A1573" s="36">
        <v>42667</v>
      </c>
      <c r="B1573" s="38">
        <v>10</v>
      </c>
      <c r="C1573" s="38">
        <v>44</v>
      </c>
      <c r="D1573" s="17">
        <v>3000035668</v>
      </c>
      <c r="E1573" s="17">
        <v>1100122</v>
      </c>
      <c r="F1573" s="17" t="s">
        <v>58</v>
      </c>
      <c r="G1573" s="17">
        <v>203182</v>
      </c>
      <c r="H1573" s="17" t="s">
        <v>1224</v>
      </c>
      <c r="I1573" s="27">
        <v>-22.62</v>
      </c>
      <c r="J1573" s="27">
        <v>-22.58</v>
      </c>
      <c r="K1573" s="17" t="s">
        <v>1284</v>
      </c>
      <c r="L1573" s="34">
        <v>51956</v>
      </c>
      <c r="M1573" s="17">
        <v>51956</v>
      </c>
      <c r="N1573" s="18">
        <v>-2098603.94</v>
      </c>
      <c r="O1573" s="30">
        <v>92940.829937998235</v>
      </c>
    </row>
    <row r="1574" spans="1:15" x14ac:dyDescent="0.25">
      <c r="A1574" s="36">
        <v>42667</v>
      </c>
      <c r="B1574" s="38">
        <v>10</v>
      </c>
      <c r="C1574" s="38">
        <v>44</v>
      </c>
      <c r="D1574" s="17">
        <v>3000035668</v>
      </c>
      <c r="E1574" s="17">
        <v>1100122</v>
      </c>
      <c r="F1574" s="17" t="s">
        <v>58</v>
      </c>
      <c r="G1574" s="17">
        <v>203182</v>
      </c>
      <c r="H1574" s="17" t="s">
        <v>1224</v>
      </c>
      <c r="I1574" s="27">
        <v>-19.760000000000002</v>
      </c>
      <c r="J1574" s="27">
        <v>-19.71</v>
      </c>
      <c r="K1574" s="17" t="s">
        <v>1285</v>
      </c>
      <c r="L1574" s="34">
        <v>51961</v>
      </c>
      <c r="M1574" s="17">
        <v>51961</v>
      </c>
      <c r="N1574" s="18">
        <v>-1831863.7600000002</v>
      </c>
      <c r="O1574" s="30">
        <v>92940.830035514969</v>
      </c>
    </row>
    <row r="1575" spans="1:15" x14ac:dyDescent="0.25">
      <c r="A1575" s="36">
        <v>42667</v>
      </c>
      <c r="B1575" s="38">
        <v>10</v>
      </c>
      <c r="C1575" s="38">
        <v>44</v>
      </c>
      <c r="D1575" s="17">
        <v>3000035668</v>
      </c>
      <c r="E1575" s="17">
        <v>1100122</v>
      </c>
      <c r="F1575" s="17" t="s">
        <v>58</v>
      </c>
      <c r="G1575" s="17">
        <v>203182</v>
      </c>
      <c r="H1575" s="17" t="s">
        <v>1224</v>
      </c>
      <c r="I1575" s="27">
        <v>-20.149999999999999</v>
      </c>
      <c r="J1575" s="27">
        <v>-20.09</v>
      </c>
      <c r="K1575" s="17" t="s">
        <v>1286</v>
      </c>
      <c r="L1575" s="34">
        <v>51959</v>
      </c>
      <c r="M1575" s="17">
        <v>51959</v>
      </c>
      <c r="N1575" s="18">
        <v>-1867181.27</v>
      </c>
      <c r="O1575" s="30">
        <v>92940.829766052761</v>
      </c>
    </row>
    <row r="1576" spans="1:15" x14ac:dyDescent="0.25">
      <c r="A1576" s="36">
        <v>42667</v>
      </c>
      <c r="B1576" s="38">
        <v>10</v>
      </c>
      <c r="C1576" s="38">
        <v>44</v>
      </c>
      <c r="D1576" s="17">
        <v>3000035668</v>
      </c>
      <c r="E1576" s="17">
        <v>1100122</v>
      </c>
      <c r="F1576" s="17" t="s">
        <v>58</v>
      </c>
      <c r="G1576" s="17">
        <v>203182</v>
      </c>
      <c r="H1576" s="17" t="s">
        <v>1224</v>
      </c>
      <c r="I1576" s="27">
        <v>-20.37</v>
      </c>
      <c r="J1576" s="27">
        <v>-20.329999999999998</v>
      </c>
      <c r="K1576" s="17" t="s">
        <v>1287</v>
      </c>
      <c r="L1576" s="34">
        <v>51958</v>
      </c>
      <c r="M1576" s="17">
        <v>51958</v>
      </c>
      <c r="N1576" s="18">
        <v>-1889487.0700000003</v>
      </c>
      <c r="O1576" s="30">
        <v>92940.82980816529</v>
      </c>
    </row>
    <row r="1577" spans="1:15" x14ac:dyDescent="0.25">
      <c r="A1577" s="36">
        <v>42667</v>
      </c>
      <c r="B1577" s="38">
        <v>10</v>
      </c>
      <c r="C1577" s="38">
        <v>44</v>
      </c>
      <c r="D1577" s="17">
        <v>3000035668</v>
      </c>
      <c r="E1577" s="17">
        <v>1100122</v>
      </c>
      <c r="F1577" s="17" t="s">
        <v>58</v>
      </c>
      <c r="G1577" s="17">
        <v>203182</v>
      </c>
      <c r="H1577" s="17" t="s">
        <v>1224</v>
      </c>
      <c r="I1577" s="27">
        <v>-26.65</v>
      </c>
      <c r="J1577" s="27">
        <v>-26.6</v>
      </c>
      <c r="K1577" s="17" t="s">
        <v>113</v>
      </c>
      <c r="L1577" s="34">
        <v>51951</v>
      </c>
      <c r="M1577" s="17">
        <v>51951</v>
      </c>
      <c r="N1577" s="18">
        <v>-2472226.08</v>
      </c>
      <c r="O1577" s="30">
        <v>92940.830075187972</v>
      </c>
    </row>
    <row r="1578" spans="1:15" x14ac:dyDescent="0.25">
      <c r="A1578" s="36">
        <v>42667</v>
      </c>
      <c r="B1578" s="38">
        <v>10</v>
      </c>
      <c r="C1578" s="38">
        <v>44</v>
      </c>
      <c r="D1578" s="17">
        <v>3000035668</v>
      </c>
      <c r="E1578" s="17">
        <v>1100122</v>
      </c>
      <c r="F1578" s="17" t="s">
        <v>58</v>
      </c>
      <c r="G1578" s="17">
        <v>203182</v>
      </c>
      <c r="H1578" s="17" t="s">
        <v>1224</v>
      </c>
      <c r="I1578" s="27">
        <v>20.28</v>
      </c>
      <c r="J1578" s="27">
        <v>20.260000000000002</v>
      </c>
      <c r="K1578" s="17" t="s">
        <v>1278</v>
      </c>
      <c r="L1578" s="34">
        <v>51952</v>
      </c>
      <c r="M1578" s="17">
        <v>51952</v>
      </c>
      <c r="N1578" s="18">
        <v>1882981.22</v>
      </c>
      <c r="O1578" s="30">
        <v>92940.830207305029</v>
      </c>
    </row>
    <row r="1579" spans="1:15" x14ac:dyDescent="0.25">
      <c r="A1579" s="36">
        <v>42667</v>
      </c>
      <c r="B1579" s="38">
        <v>10</v>
      </c>
      <c r="C1579" s="38">
        <v>44</v>
      </c>
      <c r="D1579" s="17">
        <v>3000035668</v>
      </c>
      <c r="E1579" s="17">
        <v>1100122</v>
      </c>
      <c r="F1579" s="17" t="s">
        <v>58</v>
      </c>
      <c r="G1579" s="17">
        <v>203182</v>
      </c>
      <c r="H1579" s="17" t="s">
        <v>1224</v>
      </c>
      <c r="I1579" s="27">
        <v>20.149999999999999</v>
      </c>
      <c r="J1579" s="27">
        <v>20.09</v>
      </c>
      <c r="K1579" s="17" t="s">
        <v>1286</v>
      </c>
      <c r="L1579" s="34">
        <v>51959</v>
      </c>
      <c r="M1579" s="17">
        <v>51959</v>
      </c>
      <c r="N1579" s="18">
        <v>1867181.27</v>
      </c>
      <c r="O1579" s="30">
        <v>92940.829766052761</v>
      </c>
    </row>
    <row r="1580" spans="1:15" x14ac:dyDescent="0.25">
      <c r="A1580" s="36">
        <v>42667</v>
      </c>
      <c r="B1580" s="38">
        <v>10</v>
      </c>
      <c r="C1580" s="38">
        <v>44</v>
      </c>
      <c r="D1580" s="17">
        <v>3000035668</v>
      </c>
      <c r="E1580" s="17">
        <v>1100122</v>
      </c>
      <c r="F1580" s="17" t="s">
        <v>58</v>
      </c>
      <c r="G1580" s="17">
        <v>203182</v>
      </c>
      <c r="H1580" s="17" t="s">
        <v>1224</v>
      </c>
      <c r="I1580" s="27">
        <v>22.62</v>
      </c>
      <c r="J1580" s="27">
        <v>22.58</v>
      </c>
      <c r="K1580" s="17" t="s">
        <v>1284</v>
      </c>
      <c r="L1580" s="34">
        <v>51956</v>
      </c>
      <c r="M1580" s="17">
        <v>51956</v>
      </c>
      <c r="N1580" s="18">
        <v>2098603.94</v>
      </c>
      <c r="O1580" s="30">
        <v>92940.829937998235</v>
      </c>
    </row>
    <row r="1581" spans="1:15" x14ac:dyDescent="0.25">
      <c r="A1581" s="36">
        <v>42667</v>
      </c>
      <c r="B1581" s="38">
        <v>10</v>
      </c>
      <c r="C1581" s="38">
        <v>44</v>
      </c>
      <c r="D1581" s="17">
        <v>3000035668</v>
      </c>
      <c r="E1581" s="17">
        <v>1100122</v>
      </c>
      <c r="F1581" s="17" t="s">
        <v>58</v>
      </c>
      <c r="G1581" s="17">
        <v>203182</v>
      </c>
      <c r="H1581" s="17" t="s">
        <v>1224</v>
      </c>
      <c r="I1581" s="27">
        <v>16.89</v>
      </c>
      <c r="J1581" s="27">
        <v>16.86</v>
      </c>
      <c r="K1581" s="17" t="s">
        <v>1283</v>
      </c>
      <c r="L1581" s="34">
        <v>51955</v>
      </c>
      <c r="M1581" s="17">
        <v>51955</v>
      </c>
      <c r="N1581" s="18">
        <v>1566982.39</v>
      </c>
      <c r="O1581" s="30">
        <v>92940.829774614467</v>
      </c>
    </row>
    <row r="1582" spans="1:15" x14ac:dyDescent="0.25">
      <c r="A1582" s="36">
        <v>42667</v>
      </c>
      <c r="B1582" s="38">
        <v>10</v>
      </c>
      <c r="C1582" s="38">
        <v>44</v>
      </c>
      <c r="D1582" s="17">
        <v>3000035668</v>
      </c>
      <c r="E1582" s="17">
        <v>1100122</v>
      </c>
      <c r="F1582" s="17" t="s">
        <v>58</v>
      </c>
      <c r="G1582" s="17">
        <v>203182</v>
      </c>
      <c r="H1582" s="17" t="s">
        <v>1224</v>
      </c>
      <c r="I1582" s="27">
        <v>19.760000000000002</v>
      </c>
      <c r="J1582" s="27">
        <v>19.71</v>
      </c>
      <c r="K1582" s="17" t="s">
        <v>1285</v>
      </c>
      <c r="L1582" s="34">
        <v>51961</v>
      </c>
      <c r="M1582" s="17">
        <v>51961</v>
      </c>
      <c r="N1582" s="18">
        <v>1831863.7600000002</v>
      </c>
      <c r="O1582" s="30">
        <v>92940.830035514969</v>
      </c>
    </row>
    <row r="1583" spans="1:15" x14ac:dyDescent="0.25">
      <c r="A1583" s="36">
        <v>42667</v>
      </c>
      <c r="B1583" s="38">
        <v>10</v>
      </c>
      <c r="C1583" s="38">
        <v>44</v>
      </c>
      <c r="D1583" s="17">
        <v>3000035668</v>
      </c>
      <c r="E1583" s="17">
        <v>1100122</v>
      </c>
      <c r="F1583" s="17" t="s">
        <v>58</v>
      </c>
      <c r="G1583" s="17">
        <v>203182</v>
      </c>
      <c r="H1583" s="17" t="s">
        <v>1224</v>
      </c>
      <c r="I1583" s="27">
        <v>20.37</v>
      </c>
      <c r="J1583" s="27">
        <v>20.329999999999998</v>
      </c>
      <c r="K1583" s="17" t="s">
        <v>1287</v>
      </c>
      <c r="L1583" s="34">
        <v>51958</v>
      </c>
      <c r="M1583" s="17">
        <v>51958</v>
      </c>
      <c r="N1583" s="18">
        <v>1889487.0700000003</v>
      </c>
      <c r="O1583" s="30">
        <v>92940.82980816529</v>
      </c>
    </row>
    <row r="1584" spans="1:15" x14ac:dyDescent="0.25">
      <c r="A1584" s="36">
        <v>42667</v>
      </c>
      <c r="B1584" s="38">
        <v>10</v>
      </c>
      <c r="C1584" s="38">
        <v>44</v>
      </c>
      <c r="D1584" s="17">
        <v>3000035334</v>
      </c>
      <c r="E1584" s="17">
        <v>1100122</v>
      </c>
      <c r="F1584" s="17" t="s">
        <v>58</v>
      </c>
      <c r="G1584" s="17">
        <v>203182</v>
      </c>
      <c r="H1584" s="17" t="s">
        <v>1224</v>
      </c>
      <c r="I1584" s="27">
        <v>19.655000000000001</v>
      </c>
      <c r="J1584" s="27">
        <v>19.59</v>
      </c>
      <c r="K1584" s="17" t="s">
        <v>927</v>
      </c>
      <c r="L1584" s="34">
        <v>67</v>
      </c>
      <c r="M1584" s="17">
        <v>67</v>
      </c>
      <c r="N1584" s="18">
        <v>1771596.7700000003</v>
      </c>
      <c r="O1584" s="30">
        <v>90433.729964267492</v>
      </c>
    </row>
    <row r="1585" spans="1:15" x14ac:dyDescent="0.25">
      <c r="A1585" s="36">
        <v>42667</v>
      </c>
      <c r="B1585" s="38">
        <v>10</v>
      </c>
      <c r="C1585" s="38">
        <v>44</v>
      </c>
      <c r="D1585" s="17">
        <v>3000035334</v>
      </c>
      <c r="E1585" s="17">
        <v>1100122</v>
      </c>
      <c r="F1585" s="17" t="s">
        <v>58</v>
      </c>
      <c r="G1585" s="17">
        <v>203182</v>
      </c>
      <c r="H1585" s="17" t="s">
        <v>1224</v>
      </c>
      <c r="I1585" s="27">
        <v>19.87</v>
      </c>
      <c r="J1585" s="27">
        <v>19.78</v>
      </c>
      <c r="K1585" s="17" t="s">
        <v>1288</v>
      </c>
      <c r="L1585" s="34">
        <v>68</v>
      </c>
      <c r="M1585" s="17">
        <v>68</v>
      </c>
      <c r="N1585" s="18">
        <v>1788779.18</v>
      </c>
      <c r="O1585" s="30">
        <v>90433.730030333667</v>
      </c>
    </row>
    <row r="1586" spans="1:15" x14ac:dyDescent="0.25">
      <c r="A1586" s="36">
        <v>42667</v>
      </c>
      <c r="B1586" s="38">
        <v>10</v>
      </c>
      <c r="C1586" s="38">
        <v>44</v>
      </c>
      <c r="D1586" s="17">
        <v>3000035334</v>
      </c>
      <c r="E1586" s="17">
        <v>1100122</v>
      </c>
      <c r="F1586" s="17" t="s">
        <v>58</v>
      </c>
      <c r="G1586" s="17">
        <v>203182</v>
      </c>
      <c r="H1586" s="17" t="s">
        <v>1224</v>
      </c>
      <c r="I1586" s="27">
        <v>19.88</v>
      </c>
      <c r="J1586" s="27">
        <v>19.829999999999998</v>
      </c>
      <c r="K1586" s="17" t="s">
        <v>1289</v>
      </c>
      <c r="L1586" s="34">
        <v>70</v>
      </c>
      <c r="M1586" s="17">
        <v>70</v>
      </c>
      <c r="N1586" s="18">
        <v>1793300.87</v>
      </c>
      <c r="O1586" s="30">
        <v>90433.730206757449</v>
      </c>
    </row>
    <row r="1587" spans="1:15" x14ac:dyDescent="0.25">
      <c r="A1587" s="36">
        <v>42667</v>
      </c>
      <c r="B1587" s="38">
        <v>10</v>
      </c>
      <c r="C1587" s="38">
        <v>44</v>
      </c>
      <c r="D1587" s="17">
        <v>3000035334</v>
      </c>
      <c r="E1587" s="17">
        <v>1100122</v>
      </c>
      <c r="F1587" s="17" t="s">
        <v>58</v>
      </c>
      <c r="G1587" s="17">
        <v>203182</v>
      </c>
      <c r="H1587" s="17" t="s">
        <v>1224</v>
      </c>
      <c r="I1587" s="27">
        <v>20.035</v>
      </c>
      <c r="J1587" s="27">
        <v>19.98</v>
      </c>
      <c r="K1587" s="17" t="s">
        <v>1290</v>
      </c>
      <c r="L1587" s="34">
        <v>69</v>
      </c>
      <c r="M1587" s="17">
        <v>69</v>
      </c>
      <c r="N1587" s="18">
        <v>1806865.93</v>
      </c>
      <c r="O1587" s="30">
        <v>90433.730230230227</v>
      </c>
    </row>
    <row r="1588" spans="1:15" x14ac:dyDescent="0.25">
      <c r="A1588" s="36">
        <v>42667</v>
      </c>
      <c r="B1588" s="38">
        <v>10</v>
      </c>
      <c r="C1588" s="38">
        <v>44</v>
      </c>
      <c r="D1588" s="17">
        <v>3000035668</v>
      </c>
      <c r="E1588" s="17">
        <v>1100122</v>
      </c>
      <c r="F1588" s="17" t="s">
        <v>58</v>
      </c>
      <c r="G1588" s="17">
        <v>203182</v>
      </c>
      <c r="H1588" s="17" t="s">
        <v>1224</v>
      </c>
      <c r="I1588" s="27">
        <v>-20.6</v>
      </c>
      <c r="J1588" s="27">
        <v>-20.57</v>
      </c>
      <c r="K1588" s="17" t="s">
        <v>1280</v>
      </c>
      <c r="L1588" s="34">
        <v>51960</v>
      </c>
      <c r="M1588" s="17">
        <v>51960</v>
      </c>
      <c r="N1588" s="18">
        <v>-1911792.8700000003</v>
      </c>
      <c r="O1588" s="30">
        <v>92940.8298492951</v>
      </c>
    </row>
    <row r="1589" spans="1:15" x14ac:dyDescent="0.25">
      <c r="A1589" s="36">
        <v>42669</v>
      </c>
      <c r="B1589" s="38">
        <v>10</v>
      </c>
      <c r="C1589" s="38">
        <v>44</v>
      </c>
      <c r="D1589" s="17">
        <v>3000035717</v>
      </c>
      <c r="E1589" s="17">
        <v>1100122</v>
      </c>
      <c r="F1589" s="17" t="s">
        <v>58</v>
      </c>
      <c r="G1589" s="17">
        <v>203182</v>
      </c>
      <c r="H1589" s="17" t="s">
        <v>1224</v>
      </c>
      <c r="I1589" s="27">
        <v>19.96</v>
      </c>
      <c r="J1589" s="27">
        <v>19.89</v>
      </c>
      <c r="K1589" s="17" t="s">
        <v>1291</v>
      </c>
      <c r="L1589" s="34">
        <v>71</v>
      </c>
      <c r="M1589" s="17">
        <v>71</v>
      </c>
      <c r="N1589" s="18">
        <v>1817273.32</v>
      </c>
      <c r="O1589" s="30">
        <v>91366.179989944692</v>
      </c>
    </row>
    <row r="1590" spans="1:15" x14ac:dyDescent="0.25">
      <c r="A1590" s="36">
        <v>42669</v>
      </c>
      <c r="B1590" s="38">
        <v>10</v>
      </c>
      <c r="C1590" s="38">
        <v>44</v>
      </c>
      <c r="D1590" s="17">
        <v>3000035717</v>
      </c>
      <c r="E1590" s="17">
        <v>1100122</v>
      </c>
      <c r="F1590" s="17" t="s">
        <v>58</v>
      </c>
      <c r="G1590" s="17">
        <v>203182</v>
      </c>
      <c r="H1590" s="17" t="s">
        <v>1224</v>
      </c>
      <c r="I1590" s="27">
        <v>20.059999999999999</v>
      </c>
      <c r="J1590" s="27">
        <v>20.05</v>
      </c>
      <c r="K1590" s="17" t="s">
        <v>867</v>
      </c>
      <c r="L1590" s="34">
        <v>71</v>
      </c>
      <c r="M1590" s="17">
        <v>71</v>
      </c>
      <c r="N1590" s="18">
        <v>1831891.91</v>
      </c>
      <c r="O1590" s="30">
        <v>91366.1800498753</v>
      </c>
    </row>
    <row r="1591" spans="1:15" x14ac:dyDescent="0.25">
      <c r="A1591" s="36">
        <v>42670</v>
      </c>
      <c r="B1591" s="38">
        <v>10</v>
      </c>
      <c r="C1591" s="38">
        <v>44</v>
      </c>
      <c r="D1591" s="17">
        <v>3000035668</v>
      </c>
      <c r="E1591" s="17">
        <v>1100122</v>
      </c>
      <c r="F1591" s="17" t="s">
        <v>58</v>
      </c>
      <c r="G1591" s="17">
        <v>203182</v>
      </c>
      <c r="H1591" s="17" t="s">
        <v>1224</v>
      </c>
      <c r="I1591" s="27">
        <v>20.63</v>
      </c>
      <c r="J1591" s="27">
        <v>20.58</v>
      </c>
      <c r="K1591" s="17" t="s">
        <v>1292</v>
      </c>
      <c r="L1591" s="34">
        <v>51969</v>
      </c>
      <c r="M1591" s="17">
        <v>51969</v>
      </c>
      <c r="N1591" s="18">
        <v>1919616.58</v>
      </c>
      <c r="O1591" s="30">
        <v>93275.829931972796</v>
      </c>
    </row>
    <row r="1592" spans="1:15" x14ac:dyDescent="0.25">
      <c r="A1592" s="36">
        <v>42670</v>
      </c>
      <c r="B1592" s="38">
        <v>10</v>
      </c>
      <c r="C1592" s="38">
        <v>44</v>
      </c>
      <c r="D1592" s="17">
        <v>3000035668</v>
      </c>
      <c r="E1592" s="17">
        <v>1100122</v>
      </c>
      <c r="F1592" s="17" t="s">
        <v>58</v>
      </c>
      <c r="G1592" s="17">
        <v>203182</v>
      </c>
      <c r="H1592" s="17" t="s">
        <v>1224</v>
      </c>
      <c r="I1592" s="27">
        <v>19.510000000000002</v>
      </c>
      <c r="J1592" s="27">
        <v>19.46</v>
      </c>
      <c r="K1592" s="17" t="s">
        <v>1279</v>
      </c>
      <c r="L1592" s="34">
        <v>51954</v>
      </c>
      <c r="M1592" s="17">
        <v>51954</v>
      </c>
      <c r="N1592" s="18">
        <v>1815147.65</v>
      </c>
      <c r="O1592" s="30">
        <v>93275.829907502557</v>
      </c>
    </row>
    <row r="1593" spans="1:15" x14ac:dyDescent="0.25">
      <c r="A1593" s="36">
        <v>42670</v>
      </c>
      <c r="B1593" s="38">
        <v>10</v>
      </c>
      <c r="C1593" s="38">
        <v>44</v>
      </c>
      <c r="D1593" s="17">
        <v>3000035668</v>
      </c>
      <c r="E1593" s="17">
        <v>1100122</v>
      </c>
      <c r="F1593" s="17" t="s">
        <v>58</v>
      </c>
      <c r="G1593" s="17">
        <v>203182</v>
      </c>
      <c r="H1593" s="17" t="s">
        <v>1224</v>
      </c>
      <c r="I1593" s="27">
        <v>19.98</v>
      </c>
      <c r="J1593" s="27">
        <v>19.940000000000001</v>
      </c>
      <c r="K1593" s="17" t="s">
        <v>1293</v>
      </c>
      <c r="L1593" s="34">
        <v>51968</v>
      </c>
      <c r="M1593" s="17">
        <v>51968</v>
      </c>
      <c r="N1593" s="18">
        <v>1859920.05</v>
      </c>
      <c r="O1593" s="30">
        <v>93275.829989969905</v>
      </c>
    </row>
    <row r="1594" spans="1:15" x14ac:dyDescent="0.25">
      <c r="A1594" s="36">
        <v>42670</v>
      </c>
      <c r="B1594" s="38">
        <v>10</v>
      </c>
      <c r="C1594" s="38">
        <v>44</v>
      </c>
      <c r="D1594" s="17">
        <v>3000035668</v>
      </c>
      <c r="E1594" s="17">
        <v>1100122</v>
      </c>
      <c r="F1594" s="17" t="s">
        <v>58</v>
      </c>
      <c r="G1594" s="17">
        <v>203182</v>
      </c>
      <c r="H1594" s="17" t="s">
        <v>1224</v>
      </c>
      <c r="I1594" s="27">
        <v>19.82</v>
      </c>
      <c r="J1594" s="27">
        <v>19.77</v>
      </c>
      <c r="K1594" s="17" t="s">
        <v>1294</v>
      </c>
      <c r="L1594" s="34">
        <v>51957</v>
      </c>
      <c r="M1594" s="17">
        <v>51957</v>
      </c>
      <c r="N1594" s="18">
        <v>1844063.16</v>
      </c>
      <c r="O1594" s="30">
        <v>93275.830045523515</v>
      </c>
    </row>
    <row r="1595" spans="1:15" x14ac:dyDescent="0.25">
      <c r="A1595" s="36">
        <v>42670</v>
      </c>
      <c r="B1595" s="38">
        <v>10</v>
      </c>
      <c r="C1595" s="38">
        <v>44</v>
      </c>
      <c r="D1595" s="17">
        <v>3000035668</v>
      </c>
      <c r="E1595" s="17">
        <v>1100122</v>
      </c>
      <c r="F1595" s="17" t="s">
        <v>58</v>
      </c>
      <c r="G1595" s="17">
        <v>203182</v>
      </c>
      <c r="H1595" s="17" t="s">
        <v>1224</v>
      </c>
      <c r="I1595" s="27">
        <v>20.190000000000001</v>
      </c>
      <c r="J1595" s="27">
        <v>20.13</v>
      </c>
      <c r="K1595" s="17" t="s">
        <v>1295</v>
      </c>
      <c r="L1595" s="34">
        <v>51971</v>
      </c>
      <c r="M1595" s="17">
        <v>51971</v>
      </c>
      <c r="N1595" s="18">
        <v>1877642.46</v>
      </c>
      <c r="O1595" s="30">
        <v>93275.830104321911</v>
      </c>
    </row>
    <row r="1596" spans="1:15" x14ac:dyDescent="0.25">
      <c r="A1596" s="36">
        <v>42670</v>
      </c>
      <c r="B1596" s="38">
        <v>10</v>
      </c>
      <c r="C1596" s="38">
        <v>44</v>
      </c>
      <c r="D1596" s="17">
        <v>3000035668</v>
      </c>
      <c r="E1596" s="17">
        <v>1100122</v>
      </c>
      <c r="F1596" s="17" t="s">
        <v>58</v>
      </c>
      <c r="G1596" s="17">
        <v>203182</v>
      </c>
      <c r="H1596" s="17" t="s">
        <v>1224</v>
      </c>
      <c r="I1596" s="27">
        <v>20.28</v>
      </c>
      <c r="J1596" s="27">
        <v>20.260000000000002</v>
      </c>
      <c r="K1596" s="17" t="s">
        <v>1296</v>
      </c>
      <c r="L1596" s="34">
        <v>51952</v>
      </c>
      <c r="M1596" s="17">
        <v>51952</v>
      </c>
      <c r="N1596" s="18">
        <v>1889768.32</v>
      </c>
      <c r="O1596" s="30">
        <v>93275.830207305029</v>
      </c>
    </row>
    <row r="1597" spans="1:15" x14ac:dyDescent="0.25">
      <c r="A1597" s="36">
        <v>42670</v>
      </c>
      <c r="B1597" s="38">
        <v>10</v>
      </c>
      <c r="C1597" s="38">
        <v>44</v>
      </c>
      <c r="D1597" s="17">
        <v>3000035668</v>
      </c>
      <c r="E1597" s="17">
        <v>1100122</v>
      </c>
      <c r="F1597" s="17" t="s">
        <v>58</v>
      </c>
      <c r="G1597" s="17">
        <v>203182</v>
      </c>
      <c r="H1597" s="17" t="s">
        <v>1224</v>
      </c>
      <c r="I1597" s="27">
        <v>20.149999999999999</v>
      </c>
      <c r="J1597" s="27">
        <v>20.09</v>
      </c>
      <c r="K1597" s="17" t="s">
        <v>1293</v>
      </c>
      <c r="L1597" s="34">
        <v>51959</v>
      </c>
      <c r="M1597" s="17">
        <v>51959</v>
      </c>
      <c r="N1597" s="18">
        <v>1873911.42</v>
      </c>
      <c r="O1597" s="30">
        <v>93275.829766052761</v>
      </c>
    </row>
    <row r="1598" spans="1:15" x14ac:dyDescent="0.25">
      <c r="A1598" s="36">
        <v>42670</v>
      </c>
      <c r="B1598" s="38">
        <v>10</v>
      </c>
      <c r="C1598" s="38">
        <v>44</v>
      </c>
      <c r="D1598" s="17">
        <v>3000035668</v>
      </c>
      <c r="E1598" s="17">
        <v>1100122</v>
      </c>
      <c r="F1598" s="17" t="s">
        <v>58</v>
      </c>
      <c r="G1598" s="17">
        <v>203182</v>
      </c>
      <c r="H1598" s="17" t="s">
        <v>1224</v>
      </c>
      <c r="I1598" s="27">
        <v>20.9</v>
      </c>
      <c r="J1598" s="27">
        <v>20.87</v>
      </c>
      <c r="K1598" s="17" t="s">
        <v>16</v>
      </c>
      <c r="L1598" s="34">
        <v>51970</v>
      </c>
      <c r="M1598" s="17">
        <v>51970</v>
      </c>
      <c r="N1598" s="18">
        <v>1946666.5700000003</v>
      </c>
      <c r="O1598" s="30">
        <v>93275.829899377102</v>
      </c>
    </row>
    <row r="1599" spans="1:15" x14ac:dyDescent="0.25">
      <c r="A1599" s="36">
        <v>42670</v>
      </c>
      <c r="B1599" s="38">
        <v>10</v>
      </c>
      <c r="C1599" s="38">
        <v>44</v>
      </c>
      <c r="D1599" s="17">
        <v>3000035668</v>
      </c>
      <c r="E1599" s="17">
        <v>1100122</v>
      </c>
      <c r="F1599" s="17" t="s">
        <v>58</v>
      </c>
      <c r="G1599" s="17">
        <v>203182</v>
      </c>
      <c r="H1599" s="17" t="s">
        <v>1224</v>
      </c>
      <c r="I1599" s="27">
        <v>19.760000000000002</v>
      </c>
      <c r="J1599" s="27">
        <v>19.71</v>
      </c>
      <c r="K1599" s="17" t="s">
        <v>1297</v>
      </c>
      <c r="L1599" s="34">
        <v>51961</v>
      </c>
      <c r="M1599" s="17">
        <v>51961</v>
      </c>
      <c r="N1599" s="18">
        <v>1838466.61</v>
      </c>
      <c r="O1599" s="30">
        <v>93275.830035514969</v>
      </c>
    </row>
    <row r="1600" spans="1:15" x14ac:dyDescent="0.25">
      <c r="A1600" s="36">
        <v>42670</v>
      </c>
      <c r="B1600" s="38">
        <v>10</v>
      </c>
      <c r="C1600" s="38">
        <v>44</v>
      </c>
      <c r="D1600" s="17">
        <v>3000035668</v>
      </c>
      <c r="E1600" s="17">
        <v>1100122</v>
      </c>
      <c r="F1600" s="17" t="s">
        <v>58</v>
      </c>
      <c r="G1600" s="17">
        <v>203182</v>
      </c>
      <c r="H1600" s="17" t="s">
        <v>1224</v>
      </c>
      <c r="I1600" s="27">
        <v>22.62</v>
      </c>
      <c r="J1600" s="27">
        <v>22.58</v>
      </c>
      <c r="K1600" s="17" t="s">
        <v>1298</v>
      </c>
      <c r="L1600" s="34">
        <v>51956</v>
      </c>
      <c r="M1600" s="17">
        <v>51956</v>
      </c>
      <c r="N1600" s="18">
        <v>2106168.2400000002</v>
      </c>
      <c r="O1600" s="30">
        <v>93275.829937998249</v>
      </c>
    </row>
    <row r="1601" spans="1:15" x14ac:dyDescent="0.25">
      <c r="A1601" s="36">
        <v>42670</v>
      </c>
      <c r="B1601" s="38">
        <v>10</v>
      </c>
      <c r="C1601" s="38">
        <v>44</v>
      </c>
      <c r="D1601" s="17">
        <v>3000035334</v>
      </c>
      <c r="E1601" s="17">
        <v>1100122</v>
      </c>
      <c r="F1601" s="17" t="s">
        <v>58</v>
      </c>
      <c r="G1601" s="17">
        <v>203182</v>
      </c>
      <c r="H1601" s="17" t="s">
        <v>1224</v>
      </c>
      <c r="I1601" s="27">
        <v>19.535</v>
      </c>
      <c r="J1601" s="27">
        <v>19.45</v>
      </c>
      <c r="K1601" s="17" t="s">
        <v>1103</v>
      </c>
      <c r="L1601" s="34">
        <v>79</v>
      </c>
      <c r="M1601" s="17">
        <v>79</v>
      </c>
      <c r="N1601" s="18">
        <v>1758936.05</v>
      </c>
      <c r="O1601" s="30">
        <v>90433.730077120825</v>
      </c>
    </row>
    <row r="1602" spans="1:15" x14ac:dyDescent="0.25">
      <c r="A1602" s="36">
        <v>42670</v>
      </c>
      <c r="B1602" s="38">
        <v>10</v>
      </c>
      <c r="C1602" s="38">
        <v>44</v>
      </c>
      <c r="D1602" s="17">
        <v>3000035334</v>
      </c>
      <c r="E1602" s="17">
        <v>1100122</v>
      </c>
      <c r="F1602" s="17" t="s">
        <v>58</v>
      </c>
      <c r="G1602" s="17">
        <v>203182</v>
      </c>
      <c r="H1602" s="17" t="s">
        <v>1224</v>
      </c>
      <c r="I1602" s="27">
        <v>20.094999999999999</v>
      </c>
      <c r="J1602" s="27">
        <v>20</v>
      </c>
      <c r="K1602" s="17" t="s">
        <v>1299</v>
      </c>
      <c r="L1602" s="34">
        <v>77</v>
      </c>
      <c r="M1602" s="17">
        <v>77</v>
      </c>
      <c r="N1602" s="18">
        <v>1808674.6</v>
      </c>
      <c r="O1602" s="30">
        <v>90433.73000000001</v>
      </c>
    </row>
    <row r="1603" spans="1:15" x14ac:dyDescent="0.25">
      <c r="A1603" s="36">
        <v>42670</v>
      </c>
      <c r="B1603" s="38">
        <v>10</v>
      </c>
      <c r="C1603" s="38">
        <v>44</v>
      </c>
      <c r="D1603" s="17">
        <v>3000035668</v>
      </c>
      <c r="E1603" s="17">
        <v>1100122</v>
      </c>
      <c r="F1603" s="17" t="s">
        <v>58</v>
      </c>
      <c r="G1603" s="17">
        <v>203182</v>
      </c>
      <c r="H1603" s="17" t="s">
        <v>1224</v>
      </c>
      <c r="I1603" s="27">
        <v>20.25</v>
      </c>
      <c r="J1603" s="27">
        <v>20.190000000000001</v>
      </c>
      <c r="K1603" s="17" t="s">
        <v>1300</v>
      </c>
      <c r="L1603" s="34">
        <v>51972</v>
      </c>
      <c r="M1603" s="17">
        <v>51972</v>
      </c>
      <c r="N1603" s="18">
        <v>1883239.01</v>
      </c>
      <c r="O1603" s="30">
        <v>93275.830113917778</v>
      </c>
    </row>
    <row r="1604" spans="1:15" x14ac:dyDescent="0.25">
      <c r="A1604" s="36">
        <v>42670</v>
      </c>
      <c r="B1604" s="38">
        <v>10</v>
      </c>
      <c r="C1604" s="38">
        <v>44</v>
      </c>
      <c r="D1604" s="17">
        <v>3000035668</v>
      </c>
      <c r="E1604" s="17">
        <v>1100122</v>
      </c>
      <c r="F1604" s="17" t="s">
        <v>58</v>
      </c>
      <c r="G1604" s="17">
        <v>203182</v>
      </c>
      <c r="H1604" s="17" t="s">
        <v>1224</v>
      </c>
      <c r="I1604" s="27">
        <v>12.24</v>
      </c>
      <c r="J1604" s="27">
        <v>12.222</v>
      </c>
      <c r="K1604" s="17" t="s">
        <v>18</v>
      </c>
      <c r="L1604" s="34">
        <v>51973</v>
      </c>
      <c r="M1604" s="17">
        <v>51973</v>
      </c>
      <c r="N1604" s="18">
        <v>1140017.19</v>
      </c>
      <c r="O1604" s="30">
        <v>93275.829651448206</v>
      </c>
    </row>
    <row r="1605" spans="1:15" x14ac:dyDescent="0.25">
      <c r="A1605" s="36">
        <v>42670</v>
      </c>
      <c r="B1605" s="38">
        <v>10</v>
      </c>
      <c r="C1605" s="38">
        <v>44</v>
      </c>
      <c r="D1605" s="17">
        <v>3000035668</v>
      </c>
      <c r="E1605" s="17">
        <v>1100122</v>
      </c>
      <c r="F1605" s="17" t="s">
        <v>58</v>
      </c>
      <c r="G1605" s="17">
        <v>203182</v>
      </c>
      <c r="H1605" s="17" t="s">
        <v>1224</v>
      </c>
      <c r="I1605" s="27">
        <v>20.37</v>
      </c>
      <c r="J1605" s="27">
        <v>20.329999999999998</v>
      </c>
      <c r="K1605" s="17" t="s">
        <v>1301</v>
      </c>
      <c r="L1605" s="34">
        <v>51958</v>
      </c>
      <c r="M1605" s="17">
        <v>51958</v>
      </c>
      <c r="N1605" s="18">
        <v>1896297.62</v>
      </c>
      <c r="O1605" s="30">
        <v>93275.82980816529</v>
      </c>
    </row>
    <row r="1606" spans="1:15" x14ac:dyDescent="0.25">
      <c r="A1606" s="36">
        <v>42670</v>
      </c>
      <c r="B1606" s="38">
        <v>10</v>
      </c>
      <c r="C1606" s="38">
        <v>44</v>
      </c>
      <c r="D1606" s="17">
        <v>3000035668</v>
      </c>
      <c r="E1606" s="17">
        <v>1100122</v>
      </c>
      <c r="F1606" s="17" t="s">
        <v>58</v>
      </c>
      <c r="G1606" s="17">
        <v>203182</v>
      </c>
      <c r="H1606" s="17" t="s">
        <v>1224</v>
      </c>
      <c r="I1606" s="27">
        <v>22.7</v>
      </c>
      <c r="J1606" s="27">
        <v>22.64</v>
      </c>
      <c r="K1606" s="17" t="s">
        <v>1302</v>
      </c>
      <c r="L1606" s="34">
        <v>51953</v>
      </c>
      <c r="M1606" s="17">
        <v>51953</v>
      </c>
      <c r="N1606" s="18">
        <v>2111764.79</v>
      </c>
      <c r="O1606" s="30">
        <v>93275.82994699647</v>
      </c>
    </row>
    <row r="1607" spans="1:15" x14ac:dyDescent="0.25">
      <c r="A1607" s="36">
        <v>42670</v>
      </c>
      <c r="B1607" s="38">
        <v>10</v>
      </c>
      <c r="C1607" s="38">
        <v>44</v>
      </c>
      <c r="D1607" s="17">
        <v>3000035334</v>
      </c>
      <c r="E1607" s="17">
        <v>1100122</v>
      </c>
      <c r="F1607" s="17" t="s">
        <v>58</v>
      </c>
      <c r="G1607" s="17">
        <v>203182</v>
      </c>
      <c r="H1607" s="17" t="s">
        <v>1224</v>
      </c>
      <c r="I1607" s="27">
        <v>19.864999999999998</v>
      </c>
      <c r="J1607" s="27">
        <v>19.84</v>
      </c>
      <c r="K1607" s="17" t="s">
        <v>1303</v>
      </c>
      <c r="L1607" s="34">
        <v>72</v>
      </c>
      <c r="M1607" s="17">
        <v>72</v>
      </c>
      <c r="N1607" s="18">
        <v>1794205.2000000002</v>
      </c>
      <c r="O1607" s="30">
        <v>90433.729838709682</v>
      </c>
    </row>
    <row r="1608" spans="1:15" x14ac:dyDescent="0.25">
      <c r="A1608" s="36">
        <v>42670</v>
      </c>
      <c r="B1608" s="38">
        <v>10</v>
      </c>
      <c r="C1608" s="38">
        <v>44</v>
      </c>
      <c r="D1608" s="17">
        <v>3000035668</v>
      </c>
      <c r="E1608" s="17">
        <v>1100122</v>
      </c>
      <c r="F1608" s="17" t="s">
        <v>58</v>
      </c>
      <c r="G1608" s="17">
        <v>203182</v>
      </c>
      <c r="H1608" s="17" t="s">
        <v>1224</v>
      </c>
      <c r="I1608" s="27">
        <v>19.46</v>
      </c>
      <c r="J1608" s="27">
        <v>19.420000000000002</v>
      </c>
      <c r="K1608" s="17" t="s">
        <v>1279</v>
      </c>
      <c r="L1608" s="34">
        <v>51965</v>
      </c>
      <c r="M1608" s="17">
        <v>51965</v>
      </c>
      <c r="N1608" s="18">
        <v>1811416.62</v>
      </c>
      <c r="O1608" s="30">
        <v>93275.830072090626</v>
      </c>
    </row>
    <row r="1609" spans="1:15" x14ac:dyDescent="0.25">
      <c r="A1609" s="36">
        <v>42670</v>
      </c>
      <c r="B1609" s="38">
        <v>10</v>
      </c>
      <c r="C1609" s="38">
        <v>44</v>
      </c>
      <c r="D1609" s="17">
        <v>3000035668</v>
      </c>
      <c r="E1609" s="17">
        <v>1100122</v>
      </c>
      <c r="F1609" s="17" t="s">
        <v>58</v>
      </c>
      <c r="G1609" s="17">
        <v>203182</v>
      </c>
      <c r="H1609" s="17" t="s">
        <v>1224</v>
      </c>
      <c r="I1609" s="27">
        <v>26.65</v>
      </c>
      <c r="J1609" s="27">
        <v>26.6</v>
      </c>
      <c r="K1609" s="17" t="s">
        <v>1304</v>
      </c>
      <c r="L1609" s="34">
        <v>51951</v>
      </c>
      <c r="M1609" s="17">
        <v>51951</v>
      </c>
      <c r="N1609" s="18">
        <v>2481137.08</v>
      </c>
      <c r="O1609" s="30">
        <v>93275.830075187972</v>
      </c>
    </row>
    <row r="1610" spans="1:15" x14ac:dyDescent="0.25">
      <c r="A1610" s="36">
        <v>42670</v>
      </c>
      <c r="B1610" s="38">
        <v>10</v>
      </c>
      <c r="C1610" s="38">
        <v>44</v>
      </c>
      <c r="D1610" s="17">
        <v>3000035722</v>
      </c>
      <c r="E1610" s="17">
        <v>1100122</v>
      </c>
      <c r="F1610" s="17" t="s">
        <v>58</v>
      </c>
      <c r="G1610" s="17">
        <v>203182</v>
      </c>
      <c r="H1610" s="17" t="s">
        <v>1224</v>
      </c>
      <c r="I1610" s="27">
        <v>16.39</v>
      </c>
      <c r="J1610" s="27">
        <v>16.350000000000001</v>
      </c>
      <c r="K1610" s="17" t="s">
        <v>1305</v>
      </c>
      <c r="L1610" s="34">
        <v>74</v>
      </c>
      <c r="M1610" s="17">
        <v>74</v>
      </c>
      <c r="N1610" s="18">
        <v>1493837.04</v>
      </c>
      <c r="O1610" s="30">
        <v>91366.179816513759</v>
      </c>
    </row>
    <row r="1611" spans="1:15" x14ac:dyDescent="0.25">
      <c r="A1611" s="36">
        <v>42670</v>
      </c>
      <c r="B1611" s="38">
        <v>10</v>
      </c>
      <c r="C1611" s="38">
        <v>44</v>
      </c>
      <c r="D1611" s="17">
        <v>3000035668</v>
      </c>
      <c r="E1611" s="17">
        <v>1100122</v>
      </c>
      <c r="F1611" s="17" t="s">
        <v>58</v>
      </c>
      <c r="G1611" s="17">
        <v>203182</v>
      </c>
      <c r="H1611" s="17" t="s">
        <v>1224</v>
      </c>
      <c r="I1611" s="27">
        <v>16.149999999999999</v>
      </c>
      <c r="J1611" s="27">
        <v>16.12</v>
      </c>
      <c r="K1611" s="17" t="s">
        <v>1306</v>
      </c>
      <c r="L1611" s="34">
        <v>51966</v>
      </c>
      <c r="M1611" s="17">
        <v>51966</v>
      </c>
      <c r="N1611" s="18">
        <v>1503606.38</v>
      </c>
      <c r="O1611" s="30">
        <v>93275.830024813884</v>
      </c>
    </row>
    <row r="1612" spans="1:15" x14ac:dyDescent="0.25">
      <c r="A1612" s="36">
        <v>42670</v>
      </c>
      <c r="B1612" s="38">
        <v>10</v>
      </c>
      <c r="C1612" s="38">
        <v>44</v>
      </c>
      <c r="D1612" s="17">
        <v>3000035668</v>
      </c>
      <c r="E1612" s="17">
        <v>1100122</v>
      </c>
      <c r="F1612" s="17" t="s">
        <v>58</v>
      </c>
      <c r="G1612" s="17">
        <v>203182</v>
      </c>
      <c r="H1612" s="17" t="s">
        <v>1224</v>
      </c>
      <c r="I1612" s="27">
        <v>16.89</v>
      </c>
      <c r="J1612" s="27">
        <v>16.86</v>
      </c>
      <c r="K1612" s="17" t="s">
        <v>1306</v>
      </c>
      <c r="L1612" s="34">
        <v>51955</v>
      </c>
      <c r="M1612" s="17">
        <v>51955</v>
      </c>
      <c r="N1612" s="18">
        <v>1572630.4900000002</v>
      </c>
      <c r="O1612" s="30">
        <v>93275.829774614482</v>
      </c>
    </row>
    <row r="1613" spans="1:15" x14ac:dyDescent="0.25">
      <c r="A1613" s="36">
        <v>42670</v>
      </c>
      <c r="B1613" s="38">
        <v>10</v>
      </c>
      <c r="C1613" s="38">
        <v>44</v>
      </c>
      <c r="D1613" s="17">
        <v>3000035668</v>
      </c>
      <c r="E1613" s="17">
        <v>1100122</v>
      </c>
      <c r="F1613" s="17" t="s">
        <v>58</v>
      </c>
      <c r="G1613" s="17">
        <v>203182</v>
      </c>
      <c r="H1613" s="17" t="s">
        <v>1224</v>
      </c>
      <c r="I1613" s="27">
        <v>19.93</v>
      </c>
      <c r="J1613" s="27">
        <v>19.88</v>
      </c>
      <c r="K1613" s="17" t="s">
        <v>1294</v>
      </c>
      <c r="L1613" s="34">
        <v>51962</v>
      </c>
      <c r="M1613" s="17">
        <v>51962</v>
      </c>
      <c r="N1613" s="18">
        <v>1854323.5000000002</v>
      </c>
      <c r="O1613" s="30">
        <v>93275.829979879287</v>
      </c>
    </row>
    <row r="1614" spans="1:15" x14ac:dyDescent="0.25">
      <c r="A1614" s="36">
        <v>42670</v>
      </c>
      <c r="B1614" s="38">
        <v>10</v>
      </c>
      <c r="C1614" s="38">
        <v>44</v>
      </c>
      <c r="D1614" s="17">
        <v>3000035668</v>
      </c>
      <c r="E1614" s="17">
        <v>1100122</v>
      </c>
      <c r="F1614" s="17" t="s">
        <v>58</v>
      </c>
      <c r="G1614" s="17">
        <v>203182</v>
      </c>
      <c r="H1614" s="17" t="s">
        <v>1224</v>
      </c>
      <c r="I1614" s="27">
        <v>21.36</v>
      </c>
      <c r="J1614" s="27">
        <v>21.32</v>
      </c>
      <c r="K1614" s="17" t="s">
        <v>1298</v>
      </c>
      <c r="L1614" s="34">
        <v>51964</v>
      </c>
      <c r="M1614" s="17">
        <v>51964</v>
      </c>
      <c r="N1614" s="18">
        <v>1988640.7</v>
      </c>
      <c r="O1614" s="30">
        <v>93275.830206378989</v>
      </c>
    </row>
    <row r="1615" spans="1:15" x14ac:dyDescent="0.25">
      <c r="A1615" s="36">
        <v>42670</v>
      </c>
      <c r="B1615" s="38">
        <v>10</v>
      </c>
      <c r="C1615" s="38">
        <v>44</v>
      </c>
      <c r="D1615" s="17">
        <v>3000035668</v>
      </c>
      <c r="E1615" s="17">
        <v>1100122</v>
      </c>
      <c r="F1615" s="17" t="s">
        <v>58</v>
      </c>
      <c r="G1615" s="17">
        <v>203182</v>
      </c>
      <c r="H1615" s="17" t="s">
        <v>1224</v>
      </c>
      <c r="I1615" s="27">
        <v>26.9</v>
      </c>
      <c r="J1615" s="27">
        <v>26.85</v>
      </c>
      <c r="K1615" s="17" t="s">
        <v>1304</v>
      </c>
      <c r="L1615" s="34">
        <v>51963</v>
      </c>
      <c r="M1615" s="17">
        <v>51963</v>
      </c>
      <c r="N1615" s="18">
        <v>2504456.04</v>
      </c>
      <c r="O1615" s="30">
        <v>93275.830167597756</v>
      </c>
    </row>
    <row r="1616" spans="1:15" x14ac:dyDescent="0.25">
      <c r="A1616" s="36">
        <v>42670</v>
      </c>
      <c r="B1616" s="38">
        <v>10</v>
      </c>
      <c r="C1616" s="38">
        <v>44</v>
      </c>
      <c r="D1616" s="17">
        <v>3000035668</v>
      </c>
      <c r="E1616" s="17">
        <v>1100122</v>
      </c>
      <c r="F1616" s="17" t="s">
        <v>58</v>
      </c>
      <c r="G1616" s="17">
        <v>203182</v>
      </c>
      <c r="H1616" s="17" t="s">
        <v>1224</v>
      </c>
      <c r="I1616" s="27">
        <v>8.1300000000000008</v>
      </c>
      <c r="J1616" s="27">
        <v>8.1180000000000003</v>
      </c>
      <c r="K1616" s="17" t="s">
        <v>18</v>
      </c>
      <c r="L1616" s="34">
        <v>51974</v>
      </c>
      <c r="M1616" s="17">
        <v>51974</v>
      </c>
      <c r="N1616" s="18">
        <v>757213.19</v>
      </c>
      <c r="O1616" s="30">
        <v>93275.830253757071</v>
      </c>
    </row>
    <row r="1617" spans="1:15" x14ac:dyDescent="0.25">
      <c r="A1617" s="36">
        <v>42670</v>
      </c>
      <c r="B1617" s="38">
        <v>10</v>
      </c>
      <c r="C1617" s="38">
        <v>44</v>
      </c>
      <c r="D1617" s="17">
        <v>3000035668</v>
      </c>
      <c r="E1617" s="17">
        <v>1100122</v>
      </c>
      <c r="F1617" s="17" t="s">
        <v>58</v>
      </c>
      <c r="G1617" s="17">
        <v>203182</v>
      </c>
      <c r="H1617" s="17" t="s">
        <v>1224</v>
      </c>
      <c r="I1617" s="27">
        <v>20.6</v>
      </c>
      <c r="J1617" s="27">
        <v>20.57</v>
      </c>
      <c r="K1617" s="17" t="s">
        <v>1307</v>
      </c>
      <c r="L1617" s="34">
        <v>51960</v>
      </c>
      <c r="M1617" s="17">
        <v>51960</v>
      </c>
      <c r="N1617" s="18">
        <v>1918683.8199999998</v>
      </c>
      <c r="O1617" s="30">
        <v>93275.829849295085</v>
      </c>
    </row>
    <row r="1618" spans="1:15" x14ac:dyDescent="0.25">
      <c r="A1618" s="36">
        <v>42670</v>
      </c>
      <c r="B1618" s="38">
        <v>10</v>
      </c>
      <c r="C1618" s="38">
        <v>44</v>
      </c>
      <c r="D1618" s="17">
        <v>3000035722</v>
      </c>
      <c r="E1618" s="17">
        <v>1100122</v>
      </c>
      <c r="F1618" s="17" t="s">
        <v>58</v>
      </c>
      <c r="G1618" s="17">
        <v>203182</v>
      </c>
      <c r="H1618" s="17" t="s">
        <v>1224</v>
      </c>
      <c r="I1618" s="27">
        <v>16.39</v>
      </c>
      <c r="J1618" s="27">
        <v>16.329999999999998</v>
      </c>
      <c r="K1618" s="17" t="s">
        <v>377</v>
      </c>
      <c r="L1618" s="34">
        <v>74</v>
      </c>
      <c r="M1618" s="17">
        <v>74</v>
      </c>
      <c r="N1618" s="18">
        <v>1492009.72</v>
      </c>
      <c r="O1618" s="30">
        <v>91366.180036742197</v>
      </c>
    </row>
    <row r="1619" spans="1:15" x14ac:dyDescent="0.25">
      <c r="A1619" s="36">
        <v>42670</v>
      </c>
      <c r="B1619" s="38">
        <v>10</v>
      </c>
      <c r="C1619" s="38">
        <v>44</v>
      </c>
      <c r="D1619" s="17">
        <v>3000035668</v>
      </c>
      <c r="E1619" s="17">
        <v>1100122</v>
      </c>
      <c r="F1619" s="17" t="s">
        <v>58</v>
      </c>
      <c r="G1619" s="17">
        <v>203182</v>
      </c>
      <c r="H1619" s="17" t="s">
        <v>1224</v>
      </c>
      <c r="I1619" s="27">
        <v>20.14</v>
      </c>
      <c r="J1619" s="27">
        <v>20.09</v>
      </c>
      <c r="K1619" s="17" t="s">
        <v>1308</v>
      </c>
      <c r="L1619" s="34">
        <v>51967</v>
      </c>
      <c r="M1619" s="17">
        <v>51967</v>
      </c>
      <c r="N1619" s="18">
        <v>1873911.42</v>
      </c>
      <c r="O1619" s="30">
        <v>93275.829766052761</v>
      </c>
    </row>
    <row r="1620" spans="1:15" x14ac:dyDescent="0.25">
      <c r="A1620" s="36">
        <v>42670</v>
      </c>
      <c r="B1620" s="38">
        <v>10</v>
      </c>
      <c r="C1620" s="38">
        <v>44</v>
      </c>
      <c r="D1620" s="17">
        <v>3000035280</v>
      </c>
      <c r="E1620" s="17">
        <v>1100365</v>
      </c>
      <c r="F1620" s="17" t="s">
        <v>14</v>
      </c>
      <c r="G1620" s="17">
        <v>200258</v>
      </c>
      <c r="H1620" s="17" t="s">
        <v>400</v>
      </c>
      <c r="I1620" s="27">
        <v>25.92</v>
      </c>
      <c r="J1620" s="27">
        <v>25.92</v>
      </c>
      <c r="K1620" s="17" t="s">
        <v>113</v>
      </c>
      <c r="L1620" s="34">
        <v>271000142</v>
      </c>
      <c r="M1620" s="17">
        <v>271000142</v>
      </c>
      <c r="N1620" s="18">
        <v>1189080</v>
      </c>
      <c r="O1620" s="30">
        <v>45875</v>
      </c>
    </row>
    <row r="1621" spans="1:15" x14ac:dyDescent="0.25">
      <c r="A1621" s="36">
        <v>42670</v>
      </c>
      <c r="B1621" s="38">
        <v>10</v>
      </c>
      <c r="C1621" s="38">
        <v>44</v>
      </c>
      <c r="D1621" s="17">
        <v>3000035280</v>
      </c>
      <c r="E1621" s="17">
        <v>1100365</v>
      </c>
      <c r="F1621" s="17" t="s">
        <v>14</v>
      </c>
      <c r="G1621" s="17">
        <v>200258</v>
      </c>
      <c r="H1621" s="17" t="s">
        <v>400</v>
      </c>
      <c r="I1621" s="27">
        <v>18.98</v>
      </c>
      <c r="J1621" s="27">
        <v>18.98</v>
      </c>
      <c r="K1621" s="17" t="s">
        <v>1047</v>
      </c>
      <c r="L1621" s="34">
        <v>271000145</v>
      </c>
      <c r="M1621" s="17">
        <v>271000145</v>
      </c>
      <c r="N1621" s="18">
        <v>870707.5</v>
      </c>
      <c r="O1621" s="30">
        <v>45875</v>
      </c>
    </row>
    <row r="1622" spans="1:15" x14ac:dyDescent="0.25">
      <c r="A1622" s="36">
        <v>42670</v>
      </c>
      <c r="B1622" s="38">
        <v>10</v>
      </c>
      <c r="C1622" s="38">
        <v>44</v>
      </c>
      <c r="D1622" s="17">
        <v>3000035645</v>
      </c>
      <c r="E1622" s="17">
        <v>1100365</v>
      </c>
      <c r="F1622" s="17" t="s">
        <v>14</v>
      </c>
      <c r="G1622" s="17">
        <v>200258</v>
      </c>
      <c r="H1622" s="17" t="s">
        <v>400</v>
      </c>
      <c r="I1622" s="27">
        <v>20.72</v>
      </c>
      <c r="J1622" s="27">
        <v>20.72</v>
      </c>
      <c r="K1622" s="17" t="s">
        <v>1309</v>
      </c>
      <c r="L1622" s="34">
        <v>271000143</v>
      </c>
      <c r="M1622" s="17">
        <v>271000143</v>
      </c>
      <c r="N1622" s="18">
        <v>944314</v>
      </c>
      <c r="O1622" s="30">
        <v>45575</v>
      </c>
    </row>
    <row r="1623" spans="1:15" x14ac:dyDescent="0.25">
      <c r="A1623" s="36">
        <v>42670</v>
      </c>
      <c r="B1623" s="38">
        <v>10</v>
      </c>
      <c r="C1623" s="38">
        <v>44</v>
      </c>
      <c r="D1623" s="17">
        <v>3000035280</v>
      </c>
      <c r="E1623" s="17">
        <v>1100365</v>
      </c>
      <c r="F1623" s="17" t="s">
        <v>14</v>
      </c>
      <c r="G1623" s="17">
        <v>200258</v>
      </c>
      <c r="H1623" s="17" t="s">
        <v>400</v>
      </c>
      <c r="I1623" s="27">
        <v>20.100000000000001</v>
      </c>
      <c r="J1623" s="27">
        <v>20.100000000000001</v>
      </c>
      <c r="K1623" s="17" t="s">
        <v>534</v>
      </c>
      <c r="L1623" s="34">
        <v>271000144</v>
      </c>
      <c r="M1623" s="17">
        <v>271000144</v>
      </c>
      <c r="N1623" s="18">
        <v>922087.50000000012</v>
      </c>
      <c r="O1623" s="30">
        <v>45875</v>
      </c>
    </row>
    <row r="1624" spans="1:15" x14ac:dyDescent="0.25">
      <c r="A1624" s="36">
        <v>42670</v>
      </c>
      <c r="B1624" s="38">
        <v>10</v>
      </c>
      <c r="C1624" s="38">
        <v>44</v>
      </c>
      <c r="D1624" s="17">
        <v>3000035645</v>
      </c>
      <c r="E1624" s="17">
        <v>1100365</v>
      </c>
      <c r="F1624" s="17" t="s">
        <v>14</v>
      </c>
      <c r="G1624" s="17">
        <v>200258</v>
      </c>
      <c r="H1624" s="17" t="s">
        <v>400</v>
      </c>
      <c r="I1624" s="27">
        <v>20.82</v>
      </c>
      <c r="J1624" s="27">
        <v>20.81</v>
      </c>
      <c r="K1624" s="17" t="s">
        <v>531</v>
      </c>
      <c r="L1624" s="34">
        <v>271000139</v>
      </c>
      <c r="M1624" s="17">
        <v>271000139</v>
      </c>
      <c r="N1624" s="18">
        <v>948415.74999999988</v>
      </c>
      <c r="O1624" s="30">
        <v>45575</v>
      </c>
    </row>
    <row r="1625" spans="1:15" x14ac:dyDescent="0.25">
      <c r="A1625" s="36">
        <v>42670</v>
      </c>
      <c r="B1625" s="38">
        <v>10</v>
      </c>
      <c r="C1625" s="38">
        <v>44</v>
      </c>
      <c r="D1625" s="17">
        <v>3000035645</v>
      </c>
      <c r="E1625" s="17">
        <v>1100365</v>
      </c>
      <c r="F1625" s="17" t="s">
        <v>14</v>
      </c>
      <c r="G1625" s="17">
        <v>200258</v>
      </c>
      <c r="H1625" s="17" t="s">
        <v>400</v>
      </c>
      <c r="I1625" s="27">
        <v>-20.72</v>
      </c>
      <c r="J1625" s="27">
        <v>-20.72</v>
      </c>
      <c r="K1625" s="17" t="s">
        <v>1309</v>
      </c>
      <c r="L1625" s="34">
        <v>271000143</v>
      </c>
      <c r="M1625" s="17">
        <v>271000143</v>
      </c>
      <c r="N1625" s="18">
        <v>-944314</v>
      </c>
      <c r="O1625" s="30">
        <v>45575</v>
      </c>
    </row>
    <row r="1626" spans="1:15" x14ac:dyDescent="0.25">
      <c r="A1626" s="36">
        <v>42670</v>
      </c>
      <c r="B1626" s="38">
        <v>10</v>
      </c>
      <c r="C1626" s="38">
        <v>44</v>
      </c>
      <c r="D1626" s="17">
        <v>3000035280</v>
      </c>
      <c r="E1626" s="17">
        <v>1100365</v>
      </c>
      <c r="F1626" s="17" t="s">
        <v>14</v>
      </c>
      <c r="G1626" s="17">
        <v>200258</v>
      </c>
      <c r="H1626" s="17" t="s">
        <v>400</v>
      </c>
      <c r="I1626" s="27">
        <v>22.11</v>
      </c>
      <c r="J1626" s="27">
        <v>22.1</v>
      </c>
      <c r="K1626" s="17" t="s">
        <v>112</v>
      </c>
      <c r="L1626" s="34">
        <v>271000141</v>
      </c>
      <c r="M1626" s="17">
        <v>271000141</v>
      </c>
      <c r="N1626" s="18">
        <v>1013837.5000000001</v>
      </c>
      <c r="O1626" s="30">
        <v>45875</v>
      </c>
    </row>
    <row r="1627" spans="1:15" x14ac:dyDescent="0.25">
      <c r="A1627" s="36">
        <v>42671</v>
      </c>
      <c r="B1627" s="38">
        <v>10</v>
      </c>
      <c r="C1627" s="38">
        <v>44</v>
      </c>
      <c r="D1627" s="17">
        <v>3000035334</v>
      </c>
      <c r="E1627" s="17">
        <v>1100122</v>
      </c>
      <c r="F1627" s="17" t="s">
        <v>58</v>
      </c>
      <c r="G1627" s="17">
        <v>203182</v>
      </c>
      <c r="H1627" s="17" t="s">
        <v>1224</v>
      </c>
      <c r="I1627" s="27">
        <v>20.13</v>
      </c>
      <c r="J1627" s="27">
        <v>20.09</v>
      </c>
      <c r="K1627" s="17" t="s">
        <v>625</v>
      </c>
      <c r="L1627" s="34">
        <v>72</v>
      </c>
      <c r="M1627" s="17">
        <v>72</v>
      </c>
      <c r="N1627" s="18">
        <v>1816813.64</v>
      </c>
      <c r="O1627" s="30">
        <v>90433.730214036827</v>
      </c>
    </row>
    <row r="1628" spans="1:15" x14ac:dyDescent="0.25">
      <c r="A1628" s="36">
        <v>42671</v>
      </c>
      <c r="B1628" s="38">
        <v>10</v>
      </c>
      <c r="C1628" s="38">
        <v>44</v>
      </c>
      <c r="D1628" s="17">
        <v>3000035645</v>
      </c>
      <c r="E1628" s="17">
        <v>1100365</v>
      </c>
      <c r="F1628" s="17" t="s">
        <v>14</v>
      </c>
      <c r="G1628" s="17">
        <v>200258</v>
      </c>
      <c r="H1628" s="17" t="s">
        <v>400</v>
      </c>
      <c r="I1628" s="27">
        <v>20.239999999999998</v>
      </c>
      <c r="J1628" s="27">
        <v>20.239999999999998</v>
      </c>
      <c r="K1628" s="17" t="s">
        <v>1135</v>
      </c>
      <c r="L1628" s="34">
        <v>271000146</v>
      </c>
      <c r="M1628" s="17">
        <v>271000146</v>
      </c>
      <c r="N1628" s="18">
        <v>922437.99999999988</v>
      </c>
      <c r="O1628" s="30">
        <v>45575</v>
      </c>
    </row>
    <row r="1629" spans="1:15" x14ac:dyDescent="0.25">
      <c r="A1629" s="36">
        <v>42671</v>
      </c>
      <c r="B1629" s="38">
        <v>10</v>
      </c>
      <c r="C1629" s="38">
        <v>44</v>
      </c>
      <c r="D1629" s="17">
        <v>3000035645</v>
      </c>
      <c r="E1629" s="17">
        <v>1100365</v>
      </c>
      <c r="F1629" s="17" t="s">
        <v>14</v>
      </c>
      <c r="G1629" s="17">
        <v>200258</v>
      </c>
      <c r="H1629" s="17" t="s">
        <v>400</v>
      </c>
      <c r="I1629" s="27">
        <v>19.53</v>
      </c>
      <c r="J1629" s="27">
        <v>19.52</v>
      </c>
      <c r="K1629" s="17" t="s">
        <v>1047</v>
      </c>
      <c r="L1629" s="34">
        <v>271000148</v>
      </c>
      <c r="M1629" s="17">
        <v>271000148</v>
      </c>
      <c r="N1629" s="18">
        <v>889624</v>
      </c>
      <c r="O1629" s="30">
        <v>45575</v>
      </c>
    </row>
    <row r="1630" spans="1:15" x14ac:dyDescent="0.25">
      <c r="A1630" s="36">
        <v>42671</v>
      </c>
      <c r="B1630" s="38">
        <v>10</v>
      </c>
      <c r="C1630" s="38">
        <v>44</v>
      </c>
      <c r="D1630" s="17">
        <v>3000035645</v>
      </c>
      <c r="E1630" s="17">
        <v>1100365</v>
      </c>
      <c r="F1630" s="17" t="s">
        <v>14</v>
      </c>
      <c r="G1630" s="17">
        <v>200258</v>
      </c>
      <c r="H1630" s="17" t="s">
        <v>400</v>
      </c>
      <c r="I1630" s="27">
        <v>22.12</v>
      </c>
      <c r="J1630" s="27">
        <v>22.12</v>
      </c>
      <c r="K1630" s="17" t="s">
        <v>112</v>
      </c>
      <c r="L1630" s="34">
        <v>271000152</v>
      </c>
      <c r="M1630" s="17">
        <v>271000152</v>
      </c>
      <c r="N1630" s="18">
        <v>1008119</v>
      </c>
      <c r="O1630" s="30">
        <v>45575</v>
      </c>
    </row>
    <row r="1631" spans="1:15" x14ac:dyDescent="0.25">
      <c r="A1631" s="36">
        <v>42671</v>
      </c>
      <c r="B1631" s="38">
        <v>10</v>
      </c>
      <c r="C1631" s="38">
        <v>44</v>
      </c>
      <c r="D1631" s="17">
        <v>3000035645</v>
      </c>
      <c r="E1631" s="17">
        <v>1100365</v>
      </c>
      <c r="F1631" s="17" t="s">
        <v>14</v>
      </c>
      <c r="G1631" s="17">
        <v>200258</v>
      </c>
      <c r="H1631" s="17" t="s">
        <v>400</v>
      </c>
      <c r="I1631" s="27">
        <v>19.53</v>
      </c>
      <c r="J1631" s="27">
        <v>19.52</v>
      </c>
      <c r="K1631" s="17" t="s">
        <v>1047</v>
      </c>
      <c r="L1631" s="34">
        <v>271000148</v>
      </c>
      <c r="M1631" s="17">
        <v>271000148</v>
      </c>
      <c r="N1631" s="18">
        <v>889624</v>
      </c>
      <c r="O1631" s="30">
        <v>45575</v>
      </c>
    </row>
    <row r="1632" spans="1:15" x14ac:dyDescent="0.25">
      <c r="A1632" s="36">
        <v>42671</v>
      </c>
      <c r="B1632" s="38">
        <v>10</v>
      </c>
      <c r="C1632" s="38">
        <v>44</v>
      </c>
      <c r="D1632" s="17">
        <v>3000035645</v>
      </c>
      <c r="E1632" s="17">
        <v>1100365</v>
      </c>
      <c r="F1632" s="17" t="s">
        <v>14</v>
      </c>
      <c r="G1632" s="17">
        <v>200258</v>
      </c>
      <c r="H1632" s="17" t="s">
        <v>400</v>
      </c>
      <c r="I1632" s="27">
        <v>21.18</v>
      </c>
      <c r="J1632" s="27">
        <v>21.18</v>
      </c>
      <c r="K1632" s="17" t="s">
        <v>1309</v>
      </c>
      <c r="L1632" s="34">
        <v>271000149</v>
      </c>
      <c r="M1632" s="17">
        <v>271000149</v>
      </c>
      <c r="N1632" s="18">
        <v>965278.5</v>
      </c>
      <c r="O1632" s="30">
        <v>45575</v>
      </c>
    </row>
    <row r="1633" spans="1:15" x14ac:dyDescent="0.25">
      <c r="A1633" s="36">
        <v>42671</v>
      </c>
      <c r="B1633" s="38">
        <v>10</v>
      </c>
      <c r="C1633" s="38">
        <v>44</v>
      </c>
      <c r="D1633" s="17">
        <v>3000035645</v>
      </c>
      <c r="E1633" s="17">
        <v>1100365</v>
      </c>
      <c r="F1633" s="17" t="s">
        <v>14</v>
      </c>
      <c r="G1633" s="17">
        <v>200258</v>
      </c>
      <c r="H1633" s="17" t="s">
        <v>400</v>
      </c>
      <c r="I1633" s="27">
        <v>-19.53</v>
      </c>
      <c r="J1633" s="27">
        <v>-19.52</v>
      </c>
      <c r="K1633" s="17" t="s">
        <v>1047</v>
      </c>
      <c r="L1633" s="34">
        <v>271000148</v>
      </c>
      <c r="M1633" s="17">
        <v>271000148</v>
      </c>
      <c r="N1633" s="18">
        <v>-889624</v>
      </c>
      <c r="O1633" s="30">
        <v>45575</v>
      </c>
    </row>
    <row r="1634" spans="1:15" x14ac:dyDescent="0.25">
      <c r="A1634" s="36">
        <v>42672</v>
      </c>
      <c r="B1634" s="38">
        <v>10</v>
      </c>
      <c r="C1634" s="38">
        <v>44</v>
      </c>
      <c r="D1634" s="17">
        <v>3000035817</v>
      </c>
      <c r="E1634" s="17">
        <v>1100122</v>
      </c>
      <c r="F1634" s="17" t="s">
        <v>58</v>
      </c>
      <c r="G1634" s="17">
        <v>203182</v>
      </c>
      <c r="H1634" s="17" t="s">
        <v>1224</v>
      </c>
      <c r="I1634" s="27">
        <v>20.16</v>
      </c>
      <c r="J1634" s="27">
        <v>20.079999999999998</v>
      </c>
      <c r="K1634" s="17" t="s">
        <v>1310</v>
      </c>
      <c r="L1634" s="34">
        <v>87</v>
      </c>
      <c r="M1634" s="17">
        <v>87</v>
      </c>
      <c r="N1634" s="18">
        <v>1834632.89</v>
      </c>
      <c r="O1634" s="30">
        <v>91366.179780876497</v>
      </c>
    </row>
    <row r="1635" spans="1:15" x14ac:dyDescent="0.25">
      <c r="A1635" s="36">
        <v>42672</v>
      </c>
      <c r="B1635" s="38">
        <v>10</v>
      </c>
      <c r="C1635" s="38">
        <v>44</v>
      </c>
      <c r="D1635" s="17">
        <v>3000035831</v>
      </c>
      <c r="E1635" s="17">
        <v>1100122</v>
      </c>
      <c r="F1635" s="17" t="s">
        <v>58</v>
      </c>
      <c r="G1635" s="17">
        <v>203182</v>
      </c>
      <c r="H1635" s="17" t="s">
        <v>1224</v>
      </c>
      <c r="I1635" s="27">
        <v>19.989999999999998</v>
      </c>
      <c r="J1635" s="27">
        <v>19.940000000000001</v>
      </c>
      <c r="K1635" s="17" t="s">
        <v>1311</v>
      </c>
      <c r="L1635" s="34">
        <v>88</v>
      </c>
      <c r="M1635" s="17">
        <v>88</v>
      </c>
      <c r="N1635" s="18">
        <v>1821841.63</v>
      </c>
      <c r="O1635" s="30">
        <v>91366.180040120351</v>
      </c>
    </row>
    <row r="1636" spans="1:15" x14ac:dyDescent="0.25">
      <c r="A1636" s="36">
        <v>42672</v>
      </c>
      <c r="B1636" s="38">
        <v>10</v>
      </c>
      <c r="C1636" s="38">
        <v>44</v>
      </c>
      <c r="D1636" s="17">
        <v>3000035817</v>
      </c>
      <c r="E1636" s="17">
        <v>1100122</v>
      </c>
      <c r="F1636" s="17" t="s">
        <v>58</v>
      </c>
      <c r="G1636" s="17">
        <v>203182</v>
      </c>
      <c r="H1636" s="17" t="s">
        <v>1224</v>
      </c>
      <c r="I1636" s="27">
        <v>15.98</v>
      </c>
      <c r="J1636" s="27">
        <v>15.96</v>
      </c>
      <c r="K1636" s="17" t="s">
        <v>1312</v>
      </c>
      <c r="L1636" s="34">
        <v>87</v>
      </c>
      <c r="M1636" s="17">
        <v>87</v>
      </c>
      <c r="N1636" s="18">
        <v>1458204.23</v>
      </c>
      <c r="O1636" s="30">
        <v>91366.179824561405</v>
      </c>
    </row>
    <row r="1637" spans="1:15" x14ac:dyDescent="0.25">
      <c r="A1637" s="36">
        <v>42672</v>
      </c>
      <c r="B1637" s="38">
        <v>10</v>
      </c>
      <c r="C1637" s="38">
        <v>44</v>
      </c>
      <c r="D1637" s="17">
        <v>3000035816</v>
      </c>
      <c r="E1637" s="17">
        <v>1100122</v>
      </c>
      <c r="F1637" s="17" t="s">
        <v>58</v>
      </c>
      <c r="G1637" s="17">
        <v>203182</v>
      </c>
      <c r="H1637" s="17" t="s">
        <v>1224</v>
      </c>
      <c r="I1637" s="27">
        <v>20.58</v>
      </c>
      <c r="J1637" s="27">
        <v>20.57</v>
      </c>
      <c r="K1637" s="17" t="s">
        <v>1313</v>
      </c>
      <c r="L1637" s="34">
        <v>86</v>
      </c>
      <c r="M1637" s="17">
        <v>86</v>
      </c>
      <c r="N1637" s="18">
        <v>1879402.32</v>
      </c>
      <c r="O1637" s="30">
        <v>91366.179873602334</v>
      </c>
    </row>
    <row r="1638" spans="1:15" x14ac:dyDescent="0.25">
      <c r="A1638" s="36">
        <v>42672</v>
      </c>
      <c r="B1638" s="38">
        <v>10</v>
      </c>
      <c r="C1638" s="38">
        <v>44</v>
      </c>
      <c r="D1638" s="17">
        <v>3000035818</v>
      </c>
      <c r="E1638" s="17">
        <v>1100122</v>
      </c>
      <c r="F1638" s="17" t="s">
        <v>58</v>
      </c>
      <c r="G1638" s="17">
        <v>203182</v>
      </c>
      <c r="H1638" s="17" t="s">
        <v>1224</v>
      </c>
      <c r="I1638" s="27">
        <v>20.100000000000001</v>
      </c>
      <c r="J1638" s="27">
        <v>20.100000000000001</v>
      </c>
      <c r="K1638" s="17" t="s">
        <v>1314</v>
      </c>
      <c r="L1638" s="34">
        <v>84</v>
      </c>
      <c r="M1638" s="17">
        <v>84</v>
      </c>
      <c r="N1638" s="18">
        <v>1965629.2500000002</v>
      </c>
      <c r="O1638" s="30">
        <v>97792.5</v>
      </c>
    </row>
    <row r="1639" spans="1:15" x14ac:dyDescent="0.25">
      <c r="A1639" s="36">
        <v>42672</v>
      </c>
      <c r="B1639" s="38">
        <v>10</v>
      </c>
      <c r="C1639" s="38">
        <v>44</v>
      </c>
      <c r="D1639" s="17">
        <v>3000035817</v>
      </c>
      <c r="E1639" s="17">
        <v>1100122</v>
      </c>
      <c r="F1639" s="17" t="s">
        <v>58</v>
      </c>
      <c r="G1639" s="17">
        <v>203182</v>
      </c>
      <c r="H1639" s="17" t="s">
        <v>1224</v>
      </c>
      <c r="I1639" s="27">
        <v>16.899999999999999</v>
      </c>
      <c r="J1639" s="27">
        <v>16.88</v>
      </c>
      <c r="K1639" s="17" t="s">
        <v>1315</v>
      </c>
      <c r="L1639" s="34">
        <v>85</v>
      </c>
      <c r="M1639" s="17">
        <v>85</v>
      </c>
      <c r="N1639" s="18">
        <v>1542261.12</v>
      </c>
      <c r="O1639" s="30">
        <v>91366.180094786745</v>
      </c>
    </row>
    <row r="1640" spans="1:15" x14ac:dyDescent="0.25">
      <c r="A1640" s="36">
        <v>42672</v>
      </c>
      <c r="B1640" s="38">
        <v>10</v>
      </c>
      <c r="C1640" s="38">
        <v>44</v>
      </c>
      <c r="D1640" s="17">
        <v>3000035334</v>
      </c>
      <c r="E1640" s="17">
        <v>1100122</v>
      </c>
      <c r="F1640" s="17" t="s">
        <v>58</v>
      </c>
      <c r="G1640" s="17">
        <v>203182</v>
      </c>
      <c r="H1640" s="17" t="s">
        <v>1224</v>
      </c>
      <c r="I1640" s="27">
        <v>20.315000000000001</v>
      </c>
      <c r="J1640" s="27">
        <v>20.27</v>
      </c>
      <c r="K1640" s="17" t="s">
        <v>1316</v>
      </c>
      <c r="L1640" s="34">
        <v>82</v>
      </c>
      <c r="M1640" s="17">
        <v>82</v>
      </c>
      <c r="N1640" s="18">
        <v>1833091.71</v>
      </c>
      <c r="O1640" s="30">
        <v>90433.730143068577</v>
      </c>
    </row>
    <row r="1641" spans="1:15" x14ac:dyDescent="0.25">
      <c r="A1641" s="36">
        <v>42672</v>
      </c>
      <c r="B1641" s="38">
        <v>10</v>
      </c>
      <c r="C1641" s="38">
        <v>44</v>
      </c>
      <c r="D1641" s="17">
        <v>3000035334</v>
      </c>
      <c r="E1641" s="17">
        <v>1100122</v>
      </c>
      <c r="F1641" s="17" t="s">
        <v>58</v>
      </c>
      <c r="G1641" s="17">
        <v>203182</v>
      </c>
      <c r="H1641" s="17" t="s">
        <v>1224</v>
      </c>
      <c r="I1641" s="27">
        <v>19.434999999999999</v>
      </c>
      <c r="J1641" s="27">
        <v>19.350000000000001</v>
      </c>
      <c r="K1641" s="17" t="s">
        <v>1317</v>
      </c>
      <c r="L1641" s="34">
        <v>78</v>
      </c>
      <c r="M1641" s="17">
        <v>78</v>
      </c>
      <c r="N1641" s="18">
        <v>1749892.68</v>
      </c>
      <c r="O1641" s="30">
        <v>90433.730232558126</v>
      </c>
    </row>
    <row r="1642" spans="1:15" x14ac:dyDescent="0.25">
      <c r="A1642" s="36">
        <v>42672</v>
      </c>
      <c r="B1642" s="38">
        <v>10</v>
      </c>
      <c r="C1642" s="38">
        <v>44</v>
      </c>
      <c r="D1642" s="17">
        <v>3000035668</v>
      </c>
      <c r="E1642" s="17">
        <v>1100122</v>
      </c>
      <c r="F1642" s="17" t="s">
        <v>58</v>
      </c>
      <c r="G1642" s="17">
        <v>203182</v>
      </c>
      <c r="H1642" s="17" t="s">
        <v>1224</v>
      </c>
      <c r="I1642" s="27">
        <v>22.31</v>
      </c>
      <c r="J1642" s="27">
        <v>22.28</v>
      </c>
      <c r="K1642" s="17" t="s">
        <v>1281</v>
      </c>
      <c r="L1642" s="34">
        <v>51975</v>
      </c>
      <c r="M1642" s="17">
        <v>51975</v>
      </c>
      <c r="N1642" s="18">
        <v>2078185.4899999998</v>
      </c>
      <c r="O1642" s="30">
        <v>93275.82989228006</v>
      </c>
    </row>
    <row r="1643" spans="1:15" x14ac:dyDescent="0.25">
      <c r="A1643" s="36">
        <v>42672</v>
      </c>
      <c r="B1643" s="38">
        <v>10</v>
      </c>
      <c r="C1643" s="38">
        <v>44</v>
      </c>
      <c r="D1643" s="17">
        <v>3000035645</v>
      </c>
      <c r="E1643" s="17">
        <v>1100365</v>
      </c>
      <c r="F1643" s="17" t="s">
        <v>14</v>
      </c>
      <c r="G1643" s="17">
        <v>200258</v>
      </c>
      <c r="H1643" s="17" t="s">
        <v>400</v>
      </c>
      <c r="I1643" s="27">
        <v>25.88</v>
      </c>
      <c r="J1643" s="27">
        <v>25.87</v>
      </c>
      <c r="K1643" s="17" t="s">
        <v>113</v>
      </c>
      <c r="L1643" s="34">
        <v>271000151</v>
      </c>
      <c r="M1643" s="17">
        <v>271000151</v>
      </c>
      <c r="N1643" s="18">
        <v>1179025.25</v>
      </c>
      <c r="O1643" s="30">
        <v>45575</v>
      </c>
    </row>
    <row r="1644" spans="1:15" x14ac:dyDescent="0.25">
      <c r="A1644" s="36">
        <v>42673</v>
      </c>
      <c r="B1644" s="38">
        <v>10</v>
      </c>
      <c r="C1644" s="38">
        <v>45</v>
      </c>
      <c r="D1644" s="17">
        <v>3000035818</v>
      </c>
      <c r="E1644" s="17">
        <v>1100122</v>
      </c>
      <c r="F1644" s="17" t="s">
        <v>58</v>
      </c>
      <c r="G1644" s="17">
        <v>203182</v>
      </c>
      <c r="H1644" s="17" t="s">
        <v>1224</v>
      </c>
      <c r="I1644" s="27">
        <v>19.98</v>
      </c>
      <c r="J1644" s="27">
        <v>19.98</v>
      </c>
      <c r="K1644" s="17" t="s">
        <v>1318</v>
      </c>
      <c r="L1644" s="34">
        <v>84</v>
      </c>
      <c r="M1644" s="17">
        <v>84</v>
      </c>
      <c r="N1644" s="18">
        <v>1953894.1500000001</v>
      </c>
      <c r="O1644" s="30">
        <v>97792.5</v>
      </c>
    </row>
    <row r="1645" spans="1:15" x14ac:dyDescent="0.25">
      <c r="A1645" s="36">
        <v>42677</v>
      </c>
      <c r="B1645" s="38">
        <v>11</v>
      </c>
      <c r="C1645" s="38">
        <v>45</v>
      </c>
      <c r="D1645" s="17">
        <v>3000035334</v>
      </c>
      <c r="E1645" s="17">
        <v>1100122</v>
      </c>
      <c r="F1645" s="17" t="s">
        <v>58</v>
      </c>
      <c r="G1645" s="17">
        <v>203182</v>
      </c>
      <c r="H1645" s="17" t="s">
        <v>1224</v>
      </c>
      <c r="I1645" s="27">
        <v>20.05</v>
      </c>
      <c r="J1645" s="27">
        <v>19.98</v>
      </c>
      <c r="K1645" s="17" t="s">
        <v>1319</v>
      </c>
      <c r="L1645" s="34">
        <v>92</v>
      </c>
      <c r="M1645" s="17">
        <v>92</v>
      </c>
      <c r="N1645" s="18">
        <v>1806865.93</v>
      </c>
      <c r="O1645" s="30">
        <v>90433.730230230227</v>
      </c>
    </row>
    <row r="1646" spans="1:15" x14ac:dyDescent="0.25">
      <c r="A1646" s="36">
        <v>42677</v>
      </c>
      <c r="B1646" s="38">
        <v>11</v>
      </c>
      <c r="C1646" s="38">
        <v>45</v>
      </c>
      <c r="D1646" s="17">
        <v>3000035280</v>
      </c>
      <c r="E1646" s="17">
        <v>1100365</v>
      </c>
      <c r="F1646" s="17" t="s">
        <v>14</v>
      </c>
      <c r="G1646" s="17">
        <v>200258</v>
      </c>
      <c r="H1646" s="17" t="s">
        <v>400</v>
      </c>
      <c r="I1646" s="27">
        <v>11</v>
      </c>
      <c r="J1646" s="27">
        <v>11</v>
      </c>
      <c r="K1646" s="17" t="s">
        <v>1320</v>
      </c>
      <c r="L1646" s="34">
        <v>271000143</v>
      </c>
      <c r="M1646" s="17">
        <v>271000143</v>
      </c>
      <c r="N1646" s="18">
        <v>504625</v>
      </c>
      <c r="O1646" s="30">
        <v>45875</v>
      </c>
    </row>
    <row r="1647" spans="1:15" x14ac:dyDescent="0.25">
      <c r="A1647" s="36">
        <v>42677</v>
      </c>
      <c r="B1647" s="38">
        <v>11</v>
      </c>
      <c r="C1647" s="38">
        <v>45</v>
      </c>
      <c r="D1647" s="17">
        <v>3000035645</v>
      </c>
      <c r="E1647" s="17">
        <v>1100365</v>
      </c>
      <c r="F1647" s="17" t="s">
        <v>14</v>
      </c>
      <c r="G1647" s="17">
        <v>200258</v>
      </c>
      <c r="H1647" s="17" t="s">
        <v>400</v>
      </c>
      <c r="I1647" s="27">
        <v>9.7200000000000006</v>
      </c>
      <c r="J1647" s="27">
        <v>9.7200000000000006</v>
      </c>
      <c r="K1647" s="17" t="s">
        <v>1320</v>
      </c>
      <c r="L1647" s="34">
        <v>271000143</v>
      </c>
      <c r="M1647" s="17">
        <v>271000143</v>
      </c>
      <c r="N1647" s="18">
        <v>442989.00000000006</v>
      </c>
      <c r="O1647" s="30">
        <v>45575</v>
      </c>
    </row>
    <row r="1648" spans="1:15" x14ac:dyDescent="0.25">
      <c r="A1648" s="36">
        <v>42678</v>
      </c>
      <c r="B1648" s="38">
        <v>11</v>
      </c>
      <c r="C1648" s="38">
        <v>45</v>
      </c>
      <c r="D1648" s="17">
        <v>3000035901</v>
      </c>
      <c r="E1648" s="17">
        <v>1100122</v>
      </c>
      <c r="F1648" s="17" t="s">
        <v>58</v>
      </c>
      <c r="G1648" s="17">
        <v>203182</v>
      </c>
      <c r="H1648" s="17" t="s">
        <v>1224</v>
      </c>
      <c r="I1648" s="27">
        <v>15.94</v>
      </c>
      <c r="J1648" s="27">
        <v>15.94</v>
      </c>
      <c r="K1648" s="17" t="s">
        <v>1321</v>
      </c>
      <c r="L1648" s="34">
        <v>93</v>
      </c>
      <c r="M1648" s="17">
        <v>93</v>
      </c>
      <c r="N1648" s="18">
        <v>1456376.91</v>
      </c>
      <c r="O1648" s="30">
        <v>91366.18005018821</v>
      </c>
    </row>
    <row r="1649" spans="1:15" x14ac:dyDescent="0.25">
      <c r="A1649" s="36">
        <v>42678</v>
      </c>
      <c r="B1649" s="38">
        <v>11</v>
      </c>
      <c r="C1649" s="38">
        <v>45</v>
      </c>
      <c r="D1649" s="17">
        <v>3000035901</v>
      </c>
      <c r="E1649" s="17">
        <v>1100122</v>
      </c>
      <c r="F1649" s="17" t="s">
        <v>58</v>
      </c>
      <c r="G1649" s="17">
        <v>203182</v>
      </c>
      <c r="H1649" s="17" t="s">
        <v>1224</v>
      </c>
      <c r="I1649" s="27">
        <v>15.98</v>
      </c>
      <c r="J1649" s="27">
        <v>15.98</v>
      </c>
      <c r="K1649" s="17" t="s">
        <v>1322</v>
      </c>
      <c r="L1649" s="34">
        <v>93</v>
      </c>
      <c r="M1649" s="17">
        <v>93</v>
      </c>
      <c r="N1649" s="18">
        <v>1460031.56</v>
      </c>
      <c r="O1649" s="30">
        <v>91366.180225281598</v>
      </c>
    </row>
    <row r="1650" spans="1:15" x14ac:dyDescent="0.25">
      <c r="A1650" s="36">
        <v>42678</v>
      </c>
      <c r="B1650" s="38">
        <v>11</v>
      </c>
      <c r="C1650" s="38">
        <v>45</v>
      </c>
      <c r="D1650" s="17">
        <v>3000035901</v>
      </c>
      <c r="E1650" s="17">
        <v>1100122</v>
      </c>
      <c r="F1650" s="17" t="s">
        <v>58</v>
      </c>
      <c r="G1650" s="17">
        <v>203182</v>
      </c>
      <c r="H1650" s="17" t="s">
        <v>1224</v>
      </c>
      <c r="I1650" s="27">
        <v>16.02</v>
      </c>
      <c r="J1650" s="27">
        <v>15.99</v>
      </c>
      <c r="K1650" s="17" t="s">
        <v>1323</v>
      </c>
      <c r="L1650" s="34">
        <v>93</v>
      </c>
      <c r="M1650" s="17">
        <v>93</v>
      </c>
      <c r="N1650" s="18">
        <v>1460945.22</v>
      </c>
      <c r="O1650" s="30">
        <v>91366.18011257035</v>
      </c>
    </row>
    <row r="1651" spans="1:15" x14ac:dyDescent="0.25">
      <c r="A1651" s="36">
        <v>42678</v>
      </c>
      <c r="B1651" s="38">
        <v>11</v>
      </c>
      <c r="C1651" s="38">
        <v>45</v>
      </c>
      <c r="D1651" s="17">
        <v>3000035911</v>
      </c>
      <c r="E1651" s="17">
        <v>1100122</v>
      </c>
      <c r="F1651" s="17" t="s">
        <v>58</v>
      </c>
      <c r="G1651" s="17">
        <v>203182</v>
      </c>
      <c r="H1651" s="17" t="s">
        <v>1224</v>
      </c>
      <c r="I1651" s="27">
        <v>17.04</v>
      </c>
      <c r="J1651" s="27">
        <v>17.03</v>
      </c>
      <c r="K1651" s="17" t="s">
        <v>1324</v>
      </c>
      <c r="L1651" s="34">
        <v>97</v>
      </c>
      <c r="M1651" s="17">
        <v>97</v>
      </c>
      <c r="N1651" s="18">
        <v>1555966.05</v>
      </c>
      <c r="O1651" s="30">
        <v>91366.180270111567</v>
      </c>
    </row>
    <row r="1652" spans="1:15" x14ac:dyDescent="0.25">
      <c r="A1652" s="36">
        <v>42678</v>
      </c>
      <c r="B1652" s="38">
        <v>11</v>
      </c>
      <c r="C1652" s="38">
        <v>45</v>
      </c>
      <c r="D1652" s="17">
        <v>3000035898</v>
      </c>
      <c r="E1652" s="17">
        <v>1100122</v>
      </c>
      <c r="F1652" s="17" t="s">
        <v>58</v>
      </c>
      <c r="G1652" s="17">
        <v>203182</v>
      </c>
      <c r="H1652" s="17" t="s">
        <v>1224</v>
      </c>
      <c r="I1652" s="27">
        <v>19.940000000000001</v>
      </c>
      <c r="J1652" s="27">
        <v>19.899999999999999</v>
      </c>
      <c r="K1652" s="17" t="s">
        <v>1325</v>
      </c>
      <c r="L1652" s="34">
        <v>94</v>
      </c>
      <c r="M1652" s="17">
        <v>94</v>
      </c>
      <c r="N1652" s="18">
        <v>1818186.98</v>
      </c>
      <c r="O1652" s="30">
        <v>91366.179899497496</v>
      </c>
    </row>
    <row r="1653" spans="1:15" x14ac:dyDescent="0.25">
      <c r="A1653" s="36">
        <v>42680</v>
      </c>
      <c r="B1653" s="38">
        <v>11</v>
      </c>
      <c r="C1653" s="38">
        <v>46</v>
      </c>
      <c r="D1653" s="17">
        <v>3000035956</v>
      </c>
      <c r="E1653" s="17">
        <v>1100122</v>
      </c>
      <c r="F1653" s="17" t="s">
        <v>58</v>
      </c>
      <c r="G1653" s="17">
        <v>203182</v>
      </c>
      <c r="H1653" s="17" t="s">
        <v>1224</v>
      </c>
      <c r="I1653" s="27">
        <v>21.11</v>
      </c>
      <c r="J1653" s="27">
        <v>21.11</v>
      </c>
      <c r="K1653" s="17" t="s">
        <v>1326</v>
      </c>
      <c r="L1653" s="34">
        <v>51992</v>
      </c>
      <c r="M1653" s="17">
        <v>51992</v>
      </c>
      <c r="N1653" s="18">
        <v>2066416.0999999999</v>
      </c>
      <c r="O1653" s="30">
        <v>97888.019895783989</v>
      </c>
    </row>
    <row r="1654" spans="1:15" x14ac:dyDescent="0.25">
      <c r="A1654" s="36">
        <v>42680</v>
      </c>
      <c r="B1654" s="38">
        <v>11</v>
      </c>
      <c r="C1654" s="38">
        <v>46</v>
      </c>
      <c r="D1654" s="17">
        <v>3000035974</v>
      </c>
      <c r="E1654" s="17">
        <v>1100122</v>
      </c>
      <c r="F1654" s="17" t="s">
        <v>58</v>
      </c>
      <c r="G1654" s="17">
        <v>203182</v>
      </c>
      <c r="H1654" s="17" t="s">
        <v>1224</v>
      </c>
      <c r="I1654" s="27">
        <v>19.59</v>
      </c>
      <c r="J1654" s="27">
        <v>19.59</v>
      </c>
      <c r="K1654" s="17" t="s">
        <v>1327</v>
      </c>
      <c r="L1654" s="34">
        <v>100</v>
      </c>
      <c r="M1654" s="17">
        <v>100</v>
      </c>
      <c r="N1654" s="18">
        <v>1796426.12</v>
      </c>
      <c r="O1654" s="30">
        <v>91701.180193976528</v>
      </c>
    </row>
    <row r="1655" spans="1:15" x14ac:dyDescent="0.25">
      <c r="A1655" s="36">
        <v>42680</v>
      </c>
      <c r="B1655" s="38">
        <v>11</v>
      </c>
      <c r="C1655" s="38">
        <v>46</v>
      </c>
      <c r="D1655" s="17">
        <v>3000035956</v>
      </c>
      <c r="E1655" s="17">
        <v>1100122</v>
      </c>
      <c r="F1655" s="17" t="s">
        <v>58</v>
      </c>
      <c r="G1655" s="17">
        <v>203182</v>
      </c>
      <c r="H1655" s="17" t="s">
        <v>1224</v>
      </c>
      <c r="I1655" s="27">
        <v>23.44</v>
      </c>
      <c r="J1655" s="27">
        <v>23.44</v>
      </c>
      <c r="K1655" s="17" t="s">
        <v>1328</v>
      </c>
      <c r="L1655" s="34">
        <v>51976</v>
      </c>
      <c r="M1655" s="17">
        <v>51976</v>
      </c>
      <c r="N1655" s="18">
        <v>2294495.19</v>
      </c>
      <c r="O1655" s="30">
        <v>97888.02005119453</v>
      </c>
    </row>
    <row r="1656" spans="1:15" x14ac:dyDescent="0.25">
      <c r="A1656" s="36">
        <v>42680</v>
      </c>
      <c r="B1656" s="38">
        <v>11</v>
      </c>
      <c r="C1656" s="38">
        <v>46</v>
      </c>
      <c r="D1656" s="17">
        <v>3000035956</v>
      </c>
      <c r="E1656" s="17">
        <v>1100122</v>
      </c>
      <c r="F1656" s="17" t="s">
        <v>58</v>
      </c>
      <c r="G1656" s="17">
        <v>203182</v>
      </c>
      <c r="H1656" s="17" t="s">
        <v>1224</v>
      </c>
      <c r="I1656" s="27">
        <v>19.96</v>
      </c>
      <c r="J1656" s="27">
        <v>19.96</v>
      </c>
      <c r="K1656" s="17" t="s">
        <v>1329</v>
      </c>
      <c r="L1656" s="34">
        <v>51983</v>
      </c>
      <c r="M1656" s="17">
        <v>51983</v>
      </c>
      <c r="N1656" s="18">
        <v>1953844.88</v>
      </c>
      <c r="O1656" s="30">
        <v>97888.020040080155</v>
      </c>
    </row>
    <row r="1657" spans="1:15" x14ac:dyDescent="0.25">
      <c r="A1657" s="36">
        <v>42680</v>
      </c>
      <c r="B1657" s="38">
        <v>11</v>
      </c>
      <c r="C1657" s="38">
        <v>46</v>
      </c>
      <c r="D1657" s="17">
        <v>3000035912</v>
      </c>
      <c r="E1657" s="17">
        <v>1100122</v>
      </c>
      <c r="F1657" s="17" t="s">
        <v>58</v>
      </c>
      <c r="G1657" s="17">
        <v>203182</v>
      </c>
      <c r="H1657" s="17" t="s">
        <v>1224</v>
      </c>
      <c r="I1657" s="27">
        <v>20.05</v>
      </c>
      <c r="J1657" s="27">
        <v>20.010000000000002</v>
      </c>
      <c r="K1657" s="17" t="s">
        <v>1330</v>
      </c>
      <c r="L1657" s="34">
        <v>96</v>
      </c>
      <c r="M1657" s="17">
        <v>96</v>
      </c>
      <c r="N1657" s="18">
        <v>1866512.79</v>
      </c>
      <c r="O1657" s="30">
        <v>93279</v>
      </c>
    </row>
    <row r="1658" spans="1:15" x14ac:dyDescent="0.25">
      <c r="A1658" s="36">
        <v>42680</v>
      </c>
      <c r="B1658" s="38">
        <v>11</v>
      </c>
      <c r="C1658" s="38">
        <v>46</v>
      </c>
      <c r="D1658" s="17">
        <v>3000035915</v>
      </c>
      <c r="E1658" s="17">
        <v>1100122</v>
      </c>
      <c r="F1658" s="17" t="s">
        <v>58</v>
      </c>
      <c r="G1658" s="17">
        <v>203182</v>
      </c>
      <c r="H1658" s="17" t="s">
        <v>1224</v>
      </c>
      <c r="I1658" s="27">
        <v>15.44</v>
      </c>
      <c r="J1658" s="27">
        <v>15.41</v>
      </c>
      <c r="K1658" s="17" t="s">
        <v>1331</v>
      </c>
      <c r="L1658" s="34">
        <v>98</v>
      </c>
      <c r="M1658" s="17">
        <v>98</v>
      </c>
      <c r="N1658" s="18">
        <v>1407952.83</v>
      </c>
      <c r="O1658" s="30">
        <v>91366.179753406876</v>
      </c>
    </row>
    <row r="1659" spans="1:15" x14ac:dyDescent="0.25">
      <c r="A1659" s="36">
        <v>42680</v>
      </c>
      <c r="B1659" s="38">
        <v>11</v>
      </c>
      <c r="C1659" s="38">
        <v>46</v>
      </c>
      <c r="D1659" s="17">
        <v>3000035956</v>
      </c>
      <c r="E1659" s="17">
        <v>1100122</v>
      </c>
      <c r="F1659" s="17" t="s">
        <v>58</v>
      </c>
      <c r="G1659" s="17">
        <v>203182</v>
      </c>
      <c r="H1659" s="17" t="s">
        <v>1224</v>
      </c>
      <c r="I1659" s="27">
        <v>20.36</v>
      </c>
      <c r="J1659" s="27">
        <v>20.36</v>
      </c>
      <c r="K1659" s="17" t="s">
        <v>1332</v>
      </c>
      <c r="L1659" s="34">
        <v>51985</v>
      </c>
      <c r="M1659" s="17">
        <v>51985</v>
      </c>
      <c r="N1659" s="18">
        <v>1993000.09</v>
      </c>
      <c r="O1659" s="30">
        <v>97888.020137524567</v>
      </c>
    </row>
    <row r="1660" spans="1:15" x14ac:dyDescent="0.25">
      <c r="A1660" s="36">
        <v>42680</v>
      </c>
      <c r="B1660" s="38">
        <v>11</v>
      </c>
      <c r="C1660" s="38">
        <v>46</v>
      </c>
      <c r="D1660" s="17">
        <v>3000035956</v>
      </c>
      <c r="E1660" s="17">
        <v>1100122</v>
      </c>
      <c r="F1660" s="17" t="s">
        <v>58</v>
      </c>
      <c r="G1660" s="17">
        <v>203182</v>
      </c>
      <c r="H1660" s="17" t="s">
        <v>1224</v>
      </c>
      <c r="I1660" s="27">
        <v>20.57</v>
      </c>
      <c r="J1660" s="27">
        <v>20.57</v>
      </c>
      <c r="K1660" s="17" t="s">
        <v>1333</v>
      </c>
      <c r="L1660" s="34">
        <v>51986</v>
      </c>
      <c r="M1660" s="17">
        <v>51986</v>
      </c>
      <c r="N1660" s="18">
        <v>2013556.57</v>
      </c>
      <c r="O1660" s="30">
        <v>97888.019931939722</v>
      </c>
    </row>
    <row r="1661" spans="1:15" x14ac:dyDescent="0.25">
      <c r="A1661" s="36">
        <v>42680</v>
      </c>
      <c r="B1661" s="38">
        <v>11</v>
      </c>
      <c r="C1661" s="38">
        <v>46</v>
      </c>
      <c r="D1661" s="17">
        <v>3000035956</v>
      </c>
      <c r="E1661" s="17">
        <v>1100122</v>
      </c>
      <c r="F1661" s="17" t="s">
        <v>58</v>
      </c>
      <c r="G1661" s="17">
        <v>203182</v>
      </c>
      <c r="H1661" s="17" t="s">
        <v>1224</v>
      </c>
      <c r="I1661" s="27">
        <v>20.51</v>
      </c>
      <c r="J1661" s="27">
        <v>20.5</v>
      </c>
      <c r="K1661" s="17" t="s">
        <v>1334</v>
      </c>
      <c r="L1661" s="34">
        <v>51987</v>
      </c>
      <c r="M1661" s="17">
        <v>51987</v>
      </c>
      <c r="N1661" s="18">
        <v>2006704.4099999997</v>
      </c>
      <c r="O1661" s="30">
        <v>97888.01999999999</v>
      </c>
    </row>
    <row r="1662" spans="1:15" x14ac:dyDescent="0.25">
      <c r="A1662" s="36">
        <v>42680</v>
      </c>
      <c r="B1662" s="38">
        <v>11</v>
      </c>
      <c r="C1662" s="38">
        <v>46</v>
      </c>
      <c r="D1662" s="17">
        <v>3000035956</v>
      </c>
      <c r="E1662" s="17">
        <v>1100122</v>
      </c>
      <c r="F1662" s="17" t="s">
        <v>58</v>
      </c>
      <c r="G1662" s="17">
        <v>203182</v>
      </c>
      <c r="H1662" s="17" t="s">
        <v>1224</v>
      </c>
      <c r="I1662" s="27">
        <v>20.74</v>
      </c>
      <c r="J1662" s="27">
        <v>20.74</v>
      </c>
      <c r="K1662" s="17" t="s">
        <v>1335</v>
      </c>
      <c r="L1662" s="34">
        <v>51990</v>
      </c>
      <c r="M1662" s="17">
        <v>51990</v>
      </c>
      <c r="N1662" s="18">
        <v>2030197.53</v>
      </c>
      <c r="O1662" s="30">
        <v>97888.019768563172</v>
      </c>
    </row>
    <row r="1663" spans="1:15" x14ac:dyDescent="0.25">
      <c r="A1663" s="36">
        <v>42680</v>
      </c>
      <c r="B1663" s="38">
        <v>11</v>
      </c>
      <c r="C1663" s="38">
        <v>46</v>
      </c>
      <c r="D1663" s="17">
        <v>3000035956</v>
      </c>
      <c r="E1663" s="17">
        <v>1100122</v>
      </c>
      <c r="F1663" s="17" t="s">
        <v>58</v>
      </c>
      <c r="G1663" s="17">
        <v>203182</v>
      </c>
      <c r="H1663" s="17" t="s">
        <v>1224</v>
      </c>
      <c r="I1663" s="27">
        <v>20.14</v>
      </c>
      <c r="J1663" s="27">
        <v>20.14</v>
      </c>
      <c r="K1663" s="17" t="s">
        <v>1336</v>
      </c>
      <c r="L1663" s="34">
        <v>51991</v>
      </c>
      <c r="M1663" s="17">
        <v>51991</v>
      </c>
      <c r="N1663" s="18">
        <v>1971464.72</v>
      </c>
      <c r="O1663" s="30">
        <v>97888.019860973189</v>
      </c>
    </row>
    <row r="1664" spans="1:15" x14ac:dyDescent="0.25">
      <c r="A1664" s="36">
        <v>42680</v>
      </c>
      <c r="B1664" s="38">
        <v>11</v>
      </c>
      <c r="C1664" s="38">
        <v>46</v>
      </c>
      <c r="D1664" s="17">
        <v>3000035916</v>
      </c>
      <c r="E1664" s="17">
        <v>1100122</v>
      </c>
      <c r="F1664" s="17" t="s">
        <v>58</v>
      </c>
      <c r="G1664" s="17">
        <v>203182</v>
      </c>
      <c r="H1664" s="17" t="s">
        <v>1224</v>
      </c>
      <c r="I1664" s="27">
        <v>20.324999999999999</v>
      </c>
      <c r="J1664" s="27">
        <v>20.3</v>
      </c>
      <c r="K1664" s="17" t="s">
        <v>1337</v>
      </c>
      <c r="L1664" s="34">
        <v>99</v>
      </c>
      <c r="M1664" s="17">
        <v>99</v>
      </c>
      <c r="N1664" s="18">
        <v>1854733.4500000002</v>
      </c>
      <c r="O1664" s="30">
        <v>91366.179802955667</v>
      </c>
    </row>
    <row r="1665" spans="1:15" x14ac:dyDescent="0.25">
      <c r="A1665" s="36">
        <v>42680</v>
      </c>
      <c r="B1665" s="38">
        <v>11</v>
      </c>
      <c r="C1665" s="38">
        <v>46</v>
      </c>
      <c r="D1665" s="17">
        <v>3000035956</v>
      </c>
      <c r="E1665" s="17">
        <v>1100122</v>
      </c>
      <c r="F1665" s="17" t="s">
        <v>58</v>
      </c>
      <c r="G1665" s="17">
        <v>203182</v>
      </c>
      <c r="H1665" s="17" t="s">
        <v>1224</v>
      </c>
      <c r="I1665" s="27">
        <v>20.03</v>
      </c>
      <c r="J1665" s="27">
        <v>20.03</v>
      </c>
      <c r="K1665" s="17" t="s">
        <v>1338</v>
      </c>
      <c r="L1665" s="34">
        <v>51977</v>
      </c>
      <c r="M1665" s="17">
        <v>51977</v>
      </c>
      <c r="N1665" s="18">
        <v>1960697.04</v>
      </c>
      <c r="O1665" s="30">
        <v>97888.01997004493</v>
      </c>
    </row>
    <row r="1666" spans="1:15" x14ac:dyDescent="0.25">
      <c r="A1666" s="36">
        <v>42680</v>
      </c>
      <c r="B1666" s="38">
        <v>11</v>
      </c>
      <c r="C1666" s="38">
        <v>46</v>
      </c>
      <c r="D1666" s="17">
        <v>3000035956</v>
      </c>
      <c r="E1666" s="17">
        <v>1100122</v>
      </c>
      <c r="F1666" s="17" t="s">
        <v>58</v>
      </c>
      <c r="G1666" s="17">
        <v>203182</v>
      </c>
      <c r="H1666" s="17" t="s">
        <v>1224</v>
      </c>
      <c r="I1666" s="27">
        <v>20.010000000000002</v>
      </c>
      <c r="J1666" s="27">
        <v>20.010000000000002</v>
      </c>
      <c r="K1666" s="17" t="s">
        <v>1339</v>
      </c>
      <c r="L1666" s="34">
        <v>51993</v>
      </c>
      <c r="M1666" s="17">
        <v>51993</v>
      </c>
      <c r="N1666" s="18">
        <v>1958739.28</v>
      </c>
      <c r="O1666" s="30">
        <v>97888.019990004992</v>
      </c>
    </row>
    <row r="1667" spans="1:15" x14ac:dyDescent="0.25">
      <c r="A1667" s="36">
        <v>42680</v>
      </c>
      <c r="B1667" s="38">
        <v>11</v>
      </c>
      <c r="C1667" s="38">
        <v>46</v>
      </c>
      <c r="D1667" s="17">
        <v>3000035956</v>
      </c>
      <c r="E1667" s="17">
        <v>1100122</v>
      </c>
      <c r="F1667" s="17" t="s">
        <v>58</v>
      </c>
      <c r="G1667" s="17">
        <v>203182</v>
      </c>
      <c r="H1667" s="17" t="s">
        <v>1224</v>
      </c>
      <c r="I1667" s="27">
        <v>22.86</v>
      </c>
      <c r="J1667" s="27">
        <v>22.86</v>
      </c>
      <c r="K1667" s="17" t="s">
        <v>1340</v>
      </c>
      <c r="L1667" s="34">
        <v>51989</v>
      </c>
      <c r="M1667" s="17">
        <v>51989</v>
      </c>
      <c r="N1667" s="18">
        <v>2237720.14</v>
      </c>
      <c r="O1667" s="30">
        <v>97888.020122484697</v>
      </c>
    </row>
    <row r="1668" spans="1:15" x14ac:dyDescent="0.25">
      <c r="A1668" s="36">
        <v>42680</v>
      </c>
      <c r="B1668" s="38">
        <v>11</v>
      </c>
      <c r="C1668" s="38">
        <v>46</v>
      </c>
      <c r="D1668" s="17">
        <v>3000035956</v>
      </c>
      <c r="E1668" s="17">
        <v>1100122</v>
      </c>
      <c r="F1668" s="17" t="s">
        <v>58</v>
      </c>
      <c r="G1668" s="17">
        <v>203182</v>
      </c>
      <c r="H1668" s="17" t="s">
        <v>1224</v>
      </c>
      <c r="I1668" s="27">
        <v>19.73</v>
      </c>
      <c r="J1668" s="27">
        <v>19.73</v>
      </c>
      <c r="K1668" s="17" t="s">
        <v>1341</v>
      </c>
      <c r="L1668" s="34">
        <v>51984</v>
      </c>
      <c r="M1668" s="17">
        <v>51984</v>
      </c>
      <c r="N1668" s="18">
        <v>1931330.6300000001</v>
      </c>
      <c r="O1668" s="30">
        <v>97888.019766852507</v>
      </c>
    </row>
    <row r="1669" spans="1:15" x14ac:dyDescent="0.25">
      <c r="A1669" s="36">
        <v>42680</v>
      </c>
      <c r="B1669" s="38">
        <v>11</v>
      </c>
      <c r="C1669" s="38">
        <v>46</v>
      </c>
      <c r="D1669" s="17">
        <v>3000035956</v>
      </c>
      <c r="E1669" s="17">
        <v>1100122</v>
      </c>
      <c r="F1669" s="17" t="s">
        <v>58</v>
      </c>
      <c r="G1669" s="17">
        <v>203182</v>
      </c>
      <c r="H1669" s="17" t="s">
        <v>1224</v>
      </c>
      <c r="I1669" s="27">
        <v>21.76</v>
      </c>
      <c r="J1669" s="27">
        <v>21.76</v>
      </c>
      <c r="K1669" s="17" t="s">
        <v>1342</v>
      </c>
      <c r="L1669" s="34">
        <v>51988</v>
      </c>
      <c r="M1669" s="17">
        <v>51988</v>
      </c>
      <c r="N1669" s="18">
        <v>2130043.3199999998</v>
      </c>
      <c r="O1669" s="30">
        <v>97888.020220588223</v>
      </c>
    </row>
    <row r="1670" spans="1:15" x14ac:dyDescent="0.25">
      <c r="A1670" s="36">
        <v>42680</v>
      </c>
      <c r="B1670" s="38">
        <v>11</v>
      </c>
      <c r="C1670" s="38">
        <v>46</v>
      </c>
      <c r="D1670" s="17">
        <v>3000035956</v>
      </c>
      <c r="E1670" s="17">
        <v>1100122</v>
      </c>
      <c r="F1670" s="17" t="s">
        <v>58</v>
      </c>
      <c r="G1670" s="17">
        <v>203182</v>
      </c>
      <c r="H1670" s="17" t="s">
        <v>1224</v>
      </c>
      <c r="I1670" s="27">
        <v>21.97</v>
      </c>
      <c r="J1670" s="27">
        <v>21.97</v>
      </c>
      <c r="K1670" s="17" t="s">
        <v>1343</v>
      </c>
      <c r="L1670" s="34">
        <v>51979</v>
      </c>
      <c r="M1670" s="17">
        <v>51979</v>
      </c>
      <c r="N1670" s="18">
        <v>2150599.7999999998</v>
      </c>
      <c r="O1670" s="30">
        <v>97888.020027309962</v>
      </c>
    </row>
    <row r="1671" spans="1:15" x14ac:dyDescent="0.25">
      <c r="A1671" s="36">
        <v>42680</v>
      </c>
      <c r="B1671" s="38">
        <v>11</v>
      </c>
      <c r="C1671" s="38">
        <v>46</v>
      </c>
      <c r="D1671" s="17">
        <v>3000035956</v>
      </c>
      <c r="E1671" s="17">
        <v>1100122</v>
      </c>
      <c r="F1671" s="17" t="s">
        <v>58</v>
      </c>
      <c r="G1671" s="17">
        <v>203182</v>
      </c>
      <c r="H1671" s="17" t="s">
        <v>1224</v>
      </c>
      <c r="I1671" s="27">
        <v>20.87</v>
      </c>
      <c r="J1671" s="27">
        <v>20.87</v>
      </c>
      <c r="K1671" s="17" t="s">
        <v>1344</v>
      </c>
      <c r="L1671" s="34">
        <v>51978</v>
      </c>
      <c r="M1671" s="17">
        <v>51978</v>
      </c>
      <c r="N1671" s="18">
        <v>2042922.9799999997</v>
      </c>
      <c r="O1671" s="30">
        <v>97888.020124580726</v>
      </c>
    </row>
    <row r="1672" spans="1:15" x14ac:dyDescent="0.25">
      <c r="A1672" s="36">
        <v>42680</v>
      </c>
      <c r="B1672" s="38">
        <v>11</v>
      </c>
      <c r="C1672" s="38">
        <v>46</v>
      </c>
      <c r="D1672" s="17">
        <v>3000035956</v>
      </c>
      <c r="E1672" s="17">
        <v>1100122</v>
      </c>
      <c r="F1672" s="17" t="s">
        <v>58</v>
      </c>
      <c r="G1672" s="17">
        <v>203182</v>
      </c>
      <c r="H1672" s="17" t="s">
        <v>1224</v>
      </c>
      <c r="I1672" s="27">
        <v>21.08</v>
      </c>
      <c r="J1672" s="27">
        <v>21.08</v>
      </c>
      <c r="K1672" s="17" t="s">
        <v>1345</v>
      </c>
      <c r="L1672" s="34">
        <v>51980</v>
      </c>
      <c r="M1672" s="17">
        <v>51980</v>
      </c>
      <c r="N1672" s="18">
        <v>2063479.4600000002</v>
      </c>
      <c r="O1672" s="30">
        <v>97888.019924098684</v>
      </c>
    </row>
    <row r="1673" spans="1:15" x14ac:dyDescent="0.25">
      <c r="A1673" s="36">
        <v>42680</v>
      </c>
      <c r="B1673" s="38">
        <v>11</v>
      </c>
      <c r="C1673" s="38">
        <v>46</v>
      </c>
      <c r="D1673" s="17">
        <v>3000035956</v>
      </c>
      <c r="E1673" s="17">
        <v>1100122</v>
      </c>
      <c r="F1673" s="17" t="s">
        <v>58</v>
      </c>
      <c r="G1673" s="17">
        <v>203182</v>
      </c>
      <c r="H1673" s="17" t="s">
        <v>1224</v>
      </c>
      <c r="I1673" s="27">
        <v>20.010000000000002</v>
      </c>
      <c r="J1673" s="27">
        <v>20.010000000000002</v>
      </c>
      <c r="K1673" s="17" t="s">
        <v>1346</v>
      </c>
      <c r="L1673" s="34">
        <v>51981</v>
      </c>
      <c r="M1673" s="17">
        <v>51981</v>
      </c>
      <c r="N1673" s="18">
        <v>1958739.28</v>
      </c>
      <c r="O1673" s="30">
        <v>97888.019990004992</v>
      </c>
    </row>
    <row r="1674" spans="1:15" x14ac:dyDescent="0.25">
      <c r="A1674" s="36">
        <v>42680</v>
      </c>
      <c r="B1674" s="38">
        <v>11</v>
      </c>
      <c r="C1674" s="38">
        <v>46</v>
      </c>
      <c r="D1674" s="17">
        <v>3000035956</v>
      </c>
      <c r="E1674" s="17">
        <v>1100122</v>
      </c>
      <c r="F1674" s="17" t="s">
        <v>58</v>
      </c>
      <c r="G1674" s="17">
        <v>203182</v>
      </c>
      <c r="H1674" s="17" t="s">
        <v>1224</v>
      </c>
      <c r="I1674" s="27">
        <v>21.66</v>
      </c>
      <c r="J1674" s="27">
        <v>21.65</v>
      </c>
      <c r="K1674" s="17" t="s">
        <v>1347</v>
      </c>
      <c r="L1674" s="34">
        <v>51982</v>
      </c>
      <c r="M1674" s="17">
        <v>51982</v>
      </c>
      <c r="N1674" s="18">
        <v>2119275.63</v>
      </c>
      <c r="O1674" s="30">
        <v>97888.019861431865</v>
      </c>
    </row>
    <row r="1675" spans="1:15" x14ac:dyDescent="0.25">
      <c r="A1675" s="36">
        <v>42680</v>
      </c>
      <c r="B1675" s="38">
        <v>11</v>
      </c>
      <c r="C1675" s="38">
        <v>46</v>
      </c>
      <c r="D1675" s="17">
        <v>3000035973</v>
      </c>
      <c r="E1675" s="17">
        <v>1100122</v>
      </c>
      <c r="F1675" s="17" t="s">
        <v>58</v>
      </c>
      <c r="G1675" s="17">
        <v>203182</v>
      </c>
      <c r="H1675" s="17" t="s">
        <v>1224</v>
      </c>
      <c r="I1675" s="27">
        <v>20.09</v>
      </c>
      <c r="J1675" s="27">
        <v>20.010000000000002</v>
      </c>
      <c r="K1675" s="17" t="s">
        <v>1348</v>
      </c>
      <c r="L1675" s="34">
        <v>101</v>
      </c>
      <c r="M1675" s="17">
        <v>101</v>
      </c>
      <c r="N1675" s="18">
        <v>1834940.61</v>
      </c>
      <c r="O1675" s="30">
        <v>91701.179910044972</v>
      </c>
    </row>
    <row r="1676" spans="1:15" x14ac:dyDescent="0.25">
      <c r="A1676" s="36">
        <v>42680</v>
      </c>
      <c r="B1676" s="38">
        <v>11</v>
      </c>
      <c r="C1676" s="38">
        <v>46</v>
      </c>
      <c r="D1676" s="17">
        <v>3000035915</v>
      </c>
      <c r="E1676" s="17">
        <v>1100122</v>
      </c>
      <c r="F1676" s="17" t="s">
        <v>58</v>
      </c>
      <c r="G1676" s="17">
        <v>203182</v>
      </c>
      <c r="H1676" s="17" t="s">
        <v>1224</v>
      </c>
      <c r="I1676" s="27">
        <v>25.19</v>
      </c>
      <c r="J1676" s="27">
        <v>25.17</v>
      </c>
      <c r="K1676" s="17" t="s">
        <v>1349</v>
      </c>
      <c r="L1676" s="34">
        <v>98</v>
      </c>
      <c r="M1676" s="17">
        <v>98</v>
      </c>
      <c r="N1676" s="18">
        <v>2299686.75</v>
      </c>
      <c r="O1676" s="30">
        <v>91366.179976162093</v>
      </c>
    </row>
    <row r="1677" spans="1:15" x14ac:dyDescent="0.25">
      <c r="A1677" s="36">
        <v>42680</v>
      </c>
      <c r="B1677" s="38">
        <v>11</v>
      </c>
      <c r="C1677" s="38">
        <v>46</v>
      </c>
      <c r="D1677" s="17">
        <v>3000035774</v>
      </c>
      <c r="E1677" s="17">
        <v>1100365</v>
      </c>
      <c r="F1677" s="17" t="s">
        <v>14</v>
      </c>
      <c r="G1677" s="17">
        <v>200222</v>
      </c>
      <c r="H1677" s="17" t="s">
        <v>17</v>
      </c>
      <c r="I1677" s="27">
        <v>25.86</v>
      </c>
      <c r="J1677" s="27">
        <v>25.86</v>
      </c>
      <c r="K1677" s="17" t="s">
        <v>1350</v>
      </c>
      <c r="L1677" s="34">
        <v>18602</v>
      </c>
      <c r="M1677" s="17">
        <v>18602</v>
      </c>
      <c r="N1677" s="18">
        <v>1192792.5</v>
      </c>
      <c r="O1677" s="30">
        <v>46125</v>
      </c>
    </row>
    <row r="1678" spans="1:15" x14ac:dyDescent="0.25">
      <c r="A1678" s="36">
        <v>42680</v>
      </c>
      <c r="B1678" s="38">
        <v>11</v>
      </c>
      <c r="C1678" s="38">
        <v>46</v>
      </c>
      <c r="D1678" s="17">
        <v>3000035637</v>
      </c>
      <c r="E1678" s="17">
        <v>1100365</v>
      </c>
      <c r="F1678" s="17" t="s">
        <v>14</v>
      </c>
      <c r="G1678" s="17">
        <v>201888</v>
      </c>
      <c r="H1678" s="17" t="s">
        <v>15</v>
      </c>
      <c r="I1678" s="27">
        <v>24.45</v>
      </c>
      <c r="J1678" s="27">
        <v>24.42</v>
      </c>
      <c r="K1678" s="17" t="s">
        <v>1351</v>
      </c>
      <c r="L1678" s="34">
        <v>18345</v>
      </c>
      <c r="M1678" s="17">
        <v>18345</v>
      </c>
      <c r="N1678" s="18">
        <v>1087666.8</v>
      </c>
      <c r="O1678" s="30">
        <v>44540</v>
      </c>
    </row>
    <row r="1679" spans="1:15" x14ac:dyDescent="0.25">
      <c r="A1679" s="36">
        <v>42680</v>
      </c>
      <c r="B1679" s="38">
        <v>11</v>
      </c>
      <c r="C1679" s="38">
        <v>46</v>
      </c>
      <c r="D1679" s="17">
        <v>3000035637</v>
      </c>
      <c r="E1679" s="17">
        <v>1100365</v>
      </c>
      <c r="F1679" s="17" t="s">
        <v>14</v>
      </c>
      <c r="G1679" s="17">
        <v>201888</v>
      </c>
      <c r="H1679" s="17" t="s">
        <v>15</v>
      </c>
      <c r="I1679" s="27">
        <v>19.510000000000002</v>
      </c>
      <c r="J1679" s="27">
        <v>19.46</v>
      </c>
      <c r="K1679" s="17" t="s">
        <v>1352</v>
      </c>
      <c r="L1679" s="34">
        <v>18343</v>
      </c>
      <c r="M1679" s="17">
        <v>18343</v>
      </c>
      <c r="N1679" s="18">
        <v>866748.4</v>
      </c>
      <c r="O1679" s="30">
        <v>44540</v>
      </c>
    </row>
    <row r="1680" spans="1:15" x14ac:dyDescent="0.25">
      <c r="A1680" s="36">
        <v>42680</v>
      </c>
      <c r="B1680" s="38">
        <v>11</v>
      </c>
      <c r="C1680" s="38">
        <v>46</v>
      </c>
      <c r="D1680" s="17">
        <v>3000035637</v>
      </c>
      <c r="E1680" s="17">
        <v>1100365</v>
      </c>
      <c r="F1680" s="17" t="s">
        <v>14</v>
      </c>
      <c r="G1680" s="17">
        <v>201888</v>
      </c>
      <c r="H1680" s="17" t="s">
        <v>15</v>
      </c>
      <c r="I1680" s="27">
        <v>19.87</v>
      </c>
      <c r="J1680" s="27">
        <v>19.8</v>
      </c>
      <c r="K1680" s="17" t="s">
        <v>1353</v>
      </c>
      <c r="L1680" s="34">
        <v>18336</v>
      </c>
      <c r="M1680" s="17">
        <v>18336</v>
      </c>
      <c r="N1680" s="18">
        <v>881892</v>
      </c>
      <c r="O1680" s="30">
        <v>44540</v>
      </c>
    </row>
    <row r="1681" spans="1:15" x14ac:dyDescent="0.25">
      <c r="A1681" s="36">
        <v>42680</v>
      </c>
      <c r="B1681" s="38">
        <v>11</v>
      </c>
      <c r="C1681" s="38">
        <v>46</v>
      </c>
      <c r="D1681" s="17">
        <v>3000035637</v>
      </c>
      <c r="E1681" s="17">
        <v>1100365</v>
      </c>
      <c r="F1681" s="17" t="s">
        <v>14</v>
      </c>
      <c r="G1681" s="17">
        <v>201888</v>
      </c>
      <c r="H1681" s="17" t="s">
        <v>15</v>
      </c>
      <c r="I1681" s="27">
        <v>19.62</v>
      </c>
      <c r="J1681" s="27">
        <v>19.600000000000001</v>
      </c>
      <c r="K1681" s="17" t="s">
        <v>1354</v>
      </c>
      <c r="L1681" s="34">
        <v>18337</v>
      </c>
      <c r="M1681" s="17">
        <v>18337</v>
      </c>
      <c r="N1681" s="18">
        <v>872984.00000000012</v>
      </c>
      <c r="O1681" s="30">
        <v>44540</v>
      </c>
    </row>
    <row r="1682" spans="1:15" x14ac:dyDescent="0.25">
      <c r="A1682" s="36">
        <v>42680</v>
      </c>
      <c r="B1682" s="38">
        <v>11</v>
      </c>
      <c r="C1682" s="38">
        <v>46</v>
      </c>
      <c r="D1682" s="17">
        <v>3000035637</v>
      </c>
      <c r="E1682" s="17">
        <v>1100365</v>
      </c>
      <c r="F1682" s="17" t="s">
        <v>14</v>
      </c>
      <c r="G1682" s="17">
        <v>201888</v>
      </c>
      <c r="H1682" s="17" t="s">
        <v>15</v>
      </c>
      <c r="I1682" s="27">
        <v>19.75</v>
      </c>
      <c r="J1682" s="27">
        <v>19.7</v>
      </c>
      <c r="K1682" s="17" t="s">
        <v>1355</v>
      </c>
      <c r="L1682" s="34">
        <v>18342</v>
      </c>
      <c r="M1682" s="17">
        <v>18342</v>
      </c>
      <c r="N1682" s="18">
        <v>877438</v>
      </c>
      <c r="O1682" s="30">
        <v>44540</v>
      </c>
    </row>
    <row r="1683" spans="1:15" x14ac:dyDescent="0.25">
      <c r="A1683" s="36">
        <v>42680</v>
      </c>
      <c r="B1683" s="38">
        <v>11</v>
      </c>
      <c r="C1683" s="38">
        <v>46</v>
      </c>
      <c r="D1683" s="17">
        <v>3000035774</v>
      </c>
      <c r="E1683" s="17">
        <v>1100365</v>
      </c>
      <c r="F1683" s="17" t="s">
        <v>14</v>
      </c>
      <c r="G1683" s="17">
        <v>200222</v>
      </c>
      <c r="H1683" s="17" t="s">
        <v>17</v>
      </c>
      <c r="I1683" s="27">
        <v>19.510000000000002</v>
      </c>
      <c r="J1683" s="27">
        <v>19.510000000000002</v>
      </c>
      <c r="K1683" s="17" t="s">
        <v>1356</v>
      </c>
      <c r="L1683" s="34">
        <v>18605</v>
      </c>
      <c r="M1683" s="17">
        <v>18605</v>
      </c>
      <c r="N1683" s="18">
        <v>899898.74999999988</v>
      </c>
      <c r="O1683" s="30">
        <v>46124.999999999993</v>
      </c>
    </row>
    <row r="1684" spans="1:15" x14ac:dyDescent="0.25">
      <c r="A1684" s="36">
        <v>42680</v>
      </c>
      <c r="B1684" s="38">
        <v>11</v>
      </c>
      <c r="C1684" s="38">
        <v>46</v>
      </c>
      <c r="D1684" s="17">
        <v>3000035774</v>
      </c>
      <c r="E1684" s="17">
        <v>1100365</v>
      </c>
      <c r="F1684" s="17" t="s">
        <v>14</v>
      </c>
      <c r="G1684" s="17">
        <v>200222</v>
      </c>
      <c r="H1684" s="17" t="s">
        <v>17</v>
      </c>
      <c r="I1684" s="27">
        <v>21.22</v>
      </c>
      <c r="J1684" s="27">
        <v>21.22</v>
      </c>
      <c r="K1684" s="17" t="s">
        <v>1357</v>
      </c>
      <c r="L1684" s="34">
        <v>18606</v>
      </c>
      <c r="M1684" s="17">
        <v>18606</v>
      </c>
      <c r="N1684" s="18">
        <v>978772.5</v>
      </c>
      <c r="O1684" s="30">
        <v>46125</v>
      </c>
    </row>
    <row r="1685" spans="1:15" x14ac:dyDescent="0.25">
      <c r="A1685" s="36">
        <v>42680</v>
      </c>
      <c r="B1685" s="38">
        <v>11</v>
      </c>
      <c r="C1685" s="38">
        <v>46</v>
      </c>
      <c r="D1685" s="17">
        <v>3000035637</v>
      </c>
      <c r="E1685" s="17">
        <v>1100365</v>
      </c>
      <c r="F1685" s="17" t="s">
        <v>14</v>
      </c>
      <c r="G1685" s="17">
        <v>201888</v>
      </c>
      <c r="H1685" s="17" t="s">
        <v>15</v>
      </c>
      <c r="I1685" s="27">
        <v>19.61</v>
      </c>
      <c r="J1685" s="27">
        <v>19.57</v>
      </c>
      <c r="K1685" s="17" t="s">
        <v>1358</v>
      </c>
      <c r="L1685" s="34">
        <v>18341</v>
      </c>
      <c r="M1685" s="17">
        <v>18341</v>
      </c>
      <c r="N1685" s="18">
        <v>871647.8</v>
      </c>
      <c r="O1685" s="30">
        <v>44540</v>
      </c>
    </row>
    <row r="1686" spans="1:15" x14ac:dyDescent="0.25">
      <c r="A1686" s="36">
        <v>42680</v>
      </c>
      <c r="B1686" s="38">
        <v>11</v>
      </c>
      <c r="C1686" s="38">
        <v>46</v>
      </c>
      <c r="D1686" s="17">
        <v>3000035637</v>
      </c>
      <c r="E1686" s="17">
        <v>1100365</v>
      </c>
      <c r="F1686" s="17" t="s">
        <v>14</v>
      </c>
      <c r="G1686" s="17">
        <v>201888</v>
      </c>
      <c r="H1686" s="17" t="s">
        <v>15</v>
      </c>
      <c r="I1686" s="27">
        <v>21.85</v>
      </c>
      <c r="J1686" s="27">
        <v>21.79</v>
      </c>
      <c r="K1686" s="17" t="s">
        <v>88</v>
      </c>
      <c r="L1686" s="34">
        <v>18515</v>
      </c>
      <c r="M1686" s="17">
        <v>18323</v>
      </c>
      <c r="N1686" s="18">
        <v>970526.6</v>
      </c>
      <c r="O1686" s="30">
        <v>44540</v>
      </c>
    </row>
    <row r="1687" spans="1:15" x14ac:dyDescent="0.25">
      <c r="A1687" s="36">
        <v>42680</v>
      </c>
      <c r="B1687" s="38">
        <v>11</v>
      </c>
      <c r="C1687" s="38">
        <v>46</v>
      </c>
      <c r="D1687" s="17">
        <v>3000035637</v>
      </c>
      <c r="E1687" s="17">
        <v>1100365</v>
      </c>
      <c r="F1687" s="17" t="s">
        <v>14</v>
      </c>
      <c r="G1687" s="17">
        <v>201888</v>
      </c>
      <c r="H1687" s="17" t="s">
        <v>15</v>
      </c>
      <c r="I1687" s="27">
        <v>19.91</v>
      </c>
      <c r="J1687" s="27">
        <v>19.79</v>
      </c>
      <c r="K1687" s="17" t="s">
        <v>1359</v>
      </c>
      <c r="L1687" s="34">
        <v>18562</v>
      </c>
      <c r="M1687" s="17">
        <v>18369</v>
      </c>
      <c r="N1687" s="18">
        <v>881446.6</v>
      </c>
      <c r="O1687" s="30">
        <v>44540</v>
      </c>
    </row>
    <row r="1688" spans="1:15" x14ac:dyDescent="0.25">
      <c r="A1688" s="36">
        <v>42681</v>
      </c>
      <c r="B1688" s="38">
        <v>11</v>
      </c>
      <c r="C1688" s="38">
        <v>46</v>
      </c>
      <c r="D1688" s="17">
        <v>3000035637</v>
      </c>
      <c r="E1688" s="17">
        <v>1100365</v>
      </c>
      <c r="F1688" s="17" t="s">
        <v>14</v>
      </c>
      <c r="G1688" s="17">
        <v>201888</v>
      </c>
      <c r="H1688" s="17" t="s">
        <v>15</v>
      </c>
      <c r="I1688" s="27">
        <v>19.59</v>
      </c>
      <c r="J1688" s="27">
        <v>19.559999999999999</v>
      </c>
      <c r="K1688" s="17" t="s">
        <v>1360</v>
      </c>
      <c r="L1688" s="34">
        <v>18441</v>
      </c>
      <c r="M1688" s="17">
        <v>18441</v>
      </c>
      <c r="N1688" s="18">
        <v>871202.40000000014</v>
      </c>
      <c r="O1688" s="30">
        <v>44540.000000000007</v>
      </c>
    </row>
    <row r="1689" spans="1:15" x14ac:dyDescent="0.25">
      <c r="A1689" s="36">
        <v>42681</v>
      </c>
      <c r="B1689" s="38">
        <v>11</v>
      </c>
      <c r="C1689" s="38">
        <v>46</v>
      </c>
      <c r="D1689" s="17">
        <v>3000035637</v>
      </c>
      <c r="E1689" s="17">
        <v>1100365</v>
      </c>
      <c r="F1689" s="17" t="s">
        <v>14</v>
      </c>
      <c r="G1689" s="17">
        <v>201888</v>
      </c>
      <c r="H1689" s="17" t="s">
        <v>15</v>
      </c>
      <c r="I1689" s="27">
        <v>19.84</v>
      </c>
      <c r="J1689" s="27">
        <v>19.809999999999999</v>
      </c>
      <c r="K1689" s="17" t="s">
        <v>1354</v>
      </c>
      <c r="L1689" s="34">
        <v>856401</v>
      </c>
      <c r="M1689" s="17">
        <v>856401</v>
      </c>
      <c r="N1689" s="18">
        <v>882337.40000000014</v>
      </c>
      <c r="O1689" s="30">
        <v>44540.000000000007</v>
      </c>
    </row>
    <row r="1690" spans="1:15" x14ac:dyDescent="0.25">
      <c r="A1690" s="36">
        <v>42681</v>
      </c>
      <c r="B1690" s="38">
        <v>11</v>
      </c>
      <c r="C1690" s="38">
        <v>46</v>
      </c>
      <c r="D1690" s="17">
        <v>3000035774</v>
      </c>
      <c r="E1690" s="17">
        <v>1100365</v>
      </c>
      <c r="F1690" s="17" t="s">
        <v>14</v>
      </c>
      <c r="G1690" s="17">
        <v>200222</v>
      </c>
      <c r="H1690" s="17" t="s">
        <v>17</v>
      </c>
      <c r="I1690" s="27">
        <v>27.09</v>
      </c>
      <c r="J1690" s="27">
        <v>27.04</v>
      </c>
      <c r="K1690" s="17" t="s">
        <v>1361</v>
      </c>
      <c r="L1690" s="34">
        <v>18654</v>
      </c>
      <c r="M1690" s="17">
        <v>18654</v>
      </c>
      <c r="N1690" s="18">
        <v>1247220</v>
      </c>
      <c r="O1690" s="30">
        <v>46125</v>
      </c>
    </row>
    <row r="1691" spans="1:15" x14ac:dyDescent="0.25">
      <c r="A1691" s="36">
        <v>42681</v>
      </c>
      <c r="B1691" s="38">
        <v>11</v>
      </c>
      <c r="C1691" s="38">
        <v>46</v>
      </c>
      <c r="D1691" s="17">
        <v>3000035637</v>
      </c>
      <c r="E1691" s="17">
        <v>1100365</v>
      </c>
      <c r="F1691" s="17" t="s">
        <v>14</v>
      </c>
      <c r="G1691" s="17">
        <v>201888</v>
      </c>
      <c r="H1691" s="17" t="s">
        <v>15</v>
      </c>
      <c r="I1691" s="27">
        <v>20.02</v>
      </c>
      <c r="J1691" s="27">
        <v>19.989999999999998</v>
      </c>
      <c r="K1691" s="17" t="s">
        <v>1362</v>
      </c>
      <c r="L1691" s="34">
        <v>18660</v>
      </c>
      <c r="M1691" s="17">
        <v>18456</v>
      </c>
      <c r="N1691" s="18">
        <v>890354.6</v>
      </c>
      <c r="O1691" s="30">
        <v>44540</v>
      </c>
    </row>
    <row r="1692" spans="1:15" x14ac:dyDescent="0.25">
      <c r="A1692" s="36">
        <v>42681</v>
      </c>
      <c r="B1692" s="38">
        <v>11</v>
      </c>
      <c r="C1692" s="38">
        <v>46</v>
      </c>
      <c r="D1692" s="17">
        <v>3000035774</v>
      </c>
      <c r="E1692" s="17">
        <v>1100365</v>
      </c>
      <c r="F1692" s="17" t="s">
        <v>14</v>
      </c>
      <c r="G1692" s="17">
        <v>200222</v>
      </c>
      <c r="H1692" s="17" t="s">
        <v>17</v>
      </c>
      <c r="I1692" s="27">
        <v>23.47</v>
      </c>
      <c r="J1692" s="27">
        <v>23.47</v>
      </c>
      <c r="K1692" s="17" t="s">
        <v>1363</v>
      </c>
      <c r="L1692" s="34">
        <v>18644</v>
      </c>
      <c r="M1692" s="17">
        <v>18644</v>
      </c>
      <c r="N1692" s="18">
        <v>1082553.75</v>
      </c>
      <c r="O1692" s="30">
        <v>46125</v>
      </c>
    </row>
    <row r="1693" spans="1:15" x14ac:dyDescent="0.25">
      <c r="A1693" s="36">
        <v>42681</v>
      </c>
      <c r="B1693" s="38">
        <v>11</v>
      </c>
      <c r="C1693" s="38">
        <v>46</v>
      </c>
      <c r="D1693" s="17">
        <v>3000035774</v>
      </c>
      <c r="E1693" s="17">
        <v>1100365</v>
      </c>
      <c r="F1693" s="17" t="s">
        <v>14</v>
      </c>
      <c r="G1693" s="17">
        <v>200222</v>
      </c>
      <c r="H1693" s="17" t="s">
        <v>17</v>
      </c>
      <c r="I1693" s="27">
        <v>20.91</v>
      </c>
      <c r="J1693" s="27">
        <v>20.91</v>
      </c>
      <c r="K1693" s="17" t="s">
        <v>1364</v>
      </c>
      <c r="L1693" s="34">
        <v>18661</v>
      </c>
      <c r="M1693" s="17">
        <v>18661</v>
      </c>
      <c r="N1693" s="18">
        <v>964473.75</v>
      </c>
      <c r="O1693" s="30">
        <v>46125</v>
      </c>
    </row>
    <row r="1694" spans="1:15" x14ac:dyDescent="0.25">
      <c r="A1694" s="36">
        <v>42681</v>
      </c>
      <c r="B1694" s="38">
        <v>11</v>
      </c>
      <c r="C1694" s="38">
        <v>46</v>
      </c>
      <c r="D1694" s="17">
        <v>3000035774</v>
      </c>
      <c r="E1694" s="17">
        <v>1100365</v>
      </c>
      <c r="F1694" s="17" t="s">
        <v>14</v>
      </c>
      <c r="G1694" s="17">
        <v>200222</v>
      </c>
      <c r="H1694" s="17" t="s">
        <v>17</v>
      </c>
      <c r="I1694" s="27">
        <v>20.81</v>
      </c>
      <c r="J1694" s="27">
        <v>20.81</v>
      </c>
      <c r="K1694" s="17" t="s">
        <v>1365</v>
      </c>
      <c r="L1694" s="34">
        <v>18628</v>
      </c>
      <c r="M1694" s="17">
        <v>18628</v>
      </c>
      <c r="N1694" s="18">
        <v>959861.24999999988</v>
      </c>
      <c r="O1694" s="30">
        <v>46125</v>
      </c>
    </row>
    <row r="1695" spans="1:15" x14ac:dyDescent="0.25">
      <c r="A1695" s="36">
        <v>42681</v>
      </c>
      <c r="B1695" s="38">
        <v>11</v>
      </c>
      <c r="C1695" s="38">
        <v>46</v>
      </c>
      <c r="D1695" s="17">
        <v>3000035774</v>
      </c>
      <c r="E1695" s="17">
        <v>1100365</v>
      </c>
      <c r="F1695" s="17" t="s">
        <v>14</v>
      </c>
      <c r="G1695" s="17">
        <v>200222</v>
      </c>
      <c r="H1695" s="17" t="s">
        <v>17</v>
      </c>
      <c r="I1695" s="27">
        <v>20.59</v>
      </c>
      <c r="J1695" s="27">
        <v>20.59</v>
      </c>
      <c r="K1695" s="17" t="s">
        <v>1366</v>
      </c>
      <c r="L1695" s="34">
        <v>18666</v>
      </c>
      <c r="M1695" s="17">
        <v>18666</v>
      </c>
      <c r="N1695" s="18">
        <v>949713.75</v>
      </c>
      <c r="O1695" s="30">
        <v>46125</v>
      </c>
    </row>
    <row r="1696" spans="1:15" x14ac:dyDescent="0.25">
      <c r="A1696" s="36">
        <v>42682</v>
      </c>
      <c r="B1696" s="38">
        <v>11</v>
      </c>
      <c r="C1696" s="38">
        <v>46</v>
      </c>
      <c r="D1696" s="17">
        <v>3000035956</v>
      </c>
      <c r="E1696" s="17">
        <v>1100122</v>
      </c>
      <c r="F1696" s="17" t="s">
        <v>58</v>
      </c>
      <c r="G1696" s="17">
        <v>203182</v>
      </c>
      <c r="H1696" s="17" t="s">
        <v>1224</v>
      </c>
      <c r="I1696" s="27">
        <v>21.32</v>
      </c>
      <c r="J1696" s="27">
        <v>21.32</v>
      </c>
      <c r="K1696" s="17" t="s">
        <v>1340</v>
      </c>
      <c r="L1696" s="34">
        <v>51995</v>
      </c>
      <c r="M1696" s="17">
        <v>51995</v>
      </c>
      <c r="N1696" s="18">
        <v>2086972.59</v>
      </c>
      <c r="O1696" s="30">
        <v>97888.020168855539</v>
      </c>
    </row>
    <row r="1697" spans="1:15" x14ac:dyDescent="0.25">
      <c r="A1697" s="36">
        <v>42682</v>
      </c>
      <c r="B1697" s="38">
        <v>11</v>
      </c>
      <c r="C1697" s="38">
        <v>46</v>
      </c>
      <c r="D1697" s="17">
        <v>3000035956</v>
      </c>
      <c r="E1697" s="17">
        <v>1100122</v>
      </c>
      <c r="F1697" s="17" t="s">
        <v>58</v>
      </c>
      <c r="G1697" s="17">
        <v>203182</v>
      </c>
      <c r="H1697" s="17" t="s">
        <v>1224</v>
      </c>
      <c r="I1697" s="27">
        <v>20.5</v>
      </c>
      <c r="J1697" s="27">
        <v>20.49</v>
      </c>
      <c r="K1697" s="17" t="s">
        <v>1367</v>
      </c>
      <c r="L1697" s="34">
        <v>51997</v>
      </c>
      <c r="M1697" s="17">
        <v>51997</v>
      </c>
      <c r="N1697" s="18">
        <v>2005725.5299999998</v>
      </c>
      <c r="O1697" s="30">
        <v>97888.020009760861</v>
      </c>
    </row>
    <row r="1698" spans="1:15" x14ac:dyDescent="0.25">
      <c r="A1698" s="36">
        <v>42682</v>
      </c>
      <c r="B1698" s="38">
        <v>11</v>
      </c>
      <c r="C1698" s="38">
        <v>46</v>
      </c>
      <c r="D1698" s="17">
        <v>3000035956</v>
      </c>
      <c r="E1698" s="17">
        <v>1100122</v>
      </c>
      <c r="F1698" s="17" t="s">
        <v>58</v>
      </c>
      <c r="G1698" s="17">
        <v>203182</v>
      </c>
      <c r="H1698" s="17" t="s">
        <v>1224</v>
      </c>
      <c r="I1698" s="27">
        <v>20.079999999999998</v>
      </c>
      <c r="J1698" s="27">
        <v>20.079999999999998</v>
      </c>
      <c r="K1698" s="17" t="s">
        <v>1336</v>
      </c>
      <c r="L1698" s="34">
        <v>51996</v>
      </c>
      <c r="M1698" s="17">
        <v>51996</v>
      </c>
      <c r="N1698" s="18">
        <v>1965591.4400000002</v>
      </c>
      <c r="O1698" s="30">
        <v>97888.019920318737</v>
      </c>
    </row>
    <row r="1699" spans="1:15" x14ac:dyDescent="0.25">
      <c r="A1699" s="36">
        <v>42682</v>
      </c>
      <c r="B1699" s="38">
        <v>11</v>
      </c>
      <c r="C1699" s="38">
        <v>46</v>
      </c>
      <c r="D1699" s="17">
        <v>3000035956</v>
      </c>
      <c r="E1699" s="17">
        <v>1100122</v>
      </c>
      <c r="F1699" s="17" t="s">
        <v>58</v>
      </c>
      <c r="G1699" s="17">
        <v>203182</v>
      </c>
      <c r="H1699" s="17" t="s">
        <v>1224</v>
      </c>
      <c r="I1699" s="27">
        <v>19.850000000000001</v>
      </c>
      <c r="J1699" s="27">
        <v>19.850000000000001</v>
      </c>
      <c r="K1699" s="17" t="s">
        <v>1329</v>
      </c>
      <c r="L1699" s="34">
        <v>51994</v>
      </c>
      <c r="M1699" s="17">
        <v>51994</v>
      </c>
      <c r="N1699" s="18">
        <v>1943077.2</v>
      </c>
      <c r="O1699" s="30">
        <v>97888.020151133489</v>
      </c>
    </row>
    <row r="1700" spans="1:15" x14ac:dyDescent="0.25">
      <c r="A1700" s="36">
        <v>42682</v>
      </c>
      <c r="B1700" s="38">
        <v>11</v>
      </c>
      <c r="C1700" s="38">
        <v>46</v>
      </c>
      <c r="D1700" s="17">
        <v>3000035774</v>
      </c>
      <c r="E1700" s="17">
        <v>1100365</v>
      </c>
      <c r="F1700" s="17" t="s">
        <v>14</v>
      </c>
      <c r="G1700" s="17">
        <v>200222</v>
      </c>
      <c r="H1700" s="17" t="s">
        <v>17</v>
      </c>
      <c r="I1700" s="27">
        <v>22.11</v>
      </c>
      <c r="J1700" s="27">
        <v>22.11</v>
      </c>
      <c r="K1700" s="17" t="s">
        <v>1270</v>
      </c>
      <c r="L1700" s="34">
        <v>18710</v>
      </c>
      <c r="M1700" s="17">
        <v>18710</v>
      </c>
      <c r="N1700" s="18">
        <v>1019823.75</v>
      </c>
      <c r="O1700" s="30">
        <v>46125</v>
      </c>
    </row>
    <row r="1701" spans="1:15" x14ac:dyDescent="0.25">
      <c r="A1701" s="36">
        <v>42682</v>
      </c>
      <c r="B1701" s="38">
        <v>11</v>
      </c>
      <c r="C1701" s="38">
        <v>46</v>
      </c>
      <c r="D1701" s="17">
        <v>3000035637</v>
      </c>
      <c r="E1701" s="17">
        <v>1100365</v>
      </c>
      <c r="F1701" s="17" t="s">
        <v>14</v>
      </c>
      <c r="G1701" s="17">
        <v>201888</v>
      </c>
      <c r="H1701" s="17" t="s">
        <v>15</v>
      </c>
      <c r="I1701" s="27">
        <v>19.95</v>
      </c>
      <c r="J1701" s="27">
        <v>19.91</v>
      </c>
      <c r="K1701" s="17" t="s">
        <v>1368</v>
      </c>
      <c r="L1701" s="34">
        <v>18641</v>
      </c>
      <c r="M1701" s="17">
        <v>18444</v>
      </c>
      <c r="N1701" s="18">
        <v>886791.4</v>
      </c>
      <c r="O1701" s="30">
        <v>44540</v>
      </c>
    </row>
    <row r="1702" spans="1:15" x14ac:dyDescent="0.25">
      <c r="A1702" s="36">
        <v>42682</v>
      </c>
      <c r="B1702" s="38">
        <v>11</v>
      </c>
      <c r="C1702" s="38">
        <v>46</v>
      </c>
      <c r="D1702" s="17">
        <v>3000035774</v>
      </c>
      <c r="E1702" s="17">
        <v>1100365</v>
      </c>
      <c r="F1702" s="17" t="s">
        <v>14</v>
      </c>
      <c r="G1702" s="17">
        <v>200222</v>
      </c>
      <c r="H1702" s="17" t="s">
        <v>17</v>
      </c>
      <c r="I1702" s="27">
        <v>20.85</v>
      </c>
      <c r="J1702" s="27">
        <v>20.85</v>
      </c>
      <c r="K1702" s="17" t="s">
        <v>1060</v>
      </c>
      <c r="L1702" s="34">
        <v>18707</v>
      </c>
      <c r="M1702" s="17">
        <v>18707</v>
      </c>
      <c r="N1702" s="18">
        <v>961706.25000000012</v>
      </c>
      <c r="O1702" s="30">
        <v>46125</v>
      </c>
    </row>
    <row r="1703" spans="1:15" x14ac:dyDescent="0.25">
      <c r="A1703" s="36">
        <v>42682</v>
      </c>
      <c r="B1703" s="38">
        <v>11</v>
      </c>
      <c r="C1703" s="38">
        <v>46</v>
      </c>
      <c r="D1703" s="17">
        <v>3000035774</v>
      </c>
      <c r="E1703" s="17">
        <v>1100365</v>
      </c>
      <c r="F1703" s="17" t="s">
        <v>14</v>
      </c>
      <c r="G1703" s="17">
        <v>200222</v>
      </c>
      <c r="H1703" s="17" t="s">
        <v>17</v>
      </c>
      <c r="I1703" s="27">
        <v>25.99</v>
      </c>
      <c r="J1703" s="27">
        <v>25.99</v>
      </c>
      <c r="K1703" s="17" t="s">
        <v>19</v>
      </c>
      <c r="L1703" s="34">
        <v>18696</v>
      </c>
      <c r="M1703" s="17">
        <v>18696</v>
      </c>
      <c r="N1703" s="18">
        <v>1198788.75</v>
      </c>
      <c r="O1703" s="30">
        <v>46125</v>
      </c>
    </row>
    <row r="1704" spans="1:15" x14ac:dyDescent="0.25">
      <c r="A1704" s="36">
        <v>42683</v>
      </c>
      <c r="B1704" s="38">
        <v>11</v>
      </c>
      <c r="C1704" s="38">
        <v>46</v>
      </c>
      <c r="D1704" s="17">
        <v>3000036019</v>
      </c>
      <c r="E1704" s="17">
        <v>1100122</v>
      </c>
      <c r="F1704" s="17" t="s">
        <v>58</v>
      </c>
      <c r="G1704" s="17">
        <v>203182</v>
      </c>
      <c r="H1704" s="17" t="s">
        <v>1224</v>
      </c>
      <c r="I1704" s="27">
        <v>19.760000000000002</v>
      </c>
      <c r="J1704" s="27">
        <v>19.760000000000002</v>
      </c>
      <c r="K1704" s="17" t="s">
        <v>1369</v>
      </c>
      <c r="L1704" s="34">
        <v>107</v>
      </c>
      <c r="M1704" s="17">
        <v>107</v>
      </c>
      <c r="N1704" s="18">
        <v>1805395.72</v>
      </c>
      <c r="O1704" s="30">
        <v>91366.18016194331</v>
      </c>
    </row>
    <row r="1705" spans="1:15" x14ac:dyDescent="0.25">
      <c r="A1705" s="36">
        <v>42683</v>
      </c>
      <c r="B1705" s="38">
        <v>11</v>
      </c>
      <c r="C1705" s="38">
        <v>46</v>
      </c>
      <c r="D1705" s="17">
        <v>3000036038</v>
      </c>
      <c r="E1705" s="17">
        <v>1100122</v>
      </c>
      <c r="F1705" s="17" t="s">
        <v>58</v>
      </c>
      <c r="G1705" s="17">
        <v>203182</v>
      </c>
      <c r="H1705" s="17" t="s">
        <v>1224</v>
      </c>
      <c r="I1705" s="27">
        <v>19.86</v>
      </c>
      <c r="J1705" s="27">
        <v>19.809999999999999</v>
      </c>
      <c r="K1705" s="17" t="s">
        <v>729</v>
      </c>
      <c r="L1705" s="34">
        <v>105</v>
      </c>
      <c r="M1705" s="17">
        <v>105</v>
      </c>
      <c r="N1705" s="18">
        <v>1809964.03</v>
      </c>
      <c r="O1705" s="30">
        <v>91366.180212014136</v>
      </c>
    </row>
    <row r="1706" spans="1:15" x14ac:dyDescent="0.25">
      <c r="A1706" s="36">
        <v>42683</v>
      </c>
      <c r="B1706" s="38">
        <v>11</v>
      </c>
      <c r="C1706" s="38">
        <v>46</v>
      </c>
      <c r="D1706" s="17">
        <v>3000036038</v>
      </c>
      <c r="E1706" s="17">
        <v>1100122</v>
      </c>
      <c r="F1706" s="17" t="s">
        <v>58</v>
      </c>
      <c r="G1706" s="17">
        <v>203182</v>
      </c>
      <c r="H1706" s="17" t="s">
        <v>1224</v>
      </c>
      <c r="I1706" s="27">
        <v>20</v>
      </c>
      <c r="J1706" s="27">
        <v>19.89</v>
      </c>
      <c r="K1706" s="17" t="s">
        <v>1370</v>
      </c>
      <c r="L1706" s="34">
        <v>105</v>
      </c>
      <c r="M1706" s="17">
        <v>105</v>
      </c>
      <c r="N1706" s="18">
        <v>1817273.32</v>
      </c>
      <c r="O1706" s="30">
        <v>91366.179989944692</v>
      </c>
    </row>
    <row r="1707" spans="1:15" x14ac:dyDescent="0.25">
      <c r="A1707" s="36">
        <v>42683</v>
      </c>
      <c r="B1707" s="38">
        <v>11</v>
      </c>
      <c r="C1707" s="38">
        <v>46</v>
      </c>
      <c r="D1707" s="17">
        <v>3000036038</v>
      </c>
      <c r="E1707" s="17">
        <v>1100122</v>
      </c>
      <c r="F1707" s="17" t="s">
        <v>58</v>
      </c>
      <c r="G1707" s="17">
        <v>203182</v>
      </c>
      <c r="H1707" s="17" t="s">
        <v>1224</v>
      </c>
      <c r="I1707" s="27">
        <v>20.04</v>
      </c>
      <c r="J1707" s="27">
        <v>19.96</v>
      </c>
      <c r="K1707" s="17" t="s">
        <v>880</v>
      </c>
      <c r="L1707" s="34">
        <v>105</v>
      </c>
      <c r="M1707" s="17">
        <v>105</v>
      </c>
      <c r="N1707" s="18">
        <v>1823668.95</v>
      </c>
      <c r="O1707" s="30">
        <v>91366.179859719428</v>
      </c>
    </row>
    <row r="1708" spans="1:15" x14ac:dyDescent="0.25">
      <c r="A1708" s="36">
        <v>42683</v>
      </c>
      <c r="B1708" s="38">
        <v>11</v>
      </c>
      <c r="C1708" s="38">
        <v>46</v>
      </c>
      <c r="D1708" s="17">
        <v>3000036019</v>
      </c>
      <c r="E1708" s="17">
        <v>1100122</v>
      </c>
      <c r="F1708" s="17" t="s">
        <v>58</v>
      </c>
      <c r="G1708" s="17">
        <v>203182</v>
      </c>
      <c r="H1708" s="17" t="s">
        <v>1224</v>
      </c>
      <c r="I1708" s="27">
        <v>19.920000000000002</v>
      </c>
      <c r="J1708" s="27">
        <v>19.920000000000002</v>
      </c>
      <c r="K1708" s="17" t="s">
        <v>1371</v>
      </c>
      <c r="L1708" s="34">
        <v>107</v>
      </c>
      <c r="M1708" s="17">
        <v>107</v>
      </c>
      <c r="N1708" s="18">
        <v>1820014.31</v>
      </c>
      <c r="O1708" s="30">
        <v>91366.180220883529</v>
      </c>
    </row>
    <row r="1709" spans="1:15" x14ac:dyDescent="0.25">
      <c r="A1709" s="36">
        <v>42683</v>
      </c>
      <c r="B1709" s="38">
        <v>11</v>
      </c>
      <c r="C1709" s="38">
        <v>46</v>
      </c>
      <c r="D1709" s="17">
        <v>3000036048</v>
      </c>
      <c r="E1709" s="17">
        <v>1100122</v>
      </c>
      <c r="F1709" s="17" t="s">
        <v>58</v>
      </c>
      <c r="G1709" s="17">
        <v>203182</v>
      </c>
      <c r="H1709" s="17" t="s">
        <v>1224</v>
      </c>
      <c r="I1709" s="27">
        <v>20.07</v>
      </c>
      <c r="J1709" s="27">
        <v>20.03</v>
      </c>
      <c r="K1709" s="17" t="s">
        <v>877</v>
      </c>
      <c r="L1709" s="34">
        <v>106</v>
      </c>
      <c r="M1709" s="17">
        <v>106</v>
      </c>
      <c r="N1709" s="18">
        <v>1830064.59</v>
      </c>
      <c r="O1709" s="30">
        <v>91366.180229655511</v>
      </c>
    </row>
    <row r="1710" spans="1:15" x14ac:dyDescent="0.25">
      <c r="A1710" s="36">
        <v>42683</v>
      </c>
      <c r="B1710" s="38">
        <v>11</v>
      </c>
      <c r="C1710" s="38">
        <v>46</v>
      </c>
      <c r="D1710" s="17">
        <v>3000035637</v>
      </c>
      <c r="E1710" s="17">
        <v>1100365</v>
      </c>
      <c r="F1710" s="17" t="s">
        <v>14</v>
      </c>
      <c r="G1710" s="17">
        <v>201888</v>
      </c>
      <c r="H1710" s="17" t="s">
        <v>15</v>
      </c>
      <c r="I1710" s="27">
        <v>5.34</v>
      </c>
      <c r="J1710" s="27">
        <v>5.3339999999999996</v>
      </c>
      <c r="K1710" s="17" t="s">
        <v>113</v>
      </c>
      <c r="L1710" s="34">
        <v>18502</v>
      </c>
      <c r="M1710" s="17">
        <v>18502</v>
      </c>
      <c r="N1710" s="18">
        <v>237576.36</v>
      </c>
      <c r="O1710" s="30">
        <v>44540</v>
      </c>
    </row>
    <row r="1711" spans="1:15" x14ac:dyDescent="0.25">
      <c r="A1711" s="36">
        <v>42683</v>
      </c>
      <c r="B1711" s="38">
        <v>11</v>
      </c>
      <c r="C1711" s="38">
        <v>46</v>
      </c>
      <c r="D1711" s="17">
        <v>3000035638</v>
      </c>
      <c r="E1711" s="17">
        <v>1100365</v>
      </c>
      <c r="F1711" s="17" t="s">
        <v>14</v>
      </c>
      <c r="G1711" s="17">
        <v>201888</v>
      </c>
      <c r="H1711" s="17" t="s">
        <v>15</v>
      </c>
      <c r="I1711" s="27">
        <v>21.92</v>
      </c>
      <c r="J1711" s="27">
        <v>21.9</v>
      </c>
      <c r="K1711" s="17" t="s">
        <v>112</v>
      </c>
      <c r="L1711" s="34">
        <v>18686</v>
      </c>
      <c r="M1711" s="17">
        <v>18495</v>
      </c>
      <c r="N1711" s="18">
        <v>953525.99999999988</v>
      </c>
      <c r="O1711" s="30">
        <v>43540</v>
      </c>
    </row>
    <row r="1712" spans="1:15" x14ac:dyDescent="0.25">
      <c r="A1712" s="36">
        <v>42683</v>
      </c>
      <c r="B1712" s="38">
        <v>11</v>
      </c>
      <c r="C1712" s="38">
        <v>46</v>
      </c>
      <c r="D1712" s="17">
        <v>3000035638</v>
      </c>
      <c r="E1712" s="17">
        <v>1100365</v>
      </c>
      <c r="F1712" s="17" t="s">
        <v>14</v>
      </c>
      <c r="G1712" s="17">
        <v>201888</v>
      </c>
      <c r="H1712" s="17" t="s">
        <v>15</v>
      </c>
      <c r="I1712" s="27">
        <v>20</v>
      </c>
      <c r="J1712" s="27">
        <v>19.975999999999999</v>
      </c>
      <c r="K1712" s="17" t="s">
        <v>113</v>
      </c>
      <c r="L1712" s="34">
        <v>18693</v>
      </c>
      <c r="M1712" s="17">
        <v>18501</v>
      </c>
      <c r="N1712" s="18">
        <v>869755.04000000015</v>
      </c>
      <c r="O1712" s="30">
        <v>43540.000000000007</v>
      </c>
    </row>
    <row r="1713" spans="1:15" x14ac:dyDescent="0.25">
      <c r="A1713" s="36">
        <v>42683</v>
      </c>
      <c r="B1713" s="38">
        <v>11</v>
      </c>
      <c r="C1713" s="38">
        <v>46</v>
      </c>
      <c r="D1713" s="17">
        <v>3000035638</v>
      </c>
      <c r="E1713" s="17">
        <v>1100365</v>
      </c>
      <c r="F1713" s="17" t="s">
        <v>14</v>
      </c>
      <c r="G1713" s="17">
        <v>201888</v>
      </c>
      <c r="H1713" s="17" t="s">
        <v>15</v>
      </c>
      <c r="I1713" s="27">
        <v>19.920000000000002</v>
      </c>
      <c r="J1713" s="27">
        <v>19.920000000000002</v>
      </c>
      <c r="K1713" s="17" t="s">
        <v>1354</v>
      </c>
      <c r="L1713" s="34">
        <v>18707</v>
      </c>
      <c r="M1713" s="17">
        <v>18514</v>
      </c>
      <c r="N1713" s="18">
        <v>867316.8</v>
      </c>
      <c r="O1713" s="30">
        <v>43540</v>
      </c>
    </row>
    <row r="1714" spans="1:15" x14ac:dyDescent="0.25">
      <c r="A1714" s="36">
        <v>42683</v>
      </c>
      <c r="B1714" s="38">
        <v>11</v>
      </c>
      <c r="C1714" s="38">
        <v>46</v>
      </c>
      <c r="D1714" s="17">
        <v>3000035638</v>
      </c>
      <c r="E1714" s="17">
        <v>1100365</v>
      </c>
      <c r="F1714" s="17" t="s">
        <v>14</v>
      </c>
      <c r="G1714" s="17">
        <v>201888</v>
      </c>
      <c r="H1714" s="17" t="s">
        <v>15</v>
      </c>
      <c r="I1714" s="27">
        <v>19.86</v>
      </c>
      <c r="J1714" s="27">
        <v>19.86</v>
      </c>
      <c r="K1714" s="17" t="s">
        <v>1362</v>
      </c>
      <c r="L1714" s="34">
        <v>18717</v>
      </c>
      <c r="M1714" s="17">
        <v>18524</v>
      </c>
      <c r="N1714" s="18">
        <v>864704.4</v>
      </c>
      <c r="O1714" s="30">
        <v>43540</v>
      </c>
    </row>
    <row r="1715" spans="1:15" x14ac:dyDescent="0.25">
      <c r="A1715" s="36">
        <v>42683</v>
      </c>
      <c r="B1715" s="38">
        <v>11</v>
      </c>
      <c r="C1715" s="38">
        <v>46</v>
      </c>
      <c r="D1715" s="17">
        <v>3000035774</v>
      </c>
      <c r="E1715" s="17">
        <v>1100365</v>
      </c>
      <c r="F1715" s="17" t="s">
        <v>14</v>
      </c>
      <c r="G1715" s="17">
        <v>200222</v>
      </c>
      <c r="H1715" s="17" t="s">
        <v>17</v>
      </c>
      <c r="I1715" s="27">
        <v>22.33</v>
      </c>
      <c r="J1715" s="27">
        <v>22.33</v>
      </c>
      <c r="K1715" s="17" t="s">
        <v>1357</v>
      </c>
      <c r="L1715" s="34">
        <v>18740</v>
      </c>
      <c r="M1715" s="17">
        <v>18740</v>
      </c>
      <c r="N1715" s="18">
        <v>1029971.2499999999</v>
      </c>
      <c r="O1715" s="30">
        <v>46125</v>
      </c>
    </row>
    <row r="1716" spans="1:15" x14ac:dyDescent="0.25">
      <c r="A1716" s="36">
        <v>42684</v>
      </c>
      <c r="B1716" s="38">
        <v>11</v>
      </c>
      <c r="C1716" s="38">
        <v>46</v>
      </c>
      <c r="D1716" s="17">
        <v>3000035334</v>
      </c>
      <c r="E1716" s="17">
        <v>1100122</v>
      </c>
      <c r="F1716" s="17" t="s">
        <v>58</v>
      </c>
      <c r="G1716" s="17">
        <v>203182</v>
      </c>
      <c r="H1716" s="17" t="s">
        <v>1224</v>
      </c>
      <c r="I1716" s="27">
        <v>19.989999999999998</v>
      </c>
      <c r="J1716" s="27">
        <v>19.96</v>
      </c>
      <c r="K1716" s="17" t="s">
        <v>1372</v>
      </c>
      <c r="L1716" s="34">
        <v>109</v>
      </c>
      <c r="M1716" s="17">
        <v>109</v>
      </c>
      <c r="N1716" s="18">
        <v>1805057.25</v>
      </c>
      <c r="O1716" s="30">
        <v>90433.72995991983</v>
      </c>
    </row>
    <row r="1717" spans="1:15" x14ac:dyDescent="0.25">
      <c r="A1717" s="36">
        <v>42684</v>
      </c>
      <c r="B1717" s="38">
        <v>11</v>
      </c>
      <c r="C1717" s="38">
        <v>46</v>
      </c>
      <c r="D1717" s="17">
        <v>3000036064</v>
      </c>
      <c r="E1717" s="17">
        <v>1100122</v>
      </c>
      <c r="F1717" s="17" t="s">
        <v>58</v>
      </c>
      <c r="G1717" s="17">
        <v>203182</v>
      </c>
      <c r="H1717" s="17" t="s">
        <v>1224</v>
      </c>
      <c r="I1717" s="27">
        <v>20.25</v>
      </c>
      <c r="J1717" s="27">
        <v>20.25</v>
      </c>
      <c r="K1717" s="17" t="s">
        <v>1373</v>
      </c>
      <c r="L1717" s="34">
        <v>110</v>
      </c>
      <c r="M1717" s="17">
        <v>110</v>
      </c>
      <c r="N1717" s="18">
        <v>1850165.15</v>
      </c>
      <c r="O1717" s="30">
        <v>91366.180246913573</v>
      </c>
    </row>
    <row r="1718" spans="1:15" x14ac:dyDescent="0.25">
      <c r="A1718" s="36">
        <v>42684</v>
      </c>
      <c r="B1718" s="38">
        <v>11</v>
      </c>
      <c r="C1718" s="38">
        <v>46</v>
      </c>
      <c r="D1718" s="17">
        <v>3000036020</v>
      </c>
      <c r="E1718" s="17">
        <v>1100122</v>
      </c>
      <c r="F1718" s="17" t="s">
        <v>58</v>
      </c>
      <c r="G1718" s="17">
        <v>203182</v>
      </c>
      <c r="H1718" s="17" t="s">
        <v>1224</v>
      </c>
      <c r="I1718" s="27">
        <v>24.125</v>
      </c>
      <c r="J1718" s="27">
        <v>24.11</v>
      </c>
      <c r="K1718" s="17" t="s">
        <v>1374</v>
      </c>
      <c r="L1718" s="34">
        <v>108</v>
      </c>
      <c r="M1718" s="17">
        <v>108</v>
      </c>
      <c r="N1718" s="18">
        <v>2202838.6</v>
      </c>
      <c r="O1718" s="30">
        <v>91366.180008295312</v>
      </c>
    </row>
    <row r="1719" spans="1:15" x14ac:dyDescent="0.25">
      <c r="A1719" s="36">
        <v>42684</v>
      </c>
      <c r="B1719" s="38">
        <v>11</v>
      </c>
      <c r="C1719" s="38">
        <v>46</v>
      </c>
      <c r="D1719" s="17">
        <v>3000036020</v>
      </c>
      <c r="E1719" s="17">
        <v>1100122</v>
      </c>
      <c r="F1719" s="17" t="s">
        <v>58</v>
      </c>
      <c r="G1719" s="17">
        <v>203182</v>
      </c>
      <c r="H1719" s="17" t="s">
        <v>1224</v>
      </c>
      <c r="I1719" s="27">
        <v>24.05</v>
      </c>
      <c r="J1719" s="27">
        <v>24.02</v>
      </c>
      <c r="K1719" s="17" t="s">
        <v>1375</v>
      </c>
      <c r="L1719" s="34">
        <v>108</v>
      </c>
      <c r="M1719" s="17">
        <v>108</v>
      </c>
      <c r="N1719" s="18">
        <v>2194615.64</v>
      </c>
      <c r="O1719" s="30">
        <v>91366.1798501249</v>
      </c>
    </row>
    <row r="1720" spans="1:15" x14ac:dyDescent="0.25">
      <c r="A1720" s="36">
        <v>42685</v>
      </c>
      <c r="B1720" s="38">
        <v>11</v>
      </c>
      <c r="C1720" s="38">
        <v>46</v>
      </c>
      <c r="D1720" s="17">
        <v>3000036118</v>
      </c>
      <c r="E1720" s="17">
        <v>1100122</v>
      </c>
      <c r="F1720" s="17" t="s">
        <v>58</v>
      </c>
      <c r="G1720" s="17">
        <v>203182</v>
      </c>
      <c r="H1720" s="17" t="s">
        <v>1224</v>
      </c>
      <c r="I1720" s="27">
        <v>20.22</v>
      </c>
      <c r="J1720" s="27">
        <v>20.18</v>
      </c>
      <c r="K1720" s="17" t="s">
        <v>1376</v>
      </c>
      <c r="L1720" s="34">
        <v>112</v>
      </c>
      <c r="M1720" s="17">
        <v>112</v>
      </c>
      <c r="N1720" s="18">
        <v>1843769.5099999998</v>
      </c>
      <c r="O1720" s="30">
        <v>91366.179881070362</v>
      </c>
    </row>
    <row r="1721" spans="1:15" x14ac:dyDescent="0.25">
      <c r="A1721" s="36">
        <v>42686</v>
      </c>
      <c r="B1721" s="38">
        <v>11</v>
      </c>
      <c r="C1721" s="38">
        <v>46</v>
      </c>
      <c r="D1721" s="17">
        <v>3000036128</v>
      </c>
      <c r="E1721" s="17">
        <v>1100122</v>
      </c>
      <c r="F1721" s="17" t="s">
        <v>58</v>
      </c>
      <c r="G1721" s="17">
        <v>203182</v>
      </c>
      <c r="H1721" s="17" t="s">
        <v>1224</v>
      </c>
      <c r="I1721" s="27">
        <v>20.350000000000001</v>
      </c>
      <c r="J1721" s="27">
        <v>20.309999999999999</v>
      </c>
      <c r="K1721" s="17" t="s">
        <v>1377</v>
      </c>
      <c r="L1721" s="34">
        <v>113</v>
      </c>
      <c r="M1721" s="17">
        <v>113</v>
      </c>
      <c r="N1721" s="18">
        <v>1855647.12</v>
      </c>
      <c r="O1721" s="30">
        <v>91366.180206794699</v>
      </c>
    </row>
    <row r="1722" spans="1:15" x14ac:dyDescent="0.25">
      <c r="A1722" s="36">
        <v>42687</v>
      </c>
      <c r="B1722" s="38">
        <v>11</v>
      </c>
      <c r="C1722" s="38">
        <v>47</v>
      </c>
      <c r="D1722" s="17">
        <v>3000036218</v>
      </c>
      <c r="E1722" s="17">
        <v>1100122</v>
      </c>
      <c r="F1722" s="17" t="s">
        <v>58</v>
      </c>
      <c r="G1722" s="17">
        <v>203182</v>
      </c>
      <c r="H1722" s="17" t="s">
        <v>1224</v>
      </c>
      <c r="I1722" s="27">
        <v>17.13</v>
      </c>
      <c r="J1722" s="27">
        <v>17.07</v>
      </c>
      <c r="K1722" s="17" t="s">
        <v>1378</v>
      </c>
      <c r="L1722" s="34">
        <v>115</v>
      </c>
      <c r="M1722" s="17">
        <v>115</v>
      </c>
      <c r="N1722" s="18">
        <v>1559620.69</v>
      </c>
      <c r="O1722" s="30">
        <v>91366.179847685999</v>
      </c>
    </row>
    <row r="1723" spans="1:15" x14ac:dyDescent="0.25">
      <c r="A1723" s="36">
        <v>42687</v>
      </c>
      <c r="B1723" s="38">
        <v>11</v>
      </c>
      <c r="C1723" s="38">
        <v>47</v>
      </c>
      <c r="D1723" s="17">
        <v>3000035557</v>
      </c>
      <c r="E1723" s="17">
        <v>1100122</v>
      </c>
      <c r="F1723" s="17" t="s">
        <v>58</v>
      </c>
      <c r="G1723" s="17">
        <v>203182</v>
      </c>
      <c r="H1723" s="17" t="s">
        <v>1224</v>
      </c>
      <c r="I1723" s="27">
        <v>20.07</v>
      </c>
      <c r="J1723" s="27">
        <v>20.010000000000002</v>
      </c>
      <c r="K1723" s="17" t="s">
        <v>1379</v>
      </c>
      <c r="L1723" s="34">
        <v>114</v>
      </c>
      <c r="M1723" s="17">
        <v>114</v>
      </c>
      <c r="N1723" s="18">
        <v>1885583.12</v>
      </c>
      <c r="O1723" s="30">
        <v>94232.039980009999</v>
      </c>
    </row>
    <row r="1724" spans="1:15" x14ac:dyDescent="0.25">
      <c r="A1724" s="36">
        <v>42687</v>
      </c>
      <c r="B1724" s="38">
        <v>11</v>
      </c>
      <c r="C1724" s="38">
        <v>47</v>
      </c>
      <c r="D1724" s="17">
        <v>3000035772</v>
      </c>
      <c r="E1724" s="17">
        <v>1100365</v>
      </c>
      <c r="F1724" s="17" t="s">
        <v>14</v>
      </c>
      <c r="G1724" s="17">
        <v>202091</v>
      </c>
      <c r="H1724" s="17" t="s">
        <v>1380</v>
      </c>
      <c r="I1724" s="27">
        <v>19.97</v>
      </c>
      <c r="J1724" s="27">
        <v>19.96</v>
      </c>
      <c r="K1724" s="17" t="s">
        <v>1381</v>
      </c>
      <c r="L1724" s="34" t="s">
        <v>1382</v>
      </c>
      <c r="M1724" s="17">
        <v>10003599</v>
      </c>
      <c r="N1724" s="18">
        <v>939242.76</v>
      </c>
      <c r="O1724" s="30">
        <v>47056.250501002003</v>
      </c>
    </row>
    <row r="1725" spans="1:15" x14ac:dyDescent="0.25">
      <c r="A1725" s="36">
        <v>42687</v>
      </c>
      <c r="B1725" s="38">
        <v>11</v>
      </c>
      <c r="C1725" s="38">
        <v>47</v>
      </c>
      <c r="D1725" s="17">
        <v>3000035772</v>
      </c>
      <c r="E1725" s="17">
        <v>1100365</v>
      </c>
      <c r="F1725" s="17" t="s">
        <v>14</v>
      </c>
      <c r="G1725" s="17">
        <v>202091</v>
      </c>
      <c r="H1725" s="17" t="s">
        <v>1380</v>
      </c>
      <c r="I1725" s="27">
        <v>21</v>
      </c>
      <c r="J1725" s="27">
        <v>20.98</v>
      </c>
      <c r="K1725" s="17" t="s">
        <v>427</v>
      </c>
      <c r="L1725" s="34" t="s">
        <v>1383</v>
      </c>
      <c r="M1725" s="17">
        <v>10003597</v>
      </c>
      <c r="N1725" s="18">
        <v>987240.11999999988</v>
      </c>
      <c r="O1725" s="30">
        <v>47056.249761677784</v>
      </c>
    </row>
    <row r="1726" spans="1:15" x14ac:dyDescent="0.25">
      <c r="A1726" s="36">
        <v>42688</v>
      </c>
      <c r="B1726" s="38">
        <v>11</v>
      </c>
      <c r="C1726" s="38">
        <v>47</v>
      </c>
      <c r="D1726" s="17">
        <v>3000035900</v>
      </c>
      <c r="E1726" s="17">
        <v>1100122</v>
      </c>
      <c r="F1726" s="17" t="s">
        <v>58</v>
      </c>
      <c r="G1726" s="17">
        <v>203182</v>
      </c>
      <c r="H1726" s="17" t="s">
        <v>1224</v>
      </c>
      <c r="I1726" s="27">
        <v>19.989999999999998</v>
      </c>
      <c r="J1726" s="27">
        <v>19.920000000000002</v>
      </c>
      <c r="K1726" s="17" t="s">
        <v>1384</v>
      </c>
      <c r="L1726" s="34">
        <v>95</v>
      </c>
      <c r="M1726" s="17">
        <v>95</v>
      </c>
      <c r="N1726" s="18">
        <v>1820014.31</v>
      </c>
      <c r="O1726" s="30">
        <v>91366.180220883529</v>
      </c>
    </row>
    <row r="1727" spans="1:15" x14ac:dyDescent="0.25">
      <c r="A1727" s="36">
        <v>42688</v>
      </c>
      <c r="B1727" s="38">
        <v>11</v>
      </c>
      <c r="C1727" s="38">
        <v>47</v>
      </c>
      <c r="D1727" s="17">
        <v>3000035772</v>
      </c>
      <c r="E1727" s="17">
        <v>1100365</v>
      </c>
      <c r="F1727" s="17" t="s">
        <v>14</v>
      </c>
      <c r="G1727" s="17">
        <v>202091</v>
      </c>
      <c r="H1727" s="17" t="s">
        <v>1380</v>
      </c>
      <c r="I1727" s="27">
        <v>21.01</v>
      </c>
      <c r="J1727" s="27">
        <v>20.97</v>
      </c>
      <c r="K1727" s="17" t="s">
        <v>66</v>
      </c>
      <c r="L1727" s="34" t="s">
        <v>1385</v>
      </c>
      <c r="M1727" s="17">
        <v>10003620</v>
      </c>
      <c r="N1727" s="18">
        <v>986769.56</v>
      </c>
      <c r="O1727" s="30">
        <v>47056.249880782074</v>
      </c>
    </row>
    <row r="1728" spans="1:15" x14ac:dyDescent="0.25">
      <c r="A1728" s="36">
        <v>42690</v>
      </c>
      <c r="B1728" s="38">
        <v>11</v>
      </c>
      <c r="C1728" s="38">
        <v>47</v>
      </c>
      <c r="D1728" s="17">
        <v>3000035772</v>
      </c>
      <c r="E1728" s="17">
        <v>1100365</v>
      </c>
      <c r="F1728" s="17" t="s">
        <v>14</v>
      </c>
      <c r="G1728" s="17">
        <v>202091</v>
      </c>
      <c r="H1728" s="17" t="s">
        <v>1380</v>
      </c>
      <c r="I1728" s="27">
        <v>20.57</v>
      </c>
      <c r="J1728" s="27">
        <v>20.55</v>
      </c>
      <c r="K1728" s="17" t="s">
        <v>1386</v>
      </c>
      <c r="L1728" s="34" t="s">
        <v>1387</v>
      </c>
      <c r="M1728" s="17">
        <v>10003639</v>
      </c>
      <c r="N1728" s="18">
        <v>967005.94</v>
      </c>
      <c r="O1728" s="30">
        <v>47056.250121654499</v>
      </c>
    </row>
    <row r="1729" spans="1:15" x14ac:dyDescent="0.25">
      <c r="A1729" s="36">
        <v>42690</v>
      </c>
      <c r="B1729" s="38">
        <v>11</v>
      </c>
      <c r="C1729" s="38">
        <v>47</v>
      </c>
      <c r="D1729" s="17">
        <v>3000034023</v>
      </c>
      <c r="E1729" s="17">
        <v>1100500</v>
      </c>
      <c r="F1729" s="17" t="s">
        <v>642</v>
      </c>
      <c r="G1729" s="17">
        <v>203101</v>
      </c>
      <c r="H1729" s="17" t="s">
        <v>825</v>
      </c>
      <c r="I1729" s="27">
        <v>19.71</v>
      </c>
      <c r="J1729" s="27">
        <v>19.63</v>
      </c>
      <c r="K1729" s="17" t="s">
        <v>1388</v>
      </c>
      <c r="L1729" s="34">
        <v>172</v>
      </c>
      <c r="M1729" s="17">
        <v>172</v>
      </c>
      <c r="N1729" s="18">
        <v>1845219.95</v>
      </c>
      <c r="O1729" s="30">
        <v>93999.997452878248</v>
      </c>
    </row>
    <row r="1730" spans="1:15" x14ac:dyDescent="0.25">
      <c r="A1730" s="36">
        <v>42691</v>
      </c>
      <c r="B1730" s="38">
        <v>11</v>
      </c>
      <c r="C1730" s="38">
        <v>47</v>
      </c>
      <c r="D1730" s="17">
        <v>3000035638</v>
      </c>
      <c r="E1730" s="17">
        <v>1100365</v>
      </c>
      <c r="F1730" s="17" t="s">
        <v>14</v>
      </c>
      <c r="G1730" s="17">
        <v>201888</v>
      </c>
      <c r="H1730" s="17" t="s">
        <v>15</v>
      </c>
      <c r="I1730" s="27">
        <v>24.28</v>
      </c>
      <c r="J1730" s="27">
        <v>24.24</v>
      </c>
      <c r="K1730" s="17" t="s">
        <v>43</v>
      </c>
      <c r="L1730" s="34">
        <v>19138</v>
      </c>
      <c r="M1730" s="17">
        <v>18943</v>
      </c>
      <c r="N1730" s="18">
        <v>1055409.6000000001</v>
      </c>
      <c r="O1730" s="30">
        <v>43540.000000000007</v>
      </c>
    </row>
    <row r="1731" spans="1:15" x14ac:dyDescent="0.25">
      <c r="A1731" s="36">
        <v>42691</v>
      </c>
      <c r="B1731" s="38">
        <v>11</v>
      </c>
      <c r="C1731" s="38">
        <v>47</v>
      </c>
      <c r="D1731" s="17">
        <v>3000035638</v>
      </c>
      <c r="E1731" s="17">
        <v>1100365</v>
      </c>
      <c r="F1731" s="17" t="s">
        <v>14</v>
      </c>
      <c r="G1731" s="17">
        <v>201888</v>
      </c>
      <c r="H1731" s="17" t="s">
        <v>15</v>
      </c>
      <c r="I1731" s="27">
        <v>25.64</v>
      </c>
      <c r="J1731" s="27">
        <v>25.6</v>
      </c>
      <c r="K1731" s="17" t="s">
        <v>1018</v>
      </c>
      <c r="L1731" s="34">
        <v>19035</v>
      </c>
      <c r="M1731" s="17">
        <v>19035</v>
      </c>
      <c r="N1731" s="18">
        <v>1114624</v>
      </c>
      <c r="O1731" s="30">
        <v>43540</v>
      </c>
    </row>
    <row r="1732" spans="1:15" x14ac:dyDescent="0.25">
      <c r="A1732" s="36">
        <v>42692</v>
      </c>
      <c r="B1732" s="38">
        <v>11</v>
      </c>
      <c r="C1732" s="38">
        <v>47</v>
      </c>
      <c r="D1732" s="17">
        <v>3000035960</v>
      </c>
      <c r="E1732" s="17">
        <v>1100122</v>
      </c>
      <c r="F1732" s="17" t="s">
        <v>58</v>
      </c>
      <c r="G1732" s="17">
        <v>203182</v>
      </c>
      <c r="H1732" s="17" t="s">
        <v>1224</v>
      </c>
      <c r="I1732" s="27">
        <v>21.22</v>
      </c>
      <c r="J1732" s="27">
        <v>21.22</v>
      </c>
      <c r="K1732" s="17" t="s">
        <v>1389</v>
      </c>
      <c r="L1732" s="34">
        <v>51998</v>
      </c>
      <c r="M1732" s="17">
        <v>51998</v>
      </c>
      <c r="N1732" s="18">
        <v>2053714.68</v>
      </c>
      <c r="O1732" s="30">
        <v>96782.030160226204</v>
      </c>
    </row>
    <row r="1733" spans="1:15" x14ac:dyDescent="0.25">
      <c r="A1733" s="36">
        <v>42692</v>
      </c>
      <c r="B1733" s="38">
        <v>11</v>
      </c>
      <c r="C1733" s="38">
        <v>47</v>
      </c>
      <c r="D1733" s="17">
        <v>3000035960</v>
      </c>
      <c r="E1733" s="17">
        <v>1100122</v>
      </c>
      <c r="F1733" s="17" t="s">
        <v>58</v>
      </c>
      <c r="G1733" s="17">
        <v>203182</v>
      </c>
      <c r="H1733" s="17" t="s">
        <v>1224</v>
      </c>
      <c r="I1733" s="27">
        <v>19.57</v>
      </c>
      <c r="J1733" s="27">
        <v>19.55</v>
      </c>
      <c r="K1733" s="17" t="s">
        <v>1390</v>
      </c>
      <c r="L1733" s="34">
        <v>52204</v>
      </c>
      <c r="M1733" s="17">
        <v>52204</v>
      </c>
      <c r="N1733" s="18">
        <v>1892088.69</v>
      </c>
      <c r="O1733" s="30">
        <v>96782.030179028123</v>
      </c>
    </row>
    <row r="1734" spans="1:15" x14ac:dyDescent="0.25">
      <c r="A1734" s="36">
        <v>42692</v>
      </c>
      <c r="B1734" s="38">
        <v>11</v>
      </c>
      <c r="C1734" s="38">
        <v>47</v>
      </c>
      <c r="D1734" s="17">
        <v>3000035960</v>
      </c>
      <c r="E1734" s="17">
        <v>1100122</v>
      </c>
      <c r="F1734" s="17" t="s">
        <v>58</v>
      </c>
      <c r="G1734" s="17">
        <v>203182</v>
      </c>
      <c r="H1734" s="17" t="s">
        <v>1224</v>
      </c>
      <c r="I1734" s="27">
        <v>25.76</v>
      </c>
      <c r="J1734" s="27">
        <v>25.76</v>
      </c>
      <c r="K1734" s="17" t="s">
        <v>43</v>
      </c>
      <c r="L1734" s="34">
        <v>52203</v>
      </c>
      <c r="M1734" s="17">
        <v>52203</v>
      </c>
      <c r="N1734" s="18">
        <v>2493105.09</v>
      </c>
      <c r="O1734" s="30">
        <v>96782.029891304337</v>
      </c>
    </row>
    <row r="1735" spans="1:15" x14ac:dyDescent="0.25">
      <c r="A1735" s="36">
        <v>42692</v>
      </c>
      <c r="B1735" s="38">
        <v>11</v>
      </c>
      <c r="C1735" s="38">
        <v>47</v>
      </c>
      <c r="D1735" s="17">
        <v>3000035960</v>
      </c>
      <c r="E1735" s="17">
        <v>1100122</v>
      </c>
      <c r="F1735" s="17" t="s">
        <v>58</v>
      </c>
      <c r="G1735" s="17">
        <v>203182</v>
      </c>
      <c r="H1735" s="17" t="s">
        <v>1224</v>
      </c>
      <c r="I1735" s="27">
        <v>21.22</v>
      </c>
      <c r="J1735" s="27">
        <v>21.19</v>
      </c>
      <c r="K1735" s="17" t="s">
        <v>1391</v>
      </c>
      <c r="L1735" s="34">
        <v>51999</v>
      </c>
      <c r="M1735" s="17">
        <v>51999</v>
      </c>
      <c r="N1735" s="18">
        <v>2050811.22</v>
      </c>
      <c r="O1735" s="30">
        <v>96782.030202925904</v>
      </c>
    </row>
    <row r="1736" spans="1:15" x14ac:dyDescent="0.25">
      <c r="A1736" s="36">
        <v>42692</v>
      </c>
      <c r="B1736" s="38">
        <v>11</v>
      </c>
      <c r="C1736" s="38">
        <v>47</v>
      </c>
      <c r="D1736" s="17">
        <v>3000035960</v>
      </c>
      <c r="E1736" s="17">
        <v>1100122</v>
      </c>
      <c r="F1736" s="17" t="s">
        <v>58</v>
      </c>
      <c r="G1736" s="17">
        <v>203182</v>
      </c>
      <c r="H1736" s="17" t="s">
        <v>1224</v>
      </c>
      <c r="I1736" s="27">
        <v>21.13</v>
      </c>
      <c r="J1736" s="27">
        <v>21.13</v>
      </c>
      <c r="K1736" s="17" t="s">
        <v>1392</v>
      </c>
      <c r="L1736" s="34">
        <v>52201</v>
      </c>
      <c r="M1736" s="17">
        <v>52201</v>
      </c>
      <c r="N1736" s="18">
        <v>2045004.29</v>
      </c>
      <c r="O1736" s="30">
        <v>96782.029815428308</v>
      </c>
    </row>
    <row r="1737" spans="1:15" x14ac:dyDescent="0.25">
      <c r="A1737" s="36">
        <v>42692</v>
      </c>
      <c r="B1737" s="38">
        <v>11</v>
      </c>
      <c r="C1737" s="38">
        <v>47</v>
      </c>
      <c r="D1737" s="17">
        <v>3000035960</v>
      </c>
      <c r="E1737" s="17">
        <v>1100122</v>
      </c>
      <c r="F1737" s="17" t="s">
        <v>58</v>
      </c>
      <c r="G1737" s="17">
        <v>203182</v>
      </c>
      <c r="H1737" s="17" t="s">
        <v>1224</v>
      </c>
      <c r="I1737" s="27">
        <v>26.86</v>
      </c>
      <c r="J1737" s="27">
        <v>26.86</v>
      </c>
      <c r="K1737" s="17" t="s">
        <v>1393</v>
      </c>
      <c r="L1737" s="34">
        <v>52202</v>
      </c>
      <c r="M1737" s="17">
        <v>52202</v>
      </c>
      <c r="N1737" s="18">
        <v>2599565.33</v>
      </c>
      <c r="O1737" s="30">
        <v>96782.030156366352</v>
      </c>
    </row>
    <row r="1738" spans="1:15" x14ac:dyDescent="0.25">
      <c r="A1738" s="36">
        <v>42692</v>
      </c>
      <c r="B1738" s="38">
        <v>11</v>
      </c>
      <c r="C1738" s="38">
        <v>47</v>
      </c>
      <c r="D1738" s="17">
        <v>3000035960</v>
      </c>
      <c r="E1738" s="17">
        <v>1100122</v>
      </c>
      <c r="F1738" s="17" t="s">
        <v>58</v>
      </c>
      <c r="G1738" s="17">
        <v>203182</v>
      </c>
      <c r="H1738" s="17" t="s">
        <v>1224</v>
      </c>
      <c r="I1738" s="27">
        <v>22.35</v>
      </c>
      <c r="J1738" s="27">
        <v>22.32</v>
      </c>
      <c r="K1738" s="17" t="s">
        <v>1394</v>
      </c>
      <c r="L1738" s="34">
        <v>52205</v>
      </c>
      <c r="M1738" s="17">
        <v>52205</v>
      </c>
      <c r="N1738" s="18">
        <v>2160174.91</v>
      </c>
      <c r="O1738" s="30">
        <v>96782.030017921148</v>
      </c>
    </row>
    <row r="1739" spans="1:15" x14ac:dyDescent="0.25">
      <c r="A1739" s="36">
        <v>42692</v>
      </c>
      <c r="B1739" s="38">
        <v>11</v>
      </c>
      <c r="C1739" s="38">
        <v>47</v>
      </c>
      <c r="D1739" s="17">
        <v>3000035960</v>
      </c>
      <c r="E1739" s="17">
        <v>1100122</v>
      </c>
      <c r="F1739" s="17" t="s">
        <v>58</v>
      </c>
      <c r="G1739" s="17">
        <v>203182</v>
      </c>
      <c r="H1739" s="17" t="s">
        <v>1224</v>
      </c>
      <c r="I1739" s="27">
        <v>21.56</v>
      </c>
      <c r="J1739" s="27">
        <v>21.56</v>
      </c>
      <c r="K1739" s="17" t="s">
        <v>1395</v>
      </c>
      <c r="L1739" s="34">
        <v>52000</v>
      </c>
      <c r="M1739" s="17">
        <v>52000</v>
      </c>
      <c r="N1739" s="18">
        <v>2086620.57</v>
      </c>
      <c r="O1739" s="30">
        <v>96782.030148423015</v>
      </c>
    </row>
    <row r="1740" spans="1:15" x14ac:dyDescent="0.25">
      <c r="A1740" s="36">
        <v>42692</v>
      </c>
      <c r="B1740" s="38">
        <v>11</v>
      </c>
      <c r="C1740" s="38">
        <v>47</v>
      </c>
      <c r="D1740" s="17">
        <v>3000035638</v>
      </c>
      <c r="E1740" s="17">
        <v>1100365</v>
      </c>
      <c r="F1740" s="17" t="s">
        <v>14</v>
      </c>
      <c r="G1740" s="17">
        <v>201888</v>
      </c>
      <c r="H1740" s="17" t="s">
        <v>15</v>
      </c>
      <c r="I1740" s="27">
        <v>24.13</v>
      </c>
      <c r="J1740" s="27">
        <v>24.11</v>
      </c>
      <c r="K1740" s="17" t="s">
        <v>1396</v>
      </c>
      <c r="L1740" s="34">
        <v>863205</v>
      </c>
      <c r="M1740" s="17">
        <v>19036</v>
      </c>
      <c r="N1740" s="18">
        <v>1049749.3999999999</v>
      </c>
      <c r="O1740" s="30">
        <v>43540</v>
      </c>
    </row>
    <row r="1741" spans="1:15" x14ac:dyDescent="0.25">
      <c r="A1741" s="36">
        <v>42692</v>
      </c>
      <c r="B1741" s="38">
        <v>11</v>
      </c>
      <c r="C1741" s="38">
        <v>47</v>
      </c>
      <c r="D1741" s="17">
        <v>3000035772</v>
      </c>
      <c r="E1741" s="17">
        <v>1100365</v>
      </c>
      <c r="F1741" s="17" t="s">
        <v>14</v>
      </c>
      <c r="G1741" s="17">
        <v>202091</v>
      </c>
      <c r="H1741" s="17" t="s">
        <v>1380</v>
      </c>
      <c r="I1741" s="27">
        <v>19.77</v>
      </c>
      <c r="J1741" s="27">
        <v>19.77</v>
      </c>
      <c r="K1741" s="17" t="s">
        <v>1397</v>
      </c>
      <c r="L1741" s="34" t="s">
        <v>1398</v>
      </c>
      <c r="M1741" s="17">
        <v>10003673</v>
      </c>
      <c r="N1741" s="18">
        <v>930302.06</v>
      </c>
      <c r="O1741" s="30">
        <v>47056.249873545778</v>
      </c>
    </row>
    <row r="1742" spans="1:15" x14ac:dyDescent="0.25">
      <c r="A1742" s="36">
        <v>42694</v>
      </c>
      <c r="B1742" s="38">
        <v>11</v>
      </c>
      <c r="C1742" s="38">
        <v>48</v>
      </c>
      <c r="D1742" s="17">
        <v>3000035960</v>
      </c>
      <c r="E1742" s="17">
        <v>1100122</v>
      </c>
      <c r="F1742" s="17" t="s">
        <v>58</v>
      </c>
      <c r="G1742" s="17">
        <v>203182</v>
      </c>
      <c r="H1742" s="17" t="s">
        <v>1224</v>
      </c>
      <c r="I1742" s="27">
        <v>21.3</v>
      </c>
      <c r="J1742" s="27">
        <v>21.28</v>
      </c>
      <c r="K1742" s="17" t="s">
        <v>1399</v>
      </c>
      <c r="L1742" s="34">
        <v>52211</v>
      </c>
      <c r="M1742" s="17">
        <v>52211</v>
      </c>
      <c r="N1742" s="18">
        <v>2059521.6</v>
      </c>
      <c r="O1742" s="30">
        <v>96782.030075187969</v>
      </c>
    </row>
    <row r="1743" spans="1:15" x14ac:dyDescent="0.25">
      <c r="A1743" s="36">
        <v>42694</v>
      </c>
      <c r="B1743" s="38">
        <v>11</v>
      </c>
      <c r="C1743" s="38">
        <v>48</v>
      </c>
      <c r="D1743" s="17">
        <v>3000035960</v>
      </c>
      <c r="E1743" s="17">
        <v>1100122</v>
      </c>
      <c r="F1743" s="17" t="s">
        <v>58</v>
      </c>
      <c r="G1743" s="17">
        <v>203182</v>
      </c>
      <c r="H1743" s="17" t="s">
        <v>1224</v>
      </c>
      <c r="I1743" s="27">
        <v>25.85</v>
      </c>
      <c r="J1743" s="27">
        <v>25.85</v>
      </c>
      <c r="K1743" s="17" t="s">
        <v>43</v>
      </c>
      <c r="L1743" s="34">
        <v>52208</v>
      </c>
      <c r="M1743" s="17">
        <v>52208</v>
      </c>
      <c r="N1743" s="18">
        <v>2501815.48</v>
      </c>
      <c r="O1743" s="30">
        <v>96782.030174081228</v>
      </c>
    </row>
    <row r="1744" spans="1:15" x14ac:dyDescent="0.25">
      <c r="A1744" s="36">
        <v>42694</v>
      </c>
      <c r="B1744" s="38">
        <v>11</v>
      </c>
      <c r="C1744" s="38">
        <v>48</v>
      </c>
      <c r="D1744" s="17">
        <v>3000035557</v>
      </c>
      <c r="E1744" s="17">
        <v>1100122</v>
      </c>
      <c r="F1744" s="17" t="s">
        <v>58</v>
      </c>
      <c r="G1744" s="17">
        <v>203182</v>
      </c>
      <c r="H1744" s="17" t="s">
        <v>1224</v>
      </c>
      <c r="I1744" s="27">
        <v>20.05</v>
      </c>
      <c r="J1744" s="27">
        <v>19.96</v>
      </c>
      <c r="K1744" s="17" t="s">
        <v>1400</v>
      </c>
      <c r="L1744" s="34">
        <v>124</v>
      </c>
      <c r="M1744" s="17">
        <v>124</v>
      </c>
      <c r="N1744" s="18">
        <v>1880871.5200000003</v>
      </c>
      <c r="O1744" s="30">
        <v>94232.040080160325</v>
      </c>
    </row>
    <row r="1745" spans="1:15" x14ac:dyDescent="0.25">
      <c r="A1745" s="36">
        <v>42694</v>
      </c>
      <c r="B1745" s="38">
        <v>11</v>
      </c>
      <c r="C1745" s="38">
        <v>48</v>
      </c>
      <c r="D1745" s="17">
        <v>3000035557</v>
      </c>
      <c r="E1745" s="17">
        <v>1100122</v>
      </c>
      <c r="F1745" s="17" t="s">
        <v>58</v>
      </c>
      <c r="G1745" s="17">
        <v>203182</v>
      </c>
      <c r="H1745" s="17" t="s">
        <v>1224</v>
      </c>
      <c r="I1745" s="27">
        <v>20.164999999999999</v>
      </c>
      <c r="J1745" s="27">
        <v>20.09</v>
      </c>
      <c r="K1745" s="17" t="s">
        <v>1401</v>
      </c>
      <c r="L1745" s="34">
        <v>118</v>
      </c>
      <c r="M1745" s="17">
        <v>118</v>
      </c>
      <c r="N1745" s="18">
        <v>1893121.68</v>
      </c>
      <c r="O1745" s="30">
        <v>94232.039820806371</v>
      </c>
    </row>
    <row r="1746" spans="1:15" x14ac:dyDescent="0.25">
      <c r="A1746" s="36">
        <v>42694</v>
      </c>
      <c r="B1746" s="38">
        <v>11</v>
      </c>
      <c r="C1746" s="38">
        <v>48</v>
      </c>
      <c r="D1746" s="17">
        <v>3000035960</v>
      </c>
      <c r="E1746" s="17">
        <v>1100122</v>
      </c>
      <c r="F1746" s="17" t="s">
        <v>58</v>
      </c>
      <c r="G1746" s="17">
        <v>203182</v>
      </c>
      <c r="H1746" s="17" t="s">
        <v>1224</v>
      </c>
      <c r="I1746" s="27">
        <v>24.05</v>
      </c>
      <c r="J1746" s="27">
        <v>24.05</v>
      </c>
      <c r="K1746" s="17" t="s">
        <v>428</v>
      </c>
      <c r="L1746" s="34">
        <v>52214</v>
      </c>
      <c r="M1746" s="17">
        <v>52214</v>
      </c>
      <c r="N1746" s="18">
        <v>2327607.8199999998</v>
      </c>
      <c r="O1746" s="30">
        <v>96782.029937629923</v>
      </c>
    </row>
    <row r="1747" spans="1:15" x14ac:dyDescent="0.25">
      <c r="A1747" s="36">
        <v>42694</v>
      </c>
      <c r="B1747" s="38">
        <v>11</v>
      </c>
      <c r="C1747" s="38">
        <v>48</v>
      </c>
      <c r="D1747" s="17">
        <v>3000035960</v>
      </c>
      <c r="E1747" s="17">
        <v>1100122</v>
      </c>
      <c r="F1747" s="17" t="s">
        <v>58</v>
      </c>
      <c r="G1747" s="17">
        <v>203182</v>
      </c>
      <c r="H1747" s="17" t="s">
        <v>1224</v>
      </c>
      <c r="I1747" s="27">
        <v>21.24</v>
      </c>
      <c r="J1747" s="27">
        <v>21.24</v>
      </c>
      <c r="K1747" s="17" t="s">
        <v>1402</v>
      </c>
      <c r="L1747" s="34">
        <v>52206</v>
      </c>
      <c r="M1747" s="17">
        <v>52206</v>
      </c>
      <c r="N1747" s="18">
        <v>2055650.3200000003</v>
      </c>
      <c r="O1747" s="30">
        <v>96782.030131826759</v>
      </c>
    </row>
    <row r="1748" spans="1:15" x14ac:dyDescent="0.25">
      <c r="A1748" s="36">
        <v>42694</v>
      </c>
      <c r="B1748" s="38">
        <v>11</v>
      </c>
      <c r="C1748" s="38">
        <v>48</v>
      </c>
      <c r="D1748" s="17">
        <v>3000036311</v>
      </c>
      <c r="E1748" s="17">
        <v>1100122</v>
      </c>
      <c r="F1748" s="17" t="s">
        <v>58</v>
      </c>
      <c r="G1748" s="17">
        <v>203182</v>
      </c>
      <c r="H1748" s="17" t="s">
        <v>1224</v>
      </c>
      <c r="I1748" s="27">
        <v>15.96</v>
      </c>
      <c r="J1748" s="27">
        <v>15.87</v>
      </c>
      <c r="K1748" s="17" t="s">
        <v>1403</v>
      </c>
      <c r="L1748" s="34">
        <v>121</v>
      </c>
      <c r="M1748" s="17">
        <v>121</v>
      </c>
      <c r="N1748" s="18">
        <v>1449981.28</v>
      </c>
      <c r="O1748" s="30">
        <v>91366.18021424071</v>
      </c>
    </row>
    <row r="1749" spans="1:15" x14ac:dyDescent="0.25">
      <c r="A1749" s="36">
        <v>42694</v>
      </c>
      <c r="B1749" s="38">
        <v>11</v>
      </c>
      <c r="C1749" s="38">
        <v>48</v>
      </c>
      <c r="D1749" s="17">
        <v>3000035960</v>
      </c>
      <c r="E1749" s="17">
        <v>1100122</v>
      </c>
      <c r="F1749" s="17" t="s">
        <v>58</v>
      </c>
      <c r="G1749" s="17">
        <v>203182</v>
      </c>
      <c r="H1749" s="17" t="s">
        <v>1224</v>
      </c>
      <c r="I1749" s="27">
        <v>20.100000000000001</v>
      </c>
      <c r="J1749" s="27">
        <v>20.09</v>
      </c>
      <c r="K1749" s="17" t="s">
        <v>1404</v>
      </c>
      <c r="L1749" s="34">
        <v>52212</v>
      </c>
      <c r="M1749" s="17">
        <v>52212</v>
      </c>
      <c r="N1749" s="18">
        <v>1944350.98</v>
      </c>
      <c r="O1749" s="30">
        <v>96782.029865604782</v>
      </c>
    </row>
    <row r="1750" spans="1:15" x14ac:dyDescent="0.25">
      <c r="A1750" s="36">
        <v>42694</v>
      </c>
      <c r="B1750" s="38">
        <v>11</v>
      </c>
      <c r="C1750" s="38">
        <v>48</v>
      </c>
      <c r="D1750" s="17">
        <v>3000035960</v>
      </c>
      <c r="E1750" s="17">
        <v>1100122</v>
      </c>
      <c r="F1750" s="17" t="s">
        <v>58</v>
      </c>
      <c r="G1750" s="17">
        <v>203182</v>
      </c>
      <c r="H1750" s="17" t="s">
        <v>1224</v>
      </c>
      <c r="I1750" s="27">
        <v>21.23</v>
      </c>
      <c r="J1750" s="27">
        <v>21.23</v>
      </c>
      <c r="K1750" s="17" t="s">
        <v>1046</v>
      </c>
      <c r="L1750" s="34">
        <v>52213</v>
      </c>
      <c r="M1750" s="17">
        <v>52213</v>
      </c>
      <c r="N1750" s="18">
        <v>2054682.5</v>
      </c>
      <c r="O1750" s="30">
        <v>96782.030146019781</v>
      </c>
    </row>
    <row r="1751" spans="1:15" x14ac:dyDescent="0.25">
      <c r="A1751" s="36">
        <v>42694</v>
      </c>
      <c r="B1751" s="38">
        <v>11</v>
      </c>
      <c r="C1751" s="38">
        <v>48</v>
      </c>
      <c r="D1751" s="17">
        <v>3000035960</v>
      </c>
      <c r="E1751" s="17">
        <v>1100122</v>
      </c>
      <c r="F1751" s="17" t="s">
        <v>58</v>
      </c>
      <c r="G1751" s="17">
        <v>203182</v>
      </c>
      <c r="H1751" s="17" t="s">
        <v>1224</v>
      </c>
      <c r="I1751" s="27">
        <v>21.41</v>
      </c>
      <c r="J1751" s="27">
        <v>21.4</v>
      </c>
      <c r="K1751" s="17" t="s">
        <v>1405</v>
      </c>
      <c r="L1751" s="34">
        <v>52210</v>
      </c>
      <c r="M1751" s="17">
        <v>52210</v>
      </c>
      <c r="N1751" s="18">
        <v>2071135.44</v>
      </c>
      <c r="O1751" s="30">
        <v>96782.029906542055</v>
      </c>
    </row>
    <row r="1752" spans="1:15" x14ac:dyDescent="0.25">
      <c r="A1752" s="36">
        <v>42694</v>
      </c>
      <c r="B1752" s="38">
        <v>11</v>
      </c>
      <c r="C1752" s="38">
        <v>48</v>
      </c>
      <c r="D1752" s="17">
        <v>3000035960</v>
      </c>
      <c r="E1752" s="17">
        <v>1100122</v>
      </c>
      <c r="F1752" s="17" t="s">
        <v>58</v>
      </c>
      <c r="G1752" s="17">
        <v>203182</v>
      </c>
      <c r="H1752" s="17" t="s">
        <v>1224</v>
      </c>
      <c r="I1752" s="27">
        <v>19</v>
      </c>
      <c r="J1752" s="27">
        <v>19</v>
      </c>
      <c r="K1752" s="17" t="s">
        <v>533</v>
      </c>
      <c r="L1752" s="34">
        <v>52215</v>
      </c>
      <c r="M1752" s="17">
        <v>52215</v>
      </c>
      <c r="N1752" s="18">
        <v>1838858.57</v>
      </c>
      <c r="O1752" s="30">
        <v>96782.03</v>
      </c>
    </row>
    <row r="1753" spans="1:15" x14ac:dyDescent="0.25">
      <c r="A1753" s="36">
        <v>42694</v>
      </c>
      <c r="B1753" s="38">
        <v>11</v>
      </c>
      <c r="C1753" s="38">
        <v>48</v>
      </c>
      <c r="D1753" s="17">
        <v>3000035960</v>
      </c>
      <c r="E1753" s="17">
        <v>1100122</v>
      </c>
      <c r="F1753" s="17" t="s">
        <v>58</v>
      </c>
      <c r="G1753" s="17">
        <v>203182</v>
      </c>
      <c r="H1753" s="17" t="s">
        <v>1224</v>
      </c>
      <c r="I1753" s="27">
        <v>21.06</v>
      </c>
      <c r="J1753" s="27">
        <v>21.06</v>
      </c>
      <c r="K1753" s="17" t="s">
        <v>1389</v>
      </c>
      <c r="L1753" s="34">
        <v>52207</v>
      </c>
      <c r="M1753" s="17">
        <v>52207</v>
      </c>
      <c r="N1753" s="18">
        <v>2038229.55</v>
      </c>
      <c r="O1753" s="30">
        <v>96782.029914529921</v>
      </c>
    </row>
    <row r="1754" spans="1:15" x14ac:dyDescent="0.25">
      <c r="A1754" s="36">
        <v>42694</v>
      </c>
      <c r="B1754" s="38">
        <v>11</v>
      </c>
      <c r="C1754" s="38">
        <v>48</v>
      </c>
      <c r="D1754" s="17">
        <v>3000036224</v>
      </c>
      <c r="E1754" s="17">
        <v>1100122</v>
      </c>
      <c r="F1754" s="17" t="s">
        <v>58</v>
      </c>
      <c r="G1754" s="17">
        <v>203182</v>
      </c>
      <c r="H1754" s="17" t="s">
        <v>1224</v>
      </c>
      <c r="I1754" s="27">
        <v>20.58</v>
      </c>
      <c r="J1754" s="27">
        <v>20.52</v>
      </c>
      <c r="K1754" s="17" t="s">
        <v>1406</v>
      </c>
      <c r="L1754" s="34">
        <v>120</v>
      </c>
      <c r="M1754" s="17">
        <v>120</v>
      </c>
      <c r="N1754" s="18">
        <v>1881708.21</v>
      </c>
      <c r="O1754" s="30">
        <v>91701.179824561405</v>
      </c>
    </row>
    <row r="1755" spans="1:15" x14ac:dyDescent="0.25">
      <c r="A1755" s="36">
        <v>42694</v>
      </c>
      <c r="B1755" s="38">
        <v>11</v>
      </c>
      <c r="C1755" s="38">
        <v>48</v>
      </c>
      <c r="D1755" s="17">
        <v>3000035960</v>
      </c>
      <c r="E1755" s="17">
        <v>1100122</v>
      </c>
      <c r="F1755" s="17" t="s">
        <v>58</v>
      </c>
      <c r="G1755" s="17">
        <v>203182</v>
      </c>
      <c r="H1755" s="17" t="s">
        <v>1224</v>
      </c>
      <c r="I1755" s="27">
        <v>26.89</v>
      </c>
      <c r="J1755" s="27">
        <v>26.89</v>
      </c>
      <c r="K1755" s="17" t="s">
        <v>113</v>
      </c>
      <c r="L1755" s="34">
        <v>52209</v>
      </c>
      <c r="M1755" s="17">
        <v>52209</v>
      </c>
      <c r="N1755" s="18">
        <v>2602468.79</v>
      </c>
      <c r="O1755" s="30">
        <v>96782.030122722208</v>
      </c>
    </row>
    <row r="1756" spans="1:15" x14ac:dyDescent="0.25">
      <c r="A1756" s="36">
        <v>42694</v>
      </c>
      <c r="B1756" s="38">
        <v>11</v>
      </c>
      <c r="C1756" s="38">
        <v>48</v>
      </c>
      <c r="D1756" s="17">
        <v>3000035772</v>
      </c>
      <c r="E1756" s="17">
        <v>1100365</v>
      </c>
      <c r="F1756" s="17" t="s">
        <v>14</v>
      </c>
      <c r="G1756" s="17">
        <v>202091</v>
      </c>
      <c r="H1756" s="17" t="s">
        <v>1380</v>
      </c>
      <c r="I1756" s="27">
        <v>20.68</v>
      </c>
      <c r="J1756" s="27">
        <v>20.66</v>
      </c>
      <c r="K1756" s="17" t="s">
        <v>381</v>
      </c>
      <c r="L1756" s="34">
        <v>10003737</v>
      </c>
      <c r="M1756" s="17">
        <v>10003737</v>
      </c>
      <c r="N1756" s="18">
        <v>972182.12000000011</v>
      </c>
      <c r="O1756" s="30">
        <v>47056.24975798645</v>
      </c>
    </row>
    <row r="1757" spans="1:15" x14ac:dyDescent="0.25">
      <c r="A1757" s="36">
        <v>42694</v>
      </c>
      <c r="B1757" s="38">
        <v>11</v>
      </c>
      <c r="C1757" s="38">
        <v>48</v>
      </c>
      <c r="D1757" s="17">
        <v>3000035638</v>
      </c>
      <c r="E1757" s="17">
        <v>1100365</v>
      </c>
      <c r="F1757" s="17" t="s">
        <v>14</v>
      </c>
      <c r="G1757" s="17">
        <v>201888</v>
      </c>
      <c r="H1757" s="17" t="s">
        <v>15</v>
      </c>
      <c r="I1757" s="27">
        <v>19.96</v>
      </c>
      <c r="J1757" s="27">
        <v>19.920000000000002</v>
      </c>
      <c r="K1757" s="17" t="s">
        <v>1353</v>
      </c>
      <c r="L1757" s="34" t="s">
        <v>1407</v>
      </c>
      <c r="M1757" s="17">
        <v>19308</v>
      </c>
      <c r="N1757" s="18">
        <v>867316.8</v>
      </c>
      <c r="O1757" s="30">
        <v>43540</v>
      </c>
    </row>
    <row r="1758" spans="1:15" x14ac:dyDescent="0.25">
      <c r="A1758" s="36">
        <v>42694</v>
      </c>
      <c r="B1758" s="38">
        <v>11</v>
      </c>
      <c r="C1758" s="38">
        <v>48</v>
      </c>
      <c r="D1758" s="17">
        <v>3000035772</v>
      </c>
      <c r="E1758" s="17">
        <v>1100365</v>
      </c>
      <c r="F1758" s="17" t="s">
        <v>14</v>
      </c>
      <c r="G1758" s="17">
        <v>202091</v>
      </c>
      <c r="H1758" s="17" t="s">
        <v>1380</v>
      </c>
      <c r="I1758" s="27">
        <v>19.940000000000001</v>
      </c>
      <c r="J1758" s="27">
        <v>19.89</v>
      </c>
      <c r="K1758" s="17" t="s">
        <v>1408</v>
      </c>
      <c r="L1758" s="34">
        <v>10003740</v>
      </c>
      <c r="M1758" s="17">
        <v>10003740</v>
      </c>
      <c r="N1758" s="18">
        <v>935948.82000000007</v>
      </c>
      <c r="O1758" s="30">
        <v>47056.250377073906</v>
      </c>
    </row>
    <row r="1759" spans="1:15" x14ac:dyDescent="0.25">
      <c r="A1759" s="36">
        <v>42694</v>
      </c>
      <c r="B1759" s="38">
        <v>11</v>
      </c>
      <c r="C1759" s="38">
        <v>48</v>
      </c>
      <c r="D1759" s="17">
        <v>3000035638</v>
      </c>
      <c r="E1759" s="17">
        <v>1100365</v>
      </c>
      <c r="F1759" s="17" t="s">
        <v>14</v>
      </c>
      <c r="G1759" s="17">
        <v>201888</v>
      </c>
      <c r="H1759" s="17" t="s">
        <v>15</v>
      </c>
      <c r="I1759" s="27">
        <v>19.989999999999998</v>
      </c>
      <c r="J1759" s="27">
        <v>19.96</v>
      </c>
      <c r="K1759" s="17" t="s">
        <v>1354</v>
      </c>
      <c r="L1759" s="34" t="s">
        <v>1409</v>
      </c>
      <c r="M1759" s="17">
        <v>19262</v>
      </c>
      <c r="N1759" s="18">
        <v>869058.4</v>
      </c>
      <c r="O1759" s="30">
        <v>43540</v>
      </c>
    </row>
    <row r="1760" spans="1:15" x14ac:dyDescent="0.25">
      <c r="A1760" s="36">
        <v>42696</v>
      </c>
      <c r="B1760" s="38">
        <v>11</v>
      </c>
      <c r="C1760" s="38">
        <v>48</v>
      </c>
      <c r="D1760" s="17">
        <v>3000035772</v>
      </c>
      <c r="E1760" s="17">
        <v>1100365</v>
      </c>
      <c r="F1760" s="17" t="s">
        <v>14</v>
      </c>
      <c r="G1760" s="17">
        <v>202091</v>
      </c>
      <c r="H1760" s="17" t="s">
        <v>1380</v>
      </c>
      <c r="I1760" s="27">
        <v>-20.93</v>
      </c>
      <c r="J1760" s="27">
        <v>-20.87</v>
      </c>
      <c r="K1760" s="17" t="s">
        <v>1410</v>
      </c>
      <c r="L1760" s="34">
        <v>10003743</v>
      </c>
      <c r="M1760" s="17">
        <v>10003743</v>
      </c>
      <c r="N1760" s="18">
        <v>-982063.94</v>
      </c>
      <c r="O1760" s="30">
        <v>47056.250119789169</v>
      </c>
    </row>
    <row r="1761" spans="1:15" x14ac:dyDescent="0.25">
      <c r="A1761" s="36">
        <v>42696</v>
      </c>
      <c r="B1761" s="38">
        <v>11</v>
      </c>
      <c r="C1761" s="38">
        <v>48</v>
      </c>
      <c r="D1761" s="17">
        <v>3000035772</v>
      </c>
      <c r="E1761" s="17">
        <v>1100365</v>
      </c>
      <c r="F1761" s="17" t="s">
        <v>14</v>
      </c>
      <c r="G1761" s="17">
        <v>202091</v>
      </c>
      <c r="H1761" s="17" t="s">
        <v>1380</v>
      </c>
      <c r="I1761" s="27">
        <v>20.93</v>
      </c>
      <c r="J1761" s="27">
        <v>20.87</v>
      </c>
      <c r="K1761" s="17" t="s">
        <v>1410</v>
      </c>
      <c r="L1761" s="34">
        <v>10003743</v>
      </c>
      <c r="M1761" s="17">
        <v>10003743</v>
      </c>
      <c r="N1761" s="18">
        <v>982063.94</v>
      </c>
      <c r="O1761" s="30">
        <v>47056.250119789169</v>
      </c>
    </row>
    <row r="1762" spans="1:15" x14ac:dyDescent="0.25">
      <c r="A1762" s="36">
        <v>42697</v>
      </c>
      <c r="B1762" s="38">
        <v>11</v>
      </c>
      <c r="C1762" s="38">
        <v>48</v>
      </c>
      <c r="D1762" s="17">
        <v>3000036409</v>
      </c>
      <c r="E1762" s="17">
        <v>1100122</v>
      </c>
      <c r="F1762" s="17" t="s">
        <v>58</v>
      </c>
      <c r="G1762" s="17">
        <v>203182</v>
      </c>
      <c r="H1762" s="17" t="s">
        <v>1224</v>
      </c>
      <c r="I1762" s="27">
        <v>24.03</v>
      </c>
      <c r="J1762" s="27">
        <v>24.01</v>
      </c>
      <c r="K1762" s="17" t="s">
        <v>1411</v>
      </c>
      <c r="L1762" s="34">
        <v>126</v>
      </c>
      <c r="M1762" s="17">
        <v>126</v>
      </c>
      <c r="N1762" s="18">
        <v>2193701.98</v>
      </c>
      <c r="O1762" s="30">
        <v>91366.179925031232</v>
      </c>
    </row>
    <row r="1763" spans="1:15" x14ac:dyDescent="0.25">
      <c r="A1763" s="36">
        <v>42697</v>
      </c>
      <c r="B1763" s="38">
        <v>11</v>
      </c>
      <c r="C1763" s="38">
        <v>48</v>
      </c>
      <c r="D1763" s="17">
        <v>3000035772</v>
      </c>
      <c r="E1763" s="17">
        <v>1100365</v>
      </c>
      <c r="F1763" s="17" t="s">
        <v>14</v>
      </c>
      <c r="G1763" s="17">
        <v>202091</v>
      </c>
      <c r="H1763" s="17" t="s">
        <v>1380</v>
      </c>
      <c r="I1763" s="27">
        <v>19.88</v>
      </c>
      <c r="J1763" s="27">
        <v>19.88</v>
      </c>
      <c r="K1763" s="17" t="s">
        <v>1412</v>
      </c>
      <c r="L1763" s="34">
        <v>10003768</v>
      </c>
      <c r="M1763" s="17">
        <v>10003768</v>
      </c>
      <c r="N1763" s="18">
        <v>935478.26</v>
      </c>
      <c r="O1763" s="30">
        <v>47056.250503018113</v>
      </c>
    </row>
    <row r="1764" spans="1:15" x14ac:dyDescent="0.25">
      <c r="A1764" s="36">
        <v>42697</v>
      </c>
      <c r="B1764" s="38">
        <v>11</v>
      </c>
      <c r="C1764" s="38">
        <v>48</v>
      </c>
      <c r="D1764" s="17">
        <v>3000035772</v>
      </c>
      <c r="E1764" s="17">
        <v>1100365</v>
      </c>
      <c r="F1764" s="17" t="s">
        <v>14</v>
      </c>
      <c r="G1764" s="17">
        <v>202091</v>
      </c>
      <c r="H1764" s="17" t="s">
        <v>1380</v>
      </c>
      <c r="I1764" s="27">
        <v>19.95</v>
      </c>
      <c r="J1764" s="27">
        <v>19.95</v>
      </c>
      <c r="K1764" s="17" t="s">
        <v>1413</v>
      </c>
      <c r="L1764" s="34">
        <v>10003767</v>
      </c>
      <c r="M1764" s="17">
        <v>10003767</v>
      </c>
      <c r="N1764" s="18">
        <v>938772.18</v>
      </c>
      <c r="O1764" s="30">
        <v>47056.249624060154</v>
      </c>
    </row>
    <row r="1765" spans="1:15" x14ac:dyDescent="0.25">
      <c r="A1765" s="36">
        <v>42698</v>
      </c>
      <c r="B1765" s="38">
        <v>11</v>
      </c>
      <c r="C1765" s="38">
        <v>48</v>
      </c>
      <c r="D1765" s="17">
        <v>3000036174</v>
      </c>
      <c r="E1765" s="17">
        <v>1100122</v>
      </c>
      <c r="F1765" s="17" t="s">
        <v>58</v>
      </c>
      <c r="G1765" s="17">
        <v>202989</v>
      </c>
      <c r="H1765" s="17" t="s">
        <v>206</v>
      </c>
      <c r="I1765" s="27">
        <v>20.079999999999998</v>
      </c>
      <c r="J1765" s="27">
        <v>20.05</v>
      </c>
      <c r="K1765" s="17" t="s">
        <v>1414</v>
      </c>
      <c r="L1765" s="34">
        <v>1268</v>
      </c>
      <c r="M1765" s="17">
        <v>1268</v>
      </c>
      <c r="N1765" s="18">
        <v>1914774.98</v>
      </c>
      <c r="O1765" s="30">
        <v>95499.999002493758</v>
      </c>
    </row>
    <row r="1766" spans="1:15" x14ac:dyDescent="0.25">
      <c r="A1766" s="36">
        <v>42698</v>
      </c>
      <c r="B1766" s="38">
        <v>11</v>
      </c>
      <c r="C1766" s="38">
        <v>48</v>
      </c>
      <c r="D1766" s="17">
        <v>3000036174</v>
      </c>
      <c r="E1766" s="17">
        <v>1100122</v>
      </c>
      <c r="F1766" s="17" t="s">
        <v>58</v>
      </c>
      <c r="G1766" s="17">
        <v>202989</v>
      </c>
      <c r="H1766" s="17" t="s">
        <v>206</v>
      </c>
      <c r="I1766" s="27">
        <v>20.239999999999998</v>
      </c>
      <c r="J1766" s="27">
        <v>20.190000000000001</v>
      </c>
      <c r="K1766" s="17" t="s">
        <v>1415</v>
      </c>
      <c r="L1766" s="34">
        <v>1269</v>
      </c>
      <c r="M1766" s="17">
        <v>1269</v>
      </c>
      <c r="N1766" s="18">
        <v>1928144.98</v>
      </c>
      <c r="O1766" s="30">
        <v>95499.999009410589</v>
      </c>
    </row>
    <row r="1767" spans="1:15" x14ac:dyDescent="0.25">
      <c r="A1767" s="36">
        <v>42698</v>
      </c>
      <c r="B1767" s="38">
        <v>11</v>
      </c>
      <c r="C1767" s="38">
        <v>48</v>
      </c>
      <c r="D1767" s="17">
        <v>3000035557</v>
      </c>
      <c r="E1767" s="17">
        <v>1100122</v>
      </c>
      <c r="F1767" s="17" t="s">
        <v>58</v>
      </c>
      <c r="G1767" s="17">
        <v>203182</v>
      </c>
      <c r="H1767" s="17" t="s">
        <v>1224</v>
      </c>
      <c r="I1767" s="27">
        <v>20.045000000000002</v>
      </c>
      <c r="J1767" s="27">
        <v>19.96</v>
      </c>
      <c r="K1767" s="17" t="s">
        <v>1416</v>
      </c>
      <c r="L1767" s="34">
        <v>129</v>
      </c>
      <c r="M1767" s="17">
        <v>129</v>
      </c>
      <c r="N1767" s="18">
        <v>1880871.5200000003</v>
      </c>
      <c r="O1767" s="30">
        <v>94232.040080160325</v>
      </c>
    </row>
    <row r="1768" spans="1:15" x14ac:dyDescent="0.25">
      <c r="A1768" s="36">
        <v>42698</v>
      </c>
      <c r="B1768" s="38">
        <v>11</v>
      </c>
      <c r="C1768" s="38">
        <v>48</v>
      </c>
      <c r="D1768" s="17">
        <v>3000035557</v>
      </c>
      <c r="E1768" s="17">
        <v>1100122</v>
      </c>
      <c r="F1768" s="17" t="s">
        <v>58</v>
      </c>
      <c r="G1768" s="17">
        <v>203182</v>
      </c>
      <c r="H1768" s="17" t="s">
        <v>1224</v>
      </c>
      <c r="I1768" s="27">
        <v>20.015000000000001</v>
      </c>
      <c r="J1768" s="27">
        <v>19.95</v>
      </c>
      <c r="K1768" s="17" t="s">
        <v>1417</v>
      </c>
      <c r="L1768" s="34">
        <v>130</v>
      </c>
      <c r="M1768" s="17">
        <v>130</v>
      </c>
      <c r="N1768" s="18">
        <v>1879929.2</v>
      </c>
      <c r="O1768" s="30">
        <v>94232.040100250626</v>
      </c>
    </row>
    <row r="1769" spans="1:15" x14ac:dyDescent="0.25">
      <c r="A1769" s="36">
        <v>42698</v>
      </c>
      <c r="B1769" s="38">
        <v>11</v>
      </c>
      <c r="C1769" s="38">
        <v>48</v>
      </c>
      <c r="D1769" s="17">
        <v>3000036408</v>
      </c>
      <c r="E1769" s="17">
        <v>1100122</v>
      </c>
      <c r="F1769" s="17" t="s">
        <v>58</v>
      </c>
      <c r="G1769" s="17">
        <v>203182</v>
      </c>
      <c r="H1769" s="17" t="s">
        <v>1224</v>
      </c>
      <c r="I1769" s="27">
        <v>19.91</v>
      </c>
      <c r="J1769" s="27">
        <v>19.73</v>
      </c>
      <c r="K1769" s="17" t="s">
        <v>1418</v>
      </c>
      <c r="L1769" s="34">
        <v>128</v>
      </c>
      <c r="M1769" s="17">
        <v>128</v>
      </c>
      <c r="N1769" s="18">
        <v>1802654.73</v>
      </c>
      <c r="O1769" s="30">
        <v>91366.17992904206</v>
      </c>
    </row>
    <row r="1770" spans="1:15" x14ac:dyDescent="0.25">
      <c r="A1770" s="36">
        <v>42698</v>
      </c>
      <c r="B1770" s="38">
        <v>11</v>
      </c>
      <c r="C1770" s="38">
        <v>48</v>
      </c>
      <c r="D1770" s="17">
        <v>3000035953</v>
      </c>
      <c r="E1770" s="17">
        <v>1100365</v>
      </c>
      <c r="F1770" s="17" t="s">
        <v>14</v>
      </c>
      <c r="G1770" s="17">
        <v>200258</v>
      </c>
      <c r="H1770" s="17" t="s">
        <v>400</v>
      </c>
      <c r="I1770" s="27">
        <v>25.96</v>
      </c>
      <c r="J1770" s="27">
        <v>25.96</v>
      </c>
      <c r="K1770" s="17" t="s">
        <v>1350</v>
      </c>
      <c r="L1770" s="34">
        <v>271000163</v>
      </c>
      <c r="M1770" s="17">
        <v>271000163</v>
      </c>
      <c r="N1770" s="18">
        <v>1196107</v>
      </c>
      <c r="O1770" s="30">
        <v>46075</v>
      </c>
    </row>
    <row r="1771" spans="1:15" x14ac:dyDescent="0.25">
      <c r="A1771" s="36">
        <v>42698</v>
      </c>
      <c r="B1771" s="38">
        <v>11</v>
      </c>
      <c r="C1771" s="38">
        <v>48</v>
      </c>
      <c r="D1771" s="17">
        <v>3000035953</v>
      </c>
      <c r="E1771" s="17">
        <v>1100365</v>
      </c>
      <c r="F1771" s="17" t="s">
        <v>14</v>
      </c>
      <c r="G1771" s="17">
        <v>200258</v>
      </c>
      <c r="H1771" s="17" t="s">
        <v>400</v>
      </c>
      <c r="I1771" s="27">
        <v>19.350000000000001</v>
      </c>
      <c r="J1771" s="27">
        <v>19.3</v>
      </c>
      <c r="K1771" s="17" t="s">
        <v>1419</v>
      </c>
      <c r="L1771" s="34">
        <v>271000164</v>
      </c>
      <c r="M1771" s="17">
        <v>271000164</v>
      </c>
      <c r="N1771" s="18">
        <v>889247.5</v>
      </c>
      <c r="O1771" s="30">
        <v>46075</v>
      </c>
    </row>
    <row r="1772" spans="1:15" x14ac:dyDescent="0.25">
      <c r="A1772" s="36">
        <v>42698</v>
      </c>
      <c r="B1772" s="38">
        <v>11</v>
      </c>
      <c r="C1772" s="38">
        <v>48</v>
      </c>
      <c r="D1772" s="17">
        <v>3000035953</v>
      </c>
      <c r="E1772" s="17">
        <v>1100365</v>
      </c>
      <c r="F1772" s="17" t="s">
        <v>14</v>
      </c>
      <c r="G1772" s="17">
        <v>200258</v>
      </c>
      <c r="H1772" s="17" t="s">
        <v>400</v>
      </c>
      <c r="I1772" s="27">
        <v>24.39</v>
      </c>
      <c r="J1772" s="27">
        <v>24.39</v>
      </c>
      <c r="K1772" s="17" t="s">
        <v>1420</v>
      </c>
      <c r="L1772" s="34">
        <v>271000161</v>
      </c>
      <c r="M1772" s="17">
        <v>271000161</v>
      </c>
      <c r="N1772" s="18">
        <v>1123769.25</v>
      </c>
      <c r="O1772" s="30">
        <v>46075</v>
      </c>
    </row>
    <row r="1773" spans="1:15" x14ac:dyDescent="0.25">
      <c r="A1773" s="36">
        <v>42699</v>
      </c>
      <c r="B1773" s="38">
        <v>11</v>
      </c>
      <c r="C1773" s="38">
        <v>48</v>
      </c>
      <c r="D1773" s="17">
        <v>3000036221</v>
      </c>
      <c r="E1773" s="17">
        <v>1100122</v>
      </c>
      <c r="F1773" s="17" t="s">
        <v>58</v>
      </c>
      <c r="G1773" s="17">
        <v>203182</v>
      </c>
      <c r="H1773" s="17" t="s">
        <v>1224</v>
      </c>
      <c r="I1773" s="27">
        <v>21.94</v>
      </c>
      <c r="J1773" s="27">
        <v>21.94</v>
      </c>
      <c r="K1773" s="17" t="s">
        <v>1421</v>
      </c>
      <c r="L1773" s="34">
        <v>52216</v>
      </c>
      <c r="M1773" s="17">
        <v>52216</v>
      </c>
      <c r="N1773" s="18">
        <v>2131832.5699999998</v>
      </c>
      <c r="O1773" s="30">
        <v>97166.479945305371</v>
      </c>
    </row>
    <row r="1774" spans="1:15" x14ac:dyDescent="0.25">
      <c r="A1774" s="36">
        <v>42699</v>
      </c>
      <c r="B1774" s="38">
        <v>11</v>
      </c>
      <c r="C1774" s="38">
        <v>48</v>
      </c>
      <c r="D1774" s="17">
        <v>3000036221</v>
      </c>
      <c r="E1774" s="17">
        <v>1100122</v>
      </c>
      <c r="F1774" s="17" t="s">
        <v>58</v>
      </c>
      <c r="G1774" s="17">
        <v>203182</v>
      </c>
      <c r="H1774" s="17" t="s">
        <v>1224</v>
      </c>
      <c r="I1774" s="27">
        <v>16.04</v>
      </c>
      <c r="J1774" s="27">
        <v>16.04</v>
      </c>
      <c r="K1774" s="17" t="s">
        <v>1422</v>
      </c>
      <c r="L1774" s="34">
        <v>52221</v>
      </c>
      <c r="M1774" s="17">
        <v>52221</v>
      </c>
      <c r="N1774" s="18">
        <v>1558550.34</v>
      </c>
      <c r="O1774" s="30">
        <v>97166.480049875317</v>
      </c>
    </row>
    <row r="1775" spans="1:15" x14ac:dyDescent="0.25">
      <c r="A1775" s="36">
        <v>42699</v>
      </c>
      <c r="B1775" s="38">
        <v>11</v>
      </c>
      <c r="C1775" s="38">
        <v>48</v>
      </c>
      <c r="D1775" s="17">
        <v>3000036221</v>
      </c>
      <c r="E1775" s="17">
        <v>1100122</v>
      </c>
      <c r="F1775" s="17" t="s">
        <v>58</v>
      </c>
      <c r="G1775" s="17">
        <v>203182</v>
      </c>
      <c r="H1775" s="17" t="s">
        <v>1224</v>
      </c>
      <c r="I1775" s="27">
        <v>22.35</v>
      </c>
      <c r="J1775" s="27">
        <v>22.35</v>
      </c>
      <c r="K1775" s="17" t="s">
        <v>1423</v>
      </c>
      <c r="L1775" s="34">
        <v>52222</v>
      </c>
      <c r="M1775" s="17">
        <v>52222</v>
      </c>
      <c r="N1775" s="18">
        <v>2171670.83</v>
      </c>
      <c r="O1775" s="30">
        <v>97166.480089485456</v>
      </c>
    </row>
    <row r="1776" spans="1:15" x14ac:dyDescent="0.25">
      <c r="A1776" s="36">
        <v>42699</v>
      </c>
      <c r="B1776" s="38">
        <v>11</v>
      </c>
      <c r="C1776" s="38">
        <v>48</v>
      </c>
      <c r="D1776" s="17">
        <v>3000036221</v>
      </c>
      <c r="E1776" s="17">
        <v>1100122</v>
      </c>
      <c r="F1776" s="17" t="s">
        <v>58</v>
      </c>
      <c r="G1776" s="17">
        <v>203182</v>
      </c>
      <c r="H1776" s="17" t="s">
        <v>1224</v>
      </c>
      <c r="I1776" s="27">
        <v>21.32</v>
      </c>
      <c r="J1776" s="27">
        <v>21.32</v>
      </c>
      <c r="K1776" s="17" t="s">
        <v>1424</v>
      </c>
      <c r="L1776" s="34">
        <v>52223</v>
      </c>
      <c r="M1776" s="17">
        <v>52223</v>
      </c>
      <c r="N1776" s="18">
        <v>2071589.3500000003</v>
      </c>
      <c r="O1776" s="30">
        <v>97166.479831144476</v>
      </c>
    </row>
    <row r="1777" spans="1:15" x14ac:dyDescent="0.25">
      <c r="A1777" s="36">
        <v>42699</v>
      </c>
      <c r="B1777" s="38">
        <v>11</v>
      </c>
      <c r="C1777" s="38">
        <v>48</v>
      </c>
      <c r="D1777" s="17">
        <v>3000036221</v>
      </c>
      <c r="E1777" s="17">
        <v>1100122</v>
      </c>
      <c r="F1777" s="17" t="s">
        <v>58</v>
      </c>
      <c r="G1777" s="17">
        <v>203182</v>
      </c>
      <c r="H1777" s="17" t="s">
        <v>1224</v>
      </c>
      <c r="I1777" s="27">
        <v>19.18</v>
      </c>
      <c r="J1777" s="27">
        <v>19.18</v>
      </c>
      <c r="K1777" s="17" t="s">
        <v>1425</v>
      </c>
      <c r="L1777" s="34">
        <v>52218</v>
      </c>
      <c r="M1777" s="17">
        <v>52218</v>
      </c>
      <c r="N1777" s="18">
        <v>1863653.09</v>
      </c>
      <c r="O1777" s="30">
        <v>97166.480187695517</v>
      </c>
    </row>
    <row r="1778" spans="1:15" x14ac:dyDescent="0.25">
      <c r="A1778" s="36">
        <v>42699</v>
      </c>
      <c r="B1778" s="38">
        <v>11</v>
      </c>
      <c r="C1778" s="38">
        <v>48</v>
      </c>
      <c r="D1778" s="17">
        <v>3000036221</v>
      </c>
      <c r="E1778" s="17">
        <v>1100122</v>
      </c>
      <c r="F1778" s="17" t="s">
        <v>58</v>
      </c>
      <c r="G1778" s="17">
        <v>203182</v>
      </c>
      <c r="H1778" s="17" t="s">
        <v>1224</v>
      </c>
      <c r="I1778" s="27">
        <v>20.45</v>
      </c>
      <c r="J1778" s="27">
        <v>20.45</v>
      </c>
      <c r="K1778" s="17" t="s">
        <v>1426</v>
      </c>
      <c r="L1778" s="34">
        <v>52227</v>
      </c>
      <c r="M1778" s="17">
        <v>52227</v>
      </c>
      <c r="N1778" s="18">
        <v>1987054.52</v>
      </c>
      <c r="O1778" s="30">
        <v>97166.480195599026</v>
      </c>
    </row>
    <row r="1779" spans="1:15" x14ac:dyDescent="0.25">
      <c r="A1779" s="36">
        <v>42699</v>
      </c>
      <c r="B1779" s="38">
        <v>11</v>
      </c>
      <c r="C1779" s="38">
        <v>48</v>
      </c>
      <c r="D1779" s="17">
        <v>3000036221</v>
      </c>
      <c r="E1779" s="17">
        <v>1100122</v>
      </c>
      <c r="F1779" s="17" t="s">
        <v>58</v>
      </c>
      <c r="G1779" s="17">
        <v>203182</v>
      </c>
      <c r="H1779" s="17" t="s">
        <v>1224</v>
      </c>
      <c r="I1779" s="27">
        <v>20.29</v>
      </c>
      <c r="J1779" s="27">
        <v>20.29</v>
      </c>
      <c r="K1779" s="17" t="s">
        <v>1427</v>
      </c>
      <c r="L1779" s="34">
        <v>52219</v>
      </c>
      <c r="M1779" s="17">
        <v>52219</v>
      </c>
      <c r="N1779" s="18">
        <v>1971507.88</v>
      </c>
      <c r="O1779" s="30">
        <v>97166.480039428294</v>
      </c>
    </row>
    <row r="1780" spans="1:15" x14ac:dyDescent="0.25">
      <c r="A1780" s="36">
        <v>42699</v>
      </c>
      <c r="B1780" s="38">
        <v>11</v>
      </c>
      <c r="C1780" s="38">
        <v>48</v>
      </c>
      <c r="D1780" s="17">
        <v>3000036221</v>
      </c>
      <c r="E1780" s="17">
        <v>1100122</v>
      </c>
      <c r="F1780" s="17" t="s">
        <v>58</v>
      </c>
      <c r="G1780" s="17">
        <v>203182</v>
      </c>
      <c r="H1780" s="17" t="s">
        <v>1224</v>
      </c>
      <c r="I1780" s="27">
        <v>19.96</v>
      </c>
      <c r="J1780" s="27">
        <v>19.96</v>
      </c>
      <c r="K1780" s="17" t="s">
        <v>1428</v>
      </c>
      <c r="L1780" s="34">
        <v>52224</v>
      </c>
      <c r="M1780" s="17">
        <v>52224</v>
      </c>
      <c r="N1780" s="18">
        <v>1939442.94</v>
      </c>
      <c r="O1780" s="30">
        <v>97166.47995991983</v>
      </c>
    </row>
    <row r="1781" spans="1:15" x14ac:dyDescent="0.25">
      <c r="A1781" s="36">
        <v>42699</v>
      </c>
      <c r="B1781" s="38">
        <v>11</v>
      </c>
      <c r="C1781" s="38">
        <v>48</v>
      </c>
      <c r="D1781" s="17">
        <v>3000036221</v>
      </c>
      <c r="E1781" s="17">
        <v>1100122</v>
      </c>
      <c r="F1781" s="17" t="s">
        <v>58</v>
      </c>
      <c r="G1781" s="17">
        <v>203182</v>
      </c>
      <c r="H1781" s="17" t="s">
        <v>1224</v>
      </c>
      <c r="I1781" s="27">
        <v>25.9</v>
      </c>
      <c r="J1781" s="27">
        <v>25.9</v>
      </c>
      <c r="K1781" s="17" t="s">
        <v>1429</v>
      </c>
      <c r="L1781" s="34">
        <v>52230</v>
      </c>
      <c r="M1781" s="17">
        <v>52230</v>
      </c>
      <c r="N1781" s="18">
        <v>2516611.83</v>
      </c>
      <c r="O1781" s="30">
        <v>97166.479922779938</v>
      </c>
    </row>
    <row r="1782" spans="1:15" x14ac:dyDescent="0.25">
      <c r="A1782" s="36">
        <v>42699</v>
      </c>
      <c r="B1782" s="38">
        <v>11</v>
      </c>
      <c r="C1782" s="38">
        <v>48</v>
      </c>
      <c r="D1782" s="17">
        <v>3000036221</v>
      </c>
      <c r="E1782" s="17">
        <v>1100122</v>
      </c>
      <c r="F1782" s="17" t="s">
        <v>58</v>
      </c>
      <c r="G1782" s="17">
        <v>203182</v>
      </c>
      <c r="H1782" s="17" t="s">
        <v>1224</v>
      </c>
      <c r="I1782" s="27">
        <v>20.95</v>
      </c>
      <c r="J1782" s="27">
        <v>20.95</v>
      </c>
      <c r="K1782" s="17" t="s">
        <v>1430</v>
      </c>
      <c r="L1782" s="34">
        <v>52229</v>
      </c>
      <c r="M1782" s="17">
        <v>52229</v>
      </c>
      <c r="N1782" s="18">
        <v>2035637.76</v>
      </c>
      <c r="O1782" s="30">
        <v>97166.480190930786</v>
      </c>
    </row>
    <row r="1783" spans="1:15" x14ac:dyDescent="0.25">
      <c r="A1783" s="36">
        <v>42699</v>
      </c>
      <c r="B1783" s="38">
        <v>11</v>
      </c>
      <c r="C1783" s="38">
        <v>48</v>
      </c>
      <c r="D1783" s="17">
        <v>3000036221</v>
      </c>
      <c r="E1783" s="17">
        <v>1100122</v>
      </c>
      <c r="F1783" s="17" t="s">
        <v>58</v>
      </c>
      <c r="G1783" s="17">
        <v>203182</v>
      </c>
      <c r="H1783" s="17" t="s">
        <v>1224</v>
      </c>
      <c r="I1783" s="27">
        <v>20.58</v>
      </c>
      <c r="J1783" s="27">
        <v>20.57</v>
      </c>
      <c r="K1783" s="17" t="s">
        <v>1431</v>
      </c>
      <c r="L1783" s="34">
        <v>52226</v>
      </c>
      <c r="M1783" s="17">
        <v>52226</v>
      </c>
      <c r="N1783" s="18">
        <v>1998714.4900000002</v>
      </c>
      <c r="O1783" s="30">
        <v>97166.479824987851</v>
      </c>
    </row>
    <row r="1784" spans="1:15" x14ac:dyDescent="0.25">
      <c r="A1784" s="36">
        <v>42699</v>
      </c>
      <c r="B1784" s="38">
        <v>11</v>
      </c>
      <c r="C1784" s="38">
        <v>48</v>
      </c>
      <c r="D1784" s="17">
        <v>3000036221</v>
      </c>
      <c r="E1784" s="17">
        <v>1100122</v>
      </c>
      <c r="F1784" s="17" t="s">
        <v>58</v>
      </c>
      <c r="G1784" s="17">
        <v>203182</v>
      </c>
      <c r="H1784" s="17" t="s">
        <v>1224</v>
      </c>
      <c r="I1784" s="27">
        <v>20.239999999999998</v>
      </c>
      <c r="J1784" s="27">
        <v>20.239999999999998</v>
      </c>
      <c r="K1784" s="17" t="s">
        <v>1432</v>
      </c>
      <c r="L1784" s="34">
        <v>52225</v>
      </c>
      <c r="M1784" s="17">
        <v>52225</v>
      </c>
      <c r="N1784" s="18">
        <v>1966649.56</v>
      </c>
      <c r="O1784" s="30">
        <v>97166.480237154159</v>
      </c>
    </row>
    <row r="1785" spans="1:15" x14ac:dyDescent="0.25">
      <c r="A1785" s="36">
        <v>42699</v>
      </c>
      <c r="B1785" s="38">
        <v>11</v>
      </c>
      <c r="C1785" s="38">
        <v>48</v>
      </c>
      <c r="D1785" s="17">
        <v>3000036221</v>
      </c>
      <c r="E1785" s="17">
        <v>1100122</v>
      </c>
      <c r="F1785" s="17" t="s">
        <v>58</v>
      </c>
      <c r="G1785" s="17">
        <v>203182</v>
      </c>
      <c r="H1785" s="17" t="s">
        <v>1224</v>
      </c>
      <c r="I1785" s="27">
        <v>21.1</v>
      </c>
      <c r="J1785" s="27">
        <v>21.1</v>
      </c>
      <c r="K1785" s="17" t="s">
        <v>1433</v>
      </c>
      <c r="L1785" s="34">
        <v>52220</v>
      </c>
      <c r="M1785" s="17">
        <v>52220</v>
      </c>
      <c r="N1785" s="18">
        <v>2050212.73</v>
      </c>
      <c r="O1785" s="30">
        <v>97166.480094786719</v>
      </c>
    </row>
    <row r="1786" spans="1:15" x14ac:dyDescent="0.25">
      <c r="A1786" s="36">
        <v>42699</v>
      </c>
      <c r="B1786" s="38">
        <v>11</v>
      </c>
      <c r="C1786" s="38">
        <v>48</v>
      </c>
      <c r="D1786" s="17">
        <v>3000036221</v>
      </c>
      <c r="E1786" s="17">
        <v>1100122</v>
      </c>
      <c r="F1786" s="17" t="s">
        <v>58</v>
      </c>
      <c r="G1786" s="17">
        <v>203182</v>
      </c>
      <c r="H1786" s="17" t="s">
        <v>1224</v>
      </c>
      <c r="I1786" s="27">
        <v>20.25</v>
      </c>
      <c r="J1786" s="27">
        <v>20.25</v>
      </c>
      <c r="K1786" s="17" t="s">
        <v>1434</v>
      </c>
      <c r="L1786" s="34">
        <v>52228</v>
      </c>
      <c r="M1786" s="17">
        <v>52228</v>
      </c>
      <c r="N1786" s="18">
        <v>1967621.22</v>
      </c>
      <c r="O1786" s="30">
        <v>97166.48</v>
      </c>
    </row>
    <row r="1787" spans="1:15" x14ac:dyDescent="0.25">
      <c r="A1787" s="36">
        <v>42699</v>
      </c>
      <c r="B1787" s="38">
        <v>11</v>
      </c>
      <c r="C1787" s="38">
        <v>48</v>
      </c>
      <c r="D1787" s="17">
        <v>3000036209</v>
      </c>
      <c r="E1787" s="17">
        <v>1100122</v>
      </c>
      <c r="F1787" s="17" t="s">
        <v>58</v>
      </c>
      <c r="G1787" s="17">
        <v>203182</v>
      </c>
      <c r="H1787" s="17" t="s">
        <v>1224</v>
      </c>
      <c r="I1787" s="27">
        <v>20.065000000000001</v>
      </c>
      <c r="J1787" s="27">
        <v>20.065000000000001</v>
      </c>
      <c r="K1787" s="17" t="s">
        <v>1086</v>
      </c>
      <c r="L1787" s="34">
        <v>116</v>
      </c>
      <c r="M1787" s="17">
        <v>116</v>
      </c>
      <c r="N1787" s="18">
        <v>1833262.3999999997</v>
      </c>
      <c r="O1787" s="30">
        <v>91366.179915275337</v>
      </c>
    </row>
    <row r="1788" spans="1:15" x14ac:dyDescent="0.25">
      <c r="A1788" s="36">
        <v>42699</v>
      </c>
      <c r="B1788" s="38">
        <v>11</v>
      </c>
      <c r="C1788" s="38">
        <v>48</v>
      </c>
      <c r="D1788" s="17">
        <v>3000036221</v>
      </c>
      <c r="E1788" s="17">
        <v>1100122</v>
      </c>
      <c r="F1788" s="17" t="s">
        <v>58</v>
      </c>
      <c r="G1788" s="17">
        <v>203182</v>
      </c>
      <c r="H1788" s="17" t="s">
        <v>1224</v>
      </c>
      <c r="I1788" s="27">
        <v>20.440000000000001</v>
      </c>
      <c r="J1788" s="27">
        <v>20.440000000000001</v>
      </c>
      <c r="K1788" s="17" t="s">
        <v>1435</v>
      </c>
      <c r="L1788" s="34">
        <v>52217</v>
      </c>
      <c r="M1788" s="17">
        <v>52217</v>
      </c>
      <c r="N1788" s="18">
        <v>1986082.85</v>
      </c>
      <c r="O1788" s="30">
        <v>97166.479941291589</v>
      </c>
    </row>
    <row r="1789" spans="1:15" x14ac:dyDescent="0.25">
      <c r="A1789" s="36">
        <v>42699</v>
      </c>
      <c r="B1789" s="38">
        <v>11</v>
      </c>
      <c r="C1789" s="38">
        <v>48</v>
      </c>
      <c r="D1789" s="17">
        <v>3000035774</v>
      </c>
      <c r="E1789" s="17">
        <v>1100365</v>
      </c>
      <c r="F1789" s="17" t="s">
        <v>14</v>
      </c>
      <c r="G1789" s="17">
        <v>200222</v>
      </c>
      <c r="H1789" s="17" t="s">
        <v>17</v>
      </c>
      <c r="I1789" s="27">
        <v>25.93</v>
      </c>
      <c r="J1789" s="27">
        <v>25.93</v>
      </c>
      <c r="K1789" s="17" t="s">
        <v>1274</v>
      </c>
      <c r="L1789" s="34">
        <v>19851</v>
      </c>
      <c r="M1789" s="17">
        <v>19851</v>
      </c>
      <c r="N1789" s="18">
        <v>1196021.25</v>
      </c>
      <c r="O1789" s="30">
        <v>46125</v>
      </c>
    </row>
    <row r="1790" spans="1:15" x14ac:dyDescent="0.25">
      <c r="A1790" s="36">
        <v>42699</v>
      </c>
      <c r="B1790" s="38">
        <v>11</v>
      </c>
      <c r="C1790" s="38">
        <v>48</v>
      </c>
      <c r="D1790" s="17">
        <v>3000035953</v>
      </c>
      <c r="E1790" s="17">
        <v>1100365</v>
      </c>
      <c r="F1790" s="17" t="s">
        <v>14</v>
      </c>
      <c r="G1790" s="17">
        <v>200258</v>
      </c>
      <c r="H1790" s="17" t="s">
        <v>400</v>
      </c>
      <c r="I1790" s="27">
        <v>9.4600000000000009</v>
      </c>
      <c r="J1790" s="27">
        <v>9.4600000000000009</v>
      </c>
      <c r="K1790" s="17" t="s">
        <v>1436</v>
      </c>
      <c r="L1790" s="34">
        <v>271000162</v>
      </c>
      <c r="M1790" s="17">
        <v>271000162</v>
      </c>
      <c r="N1790" s="18">
        <v>435869.49999999994</v>
      </c>
      <c r="O1790" s="30">
        <v>46074.999999999993</v>
      </c>
    </row>
    <row r="1791" spans="1:15" x14ac:dyDescent="0.25">
      <c r="A1791" s="36">
        <v>42699</v>
      </c>
      <c r="B1791" s="38">
        <v>11</v>
      </c>
      <c r="C1791" s="38">
        <v>48</v>
      </c>
      <c r="D1791" s="17">
        <v>3000035645</v>
      </c>
      <c r="E1791" s="17">
        <v>1100365</v>
      </c>
      <c r="F1791" s="17" t="s">
        <v>14</v>
      </c>
      <c r="G1791" s="17">
        <v>200258</v>
      </c>
      <c r="H1791" s="17" t="s">
        <v>400</v>
      </c>
      <c r="I1791" s="27">
        <v>10</v>
      </c>
      <c r="J1791" s="27">
        <v>10</v>
      </c>
      <c r="K1791" s="17" t="s">
        <v>1436</v>
      </c>
      <c r="L1791" s="34">
        <v>271000162</v>
      </c>
      <c r="M1791" s="17">
        <v>271000162</v>
      </c>
      <c r="N1791" s="18">
        <v>455750</v>
      </c>
      <c r="O1791" s="30">
        <v>45575</v>
      </c>
    </row>
    <row r="1792" spans="1:15" x14ac:dyDescent="0.25">
      <c r="A1792" s="36">
        <v>42699</v>
      </c>
      <c r="B1792" s="38">
        <v>11</v>
      </c>
      <c r="C1792" s="38">
        <v>48</v>
      </c>
      <c r="D1792" s="17">
        <v>3000035953</v>
      </c>
      <c r="E1792" s="17">
        <v>1100365</v>
      </c>
      <c r="F1792" s="17" t="s">
        <v>14</v>
      </c>
      <c r="G1792" s="17">
        <v>200258</v>
      </c>
      <c r="H1792" s="17" t="s">
        <v>400</v>
      </c>
      <c r="I1792" s="27">
        <v>19.89</v>
      </c>
      <c r="J1792" s="27">
        <v>19.89</v>
      </c>
      <c r="K1792" s="17" t="s">
        <v>1420</v>
      </c>
      <c r="L1792" s="34">
        <v>271000166</v>
      </c>
      <c r="M1792" s="17">
        <v>271000166</v>
      </c>
      <c r="N1792" s="18">
        <v>916431.75</v>
      </c>
      <c r="O1792" s="30">
        <v>46075</v>
      </c>
    </row>
    <row r="1793" spans="1:15" x14ac:dyDescent="0.25">
      <c r="A1793" s="36">
        <v>42700</v>
      </c>
      <c r="B1793" s="38">
        <v>11</v>
      </c>
      <c r="C1793" s="38">
        <v>48</v>
      </c>
      <c r="D1793" s="17">
        <v>3000036221</v>
      </c>
      <c r="E1793" s="17">
        <v>1100122</v>
      </c>
      <c r="F1793" s="17" t="s">
        <v>58</v>
      </c>
      <c r="G1793" s="17">
        <v>203182</v>
      </c>
      <c r="H1793" s="17" t="s">
        <v>1224</v>
      </c>
      <c r="I1793" s="27">
        <v>21.38</v>
      </c>
      <c r="J1793" s="27">
        <v>21.38</v>
      </c>
      <c r="K1793" s="17" t="s">
        <v>1437</v>
      </c>
      <c r="L1793" s="34">
        <v>52233</v>
      </c>
      <c r="M1793" s="17">
        <v>52233</v>
      </c>
      <c r="N1793" s="18">
        <v>2077419.34</v>
      </c>
      <c r="O1793" s="30">
        <v>97166.479887745561</v>
      </c>
    </row>
    <row r="1794" spans="1:15" x14ac:dyDescent="0.25">
      <c r="A1794" s="36">
        <v>42700</v>
      </c>
      <c r="B1794" s="38">
        <v>11</v>
      </c>
      <c r="C1794" s="38">
        <v>48</v>
      </c>
      <c r="D1794" s="17">
        <v>3000036468</v>
      </c>
      <c r="E1794" s="17">
        <v>1100122</v>
      </c>
      <c r="F1794" s="17" t="s">
        <v>58</v>
      </c>
      <c r="G1794" s="17">
        <v>203182</v>
      </c>
      <c r="H1794" s="17" t="s">
        <v>1224</v>
      </c>
      <c r="I1794" s="27">
        <v>20.02</v>
      </c>
      <c r="J1794" s="27">
        <v>20.02</v>
      </c>
      <c r="K1794" s="17" t="s">
        <v>1438</v>
      </c>
      <c r="L1794" s="34">
        <v>131</v>
      </c>
      <c r="M1794" s="17">
        <v>131</v>
      </c>
      <c r="N1794" s="18">
        <v>1867445.58</v>
      </c>
      <c r="O1794" s="30">
        <v>93279</v>
      </c>
    </row>
    <row r="1795" spans="1:15" x14ac:dyDescent="0.25">
      <c r="A1795" s="36">
        <v>42700</v>
      </c>
      <c r="B1795" s="38">
        <v>11</v>
      </c>
      <c r="C1795" s="38">
        <v>48</v>
      </c>
      <c r="D1795" s="17">
        <v>3000036221</v>
      </c>
      <c r="E1795" s="17">
        <v>1100122</v>
      </c>
      <c r="F1795" s="17" t="s">
        <v>58</v>
      </c>
      <c r="G1795" s="17">
        <v>203182</v>
      </c>
      <c r="H1795" s="17" t="s">
        <v>1224</v>
      </c>
      <c r="I1795" s="27">
        <v>21.04</v>
      </c>
      <c r="J1795" s="27">
        <v>21.04</v>
      </c>
      <c r="K1795" s="17" t="s">
        <v>1439</v>
      </c>
      <c r="L1795" s="34">
        <v>52231</v>
      </c>
      <c r="M1795" s="17">
        <v>52231</v>
      </c>
      <c r="N1795" s="18">
        <v>2044382.7399999998</v>
      </c>
      <c r="O1795" s="30">
        <v>97166.480038022812</v>
      </c>
    </row>
    <row r="1796" spans="1:15" x14ac:dyDescent="0.25">
      <c r="A1796" s="36">
        <v>42700</v>
      </c>
      <c r="B1796" s="38">
        <v>11</v>
      </c>
      <c r="C1796" s="38">
        <v>48</v>
      </c>
      <c r="D1796" s="17">
        <v>3000036221</v>
      </c>
      <c r="E1796" s="17">
        <v>1100122</v>
      </c>
      <c r="F1796" s="17" t="s">
        <v>58</v>
      </c>
      <c r="G1796" s="17">
        <v>203182</v>
      </c>
      <c r="H1796" s="17" t="s">
        <v>1224</v>
      </c>
      <c r="I1796" s="27">
        <v>22.35</v>
      </c>
      <c r="J1796" s="27">
        <v>22.35</v>
      </c>
      <c r="K1796" s="17" t="s">
        <v>1440</v>
      </c>
      <c r="L1796" s="34">
        <v>52236</v>
      </c>
      <c r="M1796" s="17">
        <v>52236</v>
      </c>
      <c r="N1796" s="18">
        <v>2171670.83</v>
      </c>
      <c r="O1796" s="30">
        <v>97166.480089485456</v>
      </c>
    </row>
    <row r="1797" spans="1:15" x14ac:dyDescent="0.25">
      <c r="A1797" s="36">
        <v>42700</v>
      </c>
      <c r="B1797" s="38">
        <v>11</v>
      </c>
      <c r="C1797" s="38">
        <v>48</v>
      </c>
      <c r="D1797" s="17">
        <v>3000036221</v>
      </c>
      <c r="E1797" s="17">
        <v>1100122</v>
      </c>
      <c r="F1797" s="17" t="s">
        <v>58</v>
      </c>
      <c r="G1797" s="17">
        <v>203182</v>
      </c>
      <c r="H1797" s="17" t="s">
        <v>1224</v>
      </c>
      <c r="I1797" s="27">
        <v>20.71</v>
      </c>
      <c r="J1797" s="27">
        <v>20.71</v>
      </c>
      <c r="K1797" s="17" t="s">
        <v>1368</v>
      </c>
      <c r="L1797" s="34">
        <v>52235</v>
      </c>
      <c r="M1797" s="17">
        <v>52235</v>
      </c>
      <c r="N1797" s="18">
        <v>2012317.8</v>
      </c>
      <c r="O1797" s="30">
        <v>97166.479961371311</v>
      </c>
    </row>
    <row r="1798" spans="1:15" x14ac:dyDescent="0.25">
      <c r="A1798" s="36">
        <v>42700</v>
      </c>
      <c r="B1798" s="38">
        <v>11</v>
      </c>
      <c r="C1798" s="38">
        <v>48</v>
      </c>
      <c r="D1798" s="17">
        <v>3000036221</v>
      </c>
      <c r="E1798" s="17">
        <v>1100122</v>
      </c>
      <c r="F1798" s="17" t="s">
        <v>58</v>
      </c>
      <c r="G1798" s="17">
        <v>203182</v>
      </c>
      <c r="H1798" s="17" t="s">
        <v>1224</v>
      </c>
      <c r="I1798" s="27">
        <v>21.94</v>
      </c>
      <c r="J1798" s="27">
        <v>21.94</v>
      </c>
      <c r="K1798" s="17" t="s">
        <v>1441</v>
      </c>
      <c r="L1798" s="34">
        <v>52234</v>
      </c>
      <c r="M1798" s="17">
        <v>52234</v>
      </c>
      <c r="N1798" s="18">
        <v>2131832.5699999998</v>
      </c>
      <c r="O1798" s="30">
        <v>97166.479945305371</v>
      </c>
    </row>
    <row r="1799" spans="1:15" x14ac:dyDescent="0.25">
      <c r="A1799" s="36">
        <v>42700</v>
      </c>
      <c r="B1799" s="38">
        <v>11</v>
      </c>
      <c r="C1799" s="38">
        <v>48</v>
      </c>
      <c r="D1799" s="17">
        <v>3000036221</v>
      </c>
      <c r="E1799" s="17">
        <v>1100122</v>
      </c>
      <c r="F1799" s="17" t="s">
        <v>58</v>
      </c>
      <c r="G1799" s="17">
        <v>203182</v>
      </c>
      <c r="H1799" s="17" t="s">
        <v>1224</v>
      </c>
      <c r="I1799" s="27">
        <v>19.95</v>
      </c>
      <c r="J1799" s="27">
        <v>19.95</v>
      </c>
      <c r="K1799" s="17" t="s">
        <v>1442</v>
      </c>
      <c r="L1799" s="34">
        <v>52237</v>
      </c>
      <c r="M1799" s="17">
        <v>52237</v>
      </c>
      <c r="N1799" s="18">
        <v>1938471.28</v>
      </c>
      <c r="O1799" s="30">
        <v>97166.480200501261</v>
      </c>
    </row>
    <row r="1800" spans="1:15" x14ac:dyDescent="0.25">
      <c r="A1800" s="36">
        <v>42700</v>
      </c>
      <c r="B1800" s="38">
        <v>11</v>
      </c>
      <c r="C1800" s="38">
        <v>48</v>
      </c>
      <c r="D1800" s="17">
        <v>3000036221</v>
      </c>
      <c r="E1800" s="17">
        <v>1100122</v>
      </c>
      <c r="F1800" s="17" t="s">
        <v>58</v>
      </c>
      <c r="G1800" s="17">
        <v>203182</v>
      </c>
      <c r="H1800" s="17" t="s">
        <v>1224</v>
      </c>
      <c r="I1800" s="27">
        <v>7.57</v>
      </c>
      <c r="J1800" s="27">
        <v>7.57</v>
      </c>
      <c r="K1800" s="17" t="s">
        <v>1422</v>
      </c>
      <c r="L1800" s="34">
        <v>52238</v>
      </c>
      <c r="M1800" s="17">
        <v>52238</v>
      </c>
      <c r="N1800" s="18">
        <v>735550.25</v>
      </c>
      <c r="O1800" s="30">
        <v>97166.479524438575</v>
      </c>
    </row>
    <row r="1801" spans="1:15" x14ac:dyDescent="0.25">
      <c r="A1801" s="36">
        <v>42700</v>
      </c>
      <c r="B1801" s="38">
        <v>11</v>
      </c>
      <c r="C1801" s="38">
        <v>48</v>
      </c>
      <c r="D1801" s="17">
        <v>3000036221</v>
      </c>
      <c r="E1801" s="17">
        <v>1100122</v>
      </c>
      <c r="F1801" s="17" t="s">
        <v>58</v>
      </c>
      <c r="G1801" s="17">
        <v>203182</v>
      </c>
      <c r="H1801" s="17" t="s">
        <v>1224</v>
      </c>
      <c r="I1801" s="27">
        <v>19.96</v>
      </c>
      <c r="J1801" s="27">
        <v>19.96</v>
      </c>
      <c r="K1801" s="17" t="s">
        <v>1404</v>
      </c>
      <c r="L1801" s="34">
        <v>52232</v>
      </c>
      <c r="M1801" s="17">
        <v>52232</v>
      </c>
      <c r="N1801" s="18">
        <v>1939442.94</v>
      </c>
      <c r="O1801" s="30">
        <v>97166.47995991983</v>
      </c>
    </row>
    <row r="1802" spans="1:15" x14ac:dyDescent="0.25">
      <c r="A1802" s="36">
        <v>42700</v>
      </c>
      <c r="B1802" s="38">
        <v>11</v>
      </c>
      <c r="C1802" s="38">
        <v>48</v>
      </c>
      <c r="D1802" s="17">
        <v>3000036174</v>
      </c>
      <c r="E1802" s="17">
        <v>1100122</v>
      </c>
      <c r="F1802" s="17" t="s">
        <v>58</v>
      </c>
      <c r="G1802" s="17">
        <v>202989</v>
      </c>
      <c r="H1802" s="17" t="s">
        <v>206</v>
      </c>
      <c r="I1802" s="27">
        <v>20.62</v>
      </c>
      <c r="J1802" s="27">
        <v>20.58</v>
      </c>
      <c r="K1802" s="17" t="s">
        <v>1443</v>
      </c>
      <c r="L1802" s="34">
        <v>1271</v>
      </c>
      <c r="M1802" s="17">
        <v>1271</v>
      </c>
      <c r="N1802" s="18">
        <v>1965389.98</v>
      </c>
      <c r="O1802" s="30">
        <v>95499.999028182705</v>
      </c>
    </row>
    <row r="1803" spans="1:15" x14ac:dyDescent="0.25">
      <c r="A1803" s="36">
        <v>42700</v>
      </c>
      <c r="B1803" s="38">
        <v>11</v>
      </c>
      <c r="C1803" s="38">
        <v>48</v>
      </c>
      <c r="D1803" s="17">
        <v>3000035772</v>
      </c>
      <c r="E1803" s="17">
        <v>1100365</v>
      </c>
      <c r="F1803" s="17" t="s">
        <v>14</v>
      </c>
      <c r="G1803" s="17">
        <v>202091</v>
      </c>
      <c r="H1803" s="17" t="s">
        <v>1380</v>
      </c>
      <c r="I1803" s="27">
        <v>20.93</v>
      </c>
      <c r="J1803" s="27">
        <v>20.87</v>
      </c>
      <c r="K1803" s="17" t="s">
        <v>1410</v>
      </c>
      <c r="L1803" s="34">
        <v>10003743</v>
      </c>
      <c r="M1803" s="17">
        <v>10003743</v>
      </c>
      <c r="N1803" s="18">
        <v>982063.94</v>
      </c>
      <c r="O1803" s="30">
        <v>47056.250119789169</v>
      </c>
    </row>
    <row r="1804" spans="1:15" x14ac:dyDescent="0.25">
      <c r="A1804" s="36">
        <v>42702</v>
      </c>
      <c r="B1804" s="38">
        <v>11</v>
      </c>
      <c r="C1804" s="38">
        <v>49</v>
      </c>
      <c r="D1804" s="17">
        <v>3000036237</v>
      </c>
      <c r="E1804" s="17">
        <v>1100122</v>
      </c>
      <c r="F1804" s="17" t="s">
        <v>58</v>
      </c>
      <c r="G1804" s="17">
        <v>203182</v>
      </c>
      <c r="H1804" s="17" t="s">
        <v>1224</v>
      </c>
      <c r="I1804" s="27">
        <v>16.5</v>
      </c>
      <c r="J1804" s="27">
        <v>16.48</v>
      </c>
      <c r="K1804" s="17" t="s">
        <v>1444</v>
      </c>
      <c r="L1804" s="34">
        <v>125</v>
      </c>
      <c r="M1804" s="17">
        <v>125</v>
      </c>
      <c r="N1804" s="18">
        <v>1505714.65</v>
      </c>
      <c r="O1804" s="30">
        <v>91366.180218446592</v>
      </c>
    </row>
    <row r="1805" spans="1:15" x14ac:dyDescent="0.25">
      <c r="A1805" s="36">
        <v>42702</v>
      </c>
      <c r="B1805" s="38">
        <v>11</v>
      </c>
      <c r="C1805" s="38">
        <v>49</v>
      </c>
      <c r="D1805" s="17">
        <v>3000036361</v>
      </c>
      <c r="E1805" s="17">
        <v>1100365</v>
      </c>
      <c r="F1805" s="17" t="s">
        <v>14</v>
      </c>
      <c r="G1805" s="17">
        <v>202091</v>
      </c>
      <c r="H1805" s="17" t="s">
        <v>1380</v>
      </c>
      <c r="I1805" s="27">
        <v>24.54</v>
      </c>
      <c r="J1805" s="27">
        <v>24.51</v>
      </c>
      <c r="K1805" s="17" t="s">
        <v>1445</v>
      </c>
      <c r="L1805" s="34" t="s">
        <v>1446</v>
      </c>
      <c r="M1805" s="17">
        <v>10003845</v>
      </c>
      <c r="N1805" s="18">
        <v>1165879.42</v>
      </c>
      <c r="O1805" s="30">
        <v>47567.499796001626</v>
      </c>
    </row>
    <row r="1806" spans="1:15" x14ac:dyDescent="0.25">
      <c r="A1806" s="36">
        <v>42702</v>
      </c>
      <c r="B1806" s="38">
        <v>11</v>
      </c>
      <c r="C1806" s="38">
        <v>49</v>
      </c>
      <c r="D1806" s="17">
        <v>3000036361</v>
      </c>
      <c r="E1806" s="17">
        <v>1100365</v>
      </c>
      <c r="F1806" s="17" t="s">
        <v>14</v>
      </c>
      <c r="G1806" s="17">
        <v>202091</v>
      </c>
      <c r="H1806" s="17" t="s">
        <v>1380</v>
      </c>
      <c r="I1806" s="27">
        <v>20.39</v>
      </c>
      <c r="J1806" s="27">
        <v>20.36</v>
      </c>
      <c r="K1806" s="17" t="s">
        <v>1447</v>
      </c>
      <c r="L1806" s="34" t="s">
        <v>1448</v>
      </c>
      <c r="M1806" s="17">
        <v>10003840</v>
      </c>
      <c r="N1806" s="18">
        <v>968474.29999999993</v>
      </c>
      <c r="O1806" s="30">
        <v>47567.5</v>
      </c>
    </row>
    <row r="1807" spans="1:15" x14ac:dyDescent="0.25">
      <c r="A1807" s="36">
        <v>42703</v>
      </c>
      <c r="B1807" s="38">
        <v>11</v>
      </c>
      <c r="C1807" s="38">
        <v>49</v>
      </c>
      <c r="D1807" s="17">
        <v>3000036361</v>
      </c>
      <c r="E1807" s="17">
        <v>1100365</v>
      </c>
      <c r="F1807" s="17" t="s">
        <v>14</v>
      </c>
      <c r="G1807" s="17">
        <v>202091</v>
      </c>
      <c r="H1807" s="17" t="s">
        <v>1380</v>
      </c>
      <c r="I1807" s="27">
        <v>20.170000000000002</v>
      </c>
      <c r="J1807" s="27">
        <v>20.16</v>
      </c>
      <c r="K1807" s="17" t="s">
        <v>1449</v>
      </c>
      <c r="L1807" s="34" t="s">
        <v>1450</v>
      </c>
      <c r="M1807" s="17">
        <v>10003844</v>
      </c>
      <c r="N1807" s="18">
        <v>958960.8</v>
      </c>
      <c r="O1807" s="30">
        <v>47567.5</v>
      </c>
    </row>
    <row r="1808" spans="1:15" x14ac:dyDescent="0.25">
      <c r="A1808" s="36">
        <v>42703</v>
      </c>
      <c r="B1808" s="38">
        <v>11</v>
      </c>
      <c r="C1808" s="38">
        <v>49</v>
      </c>
      <c r="D1808" s="17">
        <v>3000036361</v>
      </c>
      <c r="E1808" s="17">
        <v>1100365</v>
      </c>
      <c r="F1808" s="17" t="s">
        <v>14</v>
      </c>
      <c r="G1808" s="17">
        <v>202091</v>
      </c>
      <c r="H1808" s="17" t="s">
        <v>1380</v>
      </c>
      <c r="I1808" s="27">
        <v>20.55</v>
      </c>
      <c r="J1808" s="27">
        <v>20.53</v>
      </c>
      <c r="K1808" s="17" t="s">
        <v>1451</v>
      </c>
      <c r="L1808" s="34" t="s">
        <v>1452</v>
      </c>
      <c r="M1808" s="17">
        <v>10003884</v>
      </c>
      <c r="N1808" s="18">
        <v>976560.78</v>
      </c>
      <c r="O1808" s="30">
        <v>47567.500243546026</v>
      </c>
    </row>
    <row r="1809" spans="1:15" x14ac:dyDescent="0.25">
      <c r="A1809" s="36">
        <v>42703</v>
      </c>
      <c r="B1809" s="38">
        <v>11</v>
      </c>
      <c r="C1809" s="38">
        <v>49</v>
      </c>
      <c r="D1809" s="17">
        <v>3000036361</v>
      </c>
      <c r="E1809" s="17">
        <v>1100365</v>
      </c>
      <c r="F1809" s="17" t="s">
        <v>14</v>
      </c>
      <c r="G1809" s="17">
        <v>202091</v>
      </c>
      <c r="H1809" s="17" t="s">
        <v>1380</v>
      </c>
      <c r="I1809" s="27">
        <v>20.25</v>
      </c>
      <c r="J1809" s="27">
        <v>20.22</v>
      </c>
      <c r="K1809" s="17" t="s">
        <v>1453</v>
      </c>
      <c r="L1809" s="34" t="s">
        <v>1454</v>
      </c>
      <c r="M1809" s="17">
        <v>10003871</v>
      </c>
      <c r="N1809" s="18">
        <v>961814.86</v>
      </c>
      <c r="O1809" s="30">
        <v>47567.500494559841</v>
      </c>
    </row>
    <row r="1810" spans="1:15" x14ac:dyDescent="0.25">
      <c r="A1810" s="36">
        <v>42703</v>
      </c>
      <c r="B1810" s="38">
        <v>11</v>
      </c>
      <c r="C1810" s="38">
        <v>49</v>
      </c>
      <c r="D1810" s="17">
        <v>3000036361</v>
      </c>
      <c r="E1810" s="17">
        <v>1100365</v>
      </c>
      <c r="F1810" s="17" t="s">
        <v>14</v>
      </c>
      <c r="G1810" s="17">
        <v>202091</v>
      </c>
      <c r="H1810" s="17" t="s">
        <v>1380</v>
      </c>
      <c r="I1810" s="27">
        <v>20.399999999999999</v>
      </c>
      <c r="J1810" s="27">
        <v>20.399999999999999</v>
      </c>
      <c r="K1810" s="17" t="s">
        <v>1455</v>
      </c>
      <c r="L1810" s="34" t="s">
        <v>1456</v>
      </c>
      <c r="M1810" s="17">
        <v>10003883</v>
      </c>
      <c r="N1810" s="18">
        <v>970376.99999999988</v>
      </c>
      <c r="O1810" s="30">
        <v>47567.5</v>
      </c>
    </row>
    <row r="1811" spans="1:15" x14ac:dyDescent="0.25">
      <c r="A1811" s="36">
        <v>42704</v>
      </c>
      <c r="B1811" s="38">
        <v>11</v>
      </c>
      <c r="C1811" s="38">
        <v>49</v>
      </c>
      <c r="D1811" s="17">
        <v>3000036762</v>
      </c>
      <c r="E1811" s="17">
        <v>1100122</v>
      </c>
      <c r="F1811" s="17" t="s">
        <v>58</v>
      </c>
      <c r="G1811" s="17">
        <v>600005</v>
      </c>
      <c r="H1811" s="17" t="s">
        <v>434</v>
      </c>
      <c r="I1811" s="27">
        <v>20.21</v>
      </c>
      <c r="J1811" s="27">
        <v>20.21</v>
      </c>
      <c r="K1811" s="17" t="s">
        <v>1457</v>
      </c>
      <c r="L1811" s="34">
        <v>9499740026</v>
      </c>
      <c r="M1811" s="17">
        <v>9499740026</v>
      </c>
      <c r="N1811" s="18">
        <v>1996788.4199999997</v>
      </c>
      <c r="O1811" s="30">
        <v>98801.999999999985</v>
      </c>
    </row>
    <row r="1812" spans="1:15" x14ac:dyDescent="0.25">
      <c r="A1812" s="36">
        <v>42704</v>
      </c>
      <c r="B1812" s="38">
        <v>11</v>
      </c>
      <c r="C1812" s="38">
        <v>49</v>
      </c>
      <c r="D1812" s="17">
        <v>3000036801</v>
      </c>
      <c r="E1812" s="17">
        <v>1100122</v>
      </c>
      <c r="F1812" s="17" t="s">
        <v>58</v>
      </c>
      <c r="G1812" s="17">
        <v>600005</v>
      </c>
      <c r="H1812" s="17" t="s">
        <v>434</v>
      </c>
      <c r="I1812" s="27">
        <v>19.78</v>
      </c>
      <c r="J1812" s="27">
        <v>19.77</v>
      </c>
      <c r="K1812" s="17" t="s">
        <v>1458</v>
      </c>
      <c r="L1812" s="34">
        <v>9499740025</v>
      </c>
      <c r="M1812" s="17">
        <v>9499740025</v>
      </c>
      <c r="N1812" s="18">
        <v>1903277.67</v>
      </c>
      <c r="O1812" s="30">
        <v>96271</v>
      </c>
    </row>
    <row r="1813" spans="1:15" x14ac:dyDescent="0.25">
      <c r="A1813" s="36">
        <v>42704</v>
      </c>
      <c r="B1813" s="38">
        <v>11</v>
      </c>
      <c r="C1813" s="38">
        <v>49</v>
      </c>
      <c r="D1813" s="17">
        <v>3000036803</v>
      </c>
      <c r="E1813" s="17">
        <v>1100122</v>
      </c>
      <c r="F1813" s="17" t="s">
        <v>58</v>
      </c>
      <c r="G1813" s="17">
        <v>600005</v>
      </c>
      <c r="H1813" s="17" t="s">
        <v>434</v>
      </c>
      <c r="I1813" s="27">
        <v>19.704999999999998</v>
      </c>
      <c r="J1813" s="27">
        <v>19.704999999999998</v>
      </c>
      <c r="K1813" s="17" t="s">
        <v>437</v>
      </c>
      <c r="L1813" s="34">
        <v>9499740024</v>
      </c>
      <c r="M1813" s="17">
        <v>9499740024</v>
      </c>
      <c r="N1813" s="18">
        <v>1897020.06</v>
      </c>
      <c r="O1813" s="30">
        <v>96271.000253742721</v>
      </c>
    </row>
    <row r="1814" spans="1:15" x14ac:dyDescent="0.25">
      <c r="A1814" s="36">
        <v>42704</v>
      </c>
      <c r="B1814" s="38">
        <v>11</v>
      </c>
      <c r="C1814" s="38">
        <v>49</v>
      </c>
      <c r="D1814" s="17">
        <v>3000036761</v>
      </c>
      <c r="E1814" s="17">
        <v>1100122</v>
      </c>
      <c r="F1814" s="17" t="s">
        <v>58</v>
      </c>
      <c r="G1814" s="17">
        <v>600005</v>
      </c>
      <c r="H1814" s="17" t="s">
        <v>434</v>
      </c>
      <c r="I1814" s="27">
        <v>19.940000000000001</v>
      </c>
      <c r="J1814" s="27">
        <v>19.88</v>
      </c>
      <c r="K1814" s="17" t="s">
        <v>729</v>
      </c>
      <c r="L1814" s="34">
        <v>9499740021</v>
      </c>
      <c r="M1814" s="17">
        <v>9499740021</v>
      </c>
      <c r="N1814" s="18">
        <v>1964183.76</v>
      </c>
      <c r="O1814" s="30">
        <v>98802</v>
      </c>
    </row>
    <row r="1815" spans="1:15" x14ac:dyDescent="0.25">
      <c r="A1815" s="36">
        <v>42704</v>
      </c>
      <c r="B1815" s="38">
        <v>11</v>
      </c>
      <c r="C1815" s="38">
        <v>49</v>
      </c>
      <c r="D1815" s="17">
        <v>3000036761</v>
      </c>
      <c r="E1815" s="17">
        <v>1100122</v>
      </c>
      <c r="F1815" s="17" t="s">
        <v>58</v>
      </c>
      <c r="G1815" s="17">
        <v>600005</v>
      </c>
      <c r="H1815" s="17" t="s">
        <v>434</v>
      </c>
      <c r="I1815" s="27">
        <v>19.96</v>
      </c>
      <c r="J1815" s="27">
        <v>19.899999999999999</v>
      </c>
      <c r="K1815" s="17" t="s">
        <v>1459</v>
      </c>
      <c r="L1815" s="34">
        <v>9499740021</v>
      </c>
      <c r="M1815" s="17">
        <v>9499740021</v>
      </c>
      <c r="N1815" s="18">
        <v>1966159.8</v>
      </c>
      <c r="O1815" s="30">
        <v>98802.000000000015</v>
      </c>
    </row>
    <row r="1816" spans="1:15" x14ac:dyDescent="0.25">
      <c r="A1816" s="36">
        <v>42704</v>
      </c>
      <c r="B1816" s="38">
        <v>11</v>
      </c>
      <c r="C1816" s="38">
        <v>49</v>
      </c>
      <c r="D1816" s="17">
        <v>3000036802</v>
      </c>
      <c r="E1816" s="17">
        <v>1100122</v>
      </c>
      <c r="F1816" s="17" t="s">
        <v>58</v>
      </c>
      <c r="G1816" s="17">
        <v>600005</v>
      </c>
      <c r="H1816" s="17" t="s">
        <v>434</v>
      </c>
      <c r="I1816" s="27">
        <v>20.25</v>
      </c>
      <c r="J1816" s="27">
        <v>20.13</v>
      </c>
      <c r="K1816" s="17" t="s">
        <v>485</v>
      </c>
      <c r="L1816" s="34">
        <v>9499740023</v>
      </c>
      <c r="M1816" s="17">
        <v>9499740023</v>
      </c>
      <c r="N1816" s="18">
        <v>1968512.7</v>
      </c>
      <c r="O1816" s="30">
        <v>97790</v>
      </c>
    </row>
    <row r="1817" spans="1:15" x14ac:dyDescent="0.25">
      <c r="A1817" s="36">
        <v>42704</v>
      </c>
      <c r="B1817" s="38">
        <v>11</v>
      </c>
      <c r="C1817" s="38">
        <v>49</v>
      </c>
      <c r="D1817" s="17">
        <v>3000036761</v>
      </c>
      <c r="E1817" s="17">
        <v>1100122</v>
      </c>
      <c r="F1817" s="17" t="s">
        <v>58</v>
      </c>
      <c r="G1817" s="17">
        <v>600005</v>
      </c>
      <c r="H1817" s="17" t="s">
        <v>434</v>
      </c>
      <c r="I1817" s="27">
        <v>20.52</v>
      </c>
      <c r="J1817" s="27">
        <v>20.47</v>
      </c>
      <c r="K1817" s="17" t="s">
        <v>1460</v>
      </c>
      <c r="L1817" s="34">
        <v>9499740021</v>
      </c>
      <c r="M1817" s="17">
        <v>9499740021</v>
      </c>
      <c r="N1817" s="18">
        <v>2022476.94</v>
      </c>
      <c r="O1817" s="30">
        <v>98802</v>
      </c>
    </row>
    <row r="1818" spans="1:15" x14ac:dyDescent="0.25">
      <c r="A1818" s="36">
        <v>42704</v>
      </c>
      <c r="B1818" s="38">
        <v>11</v>
      </c>
      <c r="C1818" s="38">
        <v>49</v>
      </c>
      <c r="D1818" s="17">
        <v>3000036744</v>
      </c>
      <c r="E1818" s="17">
        <v>1100122</v>
      </c>
      <c r="F1818" s="17" t="s">
        <v>58</v>
      </c>
      <c r="G1818" s="17">
        <v>203182</v>
      </c>
      <c r="H1818" s="17" t="s">
        <v>1224</v>
      </c>
      <c r="I1818" s="27">
        <v>19.920000000000002</v>
      </c>
      <c r="J1818" s="27">
        <v>19.91</v>
      </c>
      <c r="K1818" s="17" t="s">
        <v>1461</v>
      </c>
      <c r="L1818" s="34">
        <v>145</v>
      </c>
      <c r="M1818" s="17">
        <v>145</v>
      </c>
      <c r="N1818" s="18">
        <v>1825770.49</v>
      </c>
      <c r="O1818" s="30">
        <v>91701.179809141133</v>
      </c>
    </row>
    <row r="1819" spans="1:15" x14ac:dyDescent="0.25">
      <c r="A1819" s="36">
        <v>42704</v>
      </c>
      <c r="B1819" s="38">
        <v>11</v>
      </c>
      <c r="C1819" s="38">
        <v>49</v>
      </c>
      <c r="D1819" s="17">
        <v>3000036763</v>
      </c>
      <c r="E1819" s="17">
        <v>1100122</v>
      </c>
      <c r="F1819" s="17" t="s">
        <v>58</v>
      </c>
      <c r="G1819" s="17">
        <v>600005</v>
      </c>
      <c r="H1819" s="17" t="s">
        <v>434</v>
      </c>
      <c r="I1819" s="27">
        <v>19.920000000000002</v>
      </c>
      <c r="J1819" s="27">
        <v>19.920000000000002</v>
      </c>
      <c r="K1819" s="17" t="s">
        <v>1462</v>
      </c>
      <c r="L1819" s="34">
        <v>9499740022</v>
      </c>
      <c r="M1819" s="17">
        <v>9499740022</v>
      </c>
      <c r="N1819" s="18">
        <v>1937897.2800000003</v>
      </c>
      <c r="O1819" s="30">
        <v>97284</v>
      </c>
    </row>
    <row r="1820" spans="1:15" x14ac:dyDescent="0.25">
      <c r="A1820" s="36">
        <v>42704</v>
      </c>
      <c r="B1820" s="38">
        <v>11</v>
      </c>
      <c r="C1820" s="38">
        <v>49</v>
      </c>
      <c r="D1820" s="17">
        <v>3000035334</v>
      </c>
      <c r="E1820" s="17">
        <v>1100122</v>
      </c>
      <c r="F1820" s="17" t="s">
        <v>58</v>
      </c>
      <c r="G1820" s="17">
        <v>203182</v>
      </c>
      <c r="H1820" s="17" t="s">
        <v>1224</v>
      </c>
      <c r="I1820" s="27">
        <v>19.71</v>
      </c>
      <c r="J1820" s="27">
        <v>19.68</v>
      </c>
      <c r="K1820" s="17" t="s">
        <v>1463</v>
      </c>
      <c r="L1820" s="34">
        <v>136</v>
      </c>
      <c r="M1820" s="17">
        <v>136</v>
      </c>
      <c r="N1820" s="18">
        <v>1779735.8100000003</v>
      </c>
      <c r="O1820" s="30">
        <v>90433.73018292684</v>
      </c>
    </row>
    <row r="1821" spans="1:15" x14ac:dyDescent="0.25">
      <c r="A1821" s="36">
        <v>42704</v>
      </c>
      <c r="B1821" s="38">
        <v>11</v>
      </c>
      <c r="C1821" s="38">
        <v>49</v>
      </c>
      <c r="D1821" s="17">
        <v>3000036742</v>
      </c>
      <c r="E1821" s="17">
        <v>1100122</v>
      </c>
      <c r="F1821" s="17" t="s">
        <v>58</v>
      </c>
      <c r="G1821" s="17">
        <v>203182</v>
      </c>
      <c r="H1821" s="17" t="s">
        <v>1224</v>
      </c>
      <c r="I1821" s="27">
        <v>19.600000000000001</v>
      </c>
      <c r="J1821" s="27">
        <v>19.600000000000001</v>
      </c>
      <c r="K1821" s="17" t="s">
        <v>1464</v>
      </c>
      <c r="L1821" s="34">
        <v>144</v>
      </c>
      <c r="M1821" s="17">
        <v>144</v>
      </c>
      <c r="N1821" s="18">
        <v>1797343.13</v>
      </c>
      <c r="O1821" s="30">
        <v>91701.180102040802</v>
      </c>
    </row>
    <row r="1822" spans="1:15" x14ac:dyDescent="0.25">
      <c r="A1822" s="36">
        <v>42704</v>
      </c>
      <c r="B1822" s="38">
        <v>11</v>
      </c>
      <c r="C1822" s="38">
        <v>49</v>
      </c>
      <c r="D1822" s="17">
        <v>3000036763</v>
      </c>
      <c r="E1822" s="17">
        <v>1100122</v>
      </c>
      <c r="F1822" s="17" t="s">
        <v>58</v>
      </c>
      <c r="G1822" s="17">
        <v>600005</v>
      </c>
      <c r="H1822" s="17" t="s">
        <v>434</v>
      </c>
      <c r="I1822" s="27">
        <v>19.75</v>
      </c>
      <c r="J1822" s="27">
        <v>19.75</v>
      </c>
      <c r="K1822" s="17" t="s">
        <v>1465</v>
      </c>
      <c r="L1822" s="34">
        <v>9499740022</v>
      </c>
      <c r="M1822" s="17">
        <v>9499740022</v>
      </c>
      <c r="N1822" s="18">
        <v>1921359</v>
      </c>
      <c r="O1822" s="30">
        <v>97284</v>
      </c>
    </row>
    <row r="1823" spans="1:15" x14ac:dyDescent="0.25">
      <c r="A1823" s="36">
        <v>42704</v>
      </c>
      <c r="B1823" s="38">
        <v>11</v>
      </c>
      <c r="C1823" s="38">
        <v>49</v>
      </c>
      <c r="D1823" s="17">
        <v>3000036763</v>
      </c>
      <c r="E1823" s="17">
        <v>1100122</v>
      </c>
      <c r="F1823" s="17" t="s">
        <v>58</v>
      </c>
      <c r="G1823" s="17">
        <v>600005</v>
      </c>
      <c r="H1823" s="17" t="s">
        <v>434</v>
      </c>
      <c r="I1823" s="27">
        <v>20.23</v>
      </c>
      <c r="J1823" s="27">
        <v>20.23</v>
      </c>
      <c r="K1823" s="17" t="s">
        <v>1466</v>
      </c>
      <c r="L1823" s="34">
        <v>9499740022</v>
      </c>
      <c r="M1823" s="17">
        <v>9499740022</v>
      </c>
      <c r="N1823" s="18">
        <v>1968055.32</v>
      </c>
      <c r="O1823" s="30">
        <v>97284</v>
      </c>
    </row>
    <row r="1824" spans="1:15" x14ac:dyDescent="0.25">
      <c r="A1824" s="36">
        <v>42704</v>
      </c>
      <c r="B1824" s="38">
        <v>11</v>
      </c>
      <c r="C1824" s="38">
        <v>49</v>
      </c>
      <c r="D1824" s="17">
        <v>3000036746</v>
      </c>
      <c r="E1824" s="17">
        <v>1100122</v>
      </c>
      <c r="F1824" s="17" t="s">
        <v>58</v>
      </c>
      <c r="G1824" s="17">
        <v>203182</v>
      </c>
      <c r="H1824" s="17" t="s">
        <v>1224</v>
      </c>
      <c r="I1824" s="27">
        <v>20.23</v>
      </c>
      <c r="J1824" s="27">
        <v>20.2</v>
      </c>
      <c r="K1824" s="17" t="s">
        <v>1467</v>
      </c>
      <c r="L1824" s="34">
        <v>143</v>
      </c>
      <c r="M1824" s="17">
        <v>143</v>
      </c>
      <c r="N1824" s="18">
        <v>1852363.84</v>
      </c>
      <c r="O1824" s="30">
        <v>91701.180198019807</v>
      </c>
    </row>
    <row r="1825" spans="1:15" x14ac:dyDescent="0.25">
      <c r="A1825" s="36">
        <v>42704</v>
      </c>
      <c r="B1825" s="38">
        <v>11</v>
      </c>
      <c r="C1825" s="38">
        <v>49</v>
      </c>
      <c r="D1825" s="17">
        <v>3000036768</v>
      </c>
      <c r="E1825" s="17">
        <v>1100365</v>
      </c>
      <c r="F1825" s="17" t="s">
        <v>14</v>
      </c>
      <c r="G1825" s="17">
        <v>200258</v>
      </c>
      <c r="H1825" s="17" t="s">
        <v>400</v>
      </c>
      <c r="I1825" s="27">
        <v>26.06</v>
      </c>
      <c r="J1825" s="27">
        <v>26.06</v>
      </c>
      <c r="K1825" s="17" t="s">
        <v>1468</v>
      </c>
      <c r="L1825" s="34">
        <v>271000169</v>
      </c>
      <c r="M1825" s="17">
        <v>271000169</v>
      </c>
      <c r="N1825" s="18">
        <v>1245016.5</v>
      </c>
      <c r="O1825" s="30">
        <v>47775</v>
      </c>
    </row>
    <row r="1826" spans="1:15" x14ac:dyDescent="0.25">
      <c r="A1826" s="36">
        <v>42704</v>
      </c>
      <c r="B1826" s="38">
        <v>11</v>
      </c>
      <c r="C1826" s="38">
        <v>49</v>
      </c>
      <c r="D1826" s="17">
        <v>3000036768</v>
      </c>
      <c r="E1826" s="17">
        <v>1100365</v>
      </c>
      <c r="F1826" s="17" t="s">
        <v>14</v>
      </c>
      <c r="G1826" s="17">
        <v>200258</v>
      </c>
      <c r="H1826" s="17" t="s">
        <v>400</v>
      </c>
      <c r="I1826" s="27">
        <v>24.71</v>
      </c>
      <c r="J1826" s="27">
        <v>24.71</v>
      </c>
      <c r="K1826" s="17" t="s">
        <v>114</v>
      </c>
      <c r="L1826" s="34">
        <v>9600529316</v>
      </c>
      <c r="M1826" s="17">
        <v>271000168</v>
      </c>
      <c r="N1826" s="18">
        <v>1180520.25</v>
      </c>
      <c r="O1826" s="30">
        <v>47775</v>
      </c>
    </row>
    <row r="1827" spans="1:15" x14ac:dyDescent="0.25">
      <c r="A1827" s="36">
        <v>42704</v>
      </c>
      <c r="B1827" s="38">
        <v>11</v>
      </c>
      <c r="C1827" s="38">
        <v>49</v>
      </c>
      <c r="D1827" s="17">
        <v>3000036768</v>
      </c>
      <c r="E1827" s="17">
        <v>1100365</v>
      </c>
      <c r="F1827" s="17" t="s">
        <v>14</v>
      </c>
      <c r="G1827" s="17">
        <v>200258</v>
      </c>
      <c r="H1827" s="17" t="s">
        <v>400</v>
      </c>
      <c r="I1827" s="27">
        <v>19.48</v>
      </c>
      <c r="J1827" s="27">
        <v>19.48</v>
      </c>
      <c r="K1827" s="17" t="s">
        <v>1469</v>
      </c>
      <c r="L1827" s="34">
        <v>9600529360</v>
      </c>
      <c r="M1827" s="17">
        <v>271000170</v>
      </c>
      <c r="N1827" s="18">
        <v>930657</v>
      </c>
      <c r="O1827" s="30">
        <v>47775</v>
      </c>
    </row>
    <row r="1828" spans="1:15" x14ac:dyDescent="0.25">
      <c r="A1828" s="36">
        <v>42705</v>
      </c>
      <c r="B1828" s="38">
        <v>12</v>
      </c>
      <c r="C1828" s="38">
        <v>49</v>
      </c>
      <c r="D1828" s="17">
        <v>3000036361</v>
      </c>
      <c r="E1828" s="17">
        <v>1100365</v>
      </c>
      <c r="F1828" s="17" t="s">
        <v>14</v>
      </c>
      <c r="G1828" s="17">
        <v>202091</v>
      </c>
      <c r="H1828" s="17" t="s">
        <v>1380</v>
      </c>
      <c r="I1828" s="27">
        <v>-20.170000000000002</v>
      </c>
      <c r="J1828" s="27">
        <v>-20.16</v>
      </c>
      <c r="K1828" s="17" t="s">
        <v>1449</v>
      </c>
      <c r="L1828" s="34" t="s">
        <v>1450</v>
      </c>
      <c r="M1828" s="17">
        <v>10003844</v>
      </c>
      <c r="N1828" s="18">
        <v>-958960.8</v>
      </c>
      <c r="O1828" s="30">
        <v>47567.5</v>
      </c>
    </row>
    <row r="1829" spans="1:15" x14ac:dyDescent="0.25">
      <c r="A1829" s="36">
        <v>42706</v>
      </c>
      <c r="B1829" s="38">
        <v>12</v>
      </c>
      <c r="C1829" s="38">
        <v>49</v>
      </c>
      <c r="D1829" s="17">
        <v>3000036854</v>
      </c>
      <c r="E1829" s="17">
        <v>1100122</v>
      </c>
      <c r="F1829" s="17" t="s">
        <v>58</v>
      </c>
      <c r="G1829" s="17">
        <v>600005</v>
      </c>
      <c r="H1829" s="17" t="s">
        <v>434</v>
      </c>
      <c r="I1829" s="27">
        <v>19.670000000000002</v>
      </c>
      <c r="J1829" s="27">
        <v>19.670000000000002</v>
      </c>
      <c r="K1829" s="17" t="s">
        <v>742</v>
      </c>
      <c r="L1829" s="34">
        <v>9499740027</v>
      </c>
      <c r="M1829" s="17">
        <v>9499740027</v>
      </c>
      <c r="N1829" s="18">
        <v>1943435.34</v>
      </c>
      <c r="O1829" s="30">
        <v>98802</v>
      </c>
    </row>
    <row r="1830" spans="1:15" x14ac:dyDescent="0.25">
      <c r="A1830" s="36">
        <v>42706</v>
      </c>
      <c r="B1830" s="38">
        <v>12</v>
      </c>
      <c r="C1830" s="38">
        <v>49</v>
      </c>
      <c r="D1830" s="17">
        <v>3000035557</v>
      </c>
      <c r="E1830" s="17">
        <v>1100122</v>
      </c>
      <c r="F1830" s="17" t="s">
        <v>58</v>
      </c>
      <c r="G1830" s="17">
        <v>203182</v>
      </c>
      <c r="H1830" s="17" t="s">
        <v>1224</v>
      </c>
      <c r="I1830" s="27">
        <v>19.765000000000001</v>
      </c>
      <c r="J1830" s="27">
        <v>19.7</v>
      </c>
      <c r="K1830" s="17" t="s">
        <v>1470</v>
      </c>
      <c r="L1830" s="34">
        <v>146</v>
      </c>
      <c r="M1830" s="17">
        <v>146</v>
      </c>
      <c r="N1830" s="18">
        <v>1856371.19</v>
      </c>
      <c r="O1830" s="30">
        <v>94232.040101522842</v>
      </c>
    </row>
    <row r="1831" spans="1:15" x14ac:dyDescent="0.25">
      <c r="A1831" s="36">
        <v>42706</v>
      </c>
      <c r="B1831" s="38">
        <v>12</v>
      </c>
      <c r="C1831" s="38">
        <v>49</v>
      </c>
      <c r="D1831" s="17">
        <v>3000035557</v>
      </c>
      <c r="E1831" s="17">
        <v>1100122</v>
      </c>
      <c r="F1831" s="17" t="s">
        <v>58</v>
      </c>
      <c r="G1831" s="17">
        <v>203182</v>
      </c>
      <c r="H1831" s="17" t="s">
        <v>1224</v>
      </c>
      <c r="I1831" s="27">
        <v>20.074999999999999</v>
      </c>
      <c r="J1831" s="27">
        <v>19.989999999999998</v>
      </c>
      <c r="K1831" s="17" t="s">
        <v>1471</v>
      </c>
      <c r="L1831" s="34">
        <v>146</v>
      </c>
      <c r="M1831" s="17">
        <v>146</v>
      </c>
      <c r="N1831" s="18">
        <v>1883698.48</v>
      </c>
      <c r="O1831" s="30">
        <v>94232.040020010012</v>
      </c>
    </row>
    <row r="1832" spans="1:15" x14ac:dyDescent="0.25">
      <c r="A1832" s="36">
        <v>42706</v>
      </c>
      <c r="B1832" s="38">
        <v>12</v>
      </c>
      <c r="C1832" s="38">
        <v>49</v>
      </c>
      <c r="D1832" s="17">
        <v>3000036856</v>
      </c>
      <c r="E1832" s="17">
        <v>1100122</v>
      </c>
      <c r="F1832" s="17" t="s">
        <v>58</v>
      </c>
      <c r="G1832" s="17">
        <v>600005</v>
      </c>
      <c r="H1832" s="17" t="s">
        <v>434</v>
      </c>
      <c r="I1832" s="27">
        <v>19.905000000000001</v>
      </c>
      <c r="J1832" s="27">
        <v>19.899999999999999</v>
      </c>
      <c r="K1832" s="17" t="s">
        <v>1472</v>
      </c>
      <c r="L1832" s="34">
        <v>9499740030</v>
      </c>
      <c r="M1832" s="17">
        <v>9499740030</v>
      </c>
      <c r="N1832" s="18">
        <v>1966159.8</v>
      </c>
      <c r="O1832" s="30">
        <v>98802.000000000015</v>
      </c>
    </row>
    <row r="1833" spans="1:15" x14ac:dyDescent="0.25">
      <c r="A1833" s="36">
        <v>42706</v>
      </c>
      <c r="B1833" s="38">
        <v>12</v>
      </c>
      <c r="C1833" s="38">
        <v>49</v>
      </c>
      <c r="D1833" s="17">
        <v>3000036855</v>
      </c>
      <c r="E1833" s="17">
        <v>1100122</v>
      </c>
      <c r="F1833" s="17" t="s">
        <v>58</v>
      </c>
      <c r="G1833" s="17">
        <v>600005</v>
      </c>
      <c r="H1833" s="17" t="s">
        <v>434</v>
      </c>
      <c r="I1833" s="27">
        <v>20.12</v>
      </c>
      <c r="J1833" s="27">
        <v>20.079999999999998</v>
      </c>
      <c r="K1833" s="17" t="s">
        <v>809</v>
      </c>
      <c r="L1833" s="34">
        <v>9499740028</v>
      </c>
      <c r="M1833" s="17">
        <v>9499740028</v>
      </c>
      <c r="N1833" s="18">
        <v>1933121.68</v>
      </c>
      <c r="O1833" s="30">
        <v>96271</v>
      </c>
    </row>
    <row r="1834" spans="1:15" x14ac:dyDescent="0.25">
      <c r="A1834" s="36">
        <v>42706</v>
      </c>
      <c r="B1834" s="38">
        <v>12</v>
      </c>
      <c r="C1834" s="38">
        <v>49</v>
      </c>
      <c r="D1834" s="17">
        <v>3000036768</v>
      </c>
      <c r="E1834" s="17">
        <v>1100365</v>
      </c>
      <c r="F1834" s="17" t="s">
        <v>14</v>
      </c>
      <c r="G1834" s="17">
        <v>200258</v>
      </c>
      <c r="H1834" s="17" t="s">
        <v>400</v>
      </c>
      <c r="I1834" s="27">
        <v>20.04</v>
      </c>
      <c r="J1834" s="27">
        <v>20.04</v>
      </c>
      <c r="K1834" s="17" t="s">
        <v>1354</v>
      </c>
      <c r="L1834" s="34">
        <v>271000172</v>
      </c>
      <c r="M1834" s="17">
        <v>271000172</v>
      </c>
      <c r="N1834" s="18">
        <v>957411</v>
      </c>
      <c r="O1834" s="30">
        <v>47775</v>
      </c>
    </row>
    <row r="1835" spans="1:15" x14ac:dyDescent="0.25">
      <c r="A1835" s="36">
        <v>42706</v>
      </c>
      <c r="B1835" s="38">
        <v>12</v>
      </c>
      <c r="C1835" s="38">
        <v>49</v>
      </c>
      <c r="D1835" s="17">
        <v>3000036768</v>
      </c>
      <c r="E1835" s="17">
        <v>1100365</v>
      </c>
      <c r="F1835" s="17" t="s">
        <v>14</v>
      </c>
      <c r="G1835" s="17">
        <v>200258</v>
      </c>
      <c r="H1835" s="17" t="s">
        <v>400</v>
      </c>
      <c r="I1835" s="27">
        <v>19.84</v>
      </c>
      <c r="J1835" s="27">
        <v>19.82</v>
      </c>
      <c r="K1835" s="17" t="s">
        <v>1473</v>
      </c>
      <c r="L1835" s="34">
        <v>271000171</v>
      </c>
      <c r="M1835" s="17">
        <v>271000171</v>
      </c>
      <c r="N1835" s="18">
        <v>946900.5</v>
      </c>
      <c r="O1835" s="30">
        <v>47775</v>
      </c>
    </row>
    <row r="1836" spans="1:15" x14ac:dyDescent="0.25">
      <c r="A1836" s="36">
        <v>42709</v>
      </c>
      <c r="B1836" s="38">
        <v>12</v>
      </c>
      <c r="C1836" s="38">
        <v>50</v>
      </c>
      <c r="D1836" s="17">
        <v>3000036361</v>
      </c>
      <c r="E1836" s="17">
        <v>1100365</v>
      </c>
      <c r="F1836" s="17" t="s">
        <v>14</v>
      </c>
      <c r="G1836" s="17">
        <v>202091</v>
      </c>
      <c r="H1836" s="17" t="s">
        <v>1380</v>
      </c>
      <c r="I1836" s="27">
        <v>20.170000000000002</v>
      </c>
      <c r="J1836" s="27">
        <v>20.16</v>
      </c>
      <c r="K1836" s="17" t="s">
        <v>1449</v>
      </c>
      <c r="L1836" s="34" t="s">
        <v>1450</v>
      </c>
      <c r="M1836" s="17">
        <v>10003844</v>
      </c>
      <c r="N1836" s="18">
        <v>958960.8</v>
      </c>
      <c r="O1836" s="30">
        <v>47567.5</v>
      </c>
    </row>
    <row r="1837" spans="1:15" x14ac:dyDescent="0.25">
      <c r="A1837" s="36">
        <v>42710</v>
      </c>
      <c r="B1837" s="38">
        <v>12</v>
      </c>
      <c r="C1837" s="38">
        <v>50</v>
      </c>
      <c r="D1837" s="17">
        <v>3000036174</v>
      </c>
      <c r="E1837" s="17">
        <v>1100122</v>
      </c>
      <c r="F1837" s="17" t="s">
        <v>58</v>
      </c>
      <c r="G1837" s="17">
        <v>202989</v>
      </c>
      <c r="H1837" s="17" t="s">
        <v>206</v>
      </c>
      <c r="I1837" s="27">
        <v>19.829999999999998</v>
      </c>
      <c r="J1837" s="27">
        <v>19.8</v>
      </c>
      <c r="K1837" s="17" t="s">
        <v>1151</v>
      </c>
      <c r="L1837" s="34">
        <v>1277</v>
      </c>
      <c r="M1837" s="17">
        <v>1277</v>
      </c>
      <c r="N1837" s="18">
        <v>1890899.98</v>
      </c>
      <c r="O1837" s="30">
        <v>95499.998989898988</v>
      </c>
    </row>
    <row r="1838" spans="1:15" x14ac:dyDescent="0.25">
      <c r="A1838" s="36">
        <v>42710</v>
      </c>
      <c r="B1838" s="38">
        <v>12</v>
      </c>
      <c r="C1838" s="38">
        <v>50</v>
      </c>
      <c r="D1838" s="17">
        <v>3000036174</v>
      </c>
      <c r="E1838" s="17">
        <v>1100122</v>
      </c>
      <c r="F1838" s="17" t="s">
        <v>58</v>
      </c>
      <c r="G1838" s="17">
        <v>202989</v>
      </c>
      <c r="H1838" s="17" t="s">
        <v>206</v>
      </c>
      <c r="I1838" s="27">
        <v>-19.829999999999998</v>
      </c>
      <c r="J1838" s="27">
        <v>-19.8</v>
      </c>
      <c r="K1838" s="17" t="s">
        <v>1151</v>
      </c>
      <c r="L1838" s="34">
        <v>1277</v>
      </c>
      <c r="M1838" s="17">
        <v>1277</v>
      </c>
      <c r="N1838" s="18">
        <v>-1890899.98</v>
      </c>
      <c r="O1838" s="30">
        <v>95499.998989898988</v>
      </c>
    </row>
    <row r="1839" spans="1:15" x14ac:dyDescent="0.25">
      <c r="A1839" s="36">
        <v>42710</v>
      </c>
      <c r="B1839" s="38">
        <v>12</v>
      </c>
      <c r="C1839" s="38">
        <v>50</v>
      </c>
      <c r="D1839" s="17">
        <v>3000035334</v>
      </c>
      <c r="E1839" s="17">
        <v>1100122</v>
      </c>
      <c r="F1839" s="17" t="s">
        <v>58</v>
      </c>
      <c r="G1839" s="17">
        <v>203182</v>
      </c>
      <c r="H1839" s="17" t="s">
        <v>1224</v>
      </c>
      <c r="I1839" s="27">
        <v>20.170000000000002</v>
      </c>
      <c r="J1839" s="27">
        <v>20.12</v>
      </c>
      <c r="K1839" s="17" t="s">
        <v>1474</v>
      </c>
      <c r="L1839" s="34">
        <v>168</v>
      </c>
      <c r="M1839" s="17">
        <v>168</v>
      </c>
      <c r="N1839" s="18">
        <v>1819526.65</v>
      </c>
      <c r="O1839" s="30">
        <v>90433.730119284286</v>
      </c>
    </row>
    <row r="1840" spans="1:15" x14ac:dyDescent="0.25">
      <c r="A1840" s="36">
        <v>42710</v>
      </c>
      <c r="B1840" s="38">
        <v>12</v>
      </c>
      <c r="C1840" s="38">
        <v>50</v>
      </c>
      <c r="D1840" s="17">
        <v>3000035334</v>
      </c>
      <c r="E1840" s="17">
        <v>1100122</v>
      </c>
      <c r="F1840" s="17" t="s">
        <v>58</v>
      </c>
      <c r="G1840" s="17">
        <v>203182</v>
      </c>
      <c r="H1840" s="17" t="s">
        <v>1224</v>
      </c>
      <c r="I1840" s="27">
        <v>20.234999999999999</v>
      </c>
      <c r="J1840" s="27">
        <v>20.13</v>
      </c>
      <c r="K1840" s="17" t="s">
        <v>1475</v>
      </c>
      <c r="L1840" s="34">
        <v>166</v>
      </c>
      <c r="M1840" s="17">
        <v>166</v>
      </c>
      <c r="N1840" s="18">
        <v>1820430.98</v>
      </c>
      <c r="O1840" s="30">
        <v>90433.729756582223</v>
      </c>
    </row>
    <row r="1841" spans="1:15" x14ac:dyDescent="0.25">
      <c r="A1841" s="36">
        <v>42710</v>
      </c>
      <c r="B1841" s="38">
        <v>12</v>
      </c>
      <c r="C1841" s="38">
        <v>50</v>
      </c>
      <c r="D1841" s="17">
        <v>3000036174</v>
      </c>
      <c r="E1841" s="17">
        <v>1100122</v>
      </c>
      <c r="F1841" s="17" t="s">
        <v>58</v>
      </c>
      <c r="G1841" s="17">
        <v>202989</v>
      </c>
      <c r="H1841" s="17" t="s">
        <v>206</v>
      </c>
      <c r="I1841" s="27">
        <v>19.829999999999998</v>
      </c>
      <c r="J1841" s="27">
        <v>19.8</v>
      </c>
      <c r="K1841" s="17" t="s">
        <v>1151</v>
      </c>
      <c r="L1841" s="34">
        <v>1277</v>
      </c>
      <c r="M1841" s="17">
        <v>1277</v>
      </c>
      <c r="N1841" s="18">
        <v>1890899.98</v>
      </c>
      <c r="O1841" s="30">
        <v>95499.998989898988</v>
      </c>
    </row>
    <row r="1842" spans="1:15" x14ac:dyDescent="0.25">
      <c r="A1842" s="36">
        <v>42710</v>
      </c>
      <c r="B1842" s="38">
        <v>12</v>
      </c>
      <c r="C1842" s="38">
        <v>50</v>
      </c>
      <c r="D1842" s="17">
        <v>3000035334</v>
      </c>
      <c r="E1842" s="17">
        <v>1100122</v>
      </c>
      <c r="F1842" s="17" t="s">
        <v>58</v>
      </c>
      <c r="G1842" s="17">
        <v>203182</v>
      </c>
      <c r="H1842" s="17" t="s">
        <v>1224</v>
      </c>
      <c r="I1842" s="27">
        <v>20.32</v>
      </c>
      <c r="J1842" s="27">
        <v>20.27</v>
      </c>
      <c r="K1842" s="17" t="s">
        <v>1476</v>
      </c>
      <c r="L1842" s="34">
        <v>165</v>
      </c>
      <c r="M1842" s="17">
        <v>165</v>
      </c>
      <c r="N1842" s="18">
        <v>1833091.71</v>
      </c>
      <c r="O1842" s="30">
        <v>90433.730143068577</v>
      </c>
    </row>
    <row r="1843" spans="1:15" x14ac:dyDescent="0.25">
      <c r="A1843" s="36">
        <v>42710</v>
      </c>
      <c r="B1843" s="38">
        <v>12</v>
      </c>
      <c r="C1843" s="38">
        <v>50</v>
      </c>
      <c r="D1843" s="17">
        <v>3000036174</v>
      </c>
      <c r="E1843" s="17">
        <v>1100122</v>
      </c>
      <c r="F1843" s="17" t="s">
        <v>58</v>
      </c>
      <c r="G1843" s="17">
        <v>202989</v>
      </c>
      <c r="H1843" s="17" t="s">
        <v>206</v>
      </c>
      <c r="I1843" s="27">
        <v>19.57</v>
      </c>
      <c r="J1843" s="27">
        <v>19.57</v>
      </c>
      <c r="K1843" s="17" t="s">
        <v>1477</v>
      </c>
      <c r="L1843" s="34">
        <v>1278</v>
      </c>
      <c r="M1843" s="17">
        <v>1278</v>
      </c>
      <c r="N1843" s="18">
        <v>1868934.98</v>
      </c>
      <c r="O1843" s="30">
        <v>95499.998978027594</v>
      </c>
    </row>
    <row r="1844" spans="1:15" x14ac:dyDescent="0.25">
      <c r="A1844" s="36">
        <v>42710</v>
      </c>
      <c r="B1844" s="38">
        <v>12</v>
      </c>
      <c r="C1844" s="38">
        <v>50</v>
      </c>
      <c r="D1844" s="17">
        <v>3000036871</v>
      </c>
      <c r="E1844" s="17">
        <v>1100122</v>
      </c>
      <c r="F1844" s="17" t="s">
        <v>58</v>
      </c>
      <c r="G1844" s="17">
        <v>203182</v>
      </c>
      <c r="H1844" s="17" t="s">
        <v>1224</v>
      </c>
      <c r="I1844" s="27">
        <v>20.16</v>
      </c>
      <c r="J1844" s="27">
        <v>20.079999999999998</v>
      </c>
      <c r="K1844" s="17" t="s">
        <v>1478</v>
      </c>
      <c r="L1844" s="34">
        <v>164</v>
      </c>
      <c r="M1844" s="17">
        <v>164</v>
      </c>
      <c r="N1844" s="18">
        <v>1841359.69</v>
      </c>
      <c r="O1844" s="30">
        <v>91701.179780876497</v>
      </c>
    </row>
    <row r="1845" spans="1:15" x14ac:dyDescent="0.25">
      <c r="A1845" s="36">
        <v>42710</v>
      </c>
      <c r="B1845" s="38">
        <v>12</v>
      </c>
      <c r="C1845" s="38">
        <v>50</v>
      </c>
      <c r="D1845" s="17">
        <v>3000035557</v>
      </c>
      <c r="E1845" s="17">
        <v>1100122</v>
      </c>
      <c r="F1845" s="17" t="s">
        <v>58</v>
      </c>
      <c r="G1845" s="17">
        <v>203182</v>
      </c>
      <c r="H1845" s="17" t="s">
        <v>1224</v>
      </c>
      <c r="I1845" s="27">
        <v>20.364999999999998</v>
      </c>
      <c r="J1845" s="27">
        <v>20.3</v>
      </c>
      <c r="K1845" s="17" t="s">
        <v>1479</v>
      </c>
      <c r="L1845" s="34">
        <v>167</v>
      </c>
      <c r="M1845" s="17">
        <v>167</v>
      </c>
      <c r="N1845" s="18">
        <v>1912910.41</v>
      </c>
      <c r="O1845" s="30">
        <v>94232.039901477823</v>
      </c>
    </row>
    <row r="1846" spans="1:15" x14ac:dyDescent="0.25">
      <c r="A1846" s="36">
        <v>42710</v>
      </c>
      <c r="B1846" s="38">
        <v>12</v>
      </c>
      <c r="C1846" s="38">
        <v>50</v>
      </c>
      <c r="D1846" s="17">
        <v>3000036361</v>
      </c>
      <c r="E1846" s="17">
        <v>1100365</v>
      </c>
      <c r="F1846" s="17" t="s">
        <v>14</v>
      </c>
      <c r="G1846" s="17">
        <v>202091</v>
      </c>
      <c r="H1846" s="17" t="s">
        <v>1380</v>
      </c>
      <c r="I1846" s="27">
        <v>20.420000000000002</v>
      </c>
      <c r="J1846" s="27">
        <v>20.41</v>
      </c>
      <c r="K1846" s="17" t="s">
        <v>1480</v>
      </c>
      <c r="L1846" s="34">
        <v>10003962</v>
      </c>
      <c r="M1846" s="17">
        <v>10003962</v>
      </c>
      <c r="N1846" s="18">
        <v>970852.68</v>
      </c>
      <c r="O1846" s="30">
        <v>47567.500244977957</v>
      </c>
    </row>
    <row r="1847" spans="1:15" x14ac:dyDescent="0.25">
      <c r="A1847" s="36">
        <v>42710</v>
      </c>
      <c r="B1847" s="38">
        <v>12</v>
      </c>
      <c r="C1847" s="38">
        <v>50</v>
      </c>
      <c r="D1847" s="17">
        <v>3000035954</v>
      </c>
      <c r="E1847" s="17">
        <v>1100365</v>
      </c>
      <c r="F1847" s="17" t="s">
        <v>14</v>
      </c>
      <c r="G1847" s="17">
        <v>201888</v>
      </c>
      <c r="H1847" s="17" t="s">
        <v>15</v>
      </c>
      <c r="I1847" s="27">
        <v>25.4</v>
      </c>
      <c r="J1847" s="27">
        <v>25.36</v>
      </c>
      <c r="K1847" s="17" t="s">
        <v>113</v>
      </c>
      <c r="L1847" s="34">
        <v>20884</v>
      </c>
      <c r="M1847" s="17">
        <v>20884</v>
      </c>
      <c r="N1847" s="18">
        <v>1142214.3999999999</v>
      </c>
      <c r="O1847" s="30">
        <v>45040</v>
      </c>
    </row>
    <row r="1848" spans="1:15" x14ac:dyDescent="0.25">
      <c r="A1848" s="36">
        <v>42710</v>
      </c>
      <c r="B1848" s="38">
        <v>12</v>
      </c>
      <c r="C1848" s="38">
        <v>50</v>
      </c>
      <c r="D1848" s="17">
        <v>3000035954</v>
      </c>
      <c r="E1848" s="17">
        <v>1100365</v>
      </c>
      <c r="F1848" s="17" t="s">
        <v>14</v>
      </c>
      <c r="G1848" s="17">
        <v>201888</v>
      </c>
      <c r="H1848" s="17" t="s">
        <v>15</v>
      </c>
      <c r="I1848" s="27">
        <v>24.37</v>
      </c>
      <c r="J1848" s="27">
        <v>24.33</v>
      </c>
      <c r="K1848" s="17" t="s">
        <v>43</v>
      </c>
      <c r="L1848" s="34">
        <v>20879</v>
      </c>
      <c r="M1848" s="17">
        <v>20879</v>
      </c>
      <c r="N1848" s="18">
        <v>1095823.2</v>
      </c>
      <c r="O1848" s="30">
        <v>45040</v>
      </c>
    </row>
    <row r="1849" spans="1:15" x14ac:dyDescent="0.25">
      <c r="A1849" s="36">
        <v>42710</v>
      </c>
      <c r="B1849" s="38">
        <v>12</v>
      </c>
      <c r="C1849" s="38">
        <v>50</v>
      </c>
      <c r="D1849" s="17">
        <v>3000036768</v>
      </c>
      <c r="E1849" s="17">
        <v>1100365</v>
      </c>
      <c r="F1849" s="17" t="s">
        <v>14</v>
      </c>
      <c r="G1849" s="17">
        <v>200258</v>
      </c>
      <c r="H1849" s="17" t="s">
        <v>400</v>
      </c>
      <c r="I1849" s="27">
        <v>19.91</v>
      </c>
      <c r="J1849" s="27">
        <v>19.899999999999999</v>
      </c>
      <c r="K1849" s="17" t="s">
        <v>1481</v>
      </c>
      <c r="L1849" s="34">
        <v>271000173</v>
      </c>
      <c r="M1849" s="17">
        <v>271000173</v>
      </c>
      <c r="N1849" s="18">
        <v>950722.49999999988</v>
      </c>
      <c r="O1849" s="30">
        <v>47775</v>
      </c>
    </row>
    <row r="1850" spans="1:15" x14ac:dyDescent="0.25">
      <c r="A1850" s="36">
        <v>42710</v>
      </c>
      <c r="B1850" s="38">
        <v>12</v>
      </c>
      <c r="C1850" s="38">
        <v>50</v>
      </c>
      <c r="D1850" s="17">
        <v>3000035954</v>
      </c>
      <c r="E1850" s="17">
        <v>1100365</v>
      </c>
      <c r="F1850" s="17" t="s">
        <v>14</v>
      </c>
      <c r="G1850" s="17">
        <v>201888</v>
      </c>
      <c r="H1850" s="17" t="s">
        <v>15</v>
      </c>
      <c r="I1850" s="27">
        <v>19.260000000000002</v>
      </c>
      <c r="J1850" s="27">
        <v>19.25</v>
      </c>
      <c r="K1850" s="17" t="s">
        <v>1482</v>
      </c>
      <c r="L1850" s="34">
        <v>20653</v>
      </c>
      <c r="M1850" s="17">
        <v>20653</v>
      </c>
      <c r="N1850" s="18">
        <v>867020</v>
      </c>
      <c r="O1850" s="30">
        <v>45040</v>
      </c>
    </row>
    <row r="1851" spans="1:15" x14ac:dyDescent="0.25">
      <c r="A1851" s="36">
        <v>42710</v>
      </c>
      <c r="B1851" s="38">
        <v>12</v>
      </c>
      <c r="C1851" s="38">
        <v>50</v>
      </c>
      <c r="D1851" s="17">
        <v>3000036361</v>
      </c>
      <c r="E1851" s="17">
        <v>1100365</v>
      </c>
      <c r="F1851" s="17" t="s">
        <v>14</v>
      </c>
      <c r="G1851" s="17">
        <v>202091</v>
      </c>
      <c r="H1851" s="17" t="s">
        <v>1380</v>
      </c>
      <c r="I1851" s="27">
        <v>24.99</v>
      </c>
      <c r="J1851" s="27">
        <v>24.97</v>
      </c>
      <c r="K1851" s="17" t="s">
        <v>1483</v>
      </c>
      <c r="L1851" s="34">
        <v>10003961</v>
      </c>
      <c r="M1851" s="17">
        <v>10003961</v>
      </c>
      <c r="N1851" s="18">
        <v>1187760.48</v>
      </c>
      <c r="O1851" s="30">
        <v>47567.500200240291</v>
      </c>
    </row>
    <row r="1852" spans="1:15" x14ac:dyDescent="0.25">
      <c r="A1852" s="36">
        <v>42710</v>
      </c>
      <c r="B1852" s="38">
        <v>12</v>
      </c>
      <c r="C1852" s="38">
        <v>50</v>
      </c>
      <c r="D1852" s="17">
        <v>3000035954</v>
      </c>
      <c r="E1852" s="17">
        <v>1100365</v>
      </c>
      <c r="F1852" s="17" t="s">
        <v>14</v>
      </c>
      <c r="G1852" s="17">
        <v>201888</v>
      </c>
      <c r="H1852" s="17" t="s">
        <v>15</v>
      </c>
      <c r="I1852" s="27">
        <v>24.16</v>
      </c>
      <c r="J1852" s="27">
        <v>24.16</v>
      </c>
      <c r="K1852" s="17" t="s">
        <v>43</v>
      </c>
      <c r="L1852" s="34">
        <v>20655</v>
      </c>
      <c r="M1852" s="17">
        <v>20655</v>
      </c>
      <c r="N1852" s="18">
        <v>1088166.3999999999</v>
      </c>
      <c r="O1852" s="30">
        <v>45039.999999999993</v>
      </c>
    </row>
    <row r="1853" spans="1:15" x14ac:dyDescent="0.25">
      <c r="A1853" s="36">
        <v>42710</v>
      </c>
      <c r="B1853" s="38">
        <v>12</v>
      </c>
      <c r="C1853" s="38">
        <v>50</v>
      </c>
      <c r="D1853" s="17">
        <v>3000036768</v>
      </c>
      <c r="E1853" s="17">
        <v>1100365</v>
      </c>
      <c r="F1853" s="17" t="s">
        <v>14</v>
      </c>
      <c r="G1853" s="17">
        <v>200258</v>
      </c>
      <c r="H1853" s="17" t="s">
        <v>400</v>
      </c>
      <c r="I1853" s="27">
        <v>19.809999999999999</v>
      </c>
      <c r="J1853" s="27">
        <v>19.809999999999999</v>
      </c>
      <c r="K1853" s="17" t="s">
        <v>1484</v>
      </c>
      <c r="L1853" s="34">
        <v>271000174</v>
      </c>
      <c r="M1853" s="17">
        <v>271000174</v>
      </c>
      <c r="N1853" s="18">
        <v>946422.74999999988</v>
      </c>
      <c r="O1853" s="30">
        <v>47775</v>
      </c>
    </row>
    <row r="1854" spans="1:15" x14ac:dyDescent="0.25">
      <c r="A1854" s="36">
        <v>42710</v>
      </c>
      <c r="B1854" s="38">
        <v>12</v>
      </c>
      <c r="C1854" s="38">
        <v>50</v>
      </c>
      <c r="D1854" s="17">
        <v>3000036361</v>
      </c>
      <c r="E1854" s="17">
        <v>1100365</v>
      </c>
      <c r="F1854" s="17" t="s">
        <v>14</v>
      </c>
      <c r="G1854" s="17">
        <v>202091</v>
      </c>
      <c r="H1854" s="17" t="s">
        <v>1380</v>
      </c>
      <c r="I1854" s="27">
        <v>20.69</v>
      </c>
      <c r="J1854" s="27">
        <v>20.69</v>
      </c>
      <c r="K1854" s="17" t="s">
        <v>1485</v>
      </c>
      <c r="L1854" s="34" t="s">
        <v>1486</v>
      </c>
      <c r="M1854" s="17">
        <v>10003992</v>
      </c>
      <c r="N1854" s="18">
        <v>984171.58000000007</v>
      </c>
      <c r="O1854" s="30">
        <v>47567.500241662638</v>
      </c>
    </row>
    <row r="1855" spans="1:15" x14ac:dyDescent="0.25">
      <c r="A1855" s="36">
        <v>42710</v>
      </c>
      <c r="B1855" s="38">
        <v>12</v>
      </c>
      <c r="C1855" s="38">
        <v>50</v>
      </c>
      <c r="D1855" s="17">
        <v>3000036361</v>
      </c>
      <c r="E1855" s="17">
        <v>1100365</v>
      </c>
      <c r="F1855" s="17" t="s">
        <v>14</v>
      </c>
      <c r="G1855" s="17">
        <v>202091</v>
      </c>
      <c r="H1855" s="17" t="s">
        <v>1380</v>
      </c>
      <c r="I1855" s="27">
        <v>20.21</v>
      </c>
      <c r="J1855" s="27">
        <v>20.18</v>
      </c>
      <c r="K1855" s="17" t="s">
        <v>1487</v>
      </c>
      <c r="L1855" s="34" t="s">
        <v>1488</v>
      </c>
      <c r="M1855" s="17">
        <v>10003995</v>
      </c>
      <c r="N1855" s="18">
        <v>959912.16</v>
      </c>
      <c r="O1855" s="30">
        <v>47567.500495540138</v>
      </c>
    </row>
    <row r="1856" spans="1:15" x14ac:dyDescent="0.25">
      <c r="A1856" s="36">
        <v>42710</v>
      </c>
      <c r="B1856" s="38">
        <v>12</v>
      </c>
      <c r="C1856" s="38">
        <v>50</v>
      </c>
      <c r="D1856" s="17">
        <v>3000036690</v>
      </c>
      <c r="E1856" s="17">
        <v>1100378</v>
      </c>
      <c r="F1856" s="17" t="s">
        <v>668</v>
      </c>
      <c r="G1856" s="17">
        <v>201888</v>
      </c>
      <c r="H1856" s="17" t="s">
        <v>15</v>
      </c>
      <c r="I1856" s="27">
        <v>-19.41</v>
      </c>
      <c r="J1856" s="27">
        <v>-19.38</v>
      </c>
      <c r="K1856" s="17" t="s">
        <v>1489</v>
      </c>
      <c r="L1856" s="34">
        <v>20819</v>
      </c>
      <c r="M1856" s="17">
        <v>20139</v>
      </c>
      <c r="N1856" s="18">
        <v>-1025783.4000000001</v>
      </c>
      <c r="O1856" s="30">
        <v>52930.000000000007</v>
      </c>
    </row>
    <row r="1857" spans="1:15" x14ac:dyDescent="0.25">
      <c r="A1857" s="36">
        <v>42710</v>
      </c>
      <c r="B1857" s="38">
        <v>12</v>
      </c>
      <c r="C1857" s="38">
        <v>50</v>
      </c>
      <c r="D1857" s="17">
        <v>3000036690</v>
      </c>
      <c r="E1857" s="17">
        <v>1100378</v>
      </c>
      <c r="F1857" s="17" t="s">
        <v>668</v>
      </c>
      <c r="G1857" s="17">
        <v>201888</v>
      </c>
      <c r="H1857" s="17" t="s">
        <v>15</v>
      </c>
      <c r="I1857" s="27">
        <v>19.95</v>
      </c>
      <c r="J1857" s="27">
        <v>19.920000000000002</v>
      </c>
      <c r="K1857" s="17" t="s">
        <v>1490</v>
      </c>
      <c r="L1857" s="34">
        <v>20696</v>
      </c>
      <c r="M1857" s="17">
        <v>20696</v>
      </c>
      <c r="N1857" s="18">
        <v>1054365.6000000001</v>
      </c>
      <c r="O1857" s="30">
        <v>52930</v>
      </c>
    </row>
    <row r="1858" spans="1:15" x14ac:dyDescent="0.25">
      <c r="A1858" s="36">
        <v>42710</v>
      </c>
      <c r="B1858" s="38">
        <v>12</v>
      </c>
      <c r="C1858" s="38">
        <v>50</v>
      </c>
      <c r="D1858" s="17">
        <v>3000036690</v>
      </c>
      <c r="E1858" s="17">
        <v>1100378</v>
      </c>
      <c r="F1858" s="17" t="s">
        <v>668</v>
      </c>
      <c r="G1858" s="17">
        <v>201888</v>
      </c>
      <c r="H1858" s="17" t="s">
        <v>15</v>
      </c>
      <c r="I1858" s="27">
        <v>19.850000000000001</v>
      </c>
      <c r="J1858" s="27">
        <v>19.84</v>
      </c>
      <c r="K1858" s="17" t="s">
        <v>534</v>
      </c>
      <c r="L1858" s="34">
        <v>20719</v>
      </c>
      <c r="M1858" s="17">
        <v>20719</v>
      </c>
      <c r="N1858" s="18">
        <v>1050131.2</v>
      </c>
      <c r="O1858" s="30">
        <v>52930</v>
      </c>
    </row>
    <row r="1859" spans="1:15" x14ac:dyDescent="0.25">
      <c r="A1859" s="36">
        <v>42710</v>
      </c>
      <c r="B1859" s="38">
        <v>12</v>
      </c>
      <c r="C1859" s="38">
        <v>50</v>
      </c>
      <c r="D1859" s="17">
        <v>3000036690</v>
      </c>
      <c r="E1859" s="17">
        <v>1100378</v>
      </c>
      <c r="F1859" s="17" t="s">
        <v>668</v>
      </c>
      <c r="G1859" s="17">
        <v>201888</v>
      </c>
      <c r="H1859" s="17" t="s">
        <v>15</v>
      </c>
      <c r="I1859" s="27">
        <v>19.829999999999998</v>
      </c>
      <c r="J1859" s="27">
        <v>19.79</v>
      </c>
      <c r="K1859" s="17" t="s">
        <v>1353</v>
      </c>
      <c r="L1859" s="34">
        <v>20730</v>
      </c>
      <c r="M1859" s="17">
        <v>20730</v>
      </c>
      <c r="N1859" s="18">
        <v>1047484.7</v>
      </c>
      <c r="O1859" s="30">
        <v>52930</v>
      </c>
    </row>
    <row r="1860" spans="1:15" x14ac:dyDescent="0.25">
      <c r="A1860" s="36">
        <v>42710</v>
      </c>
      <c r="B1860" s="38">
        <v>12</v>
      </c>
      <c r="C1860" s="38">
        <v>50</v>
      </c>
      <c r="D1860" s="17">
        <v>3000036690</v>
      </c>
      <c r="E1860" s="17">
        <v>1100378</v>
      </c>
      <c r="F1860" s="17" t="s">
        <v>668</v>
      </c>
      <c r="G1860" s="17">
        <v>201888</v>
      </c>
      <c r="H1860" s="17" t="s">
        <v>15</v>
      </c>
      <c r="I1860" s="27">
        <v>18.690000000000001</v>
      </c>
      <c r="J1860" s="27">
        <v>18.670000000000002</v>
      </c>
      <c r="K1860" s="17" t="s">
        <v>1491</v>
      </c>
      <c r="L1860" s="34">
        <v>20831</v>
      </c>
      <c r="M1860" s="17">
        <v>20831</v>
      </c>
      <c r="N1860" s="18">
        <v>988203.1</v>
      </c>
      <c r="O1860" s="30">
        <v>52929.999999999993</v>
      </c>
    </row>
    <row r="1861" spans="1:15" x14ac:dyDescent="0.25">
      <c r="A1861" s="36">
        <v>42710</v>
      </c>
      <c r="B1861" s="38">
        <v>12</v>
      </c>
      <c r="C1861" s="38">
        <v>50</v>
      </c>
      <c r="D1861" s="17">
        <v>3000036690</v>
      </c>
      <c r="E1861" s="17">
        <v>1100378</v>
      </c>
      <c r="F1861" s="17" t="s">
        <v>668</v>
      </c>
      <c r="G1861" s="17">
        <v>201888</v>
      </c>
      <c r="H1861" s="17" t="s">
        <v>15</v>
      </c>
      <c r="I1861" s="27">
        <v>19.91</v>
      </c>
      <c r="J1861" s="27">
        <v>19.850000000000001</v>
      </c>
      <c r="K1861" s="17" t="s">
        <v>1492</v>
      </c>
      <c r="L1861" s="34">
        <v>20883</v>
      </c>
      <c r="M1861" s="17">
        <v>20883</v>
      </c>
      <c r="N1861" s="18">
        <v>1050660.5</v>
      </c>
      <c r="O1861" s="30">
        <v>52929.999999999993</v>
      </c>
    </row>
    <row r="1862" spans="1:15" x14ac:dyDescent="0.25">
      <c r="A1862" s="36">
        <v>42710</v>
      </c>
      <c r="B1862" s="38">
        <v>12</v>
      </c>
      <c r="C1862" s="38">
        <v>50</v>
      </c>
      <c r="D1862" s="17">
        <v>3000036690</v>
      </c>
      <c r="E1862" s="17">
        <v>1100378</v>
      </c>
      <c r="F1862" s="17" t="s">
        <v>668</v>
      </c>
      <c r="G1862" s="17">
        <v>201888</v>
      </c>
      <c r="H1862" s="17" t="s">
        <v>15</v>
      </c>
      <c r="I1862" s="27">
        <v>20.010000000000002</v>
      </c>
      <c r="J1862" s="27">
        <v>19.96</v>
      </c>
      <c r="K1862" s="17" t="s">
        <v>1368</v>
      </c>
      <c r="L1862" s="34">
        <v>20913</v>
      </c>
      <c r="M1862" s="17">
        <v>20913</v>
      </c>
      <c r="N1862" s="18">
        <v>1056482.8</v>
      </c>
      <c r="O1862" s="30">
        <v>52930</v>
      </c>
    </row>
    <row r="1863" spans="1:15" x14ac:dyDescent="0.25">
      <c r="A1863" s="36">
        <v>42710</v>
      </c>
      <c r="B1863" s="38">
        <v>12</v>
      </c>
      <c r="C1863" s="38">
        <v>50</v>
      </c>
      <c r="D1863" s="17">
        <v>3000036690</v>
      </c>
      <c r="E1863" s="17">
        <v>1100378</v>
      </c>
      <c r="F1863" s="17" t="s">
        <v>668</v>
      </c>
      <c r="G1863" s="17">
        <v>201888</v>
      </c>
      <c r="H1863" s="17" t="s">
        <v>15</v>
      </c>
      <c r="I1863" s="27">
        <v>19.54</v>
      </c>
      <c r="J1863" s="27">
        <v>19.489999999999998</v>
      </c>
      <c r="K1863" s="17" t="s">
        <v>1360</v>
      </c>
      <c r="L1863" s="34">
        <v>20893</v>
      </c>
      <c r="M1863" s="17">
        <v>20893</v>
      </c>
      <c r="N1863" s="18">
        <v>1031605.7</v>
      </c>
      <c r="O1863" s="30">
        <v>52930</v>
      </c>
    </row>
    <row r="1864" spans="1:15" x14ac:dyDescent="0.25">
      <c r="A1864" s="36">
        <v>42710</v>
      </c>
      <c r="B1864" s="38">
        <v>12</v>
      </c>
      <c r="C1864" s="38">
        <v>50</v>
      </c>
      <c r="D1864" s="17">
        <v>3000036690</v>
      </c>
      <c r="E1864" s="17">
        <v>1100378</v>
      </c>
      <c r="F1864" s="17" t="s">
        <v>668</v>
      </c>
      <c r="G1864" s="17">
        <v>201888</v>
      </c>
      <c r="H1864" s="17" t="s">
        <v>15</v>
      </c>
      <c r="I1864" s="27">
        <v>20.04</v>
      </c>
      <c r="J1864" s="27">
        <v>20.02</v>
      </c>
      <c r="K1864" s="17" t="s">
        <v>1404</v>
      </c>
      <c r="L1864" s="34">
        <v>20821</v>
      </c>
      <c r="M1864" s="17">
        <v>20821</v>
      </c>
      <c r="N1864" s="18">
        <v>1059658.6000000001</v>
      </c>
      <c r="O1864" s="30">
        <v>52930.000000000007</v>
      </c>
    </row>
    <row r="1865" spans="1:15" x14ac:dyDescent="0.25">
      <c r="A1865" s="36">
        <v>42710</v>
      </c>
      <c r="B1865" s="38">
        <v>12</v>
      </c>
      <c r="C1865" s="38">
        <v>50</v>
      </c>
      <c r="D1865" s="17">
        <v>3000036690</v>
      </c>
      <c r="E1865" s="17">
        <v>1100378</v>
      </c>
      <c r="F1865" s="17" t="s">
        <v>668</v>
      </c>
      <c r="G1865" s="17">
        <v>201888</v>
      </c>
      <c r="H1865" s="17" t="s">
        <v>15</v>
      </c>
      <c r="I1865" s="27">
        <v>20.059999999999999</v>
      </c>
      <c r="J1865" s="27">
        <v>20.059999999999999</v>
      </c>
      <c r="K1865" s="17" t="s">
        <v>1493</v>
      </c>
      <c r="L1865" s="34">
        <v>20945</v>
      </c>
      <c r="M1865" s="17">
        <v>20726</v>
      </c>
      <c r="N1865" s="18">
        <v>1061775.8</v>
      </c>
      <c r="O1865" s="30">
        <v>52930.000000000007</v>
      </c>
    </row>
    <row r="1866" spans="1:15" x14ac:dyDescent="0.25">
      <c r="A1866" s="36">
        <v>42710</v>
      </c>
      <c r="B1866" s="38">
        <v>12</v>
      </c>
      <c r="C1866" s="38">
        <v>50</v>
      </c>
      <c r="D1866" s="17">
        <v>3000036690</v>
      </c>
      <c r="E1866" s="17">
        <v>1100378</v>
      </c>
      <c r="F1866" s="17" t="s">
        <v>668</v>
      </c>
      <c r="G1866" s="17">
        <v>201888</v>
      </c>
      <c r="H1866" s="17" t="s">
        <v>15</v>
      </c>
      <c r="I1866" s="27">
        <v>19.71</v>
      </c>
      <c r="J1866" s="27">
        <v>19.68</v>
      </c>
      <c r="K1866" s="17" t="s">
        <v>1358</v>
      </c>
      <c r="L1866" s="34">
        <v>20954</v>
      </c>
      <c r="M1866" s="17">
        <v>20735</v>
      </c>
      <c r="N1866" s="18">
        <v>1041662.4</v>
      </c>
      <c r="O1866" s="30">
        <v>52930</v>
      </c>
    </row>
    <row r="1867" spans="1:15" x14ac:dyDescent="0.25">
      <c r="A1867" s="36">
        <v>42710</v>
      </c>
      <c r="B1867" s="38">
        <v>12</v>
      </c>
      <c r="C1867" s="38">
        <v>50</v>
      </c>
      <c r="D1867" s="17">
        <v>3000036690</v>
      </c>
      <c r="E1867" s="17">
        <v>1100378</v>
      </c>
      <c r="F1867" s="17" t="s">
        <v>668</v>
      </c>
      <c r="G1867" s="17">
        <v>201888</v>
      </c>
      <c r="H1867" s="17" t="s">
        <v>15</v>
      </c>
      <c r="I1867" s="27">
        <v>19.600000000000001</v>
      </c>
      <c r="J1867" s="27">
        <v>19.57</v>
      </c>
      <c r="K1867" s="17" t="s">
        <v>1368</v>
      </c>
      <c r="L1867" s="34">
        <v>20948</v>
      </c>
      <c r="M1867" s="17">
        <v>20729</v>
      </c>
      <c r="N1867" s="18">
        <v>1035840.1</v>
      </c>
      <c r="O1867" s="30">
        <v>52930</v>
      </c>
    </row>
    <row r="1868" spans="1:15" x14ac:dyDescent="0.25">
      <c r="A1868" s="36">
        <v>42710</v>
      </c>
      <c r="B1868" s="38">
        <v>12</v>
      </c>
      <c r="C1868" s="38">
        <v>50</v>
      </c>
      <c r="D1868" s="17">
        <v>3000036690</v>
      </c>
      <c r="E1868" s="17">
        <v>1100378</v>
      </c>
      <c r="F1868" s="17" t="s">
        <v>668</v>
      </c>
      <c r="G1868" s="17">
        <v>201888</v>
      </c>
      <c r="H1868" s="17" t="s">
        <v>15</v>
      </c>
      <c r="I1868" s="27">
        <v>19.98</v>
      </c>
      <c r="J1868" s="27">
        <v>19.96</v>
      </c>
      <c r="K1868" s="17" t="s">
        <v>1494</v>
      </c>
      <c r="L1868" s="34">
        <v>20834</v>
      </c>
      <c r="M1868" s="17">
        <v>20834</v>
      </c>
      <c r="N1868" s="18">
        <v>1056482.8</v>
      </c>
      <c r="O1868" s="30">
        <v>52930</v>
      </c>
    </row>
    <row r="1869" spans="1:15" x14ac:dyDescent="0.25">
      <c r="A1869" s="36">
        <v>42710</v>
      </c>
      <c r="B1869" s="38">
        <v>12</v>
      </c>
      <c r="C1869" s="38">
        <v>50</v>
      </c>
      <c r="D1869" s="17">
        <v>3000036690</v>
      </c>
      <c r="E1869" s="17">
        <v>1100378</v>
      </c>
      <c r="F1869" s="17" t="s">
        <v>668</v>
      </c>
      <c r="G1869" s="17">
        <v>201888</v>
      </c>
      <c r="H1869" s="17" t="s">
        <v>15</v>
      </c>
      <c r="I1869" s="27">
        <v>18.760000000000002</v>
      </c>
      <c r="J1869" s="27">
        <v>18.72</v>
      </c>
      <c r="K1869" s="17" t="s">
        <v>1495</v>
      </c>
      <c r="L1869" s="34">
        <v>20942</v>
      </c>
      <c r="M1869" s="17">
        <v>20723</v>
      </c>
      <c r="N1869" s="18">
        <v>990849.6</v>
      </c>
      <c r="O1869" s="30">
        <v>52930</v>
      </c>
    </row>
    <row r="1870" spans="1:15" x14ac:dyDescent="0.25">
      <c r="A1870" s="36">
        <v>42710</v>
      </c>
      <c r="B1870" s="38">
        <v>12</v>
      </c>
      <c r="C1870" s="38">
        <v>50</v>
      </c>
      <c r="D1870" s="17">
        <v>3000036690</v>
      </c>
      <c r="E1870" s="17">
        <v>1100378</v>
      </c>
      <c r="F1870" s="17" t="s">
        <v>668</v>
      </c>
      <c r="G1870" s="17">
        <v>201888</v>
      </c>
      <c r="H1870" s="17" t="s">
        <v>15</v>
      </c>
      <c r="I1870" s="27">
        <v>19.989999999999998</v>
      </c>
      <c r="J1870" s="27">
        <v>19.989999999999998</v>
      </c>
      <c r="K1870" s="17" t="s">
        <v>1445</v>
      </c>
      <c r="L1870" s="34">
        <v>20947</v>
      </c>
      <c r="M1870" s="17">
        <v>20728</v>
      </c>
      <c r="N1870" s="18">
        <v>1058070.7</v>
      </c>
      <c r="O1870" s="30">
        <v>52930</v>
      </c>
    </row>
    <row r="1871" spans="1:15" x14ac:dyDescent="0.25">
      <c r="A1871" s="36">
        <v>42710</v>
      </c>
      <c r="B1871" s="38">
        <v>12</v>
      </c>
      <c r="C1871" s="38">
        <v>50</v>
      </c>
      <c r="D1871" s="17">
        <v>3000036690</v>
      </c>
      <c r="E1871" s="17">
        <v>1100378</v>
      </c>
      <c r="F1871" s="17" t="s">
        <v>668</v>
      </c>
      <c r="G1871" s="17">
        <v>201888</v>
      </c>
      <c r="H1871" s="17" t="s">
        <v>15</v>
      </c>
      <c r="I1871" s="27">
        <v>19.670000000000002</v>
      </c>
      <c r="J1871" s="27">
        <v>19.66</v>
      </c>
      <c r="K1871" s="17" t="s">
        <v>1496</v>
      </c>
      <c r="L1871" s="34">
        <v>21143</v>
      </c>
      <c r="M1871" s="17">
        <v>20922</v>
      </c>
      <c r="N1871" s="18">
        <v>1040603.8</v>
      </c>
      <c r="O1871" s="30">
        <v>52930</v>
      </c>
    </row>
    <row r="1872" spans="1:15" x14ac:dyDescent="0.25">
      <c r="A1872" s="36">
        <v>42710</v>
      </c>
      <c r="B1872" s="38">
        <v>12</v>
      </c>
      <c r="C1872" s="38">
        <v>50</v>
      </c>
      <c r="D1872" s="17">
        <v>3000036690</v>
      </c>
      <c r="E1872" s="17">
        <v>1100378</v>
      </c>
      <c r="F1872" s="17" t="s">
        <v>668</v>
      </c>
      <c r="G1872" s="17">
        <v>201888</v>
      </c>
      <c r="H1872" s="17" t="s">
        <v>15</v>
      </c>
      <c r="I1872" s="27">
        <v>19.989999999999998</v>
      </c>
      <c r="J1872" s="27">
        <v>19.96</v>
      </c>
      <c r="K1872" s="17" t="s">
        <v>1047</v>
      </c>
      <c r="L1872" s="34">
        <v>20881</v>
      </c>
      <c r="M1872" s="17">
        <v>20881</v>
      </c>
      <c r="N1872" s="18">
        <v>1056482.8</v>
      </c>
      <c r="O1872" s="30">
        <v>52930</v>
      </c>
    </row>
    <row r="1873" spans="1:15" x14ac:dyDescent="0.25">
      <c r="A1873" s="36">
        <v>42710</v>
      </c>
      <c r="B1873" s="38">
        <v>12</v>
      </c>
      <c r="C1873" s="38">
        <v>50</v>
      </c>
      <c r="D1873" s="17">
        <v>3000036690</v>
      </c>
      <c r="E1873" s="17">
        <v>1100378</v>
      </c>
      <c r="F1873" s="17" t="s">
        <v>668</v>
      </c>
      <c r="G1873" s="17">
        <v>201888</v>
      </c>
      <c r="H1873" s="17" t="s">
        <v>15</v>
      </c>
      <c r="I1873" s="27">
        <v>19.670000000000002</v>
      </c>
      <c r="J1873" s="27">
        <v>19.61</v>
      </c>
      <c r="K1873" s="17" t="s">
        <v>534</v>
      </c>
      <c r="L1873" s="34">
        <v>20882</v>
      </c>
      <c r="M1873" s="17">
        <v>20882</v>
      </c>
      <c r="N1873" s="18">
        <v>1037957.3000000002</v>
      </c>
      <c r="O1873" s="30">
        <v>52930.000000000007</v>
      </c>
    </row>
    <row r="1874" spans="1:15" x14ac:dyDescent="0.25">
      <c r="A1874" s="36">
        <v>42710</v>
      </c>
      <c r="B1874" s="38">
        <v>12</v>
      </c>
      <c r="C1874" s="38">
        <v>50</v>
      </c>
      <c r="D1874" s="17">
        <v>3000036690</v>
      </c>
      <c r="E1874" s="17">
        <v>1100378</v>
      </c>
      <c r="F1874" s="17" t="s">
        <v>668</v>
      </c>
      <c r="G1874" s="17">
        <v>201888</v>
      </c>
      <c r="H1874" s="17" t="s">
        <v>15</v>
      </c>
      <c r="I1874" s="27">
        <v>19.72</v>
      </c>
      <c r="J1874" s="27">
        <v>19.670000000000002</v>
      </c>
      <c r="K1874" s="17" t="s">
        <v>1497</v>
      </c>
      <c r="L1874" s="34">
        <v>20946</v>
      </c>
      <c r="M1874" s="17">
        <v>20946</v>
      </c>
      <c r="N1874" s="18">
        <v>1041133.1</v>
      </c>
      <c r="O1874" s="30">
        <v>52929.999999999993</v>
      </c>
    </row>
    <row r="1875" spans="1:15" x14ac:dyDescent="0.25">
      <c r="A1875" s="36">
        <v>42710</v>
      </c>
      <c r="B1875" s="38">
        <v>12</v>
      </c>
      <c r="C1875" s="38">
        <v>50</v>
      </c>
      <c r="D1875" s="17">
        <v>3000036690</v>
      </c>
      <c r="E1875" s="17">
        <v>1100378</v>
      </c>
      <c r="F1875" s="17" t="s">
        <v>668</v>
      </c>
      <c r="G1875" s="17">
        <v>201888</v>
      </c>
      <c r="H1875" s="17" t="s">
        <v>15</v>
      </c>
      <c r="I1875" s="27">
        <v>21.9</v>
      </c>
      <c r="J1875" s="27">
        <v>21.88</v>
      </c>
      <c r="K1875" s="17" t="s">
        <v>1498</v>
      </c>
      <c r="L1875" s="34">
        <v>20830</v>
      </c>
      <c r="M1875" s="17">
        <v>20830</v>
      </c>
      <c r="N1875" s="18">
        <v>1158108.3999999999</v>
      </c>
      <c r="O1875" s="30">
        <v>52930</v>
      </c>
    </row>
    <row r="1876" spans="1:15" x14ac:dyDescent="0.25">
      <c r="A1876" s="36">
        <v>42710</v>
      </c>
      <c r="B1876" s="38">
        <v>12</v>
      </c>
      <c r="C1876" s="38">
        <v>50</v>
      </c>
      <c r="D1876" s="17">
        <v>3000036690</v>
      </c>
      <c r="E1876" s="17">
        <v>1100378</v>
      </c>
      <c r="F1876" s="17" t="s">
        <v>668</v>
      </c>
      <c r="G1876" s="17">
        <v>201888</v>
      </c>
      <c r="H1876" s="17" t="s">
        <v>15</v>
      </c>
      <c r="I1876" s="27">
        <v>20.02</v>
      </c>
      <c r="J1876" s="27">
        <v>20</v>
      </c>
      <c r="K1876" s="17" t="s">
        <v>1495</v>
      </c>
      <c r="L1876" s="34">
        <v>20911</v>
      </c>
      <c r="M1876" s="17">
        <v>20911</v>
      </c>
      <c r="N1876" s="18">
        <v>1058600</v>
      </c>
      <c r="O1876" s="30">
        <v>52930</v>
      </c>
    </row>
    <row r="1877" spans="1:15" x14ac:dyDescent="0.25">
      <c r="A1877" s="36">
        <v>42710</v>
      </c>
      <c r="B1877" s="38">
        <v>12</v>
      </c>
      <c r="C1877" s="38">
        <v>50</v>
      </c>
      <c r="D1877" s="17">
        <v>3000036690</v>
      </c>
      <c r="E1877" s="17">
        <v>1100378</v>
      </c>
      <c r="F1877" s="17" t="s">
        <v>668</v>
      </c>
      <c r="G1877" s="17">
        <v>201888</v>
      </c>
      <c r="H1877" s="17" t="s">
        <v>15</v>
      </c>
      <c r="I1877" s="27">
        <v>23.91</v>
      </c>
      <c r="J1877" s="27">
        <v>23.86</v>
      </c>
      <c r="K1877" s="17" t="s">
        <v>1499</v>
      </c>
      <c r="L1877" s="34">
        <v>21052</v>
      </c>
      <c r="M1877" s="17">
        <v>20832</v>
      </c>
      <c r="N1877" s="18">
        <v>1262909.8</v>
      </c>
      <c r="O1877" s="30">
        <v>52930</v>
      </c>
    </row>
    <row r="1878" spans="1:15" x14ac:dyDescent="0.25">
      <c r="A1878" s="36">
        <v>42710</v>
      </c>
      <c r="B1878" s="38">
        <v>12</v>
      </c>
      <c r="C1878" s="38">
        <v>50</v>
      </c>
      <c r="D1878" s="17">
        <v>3000036690</v>
      </c>
      <c r="E1878" s="17">
        <v>1100378</v>
      </c>
      <c r="F1878" s="17" t="s">
        <v>668</v>
      </c>
      <c r="G1878" s="17">
        <v>201888</v>
      </c>
      <c r="H1878" s="17" t="s">
        <v>15</v>
      </c>
      <c r="I1878" s="27">
        <v>19.41</v>
      </c>
      <c r="J1878" s="27">
        <v>19.38</v>
      </c>
      <c r="K1878" s="17" t="s">
        <v>1489</v>
      </c>
      <c r="L1878" s="34">
        <v>20819</v>
      </c>
      <c r="M1878" s="17">
        <v>20139</v>
      </c>
      <c r="N1878" s="18">
        <v>1025783.4000000001</v>
      </c>
      <c r="O1878" s="30">
        <v>52930.000000000007</v>
      </c>
    </row>
    <row r="1879" spans="1:15" x14ac:dyDescent="0.25">
      <c r="A1879" s="36">
        <v>42710</v>
      </c>
      <c r="B1879" s="38">
        <v>12</v>
      </c>
      <c r="C1879" s="38">
        <v>50</v>
      </c>
      <c r="D1879" s="17">
        <v>3000036690</v>
      </c>
      <c r="E1879" s="17">
        <v>1100378</v>
      </c>
      <c r="F1879" s="17" t="s">
        <v>668</v>
      </c>
      <c r="G1879" s="17">
        <v>201888</v>
      </c>
      <c r="H1879" s="17" t="s">
        <v>15</v>
      </c>
      <c r="I1879" s="27">
        <v>22.63</v>
      </c>
      <c r="J1879" s="27">
        <v>22.6</v>
      </c>
      <c r="K1879" s="17" t="s">
        <v>112</v>
      </c>
      <c r="L1879" s="34">
        <v>20914</v>
      </c>
      <c r="M1879" s="17">
        <v>20914</v>
      </c>
      <c r="N1879" s="18">
        <v>1196218</v>
      </c>
      <c r="O1879" s="30">
        <v>52930</v>
      </c>
    </row>
    <row r="1880" spans="1:15" x14ac:dyDescent="0.25">
      <c r="A1880" s="36">
        <v>42710</v>
      </c>
      <c r="B1880" s="38">
        <v>12</v>
      </c>
      <c r="C1880" s="38">
        <v>50</v>
      </c>
      <c r="D1880" s="17">
        <v>3000036690</v>
      </c>
      <c r="E1880" s="17">
        <v>1100378</v>
      </c>
      <c r="F1880" s="17" t="s">
        <v>668</v>
      </c>
      <c r="G1880" s="17">
        <v>201888</v>
      </c>
      <c r="H1880" s="17" t="s">
        <v>15</v>
      </c>
      <c r="I1880" s="27">
        <v>19.579999999999998</v>
      </c>
      <c r="J1880" s="27">
        <v>19.579999999999998</v>
      </c>
      <c r="K1880" s="17" t="s">
        <v>1360</v>
      </c>
      <c r="L1880" s="34">
        <v>20953</v>
      </c>
      <c r="M1880" s="17">
        <v>20734</v>
      </c>
      <c r="N1880" s="18">
        <v>1036369.4</v>
      </c>
      <c r="O1880" s="30">
        <v>52930.000000000007</v>
      </c>
    </row>
    <row r="1881" spans="1:15" x14ac:dyDescent="0.25">
      <c r="A1881" s="36">
        <v>42710</v>
      </c>
      <c r="B1881" s="38">
        <v>12</v>
      </c>
      <c r="C1881" s="38">
        <v>50</v>
      </c>
      <c r="D1881" s="17">
        <v>3000036690</v>
      </c>
      <c r="E1881" s="17">
        <v>1100378</v>
      </c>
      <c r="F1881" s="17" t="s">
        <v>668</v>
      </c>
      <c r="G1881" s="17">
        <v>201888</v>
      </c>
      <c r="H1881" s="17" t="s">
        <v>15</v>
      </c>
      <c r="I1881" s="27">
        <v>19.68</v>
      </c>
      <c r="J1881" s="27">
        <v>19.66</v>
      </c>
      <c r="K1881" s="17" t="s">
        <v>1500</v>
      </c>
      <c r="L1881" s="34">
        <v>20833</v>
      </c>
      <c r="M1881" s="17">
        <v>20833</v>
      </c>
      <c r="N1881" s="18">
        <v>1040603.8</v>
      </c>
      <c r="O1881" s="30">
        <v>52930</v>
      </c>
    </row>
    <row r="1882" spans="1:15" x14ac:dyDescent="0.25">
      <c r="A1882" s="36">
        <v>42710</v>
      </c>
      <c r="B1882" s="38">
        <v>12</v>
      </c>
      <c r="C1882" s="38">
        <v>50</v>
      </c>
      <c r="D1882" s="17">
        <v>3000036690</v>
      </c>
      <c r="E1882" s="17">
        <v>1100378</v>
      </c>
      <c r="F1882" s="17" t="s">
        <v>668</v>
      </c>
      <c r="G1882" s="17">
        <v>201888</v>
      </c>
      <c r="H1882" s="17" t="s">
        <v>15</v>
      </c>
      <c r="I1882" s="27">
        <v>19.89</v>
      </c>
      <c r="J1882" s="27">
        <v>19.84</v>
      </c>
      <c r="K1882" s="17" t="s">
        <v>1353</v>
      </c>
      <c r="L1882" s="34">
        <v>20878</v>
      </c>
      <c r="M1882" s="17">
        <v>20878</v>
      </c>
      <c r="N1882" s="18">
        <v>1050131.2</v>
      </c>
      <c r="O1882" s="30">
        <v>52930</v>
      </c>
    </row>
    <row r="1883" spans="1:15" x14ac:dyDescent="0.25">
      <c r="A1883" s="36">
        <v>42711</v>
      </c>
      <c r="B1883" s="38">
        <v>12</v>
      </c>
      <c r="C1883" s="38">
        <v>50</v>
      </c>
      <c r="D1883" s="17">
        <v>3000036361</v>
      </c>
      <c r="E1883" s="17">
        <v>1100365</v>
      </c>
      <c r="F1883" s="17" t="s">
        <v>14</v>
      </c>
      <c r="G1883" s="17">
        <v>202091</v>
      </c>
      <c r="H1883" s="17" t="s">
        <v>1380</v>
      </c>
      <c r="I1883" s="27">
        <v>20.83</v>
      </c>
      <c r="J1883" s="27">
        <v>20.83</v>
      </c>
      <c r="K1883" s="17" t="s">
        <v>1501</v>
      </c>
      <c r="L1883" s="34" t="s">
        <v>1502</v>
      </c>
      <c r="M1883" s="17">
        <v>10004035</v>
      </c>
      <c r="N1883" s="18">
        <v>990831.02</v>
      </c>
      <c r="O1883" s="30">
        <v>47567.499759961596</v>
      </c>
    </row>
    <row r="1884" spans="1:15" x14ac:dyDescent="0.25">
      <c r="A1884" s="36">
        <v>42711</v>
      </c>
      <c r="B1884" s="38">
        <v>12</v>
      </c>
      <c r="C1884" s="38">
        <v>50</v>
      </c>
      <c r="D1884" s="17">
        <v>3000036361</v>
      </c>
      <c r="E1884" s="17">
        <v>1100365</v>
      </c>
      <c r="F1884" s="17" t="s">
        <v>14</v>
      </c>
      <c r="G1884" s="17">
        <v>202091</v>
      </c>
      <c r="H1884" s="17" t="s">
        <v>1380</v>
      </c>
      <c r="I1884" s="27">
        <v>20.59</v>
      </c>
      <c r="J1884" s="27">
        <v>20.57</v>
      </c>
      <c r="K1884" s="17" t="s">
        <v>1503</v>
      </c>
      <c r="L1884" s="34">
        <v>10003993</v>
      </c>
      <c r="M1884" s="17">
        <v>10003993</v>
      </c>
      <c r="N1884" s="18">
        <v>978463.48</v>
      </c>
      <c r="O1884" s="30">
        <v>47567.500243072434</v>
      </c>
    </row>
    <row r="1885" spans="1:15" x14ac:dyDescent="0.25">
      <c r="A1885" s="36">
        <v>42712</v>
      </c>
      <c r="B1885" s="38">
        <v>12</v>
      </c>
      <c r="C1885" s="38">
        <v>50</v>
      </c>
      <c r="D1885" s="17">
        <v>3000036762</v>
      </c>
      <c r="E1885" s="17">
        <v>1100122</v>
      </c>
      <c r="F1885" s="17" t="s">
        <v>58</v>
      </c>
      <c r="G1885" s="17">
        <v>600005</v>
      </c>
      <c r="H1885" s="17" t="s">
        <v>434</v>
      </c>
      <c r="I1885" s="27">
        <v>20</v>
      </c>
      <c r="J1885" s="27">
        <v>19.95</v>
      </c>
      <c r="K1885" s="17" t="s">
        <v>1504</v>
      </c>
      <c r="L1885" s="34">
        <v>9499740026</v>
      </c>
      <c r="M1885" s="17">
        <v>9499740026</v>
      </c>
      <c r="N1885" s="18">
        <v>1971099.9</v>
      </c>
      <c r="O1885" s="30">
        <v>98802</v>
      </c>
    </row>
    <row r="1886" spans="1:15" x14ac:dyDescent="0.25">
      <c r="A1886" s="36">
        <v>42712</v>
      </c>
      <c r="B1886" s="38">
        <v>12</v>
      </c>
      <c r="C1886" s="38">
        <v>50</v>
      </c>
      <c r="D1886" s="17">
        <v>3000036884</v>
      </c>
      <c r="E1886" s="17">
        <v>1100122</v>
      </c>
      <c r="F1886" s="17" t="s">
        <v>58</v>
      </c>
      <c r="G1886" s="17">
        <v>600005</v>
      </c>
      <c r="H1886" s="17" t="s">
        <v>434</v>
      </c>
      <c r="I1886" s="27">
        <v>20.170000000000002</v>
      </c>
      <c r="J1886" s="27">
        <v>20.16</v>
      </c>
      <c r="K1886" s="17" t="s">
        <v>1505</v>
      </c>
      <c r="L1886" s="34">
        <v>9499740031</v>
      </c>
      <c r="M1886" s="17">
        <v>9499740031</v>
      </c>
      <c r="N1886" s="18">
        <v>2104099.2000000002</v>
      </c>
      <c r="O1886" s="30">
        <v>104370.00000000001</v>
      </c>
    </row>
    <row r="1887" spans="1:15" x14ac:dyDescent="0.25">
      <c r="A1887" s="36">
        <v>42712</v>
      </c>
      <c r="B1887" s="38">
        <v>12</v>
      </c>
      <c r="C1887" s="38">
        <v>50</v>
      </c>
      <c r="D1887" s="17">
        <v>3000036959</v>
      </c>
      <c r="E1887" s="17">
        <v>1100122</v>
      </c>
      <c r="F1887" s="17" t="s">
        <v>58</v>
      </c>
      <c r="G1887" s="17">
        <v>600005</v>
      </c>
      <c r="H1887" s="17" t="s">
        <v>434</v>
      </c>
      <c r="I1887" s="27">
        <v>19.8</v>
      </c>
      <c r="J1887" s="27">
        <v>19.78</v>
      </c>
      <c r="K1887" s="17" t="s">
        <v>1506</v>
      </c>
      <c r="L1887" s="34">
        <v>9499740039</v>
      </c>
      <c r="M1887" s="17">
        <v>9499740039</v>
      </c>
      <c r="N1887" s="18">
        <v>1914249.06</v>
      </c>
      <c r="O1887" s="30">
        <v>96777</v>
      </c>
    </row>
    <row r="1888" spans="1:15" x14ac:dyDescent="0.25">
      <c r="A1888" s="36">
        <v>42712</v>
      </c>
      <c r="B1888" s="38">
        <v>12</v>
      </c>
      <c r="C1888" s="38">
        <v>50</v>
      </c>
      <c r="D1888" s="17">
        <v>3000036955</v>
      </c>
      <c r="E1888" s="17">
        <v>1100122</v>
      </c>
      <c r="F1888" s="17" t="s">
        <v>58</v>
      </c>
      <c r="G1888" s="17">
        <v>600005</v>
      </c>
      <c r="H1888" s="17" t="s">
        <v>434</v>
      </c>
      <c r="I1888" s="27">
        <v>20.079999999999998</v>
      </c>
      <c r="J1888" s="27">
        <v>20.079999999999998</v>
      </c>
      <c r="K1888" s="17" t="s">
        <v>1507</v>
      </c>
      <c r="L1888" s="34">
        <v>9499740036</v>
      </c>
      <c r="M1888" s="17">
        <v>9499740036</v>
      </c>
      <c r="N1888" s="18">
        <v>1963623.1999999997</v>
      </c>
      <c r="O1888" s="30">
        <v>97790</v>
      </c>
    </row>
    <row r="1889" spans="1:15" x14ac:dyDescent="0.25">
      <c r="A1889" s="36">
        <v>42712</v>
      </c>
      <c r="B1889" s="38">
        <v>12</v>
      </c>
      <c r="C1889" s="38">
        <v>50</v>
      </c>
      <c r="D1889" s="17">
        <v>3000036972</v>
      </c>
      <c r="E1889" s="17">
        <v>1100122</v>
      </c>
      <c r="F1889" s="17" t="s">
        <v>58</v>
      </c>
      <c r="G1889" s="17">
        <v>600005</v>
      </c>
      <c r="H1889" s="17" t="s">
        <v>434</v>
      </c>
      <c r="I1889" s="27">
        <v>24.31</v>
      </c>
      <c r="J1889" s="27">
        <v>24.26</v>
      </c>
      <c r="K1889" s="17" t="s">
        <v>1508</v>
      </c>
      <c r="L1889" s="34">
        <v>9499740040</v>
      </c>
      <c r="M1889" s="17">
        <v>9499740040</v>
      </c>
      <c r="N1889" s="18">
        <v>2396936.52</v>
      </c>
      <c r="O1889" s="30">
        <v>98802</v>
      </c>
    </row>
    <row r="1890" spans="1:15" x14ac:dyDescent="0.25">
      <c r="A1890" s="36">
        <v>42712</v>
      </c>
      <c r="B1890" s="38">
        <v>12</v>
      </c>
      <c r="C1890" s="38">
        <v>50</v>
      </c>
      <c r="D1890" s="17">
        <v>3000036972</v>
      </c>
      <c r="E1890" s="17">
        <v>1100122</v>
      </c>
      <c r="F1890" s="17" t="s">
        <v>58</v>
      </c>
      <c r="G1890" s="17">
        <v>600005</v>
      </c>
      <c r="H1890" s="17" t="s">
        <v>434</v>
      </c>
      <c r="I1890" s="27">
        <v>15.89</v>
      </c>
      <c r="J1890" s="27">
        <v>15.89</v>
      </c>
      <c r="K1890" s="17" t="s">
        <v>1509</v>
      </c>
      <c r="L1890" s="34">
        <v>9499740040</v>
      </c>
      <c r="M1890" s="17">
        <v>9499740040</v>
      </c>
      <c r="N1890" s="18">
        <v>1569963.78</v>
      </c>
      <c r="O1890" s="30">
        <v>98802</v>
      </c>
    </row>
    <row r="1891" spans="1:15" x14ac:dyDescent="0.25">
      <c r="A1891" s="36">
        <v>42712</v>
      </c>
      <c r="B1891" s="38">
        <v>12</v>
      </c>
      <c r="C1891" s="38">
        <v>50</v>
      </c>
      <c r="D1891" s="17">
        <v>3000036854</v>
      </c>
      <c r="E1891" s="17">
        <v>1100122</v>
      </c>
      <c r="F1891" s="17" t="s">
        <v>58</v>
      </c>
      <c r="G1891" s="17">
        <v>600005</v>
      </c>
      <c r="H1891" s="17" t="s">
        <v>434</v>
      </c>
      <c r="I1891" s="27">
        <v>19.93</v>
      </c>
      <c r="J1891" s="27">
        <v>19.93</v>
      </c>
      <c r="K1891" s="17" t="s">
        <v>1510</v>
      </c>
      <c r="L1891" s="34">
        <v>9499740027</v>
      </c>
      <c r="M1891" s="17">
        <v>9499740027</v>
      </c>
      <c r="N1891" s="18">
        <v>1969123.8599999999</v>
      </c>
      <c r="O1891" s="30">
        <v>98802</v>
      </c>
    </row>
    <row r="1892" spans="1:15" x14ac:dyDescent="0.25">
      <c r="A1892" s="36">
        <v>42712</v>
      </c>
      <c r="B1892" s="38">
        <v>12</v>
      </c>
      <c r="C1892" s="38">
        <v>50</v>
      </c>
      <c r="D1892" s="17">
        <v>3000036912</v>
      </c>
      <c r="E1892" s="17">
        <v>1100122</v>
      </c>
      <c r="F1892" s="17" t="s">
        <v>58</v>
      </c>
      <c r="G1892" s="17">
        <v>600005</v>
      </c>
      <c r="H1892" s="17" t="s">
        <v>434</v>
      </c>
      <c r="I1892" s="27">
        <v>19.489999999999998</v>
      </c>
      <c r="J1892" s="27">
        <v>19.440000000000001</v>
      </c>
      <c r="K1892" s="17" t="s">
        <v>981</v>
      </c>
      <c r="L1892" s="34">
        <v>9499740032</v>
      </c>
      <c r="M1892" s="17">
        <v>9499740032</v>
      </c>
      <c r="N1892" s="18">
        <v>1920710.88</v>
      </c>
      <c r="O1892" s="30">
        <v>98801.999999999985</v>
      </c>
    </row>
    <row r="1893" spans="1:15" x14ac:dyDescent="0.25">
      <c r="A1893" s="36">
        <v>42712</v>
      </c>
      <c r="B1893" s="38">
        <v>12</v>
      </c>
      <c r="C1893" s="38">
        <v>50</v>
      </c>
      <c r="D1893" s="17">
        <v>3000036958</v>
      </c>
      <c r="E1893" s="17">
        <v>1100122</v>
      </c>
      <c r="F1893" s="17" t="s">
        <v>58</v>
      </c>
      <c r="G1893" s="17">
        <v>600005</v>
      </c>
      <c r="H1893" s="17" t="s">
        <v>434</v>
      </c>
      <c r="I1893" s="27">
        <v>19.72</v>
      </c>
      <c r="J1893" s="27">
        <v>19.72</v>
      </c>
      <c r="K1893" s="17" t="s">
        <v>1511</v>
      </c>
      <c r="L1893" s="34">
        <v>9499740038</v>
      </c>
      <c r="M1893" s="17">
        <v>9499740038</v>
      </c>
      <c r="N1893" s="18">
        <v>1928418.8000000003</v>
      </c>
      <c r="O1893" s="30">
        <v>97790.000000000015</v>
      </c>
    </row>
    <row r="1894" spans="1:15" x14ac:dyDescent="0.25">
      <c r="A1894" s="36">
        <v>42712</v>
      </c>
      <c r="B1894" s="38">
        <v>12</v>
      </c>
      <c r="C1894" s="38">
        <v>50</v>
      </c>
      <c r="D1894" s="17">
        <v>3000036956</v>
      </c>
      <c r="E1894" s="17">
        <v>1100122</v>
      </c>
      <c r="F1894" s="17" t="s">
        <v>58</v>
      </c>
      <c r="G1894" s="17">
        <v>600005</v>
      </c>
      <c r="H1894" s="17" t="s">
        <v>434</v>
      </c>
      <c r="I1894" s="27">
        <v>19.61</v>
      </c>
      <c r="J1894" s="27">
        <v>19.579999999999998</v>
      </c>
      <c r="K1894" s="17" t="s">
        <v>1512</v>
      </c>
      <c r="L1894" s="34">
        <v>9499740037</v>
      </c>
      <c r="M1894" s="17">
        <v>9499740037</v>
      </c>
      <c r="N1894" s="18">
        <v>1934543.16</v>
      </c>
      <c r="O1894" s="30">
        <v>98802</v>
      </c>
    </row>
    <row r="1895" spans="1:15" x14ac:dyDescent="0.25">
      <c r="A1895" s="36">
        <v>42712</v>
      </c>
      <c r="B1895" s="38">
        <v>12</v>
      </c>
      <c r="C1895" s="38">
        <v>50</v>
      </c>
      <c r="D1895" s="17">
        <v>3000036915</v>
      </c>
      <c r="E1895" s="17">
        <v>1100122</v>
      </c>
      <c r="F1895" s="17" t="s">
        <v>58</v>
      </c>
      <c r="G1895" s="17">
        <v>600005</v>
      </c>
      <c r="H1895" s="17" t="s">
        <v>434</v>
      </c>
      <c r="I1895" s="27">
        <v>19.920000000000002</v>
      </c>
      <c r="J1895" s="27">
        <v>19.91</v>
      </c>
      <c r="K1895" s="17" t="s">
        <v>738</v>
      </c>
      <c r="L1895" s="34">
        <v>9499740034</v>
      </c>
      <c r="M1895" s="17">
        <v>9499740034</v>
      </c>
      <c r="N1895" s="18">
        <v>2078006.7</v>
      </c>
      <c r="O1895" s="30">
        <v>104370</v>
      </c>
    </row>
    <row r="1896" spans="1:15" x14ac:dyDescent="0.25">
      <c r="A1896" s="36">
        <v>42712</v>
      </c>
      <c r="B1896" s="38">
        <v>12</v>
      </c>
      <c r="C1896" s="38">
        <v>50</v>
      </c>
      <c r="D1896" s="17">
        <v>3000037023</v>
      </c>
      <c r="E1896" s="17">
        <v>1100122</v>
      </c>
      <c r="F1896" s="17" t="s">
        <v>58</v>
      </c>
      <c r="G1896" s="17">
        <v>600005</v>
      </c>
      <c r="H1896" s="17" t="s">
        <v>434</v>
      </c>
      <c r="I1896" s="27">
        <v>20.27</v>
      </c>
      <c r="J1896" s="27">
        <v>20.27</v>
      </c>
      <c r="K1896" s="17" t="s">
        <v>1026</v>
      </c>
      <c r="L1896" s="34">
        <v>9499740041</v>
      </c>
      <c r="M1896" s="17">
        <v>9499740041</v>
      </c>
      <c r="N1896" s="18">
        <v>2115579.9</v>
      </c>
      <c r="O1896" s="30">
        <v>104370</v>
      </c>
    </row>
    <row r="1897" spans="1:15" x14ac:dyDescent="0.25">
      <c r="A1897" s="36">
        <v>42712</v>
      </c>
      <c r="B1897" s="38">
        <v>12</v>
      </c>
      <c r="C1897" s="38">
        <v>50</v>
      </c>
      <c r="D1897" s="17">
        <v>3000037022</v>
      </c>
      <c r="E1897" s="17">
        <v>1100122</v>
      </c>
      <c r="F1897" s="17" t="s">
        <v>58</v>
      </c>
      <c r="G1897" s="17">
        <v>600005</v>
      </c>
      <c r="H1897" s="17" t="s">
        <v>434</v>
      </c>
      <c r="I1897" s="27">
        <v>20.239999999999998</v>
      </c>
      <c r="J1897" s="27">
        <v>20.23</v>
      </c>
      <c r="K1897" s="17" t="s">
        <v>1513</v>
      </c>
      <c r="L1897" s="34">
        <v>9499740042</v>
      </c>
      <c r="M1897" s="17">
        <v>9499740042</v>
      </c>
      <c r="N1897" s="18">
        <v>2111405.1</v>
      </c>
      <c r="O1897" s="30">
        <v>104370</v>
      </c>
    </row>
    <row r="1898" spans="1:15" x14ac:dyDescent="0.25">
      <c r="A1898" s="36">
        <v>42712</v>
      </c>
      <c r="B1898" s="38">
        <v>12</v>
      </c>
      <c r="C1898" s="38">
        <v>50</v>
      </c>
      <c r="D1898" s="17">
        <v>3000037023</v>
      </c>
      <c r="E1898" s="17">
        <v>1100122</v>
      </c>
      <c r="F1898" s="17" t="s">
        <v>58</v>
      </c>
      <c r="G1898" s="17">
        <v>600005</v>
      </c>
      <c r="H1898" s="17" t="s">
        <v>434</v>
      </c>
      <c r="I1898" s="27">
        <v>19.73</v>
      </c>
      <c r="J1898" s="27">
        <v>19.73</v>
      </c>
      <c r="K1898" s="17" t="s">
        <v>1514</v>
      </c>
      <c r="L1898" s="34">
        <v>9499740041</v>
      </c>
      <c r="M1898" s="17">
        <v>9499740041</v>
      </c>
      <c r="N1898" s="18">
        <v>2059220.1</v>
      </c>
      <c r="O1898" s="30">
        <v>104370</v>
      </c>
    </row>
    <row r="1899" spans="1:15" x14ac:dyDescent="0.25">
      <c r="A1899" s="36">
        <v>42712</v>
      </c>
      <c r="B1899" s="38">
        <v>12</v>
      </c>
      <c r="C1899" s="38">
        <v>50</v>
      </c>
      <c r="D1899" s="17">
        <v>3000036942</v>
      </c>
      <c r="E1899" s="17">
        <v>1100122</v>
      </c>
      <c r="F1899" s="17" t="s">
        <v>58</v>
      </c>
      <c r="G1899" s="17">
        <v>600005</v>
      </c>
      <c r="H1899" s="17" t="s">
        <v>434</v>
      </c>
      <c r="I1899" s="27">
        <v>19.43</v>
      </c>
      <c r="J1899" s="27">
        <v>19.399999999999999</v>
      </c>
      <c r="K1899" s="17" t="s">
        <v>1515</v>
      </c>
      <c r="L1899" s="34">
        <v>9499740035</v>
      </c>
      <c r="M1899" s="17">
        <v>9499740035</v>
      </c>
      <c r="N1899" s="18">
        <v>1916758.8</v>
      </c>
      <c r="O1899" s="30">
        <v>98802.000000000015</v>
      </c>
    </row>
    <row r="1900" spans="1:15" x14ac:dyDescent="0.25">
      <c r="A1900" s="36">
        <v>42712</v>
      </c>
      <c r="B1900" s="38">
        <v>12</v>
      </c>
      <c r="C1900" s="38">
        <v>50</v>
      </c>
      <c r="D1900" s="17">
        <v>3000036690</v>
      </c>
      <c r="E1900" s="17">
        <v>1100378</v>
      </c>
      <c r="F1900" s="17" t="s">
        <v>668</v>
      </c>
      <c r="G1900" s="17">
        <v>201888</v>
      </c>
      <c r="H1900" s="17" t="s">
        <v>15</v>
      </c>
      <c r="I1900" s="27">
        <v>19.41</v>
      </c>
      <c r="J1900" s="27">
        <v>19.38</v>
      </c>
      <c r="K1900" s="17" t="s">
        <v>1489</v>
      </c>
      <c r="L1900" s="34">
        <v>20819</v>
      </c>
      <c r="M1900" s="17">
        <v>21039</v>
      </c>
      <c r="N1900" s="18">
        <v>1025783.4000000001</v>
      </c>
      <c r="O1900" s="30">
        <v>52930.000000000007</v>
      </c>
    </row>
    <row r="1901" spans="1:15" x14ac:dyDescent="0.25">
      <c r="A1901" s="36">
        <v>42713</v>
      </c>
      <c r="B1901" s="38">
        <v>12</v>
      </c>
      <c r="C1901" s="38">
        <v>50</v>
      </c>
      <c r="D1901" s="17">
        <v>3000036682</v>
      </c>
      <c r="E1901" s="17">
        <v>1100122</v>
      </c>
      <c r="F1901" s="17" t="s">
        <v>58</v>
      </c>
      <c r="G1901" s="17">
        <v>203182</v>
      </c>
      <c r="H1901" s="17" t="s">
        <v>1224</v>
      </c>
      <c r="I1901" s="27">
        <v>26.48</v>
      </c>
      <c r="J1901" s="27">
        <v>26.48</v>
      </c>
      <c r="K1901" s="17" t="s">
        <v>1516</v>
      </c>
      <c r="L1901" s="34">
        <v>52243</v>
      </c>
      <c r="M1901" s="17">
        <v>52243</v>
      </c>
      <c r="N1901" s="18">
        <v>2560579.46</v>
      </c>
      <c r="O1901" s="30">
        <v>96698.620090634431</v>
      </c>
    </row>
    <row r="1902" spans="1:15" x14ac:dyDescent="0.25">
      <c r="A1902" s="36">
        <v>42713</v>
      </c>
      <c r="B1902" s="38">
        <v>12</v>
      </c>
      <c r="C1902" s="38">
        <v>50</v>
      </c>
      <c r="D1902" s="17">
        <v>3000036682</v>
      </c>
      <c r="E1902" s="17">
        <v>1100122</v>
      </c>
      <c r="F1902" s="17" t="s">
        <v>58</v>
      </c>
      <c r="G1902" s="17">
        <v>203182</v>
      </c>
      <c r="H1902" s="17" t="s">
        <v>1224</v>
      </c>
      <c r="I1902" s="27">
        <v>24.33</v>
      </c>
      <c r="J1902" s="27">
        <v>24.33</v>
      </c>
      <c r="K1902" s="17" t="s">
        <v>533</v>
      </c>
      <c r="L1902" s="34">
        <v>52244</v>
      </c>
      <c r="M1902" s="17">
        <v>52244</v>
      </c>
      <c r="N1902" s="18">
        <v>2352677.42</v>
      </c>
      <c r="O1902" s="30">
        <v>96698.619810933014</v>
      </c>
    </row>
    <row r="1903" spans="1:15" x14ac:dyDescent="0.25">
      <c r="A1903" s="36">
        <v>42713</v>
      </c>
      <c r="B1903" s="38">
        <v>12</v>
      </c>
      <c r="C1903" s="38">
        <v>50</v>
      </c>
      <c r="D1903" s="17">
        <v>3000037057</v>
      </c>
      <c r="E1903" s="17">
        <v>1100122</v>
      </c>
      <c r="F1903" s="17" t="s">
        <v>58</v>
      </c>
      <c r="G1903" s="17">
        <v>600005</v>
      </c>
      <c r="H1903" s="17" t="s">
        <v>434</v>
      </c>
      <c r="I1903" s="27">
        <v>19.46</v>
      </c>
      <c r="J1903" s="27">
        <v>19.37</v>
      </c>
      <c r="K1903" s="17" t="s">
        <v>1517</v>
      </c>
      <c r="L1903" s="34">
        <v>9499740047</v>
      </c>
      <c r="M1903" s="17">
        <v>9499740047</v>
      </c>
      <c r="N1903" s="18">
        <v>1913794.74</v>
      </c>
      <c r="O1903" s="30">
        <v>98802</v>
      </c>
    </row>
    <row r="1904" spans="1:15" x14ac:dyDescent="0.25">
      <c r="A1904" s="36">
        <v>42713</v>
      </c>
      <c r="B1904" s="38">
        <v>12</v>
      </c>
      <c r="C1904" s="38">
        <v>50</v>
      </c>
      <c r="D1904" s="17">
        <v>3000036682</v>
      </c>
      <c r="E1904" s="17">
        <v>1100122</v>
      </c>
      <c r="F1904" s="17" t="s">
        <v>58</v>
      </c>
      <c r="G1904" s="17">
        <v>203182</v>
      </c>
      <c r="H1904" s="17" t="s">
        <v>1224</v>
      </c>
      <c r="I1904" s="27">
        <v>20.29</v>
      </c>
      <c r="J1904" s="27">
        <v>20.29</v>
      </c>
      <c r="K1904" s="17" t="s">
        <v>1518</v>
      </c>
      <c r="L1904" s="34">
        <v>52239</v>
      </c>
      <c r="M1904" s="17">
        <v>52239</v>
      </c>
      <c r="N1904" s="18">
        <v>1962014.9999999998</v>
      </c>
      <c r="O1904" s="30">
        <v>96698.62000985707</v>
      </c>
    </row>
    <row r="1905" spans="1:15" x14ac:dyDescent="0.25">
      <c r="A1905" s="36">
        <v>42713</v>
      </c>
      <c r="B1905" s="38">
        <v>12</v>
      </c>
      <c r="C1905" s="38">
        <v>50</v>
      </c>
      <c r="D1905" s="17">
        <v>3000037053</v>
      </c>
      <c r="E1905" s="17">
        <v>1100122</v>
      </c>
      <c r="F1905" s="17" t="s">
        <v>58</v>
      </c>
      <c r="G1905" s="17">
        <v>600005</v>
      </c>
      <c r="H1905" s="17" t="s">
        <v>434</v>
      </c>
      <c r="I1905" s="27">
        <v>20.03</v>
      </c>
      <c r="J1905" s="27">
        <v>19.989999999999998</v>
      </c>
      <c r="K1905" s="17" t="s">
        <v>1519</v>
      </c>
      <c r="L1905" s="34">
        <v>9499740043</v>
      </c>
      <c r="M1905" s="17">
        <v>9499740043</v>
      </c>
      <c r="N1905" s="18">
        <v>1924457.29</v>
      </c>
      <c r="O1905" s="30">
        <v>96271.000000000015</v>
      </c>
    </row>
    <row r="1906" spans="1:15" x14ac:dyDescent="0.25">
      <c r="A1906" s="36">
        <v>42713</v>
      </c>
      <c r="B1906" s="38">
        <v>12</v>
      </c>
      <c r="C1906" s="38">
        <v>50</v>
      </c>
      <c r="D1906" s="17">
        <v>3000037056</v>
      </c>
      <c r="E1906" s="17">
        <v>1100122</v>
      </c>
      <c r="F1906" s="17" t="s">
        <v>58</v>
      </c>
      <c r="G1906" s="17">
        <v>600005</v>
      </c>
      <c r="H1906" s="17" t="s">
        <v>434</v>
      </c>
      <c r="I1906" s="27">
        <v>19.45</v>
      </c>
      <c r="J1906" s="27">
        <v>19.440000000000001</v>
      </c>
      <c r="K1906" s="17" t="s">
        <v>1520</v>
      </c>
      <c r="L1906" s="34">
        <v>9499740046</v>
      </c>
      <c r="M1906" s="17">
        <v>9499740046</v>
      </c>
      <c r="N1906" s="18">
        <v>1901037.6</v>
      </c>
      <c r="O1906" s="30">
        <v>97790</v>
      </c>
    </row>
    <row r="1907" spans="1:15" x14ac:dyDescent="0.25">
      <c r="A1907" s="36">
        <v>42713</v>
      </c>
      <c r="B1907" s="38">
        <v>12</v>
      </c>
      <c r="C1907" s="38">
        <v>50</v>
      </c>
      <c r="D1907" s="17">
        <v>3000036884</v>
      </c>
      <c r="E1907" s="17">
        <v>1100122</v>
      </c>
      <c r="F1907" s="17" t="s">
        <v>58</v>
      </c>
      <c r="G1907" s="17">
        <v>600005</v>
      </c>
      <c r="H1907" s="17" t="s">
        <v>434</v>
      </c>
      <c r="I1907" s="27">
        <v>20.149999999999999</v>
      </c>
      <c r="J1907" s="27">
        <v>20.149999999999999</v>
      </c>
      <c r="K1907" s="17" t="s">
        <v>1521</v>
      </c>
      <c r="L1907" s="34">
        <v>9499740031</v>
      </c>
      <c r="M1907" s="17">
        <v>9499740031</v>
      </c>
      <c r="N1907" s="18">
        <v>2103055.5</v>
      </c>
      <c r="O1907" s="30">
        <v>104370.00000000001</v>
      </c>
    </row>
    <row r="1908" spans="1:15" x14ac:dyDescent="0.25">
      <c r="A1908" s="36">
        <v>42713</v>
      </c>
      <c r="B1908" s="38">
        <v>12</v>
      </c>
      <c r="C1908" s="38">
        <v>50</v>
      </c>
      <c r="D1908" s="17">
        <v>3000035557</v>
      </c>
      <c r="E1908" s="17">
        <v>1100122</v>
      </c>
      <c r="F1908" s="17" t="s">
        <v>58</v>
      </c>
      <c r="G1908" s="17">
        <v>203182</v>
      </c>
      <c r="H1908" s="17" t="s">
        <v>1224</v>
      </c>
      <c r="I1908" s="27">
        <v>20.190000000000001</v>
      </c>
      <c r="J1908" s="27">
        <v>20.14</v>
      </c>
      <c r="K1908" s="17" t="s">
        <v>1372</v>
      </c>
      <c r="L1908" s="34">
        <v>179</v>
      </c>
      <c r="M1908" s="17">
        <v>179</v>
      </c>
      <c r="N1908" s="18">
        <v>1897833.29</v>
      </c>
      <c r="O1908" s="30">
        <v>94232.040218470705</v>
      </c>
    </row>
    <row r="1909" spans="1:15" x14ac:dyDescent="0.25">
      <c r="A1909" s="36">
        <v>42713</v>
      </c>
      <c r="B1909" s="38">
        <v>12</v>
      </c>
      <c r="C1909" s="38">
        <v>50</v>
      </c>
      <c r="D1909" s="17">
        <v>3000037064</v>
      </c>
      <c r="E1909" s="17">
        <v>1100122</v>
      </c>
      <c r="F1909" s="17" t="s">
        <v>58</v>
      </c>
      <c r="G1909" s="17">
        <v>600005</v>
      </c>
      <c r="H1909" s="17" t="s">
        <v>434</v>
      </c>
      <c r="I1909" s="27">
        <v>16.239999999999998</v>
      </c>
      <c r="J1909" s="27">
        <v>16.21</v>
      </c>
      <c r="K1909" s="17" t="s">
        <v>1522</v>
      </c>
      <c r="L1909" s="34">
        <v>9499740048</v>
      </c>
      <c r="M1909" s="17">
        <v>9499740048</v>
      </c>
      <c r="N1909" s="18">
        <v>1642607.93</v>
      </c>
      <c r="O1909" s="30">
        <v>101332.99999999999</v>
      </c>
    </row>
    <row r="1910" spans="1:15" x14ac:dyDescent="0.25">
      <c r="A1910" s="36">
        <v>42713</v>
      </c>
      <c r="B1910" s="38">
        <v>12</v>
      </c>
      <c r="C1910" s="38">
        <v>50</v>
      </c>
      <c r="D1910" s="17">
        <v>3000036913</v>
      </c>
      <c r="E1910" s="17">
        <v>1100122</v>
      </c>
      <c r="F1910" s="17" t="s">
        <v>58</v>
      </c>
      <c r="G1910" s="17">
        <v>600005</v>
      </c>
      <c r="H1910" s="17" t="s">
        <v>434</v>
      </c>
      <c r="I1910" s="27">
        <v>19.795000000000002</v>
      </c>
      <c r="J1910" s="27">
        <v>19.77</v>
      </c>
      <c r="K1910" s="17" t="s">
        <v>1523</v>
      </c>
      <c r="L1910" s="34">
        <v>9499740033</v>
      </c>
      <c r="M1910" s="17">
        <v>9499740033</v>
      </c>
      <c r="N1910" s="18">
        <v>1923304.68</v>
      </c>
      <c r="O1910" s="30">
        <v>97284</v>
      </c>
    </row>
    <row r="1911" spans="1:15" x14ac:dyDescent="0.25">
      <c r="A1911" s="36">
        <v>42713</v>
      </c>
      <c r="B1911" s="38">
        <v>12</v>
      </c>
      <c r="C1911" s="38">
        <v>50</v>
      </c>
      <c r="D1911" s="17">
        <v>3000037064</v>
      </c>
      <c r="E1911" s="17">
        <v>1100122</v>
      </c>
      <c r="F1911" s="17" t="s">
        <v>58</v>
      </c>
      <c r="G1911" s="17">
        <v>600005</v>
      </c>
      <c r="H1911" s="17" t="s">
        <v>434</v>
      </c>
      <c r="I1911" s="27">
        <v>15.99</v>
      </c>
      <c r="J1911" s="27">
        <v>15.96</v>
      </c>
      <c r="K1911" s="17" t="s">
        <v>1524</v>
      </c>
      <c r="L1911" s="34">
        <v>9499740048</v>
      </c>
      <c r="M1911" s="17">
        <v>9499740048</v>
      </c>
      <c r="N1911" s="18">
        <v>1617274.68</v>
      </c>
      <c r="O1911" s="30">
        <v>101332.99999999999</v>
      </c>
    </row>
    <row r="1912" spans="1:15" x14ac:dyDescent="0.25">
      <c r="A1912" s="36">
        <v>42713</v>
      </c>
      <c r="B1912" s="38">
        <v>12</v>
      </c>
      <c r="C1912" s="38">
        <v>50</v>
      </c>
      <c r="D1912" s="17">
        <v>3000036682</v>
      </c>
      <c r="E1912" s="17">
        <v>1100122</v>
      </c>
      <c r="F1912" s="17" t="s">
        <v>58</v>
      </c>
      <c r="G1912" s="17">
        <v>203182</v>
      </c>
      <c r="H1912" s="17" t="s">
        <v>1224</v>
      </c>
      <c r="I1912" s="27">
        <v>20.61</v>
      </c>
      <c r="J1912" s="27">
        <v>20.61</v>
      </c>
      <c r="K1912" s="17" t="s">
        <v>1525</v>
      </c>
      <c r="L1912" s="34">
        <v>52240</v>
      </c>
      <c r="M1912" s="17">
        <v>52240</v>
      </c>
      <c r="N1912" s="18">
        <v>1992958.56</v>
      </c>
      <c r="O1912" s="30">
        <v>96698.620087336254</v>
      </c>
    </row>
    <row r="1913" spans="1:15" x14ac:dyDescent="0.25">
      <c r="A1913" s="36">
        <v>42713</v>
      </c>
      <c r="B1913" s="38">
        <v>12</v>
      </c>
      <c r="C1913" s="38">
        <v>50</v>
      </c>
      <c r="D1913" s="17">
        <v>3000036682</v>
      </c>
      <c r="E1913" s="17">
        <v>1100122</v>
      </c>
      <c r="F1913" s="17" t="s">
        <v>58</v>
      </c>
      <c r="G1913" s="17">
        <v>203182</v>
      </c>
      <c r="H1913" s="17" t="s">
        <v>1224</v>
      </c>
      <c r="I1913" s="27">
        <v>20.92</v>
      </c>
      <c r="J1913" s="27">
        <v>20.89</v>
      </c>
      <c r="K1913" s="17" t="s">
        <v>117</v>
      </c>
      <c r="L1913" s="34">
        <v>52247</v>
      </c>
      <c r="M1913" s="17">
        <v>52247</v>
      </c>
      <c r="N1913" s="18">
        <v>2020034.17</v>
      </c>
      <c r="O1913" s="30">
        <v>96698.619913834365</v>
      </c>
    </row>
    <row r="1914" spans="1:15" x14ac:dyDescent="0.25">
      <c r="A1914" s="36">
        <v>42713</v>
      </c>
      <c r="B1914" s="38">
        <v>12</v>
      </c>
      <c r="C1914" s="38">
        <v>50</v>
      </c>
      <c r="D1914" s="17">
        <v>3000036682</v>
      </c>
      <c r="E1914" s="17">
        <v>1100122</v>
      </c>
      <c r="F1914" s="17" t="s">
        <v>58</v>
      </c>
      <c r="G1914" s="17">
        <v>203182</v>
      </c>
      <c r="H1914" s="17" t="s">
        <v>1224</v>
      </c>
      <c r="I1914" s="27">
        <v>20.59</v>
      </c>
      <c r="J1914" s="27">
        <v>20.59</v>
      </c>
      <c r="K1914" s="17" t="s">
        <v>1360</v>
      </c>
      <c r="L1914" s="34">
        <v>52242</v>
      </c>
      <c r="M1914" s="17">
        <v>52242</v>
      </c>
      <c r="N1914" s="18">
        <v>1991024.5899999999</v>
      </c>
      <c r="O1914" s="30">
        <v>96698.620203982515</v>
      </c>
    </row>
    <row r="1915" spans="1:15" x14ac:dyDescent="0.25">
      <c r="A1915" s="36">
        <v>42713</v>
      </c>
      <c r="B1915" s="38">
        <v>12</v>
      </c>
      <c r="C1915" s="38">
        <v>50</v>
      </c>
      <c r="D1915" s="17">
        <v>3000036682</v>
      </c>
      <c r="E1915" s="17">
        <v>1100122</v>
      </c>
      <c r="F1915" s="17" t="s">
        <v>58</v>
      </c>
      <c r="G1915" s="17">
        <v>203182</v>
      </c>
      <c r="H1915" s="17" t="s">
        <v>1224</v>
      </c>
      <c r="I1915" s="27">
        <v>25.62</v>
      </c>
      <c r="J1915" s="27">
        <v>25.62</v>
      </c>
      <c r="K1915" s="17" t="s">
        <v>114</v>
      </c>
      <c r="L1915" s="34">
        <v>52241</v>
      </c>
      <c r="M1915" s="17">
        <v>52241</v>
      </c>
      <c r="N1915" s="18">
        <v>2477418.64</v>
      </c>
      <c r="O1915" s="30">
        <v>96698.619828259179</v>
      </c>
    </row>
    <row r="1916" spans="1:15" x14ac:dyDescent="0.25">
      <c r="A1916" s="36">
        <v>42713</v>
      </c>
      <c r="B1916" s="38">
        <v>12</v>
      </c>
      <c r="C1916" s="38">
        <v>50</v>
      </c>
      <c r="D1916" s="17">
        <v>3000036682</v>
      </c>
      <c r="E1916" s="17">
        <v>1100122</v>
      </c>
      <c r="F1916" s="17" t="s">
        <v>58</v>
      </c>
      <c r="G1916" s="17">
        <v>203182</v>
      </c>
      <c r="H1916" s="17" t="s">
        <v>1224</v>
      </c>
      <c r="I1916" s="27">
        <v>19.93</v>
      </c>
      <c r="J1916" s="27">
        <v>19.93</v>
      </c>
      <c r="K1916" s="17" t="s">
        <v>1526</v>
      </c>
      <c r="L1916" s="34">
        <v>52246</v>
      </c>
      <c r="M1916" s="17">
        <v>52246</v>
      </c>
      <c r="N1916" s="18">
        <v>1927203.5</v>
      </c>
      <c r="O1916" s="30">
        <v>96698.620170597089</v>
      </c>
    </row>
    <row r="1917" spans="1:15" x14ac:dyDescent="0.25">
      <c r="A1917" s="36">
        <v>42713</v>
      </c>
      <c r="B1917" s="38">
        <v>12</v>
      </c>
      <c r="C1917" s="38">
        <v>50</v>
      </c>
      <c r="D1917" s="17">
        <v>3000036682</v>
      </c>
      <c r="E1917" s="17">
        <v>1100122</v>
      </c>
      <c r="F1917" s="17" t="s">
        <v>58</v>
      </c>
      <c r="G1917" s="17">
        <v>203182</v>
      </c>
      <c r="H1917" s="17" t="s">
        <v>1224</v>
      </c>
      <c r="I1917" s="27">
        <v>20.010000000000002</v>
      </c>
      <c r="J1917" s="27">
        <v>20.010000000000002</v>
      </c>
      <c r="K1917" s="17" t="s">
        <v>1497</v>
      </c>
      <c r="L1917" s="34">
        <v>52249</v>
      </c>
      <c r="M1917" s="17">
        <v>52249</v>
      </c>
      <c r="N1917" s="18">
        <v>1934939.39</v>
      </c>
      <c r="O1917" s="30">
        <v>96698.620189905036</v>
      </c>
    </row>
    <row r="1918" spans="1:15" x14ac:dyDescent="0.25">
      <c r="A1918" s="36">
        <v>42713</v>
      </c>
      <c r="B1918" s="38">
        <v>12</v>
      </c>
      <c r="C1918" s="38">
        <v>50</v>
      </c>
      <c r="D1918" s="17">
        <v>3000036858</v>
      </c>
      <c r="E1918" s="17">
        <v>1100122</v>
      </c>
      <c r="F1918" s="17" t="s">
        <v>58</v>
      </c>
      <c r="G1918" s="17">
        <v>600005</v>
      </c>
      <c r="H1918" s="17" t="s">
        <v>434</v>
      </c>
      <c r="I1918" s="27">
        <v>19.635000000000002</v>
      </c>
      <c r="J1918" s="27">
        <v>19.61</v>
      </c>
      <c r="K1918" s="17" t="s">
        <v>1527</v>
      </c>
      <c r="L1918" s="34">
        <v>9499740029</v>
      </c>
      <c r="M1918" s="17">
        <v>9499740029</v>
      </c>
      <c r="N1918" s="18">
        <v>1917661.9</v>
      </c>
      <c r="O1918" s="30">
        <v>97790</v>
      </c>
    </row>
    <row r="1919" spans="1:15" x14ac:dyDescent="0.25">
      <c r="A1919" s="36">
        <v>42713</v>
      </c>
      <c r="B1919" s="38">
        <v>12</v>
      </c>
      <c r="C1919" s="38">
        <v>50</v>
      </c>
      <c r="D1919" s="17">
        <v>3000036682</v>
      </c>
      <c r="E1919" s="17">
        <v>1100122</v>
      </c>
      <c r="F1919" s="17" t="s">
        <v>58</v>
      </c>
      <c r="G1919" s="17">
        <v>203182</v>
      </c>
      <c r="H1919" s="17" t="s">
        <v>1224</v>
      </c>
      <c r="I1919" s="27">
        <v>21.84</v>
      </c>
      <c r="J1919" s="27">
        <v>21.84</v>
      </c>
      <c r="K1919" s="17" t="s">
        <v>671</v>
      </c>
      <c r="L1919" s="34">
        <v>52248</v>
      </c>
      <c r="M1919" s="17">
        <v>52248</v>
      </c>
      <c r="N1919" s="18">
        <v>2111897.86</v>
      </c>
      <c r="O1919" s="30">
        <v>96698.619963369958</v>
      </c>
    </row>
    <row r="1920" spans="1:15" x14ac:dyDescent="0.25">
      <c r="A1920" s="36">
        <v>42713</v>
      </c>
      <c r="B1920" s="38">
        <v>12</v>
      </c>
      <c r="C1920" s="38">
        <v>50</v>
      </c>
      <c r="D1920" s="17">
        <v>3000036682</v>
      </c>
      <c r="E1920" s="17">
        <v>1100122</v>
      </c>
      <c r="F1920" s="17" t="s">
        <v>58</v>
      </c>
      <c r="G1920" s="17">
        <v>203182</v>
      </c>
      <c r="H1920" s="17" t="s">
        <v>1224</v>
      </c>
      <c r="I1920" s="27">
        <v>20.440000000000001</v>
      </c>
      <c r="J1920" s="27">
        <v>20.440000000000001</v>
      </c>
      <c r="K1920" s="17" t="s">
        <v>1354</v>
      </c>
      <c r="L1920" s="34">
        <v>52245</v>
      </c>
      <c r="M1920" s="17">
        <v>52245</v>
      </c>
      <c r="N1920" s="18">
        <v>1976519.79</v>
      </c>
      <c r="O1920" s="30">
        <v>96698.619863013693</v>
      </c>
    </row>
    <row r="1921" spans="1:15" x14ac:dyDescent="0.25">
      <c r="A1921" s="36">
        <v>42713</v>
      </c>
      <c r="B1921" s="38">
        <v>12</v>
      </c>
      <c r="C1921" s="38">
        <v>50</v>
      </c>
      <c r="D1921" s="17">
        <v>3000037063</v>
      </c>
      <c r="E1921" s="17">
        <v>1100122</v>
      </c>
      <c r="F1921" s="17" t="s">
        <v>58</v>
      </c>
      <c r="G1921" s="17">
        <v>600005</v>
      </c>
      <c r="H1921" s="17" t="s">
        <v>434</v>
      </c>
      <c r="I1921" s="27">
        <v>20</v>
      </c>
      <c r="J1921" s="27">
        <v>20</v>
      </c>
      <c r="K1921" s="17" t="s">
        <v>1528</v>
      </c>
      <c r="L1921" s="34">
        <v>9499740049</v>
      </c>
      <c r="M1921" s="17">
        <v>9499740049</v>
      </c>
      <c r="N1921" s="18">
        <v>1976040</v>
      </c>
      <c r="O1921" s="30">
        <v>98802</v>
      </c>
    </row>
    <row r="1922" spans="1:15" x14ac:dyDescent="0.25">
      <c r="A1922" s="36">
        <v>42714</v>
      </c>
      <c r="B1922" s="38">
        <v>12</v>
      </c>
      <c r="C1922" s="38">
        <v>50</v>
      </c>
      <c r="D1922" s="17">
        <v>3000037055</v>
      </c>
      <c r="E1922" s="17">
        <v>1100122</v>
      </c>
      <c r="F1922" s="17" t="s">
        <v>58</v>
      </c>
      <c r="G1922" s="17">
        <v>600005</v>
      </c>
      <c r="H1922" s="17" t="s">
        <v>434</v>
      </c>
      <c r="I1922" s="27">
        <v>19.61</v>
      </c>
      <c r="J1922" s="27">
        <v>19.61</v>
      </c>
      <c r="K1922" s="17" t="s">
        <v>1529</v>
      </c>
      <c r="L1922" s="34">
        <v>9499740045</v>
      </c>
      <c r="M1922" s="17">
        <v>9499740045</v>
      </c>
      <c r="N1922" s="18">
        <v>1967294.81</v>
      </c>
      <c r="O1922" s="30">
        <v>100321</v>
      </c>
    </row>
    <row r="1923" spans="1:15" x14ac:dyDescent="0.25">
      <c r="A1923" s="36">
        <v>42714</v>
      </c>
      <c r="B1923" s="38">
        <v>12</v>
      </c>
      <c r="C1923" s="38">
        <v>50</v>
      </c>
      <c r="D1923" s="17">
        <v>3000037054</v>
      </c>
      <c r="E1923" s="17">
        <v>1100122</v>
      </c>
      <c r="F1923" s="17" t="s">
        <v>58</v>
      </c>
      <c r="G1923" s="17">
        <v>600005</v>
      </c>
      <c r="H1923" s="17" t="s">
        <v>434</v>
      </c>
      <c r="I1923" s="27">
        <v>19.504999999999999</v>
      </c>
      <c r="J1923" s="27">
        <v>19.504999999999999</v>
      </c>
      <c r="K1923" s="17" t="s">
        <v>1530</v>
      </c>
      <c r="L1923" s="34">
        <v>9499740044</v>
      </c>
      <c r="M1923" s="17">
        <v>9499740044</v>
      </c>
      <c r="N1923" s="18">
        <v>1927133.01</v>
      </c>
      <c r="O1923" s="30">
        <v>98802</v>
      </c>
    </row>
    <row r="1924" spans="1:15" x14ac:dyDescent="0.25">
      <c r="A1924" s="36">
        <v>42714</v>
      </c>
      <c r="B1924" s="38">
        <v>12</v>
      </c>
      <c r="C1924" s="38">
        <v>50</v>
      </c>
      <c r="D1924" s="17">
        <v>3000037054</v>
      </c>
      <c r="E1924" s="17">
        <v>1100122</v>
      </c>
      <c r="F1924" s="17" t="s">
        <v>58</v>
      </c>
      <c r="G1924" s="17">
        <v>600005</v>
      </c>
      <c r="H1924" s="17" t="s">
        <v>434</v>
      </c>
      <c r="I1924" s="27">
        <v>19.524999999999999</v>
      </c>
      <c r="J1924" s="27">
        <v>19.524999999999999</v>
      </c>
      <c r="K1924" s="17" t="s">
        <v>1531</v>
      </c>
      <c r="L1924" s="34">
        <v>9499740044</v>
      </c>
      <c r="M1924" s="17">
        <v>9499740044</v>
      </c>
      <c r="N1924" s="18">
        <v>1929109.05</v>
      </c>
      <c r="O1924" s="30">
        <v>98802.000000000015</v>
      </c>
    </row>
    <row r="1925" spans="1:15" x14ac:dyDescent="0.25">
      <c r="A1925" s="36">
        <v>42714</v>
      </c>
      <c r="B1925" s="38">
        <v>12</v>
      </c>
      <c r="C1925" s="38">
        <v>50</v>
      </c>
      <c r="D1925" s="17">
        <v>3000036957</v>
      </c>
      <c r="E1925" s="17">
        <v>1100380</v>
      </c>
      <c r="F1925" s="17" t="s">
        <v>23</v>
      </c>
      <c r="G1925" s="17">
        <v>200282</v>
      </c>
      <c r="H1925" s="17" t="s">
        <v>24</v>
      </c>
      <c r="I1925" s="27">
        <v>34.01</v>
      </c>
      <c r="J1925" s="27">
        <v>33.979999999999997</v>
      </c>
      <c r="K1925" s="17" t="s">
        <v>519</v>
      </c>
      <c r="L1925" s="34">
        <v>293</v>
      </c>
      <c r="M1925" s="17">
        <v>293</v>
      </c>
      <c r="N1925" s="18">
        <v>3028622.45</v>
      </c>
      <c r="O1925" s="30">
        <v>89129.560035314906</v>
      </c>
    </row>
    <row r="1926" spans="1:15" x14ac:dyDescent="0.25">
      <c r="A1926" s="36">
        <v>42714</v>
      </c>
      <c r="B1926" s="38">
        <v>12</v>
      </c>
      <c r="C1926" s="38">
        <v>50</v>
      </c>
      <c r="D1926" s="17">
        <v>3000036957</v>
      </c>
      <c r="E1926" s="17">
        <v>1100380</v>
      </c>
      <c r="F1926" s="17" t="s">
        <v>23</v>
      </c>
      <c r="G1926" s="17">
        <v>200282</v>
      </c>
      <c r="H1926" s="17" t="s">
        <v>24</v>
      </c>
      <c r="I1926" s="27">
        <v>26.42</v>
      </c>
      <c r="J1926" s="27">
        <v>26.42</v>
      </c>
      <c r="K1926" s="17" t="s">
        <v>39</v>
      </c>
      <c r="L1926" s="34">
        <v>292</v>
      </c>
      <c r="M1926" s="17">
        <v>292</v>
      </c>
      <c r="N1926" s="18">
        <v>2354802.98</v>
      </c>
      <c r="O1926" s="30">
        <v>89129.560181680543</v>
      </c>
    </row>
    <row r="1927" spans="1:15" x14ac:dyDescent="0.25">
      <c r="A1927" s="36">
        <v>42714</v>
      </c>
      <c r="B1927" s="38">
        <v>12</v>
      </c>
      <c r="C1927" s="38">
        <v>50</v>
      </c>
      <c r="D1927" s="17">
        <v>3000034885</v>
      </c>
      <c r="E1927" s="17">
        <v>1100380</v>
      </c>
      <c r="F1927" s="17" t="s">
        <v>23</v>
      </c>
      <c r="G1927" s="17">
        <v>200282</v>
      </c>
      <c r="H1927" s="17" t="s">
        <v>24</v>
      </c>
      <c r="I1927" s="27">
        <v>1.43</v>
      </c>
      <c r="J1927" s="27">
        <v>1.43</v>
      </c>
      <c r="K1927" s="17" t="s">
        <v>39</v>
      </c>
      <c r="L1927" s="34">
        <v>291</v>
      </c>
      <c r="M1927" s="17">
        <v>291</v>
      </c>
      <c r="N1927" s="18">
        <v>132172.38</v>
      </c>
      <c r="O1927" s="30">
        <v>92428.237762237768</v>
      </c>
    </row>
    <row r="1928" spans="1:15" x14ac:dyDescent="0.25">
      <c r="A1928" s="36">
        <v>42715</v>
      </c>
      <c r="B1928" s="38">
        <v>12</v>
      </c>
      <c r="C1928" s="38">
        <v>51</v>
      </c>
      <c r="D1928" s="17">
        <v>3000036682</v>
      </c>
      <c r="E1928" s="17">
        <v>1100122</v>
      </c>
      <c r="F1928" s="17" t="s">
        <v>58</v>
      </c>
      <c r="G1928" s="17">
        <v>203182</v>
      </c>
      <c r="H1928" s="17" t="s">
        <v>1224</v>
      </c>
      <c r="I1928" s="27">
        <v>21.11</v>
      </c>
      <c r="J1928" s="27">
        <v>21.11</v>
      </c>
      <c r="K1928" s="17" t="s">
        <v>1526</v>
      </c>
      <c r="L1928" s="34">
        <v>52310</v>
      </c>
      <c r="M1928" s="17">
        <v>52310</v>
      </c>
      <c r="N1928" s="18">
        <v>2041307.87</v>
      </c>
      <c r="O1928" s="30">
        <v>96698.620085267656</v>
      </c>
    </row>
    <row r="1929" spans="1:15" x14ac:dyDescent="0.25">
      <c r="A1929" s="36">
        <v>42715</v>
      </c>
      <c r="B1929" s="38">
        <v>12</v>
      </c>
      <c r="C1929" s="38">
        <v>51</v>
      </c>
      <c r="D1929" s="17">
        <v>3000036682</v>
      </c>
      <c r="E1929" s="17">
        <v>1100122</v>
      </c>
      <c r="F1929" s="17" t="s">
        <v>58</v>
      </c>
      <c r="G1929" s="17">
        <v>203182</v>
      </c>
      <c r="H1929" s="17" t="s">
        <v>1224</v>
      </c>
      <c r="I1929" s="27">
        <v>20.68</v>
      </c>
      <c r="J1929" s="27">
        <v>20.68</v>
      </c>
      <c r="K1929" s="17" t="s">
        <v>1532</v>
      </c>
      <c r="L1929" s="34">
        <v>52305</v>
      </c>
      <c r="M1929" s="17">
        <v>52305</v>
      </c>
      <c r="N1929" s="18">
        <v>1999727.46</v>
      </c>
      <c r="O1929" s="30">
        <v>96698.619922630562</v>
      </c>
    </row>
    <row r="1930" spans="1:15" x14ac:dyDescent="0.25">
      <c r="A1930" s="36">
        <v>42715</v>
      </c>
      <c r="B1930" s="38">
        <v>12</v>
      </c>
      <c r="C1930" s="38">
        <v>51</v>
      </c>
      <c r="D1930" s="17">
        <v>3000036682</v>
      </c>
      <c r="E1930" s="17">
        <v>1100122</v>
      </c>
      <c r="F1930" s="17" t="s">
        <v>58</v>
      </c>
      <c r="G1930" s="17">
        <v>203182</v>
      </c>
      <c r="H1930" s="17" t="s">
        <v>1224</v>
      </c>
      <c r="I1930" s="27">
        <v>20.85</v>
      </c>
      <c r="J1930" s="27">
        <v>20.85</v>
      </c>
      <c r="K1930" s="17" t="s">
        <v>1353</v>
      </c>
      <c r="L1930" s="34">
        <v>52302</v>
      </c>
      <c r="M1930" s="17">
        <v>52302</v>
      </c>
      <c r="N1930" s="18">
        <v>2016166.23</v>
      </c>
      <c r="O1930" s="30">
        <v>96698.62014388488</v>
      </c>
    </row>
    <row r="1931" spans="1:15" x14ac:dyDescent="0.25">
      <c r="A1931" s="36">
        <v>42715</v>
      </c>
      <c r="B1931" s="38">
        <v>12</v>
      </c>
      <c r="C1931" s="38">
        <v>51</v>
      </c>
      <c r="D1931" s="17">
        <v>3000036682</v>
      </c>
      <c r="E1931" s="17">
        <v>1100122</v>
      </c>
      <c r="F1931" s="17" t="s">
        <v>58</v>
      </c>
      <c r="G1931" s="17">
        <v>203182</v>
      </c>
      <c r="H1931" s="17" t="s">
        <v>1224</v>
      </c>
      <c r="I1931" s="27">
        <v>20.62</v>
      </c>
      <c r="J1931" s="27">
        <v>20.62</v>
      </c>
      <c r="K1931" s="17" t="s">
        <v>1354</v>
      </c>
      <c r="L1931" s="34">
        <v>52309</v>
      </c>
      <c r="M1931" s="17">
        <v>52309</v>
      </c>
      <c r="N1931" s="18">
        <v>1993925.54</v>
      </c>
      <c r="O1931" s="30">
        <v>96698.61978661493</v>
      </c>
    </row>
    <row r="1932" spans="1:15" x14ac:dyDescent="0.25">
      <c r="A1932" s="36">
        <v>42715</v>
      </c>
      <c r="B1932" s="38">
        <v>12</v>
      </c>
      <c r="C1932" s="38">
        <v>51</v>
      </c>
      <c r="D1932" s="17">
        <v>3000037064</v>
      </c>
      <c r="E1932" s="17">
        <v>1100122</v>
      </c>
      <c r="F1932" s="17" t="s">
        <v>58</v>
      </c>
      <c r="G1932" s="17">
        <v>600005</v>
      </c>
      <c r="H1932" s="17" t="s">
        <v>434</v>
      </c>
      <c r="I1932" s="27">
        <v>16.13</v>
      </c>
      <c r="J1932" s="27">
        <v>16.09</v>
      </c>
      <c r="K1932" s="17" t="s">
        <v>1533</v>
      </c>
      <c r="L1932" s="34">
        <v>9499740048</v>
      </c>
      <c r="M1932" s="17">
        <v>9499740048</v>
      </c>
      <c r="N1932" s="18">
        <v>1630447.97</v>
      </c>
      <c r="O1932" s="30">
        <v>101333</v>
      </c>
    </row>
    <row r="1933" spans="1:15" x14ac:dyDescent="0.25">
      <c r="A1933" s="36">
        <v>42715</v>
      </c>
      <c r="B1933" s="38">
        <v>12</v>
      </c>
      <c r="C1933" s="38">
        <v>51</v>
      </c>
      <c r="D1933" s="17">
        <v>3000037064</v>
      </c>
      <c r="E1933" s="17">
        <v>1100122</v>
      </c>
      <c r="F1933" s="17" t="s">
        <v>58</v>
      </c>
      <c r="G1933" s="17">
        <v>600005</v>
      </c>
      <c r="H1933" s="17" t="s">
        <v>434</v>
      </c>
      <c r="I1933" s="27">
        <v>16.059999999999999</v>
      </c>
      <c r="J1933" s="27">
        <v>16.02</v>
      </c>
      <c r="K1933" s="17" t="s">
        <v>1534</v>
      </c>
      <c r="L1933" s="34">
        <v>9499740048</v>
      </c>
      <c r="M1933" s="17">
        <v>9499740048</v>
      </c>
      <c r="N1933" s="18">
        <v>1623354.66</v>
      </c>
      <c r="O1933" s="30">
        <v>101333</v>
      </c>
    </row>
    <row r="1934" spans="1:15" x14ac:dyDescent="0.25">
      <c r="A1934" s="36">
        <v>42715</v>
      </c>
      <c r="B1934" s="38">
        <v>12</v>
      </c>
      <c r="C1934" s="38">
        <v>51</v>
      </c>
      <c r="D1934" s="17">
        <v>3000036682</v>
      </c>
      <c r="E1934" s="17">
        <v>1100122</v>
      </c>
      <c r="F1934" s="17" t="s">
        <v>58</v>
      </c>
      <c r="G1934" s="17">
        <v>203182</v>
      </c>
      <c r="H1934" s="17" t="s">
        <v>1224</v>
      </c>
      <c r="I1934" s="27">
        <v>20.399999999999999</v>
      </c>
      <c r="J1934" s="27">
        <v>20.399999999999999</v>
      </c>
      <c r="K1934" s="17" t="s">
        <v>1360</v>
      </c>
      <c r="L1934" s="34">
        <v>52304</v>
      </c>
      <c r="M1934" s="17">
        <v>52304</v>
      </c>
      <c r="N1934" s="18">
        <v>1972651.85</v>
      </c>
      <c r="O1934" s="30">
        <v>96698.620098039231</v>
      </c>
    </row>
    <row r="1935" spans="1:15" x14ac:dyDescent="0.25">
      <c r="A1935" s="36">
        <v>42715</v>
      </c>
      <c r="B1935" s="38">
        <v>12</v>
      </c>
      <c r="C1935" s="38">
        <v>51</v>
      </c>
      <c r="D1935" s="17">
        <v>3000036682</v>
      </c>
      <c r="E1935" s="17">
        <v>1100122</v>
      </c>
      <c r="F1935" s="17" t="s">
        <v>58</v>
      </c>
      <c r="G1935" s="17">
        <v>203182</v>
      </c>
      <c r="H1935" s="17" t="s">
        <v>1224</v>
      </c>
      <c r="I1935" s="27">
        <v>27.02</v>
      </c>
      <c r="J1935" s="27">
        <v>27.02</v>
      </c>
      <c r="K1935" s="17" t="s">
        <v>113</v>
      </c>
      <c r="L1935" s="34">
        <v>52250</v>
      </c>
      <c r="M1935" s="17">
        <v>52250</v>
      </c>
      <c r="N1935" s="18">
        <v>2612796.71</v>
      </c>
      <c r="O1935" s="30">
        <v>96698.619911176909</v>
      </c>
    </row>
    <row r="1936" spans="1:15" x14ac:dyDescent="0.25">
      <c r="A1936" s="36">
        <v>42715</v>
      </c>
      <c r="B1936" s="38">
        <v>12</v>
      </c>
      <c r="C1936" s="38">
        <v>51</v>
      </c>
      <c r="D1936" s="17">
        <v>3000036682</v>
      </c>
      <c r="E1936" s="17">
        <v>1100122</v>
      </c>
      <c r="F1936" s="17" t="s">
        <v>58</v>
      </c>
      <c r="G1936" s="17">
        <v>203182</v>
      </c>
      <c r="H1936" s="17" t="s">
        <v>1224</v>
      </c>
      <c r="I1936" s="27">
        <v>19.41</v>
      </c>
      <c r="J1936" s="27">
        <v>19.41</v>
      </c>
      <c r="K1936" s="17" t="s">
        <v>1535</v>
      </c>
      <c r="L1936" s="34">
        <v>52308</v>
      </c>
      <c r="M1936" s="17">
        <v>52308</v>
      </c>
      <c r="N1936" s="18">
        <v>1876920.2099999997</v>
      </c>
      <c r="O1936" s="30">
        <v>96698.619783616683</v>
      </c>
    </row>
    <row r="1937" spans="1:15" x14ac:dyDescent="0.25">
      <c r="A1937" s="36">
        <v>42715</v>
      </c>
      <c r="B1937" s="38">
        <v>12</v>
      </c>
      <c r="C1937" s="38">
        <v>51</v>
      </c>
      <c r="D1937" s="17">
        <v>3000036682</v>
      </c>
      <c r="E1937" s="17">
        <v>1100122</v>
      </c>
      <c r="F1937" s="17" t="s">
        <v>58</v>
      </c>
      <c r="G1937" s="17">
        <v>203182</v>
      </c>
      <c r="H1937" s="17" t="s">
        <v>1224</v>
      </c>
      <c r="I1937" s="27">
        <v>22.43</v>
      </c>
      <c r="J1937" s="27">
        <v>22.43</v>
      </c>
      <c r="K1937" s="17" t="s">
        <v>112</v>
      </c>
      <c r="L1937" s="34">
        <v>52314</v>
      </c>
      <c r="M1937" s="17">
        <v>52314</v>
      </c>
      <c r="N1937" s="18">
        <v>2168950.0499999998</v>
      </c>
      <c r="O1937" s="30">
        <v>96698.620151582698</v>
      </c>
    </row>
    <row r="1938" spans="1:15" x14ac:dyDescent="0.25">
      <c r="A1938" s="36">
        <v>42715</v>
      </c>
      <c r="B1938" s="38">
        <v>12</v>
      </c>
      <c r="C1938" s="38">
        <v>51</v>
      </c>
      <c r="D1938" s="17">
        <v>3000036682</v>
      </c>
      <c r="E1938" s="17">
        <v>1100122</v>
      </c>
      <c r="F1938" s="17" t="s">
        <v>58</v>
      </c>
      <c r="G1938" s="17">
        <v>203182</v>
      </c>
      <c r="H1938" s="17" t="s">
        <v>1224</v>
      </c>
      <c r="I1938" s="27">
        <v>22.72</v>
      </c>
      <c r="J1938" s="27">
        <v>22.72</v>
      </c>
      <c r="K1938" s="17" t="s">
        <v>112</v>
      </c>
      <c r="L1938" s="34">
        <v>52303</v>
      </c>
      <c r="M1938" s="17">
        <v>52303</v>
      </c>
      <c r="N1938" s="18">
        <v>2196992.65</v>
      </c>
      <c r="O1938" s="30">
        <v>96698.620158450707</v>
      </c>
    </row>
    <row r="1939" spans="1:15" x14ac:dyDescent="0.25">
      <c r="A1939" s="36">
        <v>42715</v>
      </c>
      <c r="B1939" s="38">
        <v>12</v>
      </c>
      <c r="C1939" s="38">
        <v>51</v>
      </c>
      <c r="D1939" s="17">
        <v>3000036682</v>
      </c>
      <c r="E1939" s="17">
        <v>1100122</v>
      </c>
      <c r="F1939" s="17" t="s">
        <v>58</v>
      </c>
      <c r="G1939" s="17">
        <v>203182</v>
      </c>
      <c r="H1939" s="17" t="s">
        <v>1224</v>
      </c>
      <c r="I1939" s="27">
        <v>20.56</v>
      </c>
      <c r="J1939" s="27">
        <v>20.55</v>
      </c>
      <c r="K1939" s="17" t="s">
        <v>1536</v>
      </c>
      <c r="L1939" s="34">
        <v>52316</v>
      </c>
      <c r="M1939" s="17">
        <v>52316</v>
      </c>
      <c r="N1939" s="18">
        <v>1987156.64</v>
      </c>
      <c r="O1939" s="30">
        <v>96698.619951338187</v>
      </c>
    </row>
    <row r="1940" spans="1:15" x14ac:dyDescent="0.25">
      <c r="A1940" s="36">
        <v>42715</v>
      </c>
      <c r="B1940" s="38">
        <v>12</v>
      </c>
      <c r="C1940" s="38">
        <v>51</v>
      </c>
      <c r="D1940" s="17">
        <v>3000036682</v>
      </c>
      <c r="E1940" s="17">
        <v>1100122</v>
      </c>
      <c r="F1940" s="17" t="s">
        <v>58</v>
      </c>
      <c r="G1940" s="17">
        <v>203182</v>
      </c>
      <c r="H1940" s="17" t="s">
        <v>1224</v>
      </c>
      <c r="I1940" s="27">
        <v>17.13</v>
      </c>
      <c r="J1940" s="27">
        <v>17.13</v>
      </c>
      <c r="K1940" s="17" t="s">
        <v>1497</v>
      </c>
      <c r="L1940" s="34">
        <v>52317</v>
      </c>
      <c r="M1940" s="17">
        <v>52317</v>
      </c>
      <c r="N1940" s="18">
        <v>1656447.36</v>
      </c>
      <c r="O1940" s="30">
        <v>96698.619964973739</v>
      </c>
    </row>
    <row r="1941" spans="1:15" x14ac:dyDescent="0.25">
      <c r="A1941" s="36">
        <v>42715</v>
      </c>
      <c r="B1941" s="38">
        <v>12</v>
      </c>
      <c r="C1941" s="38">
        <v>51</v>
      </c>
      <c r="D1941" s="17">
        <v>3000036682</v>
      </c>
      <c r="E1941" s="17">
        <v>1100122</v>
      </c>
      <c r="F1941" s="17" t="s">
        <v>58</v>
      </c>
      <c r="G1941" s="17">
        <v>203182</v>
      </c>
      <c r="H1941" s="17" t="s">
        <v>1224</v>
      </c>
      <c r="I1941" s="27">
        <v>23.91</v>
      </c>
      <c r="J1941" s="27">
        <v>23.9</v>
      </c>
      <c r="K1941" s="17" t="s">
        <v>1537</v>
      </c>
      <c r="L1941" s="34">
        <v>52315</v>
      </c>
      <c r="M1941" s="17">
        <v>52315</v>
      </c>
      <c r="N1941" s="18">
        <v>2311097.02</v>
      </c>
      <c r="O1941" s="30">
        <v>96698.620083682021</v>
      </c>
    </row>
    <row r="1942" spans="1:15" x14ac:dyDescent="0.25">
      <c r="A1942" s="36">
        <v>42715</v>
      </c>
      <c r="B1942" s="38">
        <v>12</v>
      </c>
      <c r="C1942" s="38">
        <v>51</v>
      </c>
      <c r="D1942" s="17">
        <v>3000036682</v>
      </c>
      <c r="E1942" s="17">
        <v>1100122</v>
      </c>
      <c r="F1942" s="17" t="s">
        <v>58</v>
      </c>
      <c r="G1942" s="17">
        <v>203182</v>
      </c>
      <c r="H1942" s="17" t="s">
        <v>1224</v>
      </c>
      <c r="I1942" s="27">
        <v>24.04</v>
      </c>
      <c r="J1942" s="27">
        <v>24.04</v>
      </c>
      <c r="K1942" s="17" t="s">
        <v>1538</v>
      </c>
      <c r="L1942" s="34">
        <v>52307</v>
      </c>
      <c r="M1942" s="17">
        <v>52307</v>
      </c>
      <c r="N1942" s="18">
        <v>2324634.8199999998</v>
      </c>
      <c r="O1942" s="30">
        <v>96698.619800332774</v>
      </c>
    </row>
    <row r="1943" spans="1:15" x14ac:dyDescent="0.25">
      <c r="A1943" s="36">
        <v>42715</v>
      </c>
      <c r="B1943" s="38">
        <v>12</v>
      </c>
      <c r="C1943" s="38">
        <v>51</v>
      </c>
      <c r="D1943" s="17">
        <v>3000036682</v>
      </c>
      <c r="E1943" s="17">
        <v>1100122</v>
      </c>
      <c r="F1943" s="17" t="s">
        <v>58</v>
      </c>
      <c r="G1943" s="17">
        <v>203182</v>
      </c>
      <c r="H1943" s="17" t="s">
        <v>1224</v>
      </c>
      <c r="I1943" s="27">
        <v>20.74</v>
      </c>
      <c r="J1943" s="27">
        <v>20.74</v>
      </c>
      <c r="K1943" s="17" t="s">
        <v>1360</v>
      </c>
      <c r="L1943" s="34">
        <v>52311</v>
      </c>
      <c r="M1943" s="17">
        <v>52311</v>
      </c>
      <c r="N1943" s="18">
        <v>2005529.38</v>
      </c>
      <c r="O1943" s="30">
        <v>96698.620057859211</v>
      </c>
    </row>
    <row r="1944" spans="1:15" x14ac:dyDescent="0.25">
      <c r="A1944" s="36">
        <v>42715</v>
      </c>
      <c r="B1944" s="38">
        <v>12</v>
      </c>
      <c r="C1944" s="38">
        <v>51</v>
      </c>
      <c r="D1944" s="17">
        <v>3000036682</v>
      </c>
      <c r="E1944" s="17">
        <v>1100122</v>
      </c>
      <c r="F1944" s="17" t="s">
        <v>58</v>
      </c>
      <c r="G1944" s="17">
        <v>203182</v>
      </c>
      <c r="H1944" s="17" t="s">
        <v>1224</v>
      </c>
      <c r="I1944" s="27">
        <v>20.61</v>
      </c>
      <c r="J1944" s="27">
        <v>20.61</v>
      </c>
      <c r="K1944" s="17" t="s">
        <v>1539</v>
      </c>
      <c r="L1944" s="34">
        <v>52306</v>
      </c>
      <c r="M1944" s="17">
        <v>52306</v>
      </c>
      <c r="N1944" s="18">
        <v>1992958.56</v>
      </c>
      <c r="O1944" s="30">
        <v>96698.620087336254</v>
      </c>
    </row>
    <row r="1945" spans="1:15" x14ac:dyDescent="0.25">
      <c r="A1945" s="36">
        <v>42715</v>
      </c>
      <c r="B1945" s="38">
        <v>12</v>
      </c>
      <c r="C1945" s="38">
        <v>51</v>
      </c>
      <c r="D1945" s="17">
        <v>3000036682</v>
      </c>
      <c r="E1945" s="17">
        <v>1100122</v>
      </c>
      <c r="F1945" s="17" t="s">
        <v>58</v>
      </c>
      <c r="G1945" s="17">
        <v>203182</v>
      </c>
      <c r="H1945" s="17" t="s">
        <v>1224</v>
      </c>
      <c r="I1945" s="27">
        <v>24.19</v>
      </c>
      <c r="J1945" s="27">
        <v>24.19</v>
      </c>
      <c r="K1945" s="17" t="s">
        <v>1540</v>
      </c>
      <c r="L1945" s="34">
        <v>52301</v>
      </c>
      <c r="M1945" s="17">
        <v>52301</v>
      </c>
      <c r="N1945" s="18">
        <v>2339139.62</v>
      </c>
      <c r="O1945" s="30">
        <v>96698.620090946672</v>
      </c>
    </row>
    <row r="1946" spans="1:15" x14ac:dyDescent="0.25">
      <c r="A1946" s="36">
        <v>42715</v>
      </c>
      <c r="B1946" s="38">
        <v>12</v>
      </c>
      <c r="C1946" s="38">
        <v>51</v>
      </c>
      <c r="D1946" s="17">
        <v>3000036178</v>
      </c>
      <c r="E1946" s="17">
        <v>1100122</v>
      </c>
      <c r="F1946" s="17" t="s">
        <v>58</v>
      </c>
      <c r="G1946" s="17">
        <v>202989</v>
      </c>
      <c r="H1946" s="17" t="s">
        <v>206</v>
      </c>
      <c r="I1946" s="27">
        <v>20</v>
      </c>
      <c r="J1946" s="27">
        <v>19.98</v>
      </c>
      <c r="K1946" s="17" t="s">
        <v>1541</v>
      </c>
      <c r="L1946" s="34">
        <v>1284</v>
      </c>
      <c r="M1946" s="17">
        <v>1284</v>
      </c>
      <c r="N1946" s="18">
        <v>1978019.93</v>
      </c>
      <c r="O1946" s="30">
        <v>98999.996496496489</v>
      </c>
    </row>
    <row r="1947" spans="1:15" x14ac:dyDescent="0.25">
      <c r="A1947" s="36">
        <v>42715</v>
      </c>
      <c r="B1947" s="38">
        <v>12</v>
      </c>
      <c r="C1947" s="38">
        <v>51</v>
      </c>
      <c r="D1947" s="17">
        <v>3000037064</v>
      </c>
      <c r="E1947" s="17">
        <v>1100122</v>
      </c>
      <c r="F1947" s="17" t="s">
        <v>58</v>
      </c>
      <c r="G1947" s="17">
        <v>600005</v>
      </c>
      <c r="H1947" s="17" t="s">
        <v>434</v>
      </c>
      <c r="I1947" s="27">
        <v>16.010000000000002</v>
      </c>
      <c r="J1947" s="27">
        <v>15.96</v>
      </c>
      <c r="K1947" s="17" t="s">
        <v>1542</v>
      </c>
      <c r="L1947" s="34">
        <v>9499740048</v>
      </c>
      <c r="M1947" s="17">
        <v>9499740048</v>
      </c>
      <c r="N1947" s="18">
        <v>1617274.68</v>
      </c>
      <c r="O1947" s="30">
        <v>101332.99999999999</v>
      </c>
    </row>
    <row r="1948" spans="1:15" x14ac:dyDescent="0.25">
      <c r="A1948" s="36">
        <v>42715</v>
      </c>
      <c r="B1948" s="38">
        <v>12</v>
      </c>
      <c r="C1948" s="38">
        <v>51</v>
      </c>
      <c r="D1948" s="17">
        <v>3000037064</v>
      </c>
      <c r="E1948" s="17">
        <v>1100122</v>
      </c>
      <c r="F1948" s="17" t="s">
        <v>58</v>
      </c>
      <c r="G1948" s="17">
        <v>600005</v>
      </c>
      <c r="H1948" s="17" t="s">
        <v>434</v>
      </c>
      <c r="I1948" s="27">
        <v>20.239999999999998</v>
      </c>
      <c r="J1948" s="27">
        <v>20.21</v>
      </c>
      <c r="K1948" s="17" t="s">
        <v>1543</v>
      </c>
      <c r="L1948" s="34">
        <v>9499740048</v>
      </c>
      <c r="M1948" s="17">
        <v>9499740048</v>
      </c>
      <c r="N1948" s="18">
        <v>2047939.9299999997</v>
      </c>
      <c r="O1948" s="30">
        <v>101332.99999999999</v>
      </c>
    </row>
    <row r="1949" spans="1:15" x14ac:dyDescent="0.25">
      <c r="A1949" s="36">
        <v>42715</v>
      </c>
      <c r="B1949" s="38">
        <v>12</v>
      </c>
      <c r="C1949" s="38">
        <v>51</v>
      </c>
      <c r="D1949" s="17">
        <v>3000036682</v>
      </c>
      <c r="E1949" s="17">
        <v>1100122</v>
      </c>
      <c r="F1949" s="17" t="s">
        <v>58</v>
      </c>
      <c r="G1949" s="17">
        <v>203182</v>
      </c>
      <c r="H1949" s="17" t="s">
        <v>1224</v>
      </c>
      <c r="I1949" s="27">
        <v>25.62</v>
      </c>
      <c r="J1949" s="27">
        <v>25.62</v>
      </c>
      <c r="K1949" s="17" t="s">
        <v>43</v>
      </c>
      <c r="L1949" s="34">
        <v>52313</v>
      </c>
      <c r="M1949" s="17">
        <v>52313</v>
      </c>
      <c r="N1949" s="18">
        <v>2477418.64</v>
      </c>
      <c r="O1949" s="30">
        <v>96698.619828259179</v>
      </c>
    </row>
    <row r="1950" spans="1:15" x14ac:dyDescent="0.25">
      <c r="A1950" s="36">
        <v>42715</v>
      </c>
      <c r="B1950" s="38">
        <v>12</v>
      </c>
      <c r="C1950" s="38">
        <v>51</v>
      </c>
      <c r="D1950" s="17">
        <v>3000036682</v>
      </c>
      <c r="E1950" s="17">
        <v>1100122</v>
      </c>
      <c r="F1950" s="17" t="s">
        <v>58</v>
      </c>
      <c r="G1950" s="17">
        <v>203182</v>
      </c>
      <c r="H1950" s="17" t="s">
        <v>1224</v>
      </c>
      <c r="I1950" s="27">
        <v>26.46</v>
      </c>
      <c r="J1950" s="27">
        <v>26.46</v>
      </c>
      <c r="K1950" s="17" t="s">
        <v>113</v>
      </c>
      <c r="L1950" s="34">
        <v>52312</v>
      </c>
      <c r="M1950" s="17">
        <v>52312</v>
      </c>
      <c r="N1950" s="18">
        <v>2558645.4900000002</v>
      </c>
      <c r="O1950" s="30">
        <v>96698.620181405902</v>
      </c>
    </row>
    <row r="1951" spans="1:15" x14ac:dyDescent="0.25">
      <c r="A1951" s="36">
        <v>42715</v>
      </c>
      <c r="B1951" s="38">
        <v>12</v>
      </c>
      <c r="C1951" s="38">
        <v>51</v>
      </c>
      <c r="D1951" s="17">
        <v>3000037025</v>
      </c>
      <c r="E1951" s="17">
        <v>1100365</v>
      </c>
      <c r="F1951" s="17" t="s">
        <v>14</v>
      </c>
      <c r="G1951" s="17">
        <v>200258</v>
      </c>
      <c r="H1951" s="17" t="s">
        <v>400</v>
      </c>
      <c r="I1951" s="27">
        <v>21.2</v>
      </c>
      <c r="J1951" s="27">
        <v>21.19</v>
      </c>
      <c r="K1951" s="17" t="s">
        <v>1544</v>
      </c>
      <c r="L1951" s="34">
        <v>271000181</v>
      </c>
      <c r="M1951" s="17">
        <v>271000181</v>
      </c>
      <c r="N1951" s="18">
        <v>1029304.2500000001</v>
      </c>
      <c r="O1951" s="30">
        <v>48575</v>
      </c>
    </row>
    <row r="1952" spans="1:15" x14ac:dyDescent="0.25">
      <c r="A1952" s="36">
        <v>42715</v>
      </c>
      <c r="B1952" s="38">
        <v>12</v>
      </c>
      <c r="C1952" s="38">
        <v>51</v>
      </c>
      <c r="D1952" s="17">
        <v>3000037025</v>
      </c>
      <c r="E1952" s="17">
        <v>1100365</v>
      </c>
      <c r="F1952" s="17" t="s">
        <v>14</v>
      </c>
      <c r="G1952" s="17">
        <v>200258</v>
      </c>
      <c r="H1952" s="17" t="s">
        <v>400</v>
      </c>
      <c r="I1952" s="27">
        <v>19.73</v>
      </c>
      <c r="J1952" s="27">
        <v>19.73</v>
      </c>
      <c r="K1952" s="17" t="s">
        <v>1358</v>
      </c>
      <c r="L1952" s="34">
        <v>271000178</v>
      </c>
      <c r="M1952" s="17">
        <v>271000178</v>
      </c>
      <c r="N1952" s="18">
        <v>958384.75</v>
      </c>
      <c r="O1952" s="30">
        <v>48575</v>
      </c>
    </row>
    <row r="1953" spans="1:15" x14ac:dyDescent="0.25">
      <c r="A1953" s="36">
        <v>42715</v>
      </c>
      <c r="B1953" s="38">
        <v>12</v>
      </c>
      <c r="C1953" s="38">
        <v>51</v>
      </c>
      <c r="D1953" s="17">
        <v>3000037025</v>
      </c>
      <c r="E1953" s="17">
        <v>1100365</v>
      </c>
      <c r="F1953" s="17" t="s">
        <v>14</v>
      </c>
      <c r="G1953" s="17">
        <v>200258</v>
      </c>
      <c r="H1953" s="17" t="s">
        <v>400</v>
      </c>
      <c r="I1953" s="27">
        <v>20.64</v>
      </c>
      <c r="J1953" s="27">
        <v>20.62</v>
      </c>
      <c r="K1953" s="17" t="s">
        <v>1545</v>
      </c>
      <c r="L1953" s="34">
        <v>271000179</v>
      </c>
      <c r="M1953" s="17">
        <v>271000179</v>
      </c>
      <c r="N1953" s="18">
        <v>1001616.5</v>
      </c>
      <c r="O1953" s="30">
        <v>48575</v>
      </c>
    </row>
    <row r="1954" spans="1:15" x14ac:dyDescent="0.25">
      <c r="A1954" s="36">
        <v>42715</v>
      </c>
      <c r="B1954" s="38">
        <v>12</v>
      </c>
      <c r="C1954" s="38">
        <v>51</v>
      </c>
      <c r="D1954" s="17">
        <v>3000037025</v>
      </c>
      <c r="E1954" s="17">
        <v>1100365</v>
      </c>
      <c r="F1954" s="17" t="s">
        <v>14</v>
      </c>
      <c r="G1954" s="17">
        <v>200258</v>
      </c>
      <c r="H1954" s="17" t="s">
        <v>400</v>
      </c>
      <c r="I1954" s="27">
        <v>19.52</v>
      </c>
      <c r="J1954" s="27">
        <v>19.5</v>
      </c>
      <c r="K1954" s="17" t="s">
        <v>1495</v>
      </c>
      <c r="L1954" s="34">
        <v>271000176</v>
      </c>
      <c r="M1954" s="17">
        <v>271000176</v>
      </c>
      <c r="N1954" s="18">
        <v>947212.5</v>
      </c>
      <c r="O1954" s="30">
        <v>48575</v>
      </c>
    </row>
    <row r="1955" spans="1:15" x14ac:dyDescent="0.25">
      <c r="A1955" s="36">
        <v>42715</v>
      </c>
      <c r="B1955" s="38">
        <v>12</v>
      </c>
      <c r="C1955" s="38">
        <v>51</v>
      </c>
      <c r="D1955" s="17">
        <v>3000036957</v>
      </c>
      <c r="E1955" s="17">
        <v>1100380</v>
      </c>
      <c r="F1955" s="17" t="s">
        <v>23</v>
      </c>
      <c r="G1955" s="17">
        <v>200282</v>
      </c>
      <c r="H1955" s="17" t="s">
        <v>24</v>
      </c>
      <c r="I1955" s="27">
        <v>27.2</v>
      </c>
      <c r="J1955" s="27">
        <v>27.2</v>
      </c>
      <c r="K1955" s="17" t="s">
        <v>52</v>
      </c>
      <c r="L1955" s="34">
        <v>301</v>
      </c>
      <c r="M1955" s="17">
        <v>301</v>
      </c>
      <c r="N1955" s="18">
        <v>2424324.0299999998</v>
      </c>
      <c r="O1955" s="30">
        <v>89129.559926470582</v>
      </c>
    </row>
    <row r="1956" spans="1:15" x14ac:dyDescent="0.25">
      <c r="A1956" s="36">
        <v>42715</v>
      </c>
      <c r="B1956" s="38">
        <v>12</v>
      </c>
      <c r="C1956" s="38">
        <v>51</v>
      </c>
      <c r="D1956" s="17">
        <v>3000036957</v>
      </c>
      <c r="E1956" s="17">
        <v>1100380</v>
      </c>
      <c r="F1956" s="17" t="s">
        <v>23</v>
      </c>
      <c r="G1956" s="17">
        <v>200282</v>
      </c>
      <c r="H1956" s="17" t="s">
        <v>24</v>
      </c>
      <c r="I1956" s="27">
        <v>27.21</v>
      </c>
      <c r="J1956" s="27">
        <v>27.21</v>
      </c>
      <c r="K1956" s="17" t="s">
        <v>33</v>
      </c>
      <c r="L1956" s="34">
        <v>298</v>
      </c>
      <c r="M1956" s="17">
        <v>298</v>
      </c>
      <c r="N1956" s="18">
        <v>2425215.33</v>
      </c>
      <c r="O1956" s="30">
        <v>89129.560088202867</v>
      </c>
    </row>
    <row r="1957" spans="1:15" x14ac:dyDescent="0.25">
      <c r="A1957" s="36">
        <v>42715</v>
      </c>
      <c r="B1957" s="38">
        <v>12</v>
      </c>
      <c r="C1957" s="38">
        <v>51</v>
      </c>
      <c r="D1957" s="17">
        <v>3000036957</v>
      </c>
      <c r="E1957" s="17">
        <v>1100380</v>
      </c>
      <c r="F1957" s="17" t="s">
        <v>23</v>
      </c>
      <c r="G1957" s="17">
        <v>200282</v>
      </c>
      <c r="H1957" s="17" t="s">
        <v>24</v>
      </c>
      <c r="I1957" s="27">
        <v>23.75</v>
      </c>
      <c r="J1957" s="27">
        <v>23.73</v>
      </c>
      <c r="K1957" s="17" t="s">
        <v>1546</v>
      </c>
      <c r="L1957" s="34">
        <v>296</v>
      </c>
      <c r="M1957" s="17">
        <v>296</v>
      </c>
      <c r="N1957" s="18">
        <v>2115044.46</v>
      </c>
      <c r="O1957" s="30">
        <v>89129.560050568893</v>
      </c>
    </row>
    <row r="1958" spans="1:15" x14ac:dyDescent="0.25">
      <c r="A1958" s="36">
        <v>42715</v>
      </c>
      <c r="B1958" s="38">
        <v>12</v>
      </c>
      <c r="C1958" s="38">
        <v>51</v>
      </c>
      <c r="D1958" s="17">
        <v>3000036957</v>
      </c>
      <c r="E1958" s="17">
        <v>1100380</v>
      </c>
      <c r="F1958" s="17" t="s">
        <v>23</v>
      </c>
      <c r="G1958" s="17">
        <v>200282</v>
      </c>
      <c r="H1958" s="17" t="s">
        <v>24</v>
      </c>
      <c r="I1958" s="27">
        <v>27.8</v>
      </c>
      <c r="J1958" s="27">
        <v>27.79</v>
      </c>
      <c r="K1958" s="17" t="s">
        <v>118</v>
      </c>
      <c r="L1958" s="34">
        <v>295</v>
      </c>
      <c r="M1958" s="17">
        <v>295</v>
      </c>
      <c r="N1958" s="18">
        <v>2476910.4700000002</v>
      </c>
      <c r="O1958" s="30">
        <v>89129.559913638004</v>
      </c>
    </row>
    <row r="1959" spans="1:15" x14ac:dyDescent="0.25">
      <c r="A1959" s="36">
        <v>42715</v>
      </c>
      <c r="B1959" s="38">
        <v>12</v>
      </c>
      <c r="C1959" s="38">
        <v>51</v>
      </c>
      <c r="D1959" s="17">
        <v>3000036957</v>
      </c>
      <c r="E1959" s="17">
        <v>1100380</v>
      </c>
      <c r="F1959" s="17" t="s">
        <v>23</v>
      </c>
      <c r="G1959" s="17">
        <v>200282</v>
      </c>
      <c r="H1959" s="17" t="s">
        <v>24</v>
      </c>
      <c r="I1959" s="27">
        <v>28.17</v>
      </c>
      <c r="J1959" s="27">
        <v>28.17</v>
      </c>
      <c r="K1959" s="17" t="s">
        <v>56</v>
      </c>
      <c r="L1959" s="34">
        <v>299</v>
      </c>
      <c r="M1959" s="17">
        <v>299</v>
      </c>
      <c r="N1959" s="18">
        <v>2510779.71</v>
      </c>
      <c r="O1959" s="30">
        <v>89129.560170394034</v>
      </c>
    </row>
    <row r="1960" spans="1:15" x14ac:dyDescent="0.25">
      <c r="A1960" s="36">
        <v>42715</v>
      </c>
      <c r="B1960" s="38">
        <v>12</v>
      </c>
      <c r="C1960" s="38">
        <v>51</v>
      </c>
      <c r="D1960" s="17">
        <v>3000036957</v>
      </c>
      <c r="E1960" s="17">
        <v>1100380</v>
      </c>
      <c r="F1960" s="17" t="s">
        <v>23</v>
      </c>
      <c r="G1960" s="17">
        <v>200282</v>
      </c>
      <c r="H1960" s="17" t="s">
        <v>24</v>
      </c>
      <c r="I1960" s="27">
        <v>23.9</v>
      </c>
      <c r="J1960" s="27">
        <v>23.9</v>
      </c>
      <c r="K1960" s="17" t="s">
        <v>1547</v>
      </c>
      <c r="L1960" s="34">
        <v>300</v>
      </c>
      <c r="M1960" s="17">
        <v>300</v>
      </c>
      <c r="N1960" s="18">
        <v>2130196.48</v>
      </c>
      <c r="O1960" s="30">
        <v>89129.55983263599</v>
      </c>
    </row>
    <row r="1961" spans="1:15" x14ac:dyDescent="0.25">
      <c r="A1961" s="36">
        <v>42715</v>
      </c>
      <c r="B1961" s="38">
        <v>12</v>
      </c>
      <c r="C1961" s="38">
        <v>51</v>
      </c>
      <c r="D1961" s="17">
        <v>3000036957</v>
      </c>
      <c r="E1961" s="17">
        <v>1100380</v>
      </c>
      <c r="F1961" s="17" t="s">
        <v>23</v>
      </c>
      <c r="G1961" s="17">
        <v>200282</v>
      </c>
      <c r="H1961" s="17" t="s">
        <v>24</v>
      </c>
      <c r="I1961" s="27">
        <v>23.89</v>
      </c>
      <c r="J1961" s="27">
        <v>23.86</v>
      </c>
      <c r="K1961" s="17" t="s">
        <v>1548</v>
      </c>
      <c r="L1961" s="34">
        <v>297</v>
      </c>
      <c r="M1961" s="17">
        <v>297</v>
      </c>
      <c r="N1961" s="18">
        <v>2126631.2999999998</v>
      </c>
      <c r="O1961" s="30">
        <v>89129.559932942153</v>
      </c>
    </row>
    <row r="1962" spans="1:15" x14ac:dyDescent="0.25">
      <c r="A1962" s="36">
        <v>42715</v>
      </c>
      <c r="B1962" s="38">
        <v>12</v>
      </c>
      <c r="C1962" s="38">
        <v>51</v>
      </c>
      <c r="D1962" s="17">
        <v>3000036957</v>
      </c>
      <c r="E1962" s="17">
        <v>1100380</v>
      </c>
      <c r="F1962" s="17" t="s">
        <v>23</v>
      </c>
      <c r="G1962" s="17">
        <v>200282</v>
      </c>
      <c r="H1962" s="17" t="s">
        <v>24</v>
      </c>
      <c r="I1962" s="27">
        <v>33.049999999999997</v>
      </c>
      <c r="J1962" s="27">
        <v>32.99</v>
      </c>
      <c r="K1962" s="17" t="s">
        <v>151</v>
      </c>
      <c r="L1962" s="34">
        <v>294</v>
      </c>
      <c r="M1962" s="17">
        <v>294</v>
      </c>
      <c r="N1962" s="18">
        <v>2940384.18</v>
      </c>
      <c r="O1962" s="30">
        <v>89129.559866626252</v>
      </c>
    </row>
    <row r="1963" spans="1:15" x14ac:dyDescent="0.25">
      <c r="A1963" s="36">
        <v>42715</v>
      </c>
      <c r="B1963" s="38">
        <v>12</v>
      </c>
      <c r="C1963" s="38">
        <v>51</v>
      </c>
      <c r="D1963" s="17">
        <v>3000036957</v>
      </c>
      <c r="E1963" s="17">
        <v>1100380</v>
      </c>
      <c r="F1963" s="17" t="s">
        <v>23</v>
      </c>
      <c r="G1963" s="17">
        <v>200282</v>
      </c>
      <c r="H1963" s="17" t="s">
        <v>24</v>
      </c>
      <c r="I1963" s="27">
        <v>23.89</v>
      </c>
      <c r="J1963" s="27">
        <v>23.86</v>
      </c>
      <c r="K1963" s="17" t="s">
        <v>1548</v>
      </c>
      <c r="L1963" s="34">
        <v>297</v>
      </c>
      <c r="M1963" s="17">
        <v>297</v>
      </c>
      <c r="N1963" s="18">
        <v>2126631.2999999998</v>
      </c>
      <c r="O1963" s="30">
        <v>89129.559932942153</v>
      </c>
    </row>
    <row r="1964" spans="1:15" x14ac:dyDescent="0.25">
      <c r="A1964" s="36">
        <v>42715</v>
      </c>
      <c r="B1964" s="38">
        <v>12</v>
      </c>
      <c r="C1964" s="38">
        <v>51</v>
      </c>
      <c r="D1964" s="17">
        <v>3000036957</v>
      </c>
      <c r="E1964" s="17">
        <v>1100380</v>
      </c>
      <c r="F1964" s="17" t="s">
        <v>23</v>
      </c>
      <c r="G1964" s="17">
        <v>200282</v>
      </c>
      <c r="H1964" s="17" t="s">
        <v>24</v>
      </c>
      <c r="I1964" s="27">
        <v>-23.89</v>
      </c>
      <c r="J1964" s="27">
        <v>-23.86</v>
      </c>
      <c r="K1964" s="17" t="s">
        <v>1548</v>
      </c>
      <c r="L1964" s="34">
        <v>297</v>
      </c>
      <c r="M1964" s="17">
        <v>297</v>
      </c>
      <c r="N1964" s="18">
        <v>-2126631.2999999998</v>
      </c>
      <c r="O1964" s="30">
        <v>89129.559932942153</v>
      </c>
    </row>
    <row r="1965" spans="1:15" x14ac:dyDescent="0.25">
      <c r="A1965" s="36">
        <v>42717</v>
      </c>
      <c r="B1965" s="38">
        <v>12</v>
      </c>
      <c r="C1965" s="38">
        <v>51</v>
      </c>
      <c r="D1965" s="17">
        <v>3000036957</v>
      </c>
      <c r="E1965" s="17">
        <v>1100380</v>
      </c>
      <c r="F1965" s="17" t="s">
        <v>23</v>
      </c>
      <c r="G1965" s="17">
        <v>200282</v>
      </c>
      <c r="H1965" s="17" t="s">
        <v>24</v>
      </c>
      <c r="I1965" s="27">
        <v>27.52</v>
      </c>
      <c r="J1965" s="27">
        <v>27.43</v>
      </c>
      <c r="K1965" s="17" t="s">
        <v>54</v>
      </c>
      <c r="L1965" s="34">
        <v>302</v>
      </c>
      <c r="M1965" s="17">
        <v>302</v>
      </c>
      <c r="N1965" s="18">
        <v>2444823.83</v>
      </c>
      <c r="O1965" s="30">
        <v>89129.55997083486</v>
      </c>
    </row>
    <row r="1966" spans="1:15" x14ac:dyDescent="0.25">
      <c r="A1966" s="36">
        <v>42717</v>
      </c>
      <c r="B1966" s="38">
        <v>12</v>
      </c>
      <c r="C1966" s="38">
        <v>51</v>
      </c>
      <c r="D1966" s="17">
        <v>3000036957</v>
      </c>
      <c r="E1966" s="17">
        <v>1100380</v>
      </c>
      <c r="F1966" s="17" t="s">
        <v>23</v>
      </c>
      <c r="G1966" s="17">
        <v>200282</v>
      </c>
      <c r="H1966" s="17" t="s">
        <v>24</v>
      </c>
      <c r="I1966" s="27">
        <v>27.87</v>
      </c>
      <c r="J1966" s="27">
        <v>27.79</v>
      </c>
      <c r="K1966" s="17" t="s">
        <v>34</v>
      </c>
      <c r="L1966" s="34">
        <v>304</v>
      </c>
      <c r="M1966" s="17">
        <v>304</v>
      </c>
      <c r="N1966" s="18">
        <v>2476910.4700000002</v>
      </c>
      <c r="O1966" s="30">
        <v>89129.559913638004</v>
      </c>
    </row>
    <row r="1967" spans="1:15" x14ac:dyDescent="0.25">
      <c r="A1967" s="36">
        <v>42717</v>
      </c>
      <c r="B1967" s="38">
        <v>12</v>
      </c>
      <c r="C1967" s="38">
        <v>51</v>
      </c>
      <c r="D1967" s="17">
        <v>3000036957</v>
      </c>
      <c r="E1967" s="17">
        <v>1100380</v>
      </c>
      <c r="F1967" s="17" t="s">
        <v>23</v>
      </c>
      <c r="G1967" s="17">
        <v>200282</v>
      </c>
      <c r="H1967" s="17" t="s">
        <v>24</v>
      </c>
      <c r="I1967" s="27">
        <v>33.46</v>
      </c>
      <c r="J1967" s="27">
        <v>33.36</v>
      </c>
      <c r="K1967" s="17" t="s">
        <v>1549</v>
      </c>
      <c r="L1967" s="34" t="s">
        <v>1550</v>
      </c>
      <c r="M1967" s="17">
        <v>303</v>
      </c>
      <c r="N1967" s="18">
        <v>2973362.12</v>
      </c>
      <c r="O1967" s="30">
        <v>89129.559952038369</v>
      </c>
    </row>
    <row r="1968" spans="1:15" x14ac:dyDescent="0.25">
      <c r="A1968" s="36">
        <v>42718</v>
      </c>
      <c r="B1968" s="38">
        <v>12</v>
      </c>
      <c r="C1968" s="38">
        <v>51</v>
      </c>
      <c r="D1968" s="17">
        <v>3000035557</v>
      </c>
      <c r="E1968" s="17">
        <v>1100122</v>
      </c>
      <c r="F1968" s="17" t="s">
        <v>58</v>
      </c>
      <c r="G1968" s="17">
        <v>203182</v>
      </c>
      <c r="H1968" s="17" t="s">
        <v>1224</v>
      </c>
      <c r="I1968" s="27">
        <v>18.824999999999999</v>
      </c>
      <c r="J1968" s="27">
        <v>18.75</v>
      </c>
      <c r="K1968" s="17" t="s">
        <v>1551</v>
      </c>
      <c r="L1968" s="34">
        <v>184</v>
      </c>
      <c r="M1968" s="17">
        <v>184</v>
      </c>
      <c r="N1968" s="18">
        <v>1766850.7499999998</v>
      </c>
      <c r="O1968" s="30">
        <v>94232.04</v>
      </c>
    </row>
    <row r="1969" spans="1:15" x14ac:dyDescent="0.25">
      <c r="A1969" s="36">
        <v>42718</v>
      </c>
      <c r="B1969" s="38">
        <v>12</v>
      </c>
      <c r="C1969" s="38">
        <v>51</v>
      </c>
      <c r="D1969" s="17">
        <v>3000037098</v>
      </c>
      <c r="E1969" s="17">
        <v>1100122</v>
      </c>
      <c r="F1969" s="17" t="s">
        <v>58</v>
      </c>
      <c r="G1969" s="17">
        <v>600005</v>
      </c>
      <c r="H1969" s="17" t="s">
        <v>434</v>
      </c>
      <c r="I1969" s="27">
        <v>19.77</v>
      </c>
      <c r="J1969" s="27">
        <v>19.77</v>
      </c>
      <c r="K1969" s="17" t="s">
        <v>1552</v>
      </c>
      <c r="L1969" s="34">
        <v>9499740050</v>
      </c>
      <c r="M1969" s="17">
        <v>9499740050</v>
      </c>
      <c r="N1969" s="18">
        <v>1953315.54</v>
      </c>
      <c r="O1969" s="30">
        <v>98802</v>
      </c>
    </row>
    <row r="1970" spans="1:15" x14ac:dyDescent="0.25">
      <c r="A1970" s="36">
        <v>42718</v>
      </c>
      <c r="B1970" s="38">
        <v>12</v>
      </c>
      <c r="C1970" s="38">
        <v>51</v>
      </c>
      <c r="D1970" s="17">
        <v>3000037025</v>
      </c>
      <c r="E1970" s="17">
        <v>1100365</v>
      </c>
      <c r="F1970" s="17" t="s">
        <v>14</v>
      </c>
      <c r="G1970" s="17">
        <v>200258</v>
      </c>
      <c r="H1970" s="17" t="s">
        <v>400</v>
      </c>
      <c r="I1970" s="27">
        <v>20.440000000000001</v>
      </c>
      <c r="J1970" s="27">
        <v>20.43</v>
      </c>
      <c r="K1970" s="17" t="s">
        <v>88</v>
      </c>
      <c r="L1970" s="34">
        <v>271000182</v>
      </c>
      <c r="M1970" s="17">
        <v>271000182</v>
      </c>
      <c r="N1970" s="18">
        <v>992387.25</v>
      </c>
      <c r="O1970" s="30">
        <v>48575</v>
      </c>
    </row>
    <row r="1971" spans="1:15" x14ac:dyDescent="0.25">
      <c r="A1971" s="36">
        <v>42718</v>
      </c>
      <c r="B1971" s="38">
        <v>12</v>
      </c>
      <c r="C1971" s="38">
        <v>51</v>
      </c>
      <c r="D1971" s="17">
        <v>3000037025</v>
      </c>
      <c r="E1971" s="17">
        <v>1100365</v>
      </c>
      <c r="F1971" s="17" t="s">
        <v>14</v>
      </c>
      <c r="G1971" s="17">
        <v>200258</v>
      </c>
      <c r="H1971" s="17" t="s">
        <v>400</v>
      </c>
      <c r="I1971" s="27">
        <v>24.03</v>
      </c>
      <c r="J1971" s="27">
        <v>24</v>
      </c>
      <c r="K1971" s="17" t="s">
        <v>1420</v>
      </c>
      <c r="L1971" s="34">
        <v>271000183</v>
      </c>
      <c r="M1971" s="17">
        <v>271000183</v>
      </c>
      <c r="N1971" s="18">
        <v>1165800</v>
      </c>
      <c r="O1971" s="30">
        <v>48575</v>
      </c>
    </row>
    <row r="1972" spans="1:15" x14ac:dyDescent="0.25">
      <c r="A1972" s="36">
        <v>42718</v>
      </c>
      <c r="B1972" s="38">
        <v>12</v>
      </c>
      <c r="C1972" s="38">
        <v>51</v>
      </c>
      <c r="D1972" s="17">
        <v>3000037025</v>
      </c>
      <c r="E1972" s="17">
        <v>1100365</v>
      </c>
      <c r="F1972" s="17" t="s">
        <v>14</v>
      </c>
      <c r="G1972" s="17">
        <v>200258</v>
      </c>
      <c r="H1972" s="17" t="s">
        <v>400</v>
      </c>
      <c r="I1972" s="27">
        <v>24.31</v>
      </c>
      <c r="J1972" s="27">
        <v>24.29</v>
      </c>
      <c r="K1972" s="17" t="s">
        <v>1350</v>
      </c>
      <c r="L1972" s="34">
        <v>271000184</v>
      </c>
      <c r="M1972" s="17">
        <v>271000184</v>
      </c>
      <c r="N1972" s="18">
        <v>1179886.75</v>
      </c>
      <c r="O1972" s="30">
        <v>48575</v>
      </c>
    </row>
    <row r="1973" spans="1:15" x14ac:dyDescent="0.25">
      <c r="A1973" s="36">
        <v>42718</v>
      </c>
      <c r="B1973" s="38">
        <v>12</v>
      </c>
      <c r="C1973" s="38">
        <v>51</v>
      </c>
      <c r="D1973" s="17">
        <v>3000036957</v>
      </c>
      <c r="E1973" s="17">
        <v>1100380</v>
      </c>
      <c r="F1973" s="17" t="s">
        <v>23</v>
      </c>
      <c r="G1973" s="17">
        <v>200282</v>
      </c>
      <c r="H1973" s="17" t="s">
        <v>24</v>
      </c>
      <c r="I1973" s="27">
        <v>27.31</v>
      </c>
      <c r="J1973" s="27">
        <v>27.26</v>
      </c>
      <c r="K1973" s="17" t="s">
        <v>1553</v>
      </c>
      <c r="L1973" s="34" t="s">
        <v>1554</v>
      </c>
      <c r="M1973" s="17">
        <v>306</v>
      </c>
      <c r="N1973" s="18">
        <v>2429671.81</v>
      </c>
      <c r="O1973" s="30">
        <v>89129.560161408648</v>
      </c>
    </row>
    <row r="1974" spans="1:15" x14ac:dyDescent="0.25">
      <c r="A1974" s="36">
        <v>42718</v>
      </c>
      <c r="B1974" s="38">
        <v>12</v>
      </c>
      <c r="C1974" s="38">
        <v>51</v>
      </c>
      <c r="D1974" s="17">
        <v>3000036957</v>
      </c>
      <c r="E1974" s="17">
        <v>1100380</v>
      </c>
      <c r="F1974" s="17" t="s">
        <v>23</v>
      </c>
      <c r="G1974" s="17">
        <v>200282</v>
      </c>
      <c r="H1974" s="17" t="s">
        <v>24</v>
      </c>
      <c r="I1974" s="27">
        <v>26.98</v>
      </c>
      <c r="J1974" s="27">
        <v>26.92</v>
      </c>
      <c r="K1974" s="17" t="s">
        <v>1555</v>
      </c>
      <c r="L1974" s="34" t="s">
        <v>1556</v>
      </c>
      <c r="M1974" s="17">
        <v>305</v>
      </c>
      <c r="N1974" s="18">
        <v>2399367.7599999998</v>
      </c>
      <c r="O1974" s="30">
        <v>89129.560178306085</v>
      </c>
    </row>
    <row r="1975" spans="1:15" x14ac:dyDescent="0.25">
      <c r="A1975" s="36">
        <v>42718</v>
      </c>
      <c r="B1975" s="38">
        <v>12</v>
      </c>
      <c r="C1975" s="38">
        <v>51</v>
      </c>
      <c r="D1975" s="17">
        <v>3000036957</v>
      </c>
      <c r="E1975" s="17">
        <v>1100380</v>
      </c>
      <c r="F1975" s="17" t="s">
        <v>23</v>
      </c>
      <c r="G1975" s="17">
        <v>200282</v>
      </c>
      <c r="H1975" s="17" t="s">
        <v>24</v>
      </c>
      <c r="I1975" s="27">
        <v>27.11</v>
      </c>
      <c r="J1975" s="27">
        <v>27.06</v>
      </c>
      <c r="K1975" s="17" t="s">
        <v>1557</v>
      </c>
      <c r="L1975" s="34" t="s">
        <v>1558</v>
      </c>
      <c r="M1975" s="17">
        <v>308</v>
      </c>
      <c r="N1975" s="18">
        <v>2411845.89</v>
      </c>
      <c r="O1975" s="30">
        <v>89129.559866962314</v>
      </c>
    </row>
    <row r="1976" spans="1:15" x14ac:dyDescent="0.25">
      <c r="A1976" s="36">
        <v>42718</v>
      </c>
      <c r="B1976" s="38">
        <v>12</v>
      </c>
      <c r="C1976" s="38">
        <v>51</v>
      </c>
      <c r="D1976" s="17">
        <v>3000036957</v>
      </c>
      <c r="E1976" s="17">
        <v>1100380</v>
      </c>
      <c r="F1976" s="17" t="s">
        <v>23</v>
      </c>
      <c r="G1976" s="17">
        <v>200282</v>
      </c>
      <c r="H1976" s="17" t="s">
        <v>24</v>
      </c>
      <c r="I1976" s="27">
        <v>28.08</v>
      </c>
      <c r="J1976" s="27">
        <v>28.02</v>
      </c>
      <c r="K1976" s="17" t="s">
        <v>1559</v>
      </c>
      <c r="L1976" s="34" t="s">
        <v>1560</v>
      </c>
      <c r="M1976" s="17">
        <v>307</v>
      </c>
      <c r="N1976" s="18">
        <v>2497410.27</v>
      </c>
      <c r="O1976" s="30">
        <v>89129.559957173449</v>
      </c>
    </row>
    <row r="1977" spans="1:15" x14ac:dyDescent="0.25">
      <c r="A1977" s="36">
        <v>42720</v>
      </c>
      <c r="B1977" s="38">
        <v>12</v>
      </c>
      <c r="C1977" s="38">
        <v>51</v>
      </c>
      <c r="D1977" s="17">
        <v>3000037133</v>
      </c>
      <c r="E1977" s="17">
        <v>1100122</v>
      </c>
      <c r="F1977" s="17" t="s">
        <v>58</v>
      </c>
      <c r="G1977" s="17">
        <v>600005</v>
      </c>
      <c r="H1977" s="17" t="s">
        <v>434</v>
      </c>
      <c r="I1977" s="27">
        <v>19.75</v>
      </c>
      <c r="J1977" s="27">
        <v>19.72</v>
      </c>
      <c r="K1977" s="17" t="s">
        <v>1561</v>
      </c>
      <c r="L1977" s="34">
        <v>9499740055</v>
      </c>
      <c r="M1977" s="17">
        <v>9499740055</v>
      </c>
      <c r="N1977" s="18">
        <v>1928418.8000000003</v>
      </c>
      <c r="O1977" s="30">
        <v>97790.000000000015</v>
      </c>
    </row>
    <row r="1978" spans="1:15" x14ac:dyDescent="0.25">
      <c r="A1978" s="36">
        <v>42720</v>
      </c>
      <c r="B1978" s="38">
        <v>12</v>
      </c>
      <c r="C1978" s="38">
        <v>51</v>
      </c>
      <c r="D1978" s="17">
        <v>3000037129</v>
      </c>
      <c r="E1978" s="17">
        <v>1100122</v>
      </c>
      <c r="F1978" s="17" t="s">
        <v>58</v>
      </c>
      <c r="G1978" s="17">
        <v>600005</v>
      </c>
      <c r="H1978" s="17" t="s">
        <v>434</v>
      </c>
      <c r="I1978" s="27">
        <v>19.989999999999998</v>
      </c>
      <c r="J1978" s="27">
        <v>19.97</v>
      </c>
      <c r="K1978" s="17" t="s">
        <v>1562</v>
      </c>
      <c r="L1978" s="34">
        <v>9499740051</v>
      </c>
      <c r="M1978" s="17">
        <v>9499740051</v>
      </c>
      <c r="N1978" s="18">
        <v>1952866.3000000003</v>
      </c>
      <c r="O1978" s="30">
        <v>97790.000000000015</v>
      </c>
    </row>
    <row r="1979" spans="1:15" x14ac:dyDescent="0.25">
      <c r="A1979" s="36">
        <v>42720</v>
      </c>
      <c r="B1979" s="38">
        <v>12</v>
      </c>
      <c r="C1979" s="38">
        <v>51</v>
      </c>
      <c r="D1979" s="17">
        <v>3000037131</v>
      </c>
      <c r="E1979" s="17">
        <v>1100122</v>
      </c>
      <c r="F1979" s="17" t="s">
        <v>58</v>
      </c>
      <c r="G1979" s="17">
        <v>600005</v>
      </c>
      <c r="H1979" s="17" t="s">
        <v>434</v>
      </c>
      <c r="I1979" s="27">
        <v>16.37</v>
      </c>
      <c r="J1979" s="27">
        <v>16.37</v>
      </c>
      <c r="K1979" s="17" t="s">
        <v>1312</v>
      </c>
      <c r="L1979" s="34">
        <v>9499740053</v>
      </c>
      <c r="M1979" s="17">
        <v>9499740053</v>
      </c>
      <c r="N1979" s="18">
        <v>1758252.59</v>
      </c>
      <c r="O1979" s="30">
        <v>107407</v>
      </c>
    </row>
    <row r="1980" spans="1:15" x14ac:dyDescent="0.25">
      <c r="A1980" s="36">
        <v>42720</v>
      </c>
      <c r="B1980" s="38">
        <v>12</v>
      </c>
      <c r="C1980" s="38">
        <v>51</v>
      </c>
      <c r="D1980" s="17">
        <v>3000036179</v>
      </c>
      <c r="E1980" s="17">
        <v>1100122</v>
      </c>
      <c r="F1980" s="17" t="s">
        <v>58</v>
      </c>
      <c r="G1980" s="17">
        <v>202963</v>
      </c>
      <c r="H1980" s="17" t="s">
        <v>130</v>
      </c>
      <c r="I1980" s="27">
        <v>16.07</v>
      </c>
      <c r="J1980" s="27">
        <v>16.07</v>
      </c>
      <c r="K1980" s="17" t="s">
        <v>1563</v>
      </c>
      <c r="L1980" s="34">
        <v>1041</v>
      </c>
      <c r="M1980" s="17">
        <v>1041</v>
      </c>
      <c r="N1980" s="18">
        <v>1534684.98</v>
      </c>
      <c r="O1980" s="30">
        <v>95499.998755444933</v>
      </c>
    </row>
    <row r="1981" spans="1:15" x14ac:dyDescent="0.25">
      <c r="A1981" s="36">
        <v>42720</v>
      </c>
      <c r="B1981" s="38">
        <v>12</v>
      </c>
      <c r="C1981" s="38">
        <v>51</v>
      </c>
      <c r="D1981" s="17">
        <v>3000036179</v>
      </c>
      <c r="E1981" s="17">
        <v>1100122</v>
      </c>
      <c r="F1981" s="17" t="s">
        <v>58</v>
      </c>
      <c r="G1981" s="17">
        <v>202963</v>
      </c>
      <c r="H1981" s="17" t="s">
        <v>130</v>
      </c>
      <c r="I1981" s="27">
        <v>20.100000000000001</v>
      </c>
      <c r="J1981" s="27">
        <v>20.09</v>
      </c>
      <c r="K1981" s="17" t="s">
        <v>1564</v>
      </c>
      <c r="L1981" s="34">
        <v>1043</v>
      </c>
      <c r="M1981" s="17">
        <v>1043</v>
      </c>
      <c r="N1981" s="18">
        <v>1918594.9800000002</v>
      </c>
      <c r="O1981" s="30">
        <v>95499.999004479847</v>
      </c>
    </row>
    <row r="1982" spans="1:15" x14ac:dyDescent="0.25">
      <c r="A1982" s="36">
        <v>42720</v>
      </c>
      <c r="B1982" s="38">
        <v>12</v>
      </c>
      <c r="C1982" s="38">
        <v>51</v>
      </c>
      <c r="D1982" s="17">
        <v>3000037130</v>
      </c>
      <c r="E1982" s="17">
        <v>1100122</v>
      </c>
      <c r="F1982" s="17" t="s">
        <v>58</v>
      </c>
      <c r="G1982" s="17">
        <v>600005</v>
      </c>
      <c r="H1982" s="17" t="s">
        <v>434</v>
      </c>
      <c r="I1982" s="27">
        <v>20.239999999999998</v>
      </c>
      <c r="J1982" s="27">
        <v>20.22</v>
      </c>
      <c r="K1982" s="17" t="s">
        <v>1565</v>
      </c>
      <c r="L1982" s="34">
        <v>9499740052</v>
      </c>
      <c r="M1982" s="17">
        <v>9499740052</v>
      </c>
      <c r="N1982" s="18">
        <v>2171769.54</v>
      </c>
      <c r="O1982" s="30">
        <v>107407.00000000001</v>
      </c>
    </row>
    <row r="1983" spans="1:15" x14ac:dyDescent="0.25">
      <c r="A1983" s="36">
        <v>42720</v>
      </c>
      <c r="B1983" s="38">
        <v>12</v>
      </c>
      <c r="C1983" s="38">
        <v>51</v>
      </c>
      <c r="D1983" s="17">
        <v>3000036179</v>
      </c>
      <c r="E1983" s="17">
        <v>1100122</v>
      </c>
      <c r="F1983" s="17" t="s">
        <v>58</v>
      </c>
      <c r="G1983" s="17">
        <v>202963</v>
      </c>
      <c r="H1983" s="17" t="s">
        <v>130</v>
      </c>
      <c r="I1983" s="27">
        <v>20.2</v>
      </c>
      <c r="J1983" s="27">
        <v>20.18</v>
      </c>
      <c r="K1983" s="17" t="s">
        <v>1566</v>
      </c>
      <c r="L1983" s="34">
        <v>1053</v>
      </c>
      <c r="M1983" s="17">
        <v>1053</v>
      </c>
      <c r="N1983" s="18">
        <v>1927189.98</v>
      </c>
      <c r="O1983" s="30">
        <v>95499.999008919724</v>
      </c>
    </row>
    <row r="1984" spans="1:15" x14ac:dyDescent="0.25">
      <c r="A1984" s="36">
        <v>42720</v>
      </c>
      <c r="B1984" s="38">
        <v>12</v>
      </c>
      <c r="C1984" s="38">
        <v>51</v>
      </c>
      <c r="D1984" s="17">
        <v>3000036179</v>
      </c>
      <c r="E1984" s="17">
        <v>1100122</v>
      </c>
      <c r="F1984" s="17" t="s">
        <v>58</v>
      </c>
      <c r="G1984" s="17">
        <v>202963</v>
      </c>
      <c r="H1984" s="17" t="s">
        <v>130</v>
      </c>
      <c r="I1984" s="27">
        <v>20.07</v>
      </c>
      <c r="J1984" s="27">
        <v>20.07</v>
      </c>
      <c r="K1984" s="17" t="s">
        <v>1567</v>
      </c>
      <c r="L1984" s="34">
        <v>1042</v>
      </c>
      <c r="M1984" s="17">
        <v>1042</v>
      </c>
      <c r="N1984" s="18">
        <v>1916684.98</v>
      </c>
      <c r="O1984" s="30">
        <v>95499.999003487785</v>
      </c>
    </row>
    <row r="1985" spans="1:15" x14ac:dyDescent="0.25">
      <c r="A1985" s="36">
        <v>42720</v>
      </c>
      <c r="B1985" s="38">
        <v>12</v>
      </c>
      <c r="C1985" s="38">
        <v>51</v>
      </c>
      <c r="D1985" s="17">
        <v>3000037134</v>
      </c>
      <c r="E1985" s="17">
        <v>1100122</v>
      </c>
      <c r="F1985" s="17" t="s">
        <v>58</v>
      </c>
      <c r="G1985" s="17">
        <v>600005</v>
      </c>
      <c r="H1985" s="17" t="s">
        <v>434</v>
      </c>
      <c r="I1985" s="27">
        <v>20.2</v>
      </c>
      <c r="J1985" s="27">
        <v>20.16</v>
      </c>
      <c r="K1985" s="17" t="s">
        <v>1568</v>
      </c>
      <c r="L1985" s="34">
        <v>9499740056</v>
      </c>
      <c r="M1985" s="17">
        <v>9499740056</v>
      </c>
      <c r="N1985" s="18">
        <v>1991848.32</v>
      </c>
      <c r="O1985" s="30">
        <v>98802</v>
      </c>
    </row>
    <row r="1986" spans="1:15" x14ac:dyDescent="0.25">
      <c r="A1986" s="36">
        <v>42720</v>
      </c>
      <c r="B1986" s="38">
        <v>12</v>
      </c>
      <c r="C1986" s="38">
        <v>51</v>
      </c>
      <c r="D1986" s="17">
        <v>3000037207</v>
      </c>
      <c r="E1986" s="17">
        <v>1100122</v>
      </c>
      <c r="F1986" s="17" t="s">
        <v>58</v>
      </c>
      <c r="G1986" s="17">
        <v>600005</v>
      </c>
      <c r="H1986" s="17" t="s">
        <v>434</v>
      </c>
      <c r="I1986" s="27">
        <v>19.715</v>
      </c>
      <c r="J1986" s="27">
        <v>19.649999999999999</v>
      </c>
      <c r="K1986" s="17" t="s">
        <v>1569</v>
      </c>
      <c r="L1986" s="34">
        <v>9499740066</v>
      </c>
      <c r="M1986" s="17">
        <v>9499740066</v>
      </c>
      <c r="N1986" s="18">
        <v>2089463.1</v>
      </c>
      <c r="O1986" s="30">
        <v>106334.00000000001</v>
      </c>
    </row>
    <row r="1987" spans="1:15" x14ac:dyDescent="0.25">
      <c r="A1987" s="36">
        <v>42720</v>
      </c>
      <c r="B1987" s="38">
        <v>12</v>
      </c>
      <c r="C1987" s="38">
        <v>51</v>
      </c>
      <c r="D1987" s="17">
        <v>3000037223</v>
      </c>
      <c r="E1987" s="17">
        <v>1100122</v>
      </c>
      <c r="F1987" s="17" t="s">
        <v>58</v>
      </c>
      <c r="G1987" s="17">
        <v>600005</v>
      </c>
      <c r="H1987" s="17" t="s">
        <v>434</v>
      </c>
      <c r="I1987" s="27">
        <v>19.34</v>
      </c>
      <c r="J1987" s="27">
        <v>19.28</v>
      </c>
      <c r="K1987" s="17" t="s">
        <v>1570</v>
      </c>
      <c r="L1987" s="34">
        <v>9499740067</v>
      </c>
      <c r="M1987" s="17">
        <v>9499740067</v>
      </c>
      <c r="N1987" s="18">
        <v>1946663.04</v>
      </c>
      <c r="O1987" s="30">
        <v>100968</v>
      </c>
    </row>
    <row r="1988" spans="1:15" x14ac:dyDescent="0.25">
      <c r="A1988" s="36">
        <v>42720</v>
      </c>
      <c r="B1988" s="38">
        <v>12</v>
      </c>
      <c r="C1988" s="38">
        <v>51</v>
      </c>
      <c r="D1988" s="17">
        <v>3000037131</v>
      </c>
      <c r="E1988" s="17">
        <v>1100122</v>
      </c>
      <c r="F1988" s="17" t="s">
        <v>58</v>
      </c>
      <c r="G1988" s="17">
        <v>600005</v>
      </c>
      <c r="H1988" s="17" t="s">
        <v>434</v>
      </c>
      <c r="I1988" s="27">
        <v>24.18</v>
      </c>
      <c r="J1988" s="27">
        <v>24.14</v>
      </c>
      <c r="K1988" s="17" t="s">
        <v>1571</v>
      </c>
      <c r="L1988" s="34">
        <v>9499740053</v>
      </c>
      <c r="M1988" s="17">
        <v>9499740053</v>
      </c>
      <c r="N1988" s="18">
        <v>2592804.98</v>
      </c>
      <c r="O1988" s="30">
        <v>107407</v>
      </c>
    </row>
    <row r="1989" spans="1:15" x14ac:dyDescent="0.25">
      <c r="A1989" s="36">
        <v>42720</v>
      </c>
      <c r="B1989" s="38">
        <v>12</v>
      </c>
      <c r="C1989" s="38">
        <v>51</v>
      </c>
      <c r="D1989" s="17">
        <v>3000037206</v>
      </c>
      <c r="E1989" s="17">
        <v>1100122</v>
      </c>
      <c r="F1989" s="17" t="s">
        <v>58</v>
      </c>
      <c r="G1989" s="17">
        <v>600005</v>
      </c>
      <c r="H1989" s="17" t="s">
        <v>434</v>
      </c>
      <c r="I1989" s="27">
        <v>19.91</v>
      </c>
      <c r="J1989" s="27">
        <v>19.87</v>
      </c>
      <c r="K1989" s="17" t="s">
        <v>1572</v>
      </c>
      <c r="L1989" s="34">
        <v>9499740065</v>
      </c>
      <c r="M1989" s="17">
        <v>9499740065</v>
      </c>
      <c r="N1989" s="18">
        <v>2083886.12</v>
      </c>
      <c r="O1989" s="30">
        <v>104876</v>
      </c>
    </row>
    <row r="1990" spans="1:15" x14ac:dyDescent="0.25">
      <c r="A1990" s="36">
        <v>42720</v>
      </c>
      <c r="B1990" s="38">
        <v>12</v>
      </c>
      <c r="C1990" s="38">
        <v>51</v>
      </c>
      <c r="D1990" s="17">
        <v>3000037132</v>
      </c>
      <c r="E1990" s="17">
        <v>1100122</v>
      </c>
      <c r="F1990" s="17" t="s">
        <v>58</v>
      </c>
      <c r="G1990" s="17">
        <v>600005</v>
      </c>
      <c r="H1990" s="17" t="s">
        <v>434</v>
      </c>
      <c r="I1990" s="27">
        <v>19.7</v>
      </c>
      <c r="J1990" s="27">
        <v>19.7</v>
      </c>
      <c r="K1990" s="17" t="s">
        <v>1573</v>
      </c>
      <c r="L1990" s="34">
        <v>9499740054</v>
      </c>
      <c r="M1990" s="17">
        <v>9499740054</v>
      </c>
      <c r="N1990" s="18">
        <v>2115917.9</v>
      </c>
      <c r="O1990" s="30">
        <v>107407</v>
      </c>
    </row>
    <row r="1991" spans="1:15" x14ac:dyDescent="0.25">
      <c r="A1991" s="36">
        <v>42720</v>
      </c>
      <c r="B1991" s="38">
        <v>12</v>
      </c>
      <c r="C1991" s="38">
        <v>51</v>
      </c>
      <c r="D1991" s="17">
        <v>3000037130</v>
      </c>
      <c r="E1991" s="17">
        <v>1100122</v>
      </c>
      <c r="F1991" s="17" t="s">
        <v>58</v>
      </c>
      <c r="G1991" s="17">
        <v>600005</v>
      </c>
      <c r="H1991" s="17" t="s">
        <v>434</v>
      </c>
      <c r="I1991" s="27">
        <v>19.809999999999999</v>
      </c>
      <c r="J1991" s="27">
        <v>19.8</v>
      </c>
      <c r="K1991" s="17" t="s">
        <v>1574</v>
      </c>
      <c r="L1991" s="34">
        <v>9499740052</v>
      </c>
      <c r="M1991" s="17">
        <v>9499740052</v>
      </c>
      <c r="N1991" s="18">
        <v>2126658.6</v>
      </c>
      <c r="O1991" s="30">
        <v>107407</v>
      </c>
    </row>
    <row r="1992" spans="1:15" x14ac:dyDescent="0.25">
      <c r="A1992" s="36">
        <v>42720</v>
      </c>
      <c r="B1992" s="38">
        <v>12</v>
      </c>
      <c r="C1992" s="38">
        <v>51</v>
      </c>
      <c r="D1992" s="17">
        <v>3000036957</v>
      </c>
      <c r="E1992" s="17">
        <v>1100380</v>
      </c>
      <c r="F1992" s="17" t="s">
        <v>23</v>
      </c>
      <c r="G1992" s="17">
        <v>200282</v>
      </c>
      <c r="H1992" s="17" t="s">
        <v>24</v>
      </c>
      <c r="I1992" s="27">
        <v>32.49</v>
      </c>
      <c r="J1992" s="27">
        <v>32.450000000000003</v>
      </c>
      <c r="K1992" s="17" t="s">
        <v>1575</v>
      </c>
      <c r="L1992" s="34" t="s">
        <v>1576</v>
      </c>
      <c r="M1992" s="17">
        <v>314</v>
      </c>
      <c r="N1992" s="18">
        <v>2892254.22</v>
      </c>
      <c r="O1992" s="30">
        <v>89129.559938366714</v>
      </c>
    </row>
    <row r="1993" spans="1:15" x14ac:dyDescent="0.25">
      <c r="A1993" s="36">
        <v>42720</v>
      </c>
      <c r="B1993" s="38">
        <v>12</v>
      </c>
      <c r="C1993" s="38">
        <v>51</v>
      </c>
      <c r="D1993" s="17">
        <v>3000036957</v>
      </c>
      <c r="E1993" s="17">
        <v>1100380</v>
      </c>
      <c r="F1993" s="17" t="s">
        <v>23</v>
      </c>
      <c r="G1993" s="17">
        <v>200282</v>
      </c>
      <c r="H1993" s="17" t="s">
        <v>24</v>
      </c>
      <c r="I1993" s="27">
        <v>27.51</v>
      </c>
      <c r="J1993" s="27">
        <v>27.5</v>
      </c>
      <c r="K1993" s="17" t="s">
        <v>1577</v>
      </c>
      <c r="L1993" s="34" t="s">
        <v>1578</v>
      </c>
      <c r="M1993" s="17">
        <v>315</v>
      </c>
      <c r="N1993" s="18">
        <v>2451062.9</v>
      </c>
      <c r="O1993" s="30">
        <v>89129.56</v>
      </c>
    </row>
    <row r="1994" spans="1:15" x14ac:dyDescent="0.25">
      <c r="A1994" s="36">
        <v>42720</v>
      </c>
      <c r="B1994" s="38">
        <v>12</v>
      </c>
      <c r="C1994" s="38">
        <v>51</v>
      </c>
      <c r="D1994" s="17">
        <v>3000036957</v>
      </c>
      <c r="E1994" s="17">
        <v>1100380</v>
      </c>
      <c r="F1994" s="17" t="s">
        <v>23</v>
      </c>
      <c r="G1994" s="17">
        <v>200282</v>
      </c>
      <c r="H1994" s="17" t="s">
        <v>24</v>
      </c>
      <c r="I1994" s="27">
        <v>33.53</v>
      </c>
      <c r="J1994" s="27">
        <v>33.47</v>
      </c>
      <c r="K1994" s="17" t="s">
        <v>1579</v>
      </c>
      <c r="L1994" s="34" t="s">
        <v>1580</v>
      </c>
      <c r="M1994" s="17">
        <v>313</v>
      </c>
      <c r="N1994" s="18">
        <v>2983166.37</v>
      </c>
      <c r="O1994" s="30">
        <v>89129.559904391994</v>
      </c>
    </row>
    <row r="1995" spans="1:15" x14ac:dyDescent="0.25">
      <c r="A1995" s="36">
        <v>42720</v>
      </c>
      <c r="B1995" s="38">
        <v>12</v>
      </c>
      <c r="C1995" s="38">
        <v>51</v>
      </c>
      <c r="D1995" s="17">
        <v>3000036957</v>
      </c>
      <c r="E1995" s="17">
        <v>1100380</v>
      </c>
      <c r="F1995" s="17" t="s">
        <v>23</v>
      </c>
      <c r="G1995" s="17">
        <v>200282</v>
      </c>
      <c r="H1995" s="17" t="s">
        <v>24</v>
      </c>
      <c r="I1995" s="27">
        <v>26.31</v>
      </c>
      <c r="J1995" s="27">
        <v>26.31</v>
      </c>
      <c r="K1995" s="17" t="s">
        <v>1581</v>
      </c>
      <c r="L1995" s="34">
        <v>309</v>
      </c>
      <c r="M1995" s="17">
        <v>309</v>
      </c>
      <c r="N1995" s="18">
        <v>2344998.7200000002</v>
      </c>
      <c r="O1995" s="30">
        <v>89129.55986316991</v>
      </c>
    </row>
    <row r="1996" spans="1:15" x14ac:dyDescent="0.25">
      <c r="A1996" s="36">
        <v>42720</v>
      </c>
      <c r="B1996" s="38">
        <v>12</v>
      </c>
      <c r="C1996" s="38">
        <v>51</v>
      </c>
      <c r="D1996" s="17">
        <v>3000036957</v>
      </c>
      <c r="E1996" s="17">
        <v>1100380</v>
      </c>
      <c r="F1996" s="17" t="s">
        <v>23</v>
      </c>
      <c r="G1996" s="17">
        <v>200282</v>
      </c>
      <c r="H1996" s="17" t="s">
        <v>24</v>
      </c>
      <c r="I1996" s="27">
        <v>26.65</v>
      </c>
      <c r="J1996" s="27">
        <v>26.65</v>
      </c>
      <c r="K1996" s="17" t="s">
        <v>628</v>
      </c>
      <c r="L1996" s="34">
        <v>311</v>
      </c>
      <c r="M1996" s="17">
        <v>311</v>
      </c>
      <c r="N1996" s="18">
        <v>2375302.77</v>
      </c>
      <c r="O1996" s="30">
        <v>89129.559849906203</v>
      </c>
    </row>
    <row r="1997" spans="1:15" x14ac:dyDescent="0.25">
      <c r="A1997" s="36">
        <v>42720</v>
      </c>
      <c r="B1997" s="38">
        <v>12</v>
      </c>
      <c r="C1997" s="38">
        <v>51</v>
      </c>
      <c r="D1997" s="17">
        <v>3000036957</v>
      </c>
      <c r="E1997" s="17">
        <v>1100380</v>
      </c>
      <c r="F1997" s="17" t="s">
        <v>23</v>
      </c>
      <c r="G1997" s="17">
        <v>200282</v>
      </c>
      <c r="H1997" s="17" t="s">
        <v>24</v>
      </c>
      <c r="I1997" s="27">
        <v>26.84</v>
      </c>
      <c r="J1997" s="27">
        <v>26.82</v>
      </c>
      <c r="K1997" s="17" t="s">
        <v>78</v>
      </c>
      <c r="L1997" s="34">
        <v>312</v>
      </c>
      <c r="M1997" s="17">
        <v>312</v>
      </c>
      <c r="N1997" s="18">
        <v>2390454.7999999998</v>
      </c>
      <c r="O1997" s="30">
        <v>89129.560029828484</v>
      </c>
    </row>
    <row r="1998" spans="1:15" x14ac:dyDescent="0.25">
      <c r="A1998" s="36">
        <v>42720</v>
      </c>
      <c r="B1998" s="38">
        <v>12</v>
      </c>
      <c r="C1998" s="38">
        <v>51</v>
      </c>
      <c r="D1998" s="17">
        <v>3000036957</v>
      </c>
      <c r="E1998" s="17">
        <v>1100380</v>
      </c>
      <c r="F1998" s="17" t="s">
        <v>23</v>
      </c>
      <c r="G1998" s="17">
        <v>200282</v>
      </c>
      <c r="H1998" s="17" t="s">
        <v>24</v>
      </c>
      <c r="I1998" s="27">
        <v>26.46</v>
      </c>
      <c r="J1998" s="27">
        <v>26.45</v>
      </c>
      <c r="K1998" s="17" t="s">
        <v>1582</v>
      </c>
      <c r="L1998" s="34">
        <v>310</v>
      </c>
      <c r="M1998" s="17">
        <v>310</v>
      </c>
      <c r="N1998" s="18">
        <v>2357476.86</v>
      </c>
      <c r="O1998" s="30">
        <v>89129.559924385627</v>
      </c>
    </row>
    <row r="1999" spans="1:15" x14ac:dyDescent="0.25">
      <c r="A1999" s="36">
        <v>42721</v>
      </c>
      <c r="B1999" s="38">
        <v>12</v>
      </c>
      <c r="C1999" s="38">
        <v>51</v>
      </c>
      <c r="D1999" s="17">
        <v>3000037278</v>
      </c>
      <c r="E1999" s="17">
        <v>1100122</v>
      </c>
      <c r="F1999" s="17" t="s">
        <v>58</v>
      </c>
      <c r="G1999" s="17">
        <v>600005</v>
      </c>
      <c r="H1999" s="17" t="s">
        <v>434</v>
      </c>
      <c r="I1999" s="27">
        <v>19.45</v>
      </c>
      <c r="J1999" s="27">
        <v>19.45</v>
      </c>
      <c r="K1999" s="17" t="s">
        <v>1583</v>
      </c>
      <c r="L1999" s="34">
        <v>9499740072</v>
      </c>
      <c r="M1999" s="17">
        <v>9499740072</v>
      </c>
      <c r="N1999" s="18">
        <v>2029996.5</v>
      </c>
      <c r="O1999" s="30">
        <v>104370</v>
      </c>
    </row>
    <row r="2000" spans="1:15" x14ac:dyDescent="0.25">
      <c r="A2000" s="36">
        <v>42721</v>
      </c>
      <c r="B2000" s="38">
        <v>12</v>
      </c>
      <c r="C2000" s="38">
        <v>51</v>
      </c>
      <c r="D2000" s="17">
        <v>3000037279</v>
      </c>
      <c r="E2000" s="17">
        <v>1100122</v>
      </c>
      <c r="F2000" s="17" t="s">
        <v>58</v>
      </c>
      <c r="G2000" s="17">
        <v>203101</v>
      </c>
      <c r="H2000" s="17" t="s">
        <v>825</v>
      </c>
      <c r="I2000" s="27">
        <v>20.12</v>
      </c>
      <c r="J2000" s="27">
        <v>20.12</v>
      </c>
      <c r="K2000" s="17" t="s">
        <v>1584</v>
      </c>
      <c r="L2000" s="34">
        <v>196</v>
      </c>
      <c r="M2000" s="17">
        <v>196</v>
      </c>
      <c r="N2000" s="18">
        <v>1941579.93</v>
      </c>
      <c r="O2000" s="30">
        <v>96499.996520874745</v>
      </c>
    </row>
    <row r="2001" spans="1:15" x14ac:dyDescent="0.25">
      <c r="A2001" s="36">
        <v>42721</v>
      </c>
      <c r="B2001" s="38">
        <v>12</v>
      </c>
      <c r="C2001" s="38">
        <v>51</v>
      </c>
      <c r="D2001" s="17">
        <v>3000037279</v>
      </c>
      <c r="E2001" s="17">
        <v>1100122</v>
      </c>
      <c r="F2001" s="17" t="s">
        <v>58</v>
      </c>
      <c r="G2001" s="17">
        <v>203101</v>
      </c>
      <c r="H2001" s="17" t="s">
        <v>825</v>
      </c>
      <c r="I2001" s="27">
        <v>19.95</v>
      </c>
      <c r="J2001" s="27">
        <v>19.95</v>
      </c>
      <c r="K2001" s="17" t="s">
        <v>1585</v>
      </c>
      <c r="L2001" s="34">
        <v>197</v>
      </c>
      <c r="M2001" s="17">
        <v>197</v>
      </c>
      <c r="N2001" s="18">
        <v>1925174.94</v>
      </c>
      <c r="O2001" s="30">
        <v>96499.996992481203</v>
      </c>
    </row>
    <row r="2002" spans="1:15" x14ac:dyDescent="0.25">
      <c r="A2002" s="36">
        <v>42721</v>
      </c>
      <c r="B2002" s="38">
        <v>12</v>
      </c>
      <c r="C2002" s="38">
        <v>51</v>
      </c>
      <c r="D2002" s="17">
        <v>3000037250</v>
      </c>
      <c r="E2002" s="17">
        <v>1100122</v>
      </c>
      <c r="F2002" s="17" t="s">
        <v>58</v>
      </c>
      <c r="G2002" s="17">
        <v>600005</v>
      </c>
      <c r="H2002" s="17" t="s">
        <v>434</v>
      </c>
      <c r="I2002" s="27">
        <v>19.96</v>
      </c>
      <c r="J2002" s="27">
        <v>19.96</v>
      </c>
      <c r="K2002" s="17" t="s">
        <v>740</v>
      </c>
      <c r="L2002" s="34">
        <v>9499740070</v>
      </c>
      <c r="M2002" s="17">
        <v>9499740070</v>
      </c>
      <c r="N2002" s="18">
        <v>2143843.7200000002</v>
      </c>
      <c r="O2002" s="30">
        <v>107407</v>
      </c>
    </row>
    <row r="2003" spans="1:15" x14ac:dyDescent="0.25">
      <c r="A2003" s="36">
        <v>42721</v>
      </c>
      <c r="B2003" s="38">
        <v>12</v>
      </c>
      <c r="C2003" s="38">
        <v>51</v>
      </c>
      <c r="D2003" s="17">
        <v>3000037251</v>
      </c>
      <c r="E2003" s="17">
        <v>1100122</v>
      </c>
      <c r="F2003" s="17" t="s">
        <v>58</v>
      </c>
      <c r="G2003" s="17">
        <v>600005</v>
      </c>
      <c r="H2003" s="17" t="s">
        <v>434</v>
      </c>
      <c r="I2003" s="27">
        <v>19.739999999999998</v>
      </c>
      <c r="J2003" s="27">
        <v>19.739999999999998</v>
      </c>
      <c r="K2003" s="17" t="s">
        <v>1586</v>
      </c>
      <c r="L2003" s="34">
        <v>9499740071</v>
      </c>
      <c r="M2003" s="17">
        <v>9499740071</v>
      </c>
      <c r="N2003" s="18">
        <v>1930374.6</v>
      </c>
      <c r="O2003" s="30">
        <v>97790.000000000015</v>
      </c>
    </row>
    <row r="2004" spans="1:15" x14ac:dyDescent="0.25">
      <c r="A2004" s="36">
        <v>42721</v>
      </c>
      <c r="B2004" s="38">
        <v>12</v>
      </c>
      <c r="C2004" s="38">
        <v>51</v>
      </c>
      <c r="D2004" s="17">
        <v>3000036179</v>
      </c>
      <c r="E2004" s="17">
        <v>1100122</v>
      </c>
      <c r="F2004" s="17" t="s">
        <v>58</v>
      </c>
      <c r="G2004" s="17">
        <v>202963</v>
      </c>
      <c r="H2004" s="17" t="s">
        <v>130</v>
      </c>
      <c r="I2004" s="27">
        <v>15.94</v>
      </c>
      <c r="J2004" s="27">
        <v>15.94</v>
      </c>
      <c r="K2004" s="17" t="s">
        <v>1587</v>
      </c>
      <c r="L2004" s="34">
        <v>1060</v>
      </c>
      <c r="M2004" s="17">
        <v>1060</v>
      </c>
      <c r="N2004" s="18">
        <v>1522269.98</v>
      </c>
      <c r="O2004" s="30">
        <v>95499.998745294855</v>
      </c>
    </row>
    <row r="2005" spans="1:15" x14ac:dyDescent="0.25">
      <c r="A2005" s="36">
        <v>42721</v>
      </c>
      <c r="B2005" s="38">
        <v>12</v>
      </c>
      <c r="C2005" s="38">
        <v>51</v>
      </c>
      <c r="D2005" s="17">
        <v>3000037249</v>
      </c>
      <c r="E2005" s="17">
        <v>1100122</v>
      </c>
      <c r="F2005" s="17" t="s">
        <v>58</v>
      </c>
      <c r="G2005" s="17">
        <v>600005</v>
      </c>
      <c r="H2005" s="17" t="s">
        <v>434</v>
      </c>
      <c r="I2005" s="27">
        <v>20.14</v>
      </c>
      <c r="J2005" s="27">
        <v>20.09</v>
      </c>
      <c r="K2005" s="17" t="s">
        <v>1588</v>
      </c>
      <c r="L2005" s="34">
        <v>9499740069</v>
      </c>
      <c r="M2005" s="17">
        <v>9499740069</v>
      </c>
      <c r="N2005" s="18">
        <v>2096793.3</v>
      </c>
      <c r="O2005" s="30">
        <v>104370</v>
      </c>
    </row>
    <row r="2006" spans="1:15" x14ac:dyDescent="0.25">
      <c r="A2006" s="36">
        <v>42721</v>
      </c>
      <c r="B2006" s="38">
        <v>12</v>
      </c>
      <c r="C2006" s="38">
        <v>51</v>
      </c>
      <c r="D2006" s="17">
        <v>3000037249</v>
      </c>
      <c r="E2006" s="17">
        <v>1100122</v>
      </c>
      <c r="F2006" s="17" t="s">
        <v>58</v>
      </c>
      <c r="G2006" s="17">
        <v>600005</v>
      </c>
      <c r="H2006" s="17" t="s">
        <v>434</v>
      </c>
      <c r="I2006" s="27">
        <v>20.079999999999998</v>
      </c>
      <c r="J2006" s="27">
        <v>20.04</v>
      </c>
      <c r="K2006" s="17" t="s">
        <v>1589</v>
      </c>
      <c r="L2006" s="34">
        <v>9499740069</v>
      </c>
      <c r="M2006" s="17">
        <v>9499740069</v>
      </c>
      <c r="N2006" s="18">
        <v>2091574.7999999998</v>
      </c>
      <c r="O2006" s="30">
        <v>104370</v>
      </c>
    </row>
    <row r="2007" spans="1:15" x14ac:dyDescent="0.25">
      <c r="A2007" s="36">
        <v>42721</v>
      </c>
      <c r="B2007" s="38">
        <v>12</v>
      </c>
      <c r="C2007" s="38">
        <v>51</v>
      </c>
      <c r="D2007" s="17">
        <v>3000037244</v>
      </c>
      <c r="E2007" s="17">
        <v>1100122</v>
      </c>
      <c r="F2007" s="17" t="s">
        <v>58</v>
      </c>
      <c r="G2007" s="17">
        <v>600005</v>
      </c>
      <c r="H2007" s="17" t="s">
        <v>434</v>
      </c>
      <c r="I2007" s="27">
        <v>19.920000000000002</v>
      </c>
      <c r="J2007" s="27">
        <v>19.91</v>
      </c>
      <c r="K2007" s="17" t="s">
        <v>1330</v>
      </c>
      <c r="L2007" s="34">
        <v>9499740068</v>
      </c>
      <c r="M2007" s="17">
        <v>9499740068</v>
      </c>
      <c r="N2007" s="18">
        <v>1574124.42</v>
      </c>
      <c r="O2007" s="30">
        <v>79062</v>
      </c>
    </row>
    <row r="2008" spans="1:15" x14ac:dyDescent="0.25">
      <c r="A2008" s="36">
        <v>42721</v>
      </c>
      <c r="B2008" s="38">
        <v>12</v>
      </c>
      <c r="C2008" s="38">
        <v>51</v>
      </c>
      <c r="D2008" s="17">
        <v>3000036957</v>
      </c>
      <c r="E2008" s="17">
        <v>1100380</v>
      </c>
      <c r="F2008" s="17" t="s">
        <v>23</v>
      </c>
      <c r="G2008" s="17">
        <v>200282</v>
      </c>
      <c r="H2008" s="17" t="s">
        <v>24</v>
      </c>
      <c r="I2008" s="27">
        <v>27.12</v>
      </c>
      <c r="J2008" s="27">
        <v>27.11</v>
      </c>
      <c r="K2008" s="17" t="s">
        <v>52</v>
      </c>
      <c r="L2008" s="34">
        <v>318</v>
      </c>
      <c r="M2008" s="17">
        <v>318</v>
      </c>
      <c r="N2008" s="18">
        <v>2416302.37</v>
      </c>
      <c r="O2008" s="30">
        <v>89129.559940981198</v>
      </c>
    </row>
    <row r="2009" spans="1:15" x14ac:dyDescent="0.25">
      <c r="A2009" s="36">
        <v>42721</v>
      </c>
      <c r="B2009" s="38">
        <v>12</v>
      </c>
      <c r="C2009" s="38">
        <v>51</v>
      </c>
      <c r="D2009" s="17">
        <v>3000036957</v>
      </c>
      <c r="E2009" s="17">
        <v>1100380</v>
      </c>
      <c r="F2009" s="17" t="s">
        <v>23</v>
      </c>
      <c r="G2009" s="17">
        <v>200282</v>
      </c>
      <c r="H2009" s="17" t="s">
        <v>24</v>
      </c>
      <c r="I2009" s="27">
        <v>28.09</v>
      </c>
      <c r="J2009" s="27">
        <v>28.09</v>
      </c>
      <c r="K2009" s="17" t="s">
        <v>56</v>
      </c>
      <c r="L2009" s="34">
        <v>317</v>
      </c>
      <c r="M2009" s="17">
        <v>317</v>
      </c>
      <c r="N2009" s="18">
        <v>2503649.34</v>
      </c>
      <c r="O2009" s="30">
        <v>89129.559985760046</v>
      </c>
    </row>
    <row r="2010" spans="1:15" x14ac:dyDescent="0.25">
      <c r="A2010" s="36">
        <v>42721</v>
      </c>
      <c r="B2010" s="38">
        <v>12</v>
      </c>
      <c r="C2010" s="38">
        <v>51</v>
      </c>
      <c r="D2010" s="17">
        <v>3000036957</v>
      </c>
      <c r="E2010" s="17">
        <v>1100380</v>
      </c>
      <c r="F2010" s="17" t="s">
        <v>23</v>
      </c>
      <c r="G2010" s="17">
        <v>200282</v>
      </c>
      <c r="H2010" s="17" t="s">
        <v>24</v>
      </c>
      <c r="I2010" s="27">
        <v>32.29</v>
      </c>
      <c r="J2010" s="27">
        <v>32.29</v>
      </c>
      <c r="K2010" s="17" t="s">
        <v>151</v>
      </c>
      <c r="L2010" s="34">
        <v>316</v>
      </c>
      <c r="M2010" s="17">
        <v>316</v>
      </c>
      <c r="N2010" s="18">
        <v>2877993.49</v>
      </c>
      <c r="O2010" s="30">
        <v>89129.559925673588</v>
      </c>
    </row>
    <row r="2011" spans="1:15" x14ac:dyDescent="0.25">
      <c r="A2011" s="36">
        <v>42721</v>
      </c>
      <c r="B2011" s="38">
        <v>12</v>
      </c>
      <c r="C2011" s="38">
        <v>51</v>
      </c>
      <c r="D2011" s="17">
        <v>3000036957</v>
      </c>
      <c r="E2011" s="17">
        <v>1100380</v>
      </c>
      <c r="F2011" s="17" t="s">
        <v>23</v>
      </c>
      <c r="G2011" s="17">
        <v>200282</v>
      </c>
      <c r="H2011" s="17" t="s">
        <v>24</v>
      </c>
      <c r="I2011" s="27">
        <v>27.38</v>
      </c>
      <c r="J2011" s="27">
        <v>27.37</v>
      </c>
      <c r="K2011" s="17" t="s">
        <v>1590</v>
      </c>
      <c r="L2011" s="34">
        <v>319</v>
      </c>
      <c r="M2011" s="17">
        <v>319</v>
      </c>
      <c r="N2011" s="18">
        <v>2439476.06</v>
      </c>
      <c r="O2011" s="30">
        <v>89129.560102301795</v>
      </c>
    </row>
    <row r="2012" spans="1:15" x14ac:dyDescent="0.25">
      <c r="A2012" s="36">
        <v>42722</v>
      </c>
      <c r="B2012" s="38">
        <v>12</v>
      </c>
      <c r="C2012" s="38">
        <v>52</v>
      </c>
      <c r="D2012" s="17">
        <v>3000036957</v>
      </c>
      <c r="E2012" s="17">
        <v>1100380</v>
      </c>
      <c r="F2012" s="17" t="s">
        <v>23</v>
      </c>
      <c r="G2012" s="17">
        <v>200282</v>
      </c>
      <c r="H2012" s="17" t="s">
        <v>24</v>
      </c>
      <c r="I2012" s="27">
        <v>23.13</v>
      </c>
      <c r="J2012" s="27">
        <v>23.103000000000002</v>
      </c>
      <c r="K2012" s="17" t="s">
        <v>1591</v>
      </c>
      <c r="L2012" s="34">
        <v>320</v>
      </c>
      <c r="M2012" s="17">
        <v>320</v>
      </c>
      <c r="N2012" s="18">
        <v>2059160.22</v>
      </c>
      <c r="O2012" s="30">
        <v>89129.559797428898</v>
      </c>
    </row>
    <row r="2013" spans="1:15" x14ac:dyDescent="0.25">
      <c r="A2013" s="36">
        <v>42722</v>
      </c>
      <c r="B2013" s="38">
        <v>12</v>
      </c>
      <c r="C2013" s="38">
        <v>52</v>
      </c>
      <c r="D2013" s="17">
        <v>3000037178</v>
      </c>
      <c r="E2013" s="17">
        <v>1100380</v>
      </c>
      <c r="F2013" s="17" t="s">
        <v>23</v>
      </c>
      <c r="G2013" s="17">
        <v>200282</v>
      </c>
      <c r="H2013" s="17" t="s">
        <v>24</v>
      </c>
      <c r="I2013" s="27">
        <v>10.68</v>
      </c>
      <c r="J2013" s="27">
        <v>10.667</v>
      </c>
      <c r="K2013" s="17" t="s">
        <v>1592</v>
      </c>
      <c r="L2013" s="34">
        <v>321</v>
      </c>
      <c r="M2013" s="17">
        <v>321</v>
      </c>
      <c r="N2013" s="18">
        <v>944728.19</v>
      </c>
      <c r="O2013" s="30">
        <v>88565.500140620599</v>
      </c>
    </row>
    <row r="2014" spans="1:15" x14ac:dyDescent="0.25">
      <c r="A2014" s="36">
        <v>42723</v>
      </c>
      <c r="B2014" s="38">
        <v>12</v>
      </c>
      <c r="C2014" s="38">
        <v>52</v>
      </c>
      <c r="D2014" s="17">
        <v>3000036763</v>
      </c>
      <c r="E2014" s="17">
        <v>1100122</v>
      </c>
      <c r="F2014" s="17" t="s">
        <v>58</v>
      </c>
      <c r="G2014" s="17">
        <v>600005</v>
      </c>
      <c r="H2014" s="17" t="s">
        <v>434</v>
      </c>
      <c r="I2014" s="27">
        <v>-19.920000000000002</v>
      </c>
      <c r="J2014" s="27">
        <v>-19.920000000000002</v>
      </c>
      <c r="K2014" s="17" t="s">
        <v>1462</v>
      </c>
      <c r="L2014" s="34">
        <v>9499740022</v>
      </c>
      <c r="M2014" s="17">
        <v>9499740022</v>
      </c>
      <c r="N2014" s="18">
        <v>-1937897.2800000003</v>
      </c>
      <c r="O2014" s="30">
        <v>97284</v>
      </c>
    </row>
    <row r="2015" spans="1:15" x14ac:dyDescent="0.25">
      <c r="A2015" s="36">
        <v>42723</v>
      </c>
      <c r="B2015" s="38">
        <v>12</v>
      </c>
      <c r="C2015" s="38">
        <v>52</v>
      </c>
      <c r="D2015" s="17">
        <v>3000036762</v>
      </c>
      <c r="E2015" s="17">
        <v>1100122</v>
      </c>
      <c r="F2015" s="17" t="s">
        <v>58</v>
      </c>
      <c r="G2015" s="17">
        <v>600005</v>
      </c>
      <c r="H2015" s="17" t="s">
        <v>434</v>
      </c>
      <c r="I2015" s="27">
        <v>-20</v>
      </c>
      <c r="J2015" s="27">
        <v>-19.95</v>
      </c>
      <c r="K2015" s="17" t="s">
        <v>1504</v>
      </c>
      <c r="L2015" s="34">
        <v>9499740026</v>
      </c>
      <c r="M2015" s="17">
        <v>9499740026</v>
      </c>
      <c r="N2015" s="18">
        <v>-1971099.9</v>
      </c>
      <c r="O2015" s="30">
        <v>98802</v>
      </c>
    </row>
    <row r="2016" spans="1:15" x14ac:dyDescent="0.25">
      <c r="A2016" s="36">
        <v>42723</v>
      </c>
      <c r="B2016" s="38">
        <v>12</v>
      </c>
      <c r="C2016" s="38">
        <v>52</v>
      </c>
      <c r="D2016" s="17">
        <v>3000036763</v>
      </c>
      <c r="E2016" s="17">
        <v>1100122</v>
      </c>
      <c r="F2016" s="17" t="s">
        <v>58</v>
      </c>
      <c r="G2016" s="17">
        <v>600005</v>
      </c>
      <c r="H2016" s="17" t="s">
        <v>434</v>
      </c>
      <c r="I2016" s="27">
        <v>-19.75</v>
      </c>
      <c r="J2016" s="27">
        <v>-19.75</v>
      </c>
      <c r="K2016" s="17" t="s">
        <v>1465</v>
      </c>
      <c r="L2016" s="34">
        <v>9499740022</v>
      </c>
      <c r="M2016" s="17">
        <v>9499740022</v>
      </c>
      <c r="N2016" s="18">
        <v>-1921359</v>
      </c>
      <c r="O2016" s="30">
        <v>97284</v>
      </c>
    </row>
    <row r="2017" spans="1:15" x14ac:dyDescent="0.25">
      <c r="A2017" s="36">
        <v>42723</v>
      </c>
      <c r="B2017" s="38">
        <v>12</v>
      </c>
      <c r="C2017" s="38">
        <v>52</v>
      </c>
      <c r="D2017" s="17">
        <v>3000036763</v>
      </c>
      <c r="E2017" s="17">
        <v>1100122</v>
      </c>
      <c r="F2017" s="17" t="s">
        <v>58</v>
      </c>
      <c r="G2017" s="17">
        <v>600005</v>
      </c>
      <c r="H2017" s="17" t="s">
        <v>434</v>
      </c>
      <c r="I2017" s="27">
        <v>-20.23</v>
      </c>
      <c r="J2017" s="27">
        <v>-20.23</v>
      </c>
      <c r="K2017" s="17" t="s">
        <v>1466</v>
      </c>
      <c r="L2017" s="34">
        <v>9499740022</v>
      </c>
      <c r="M2017" s="17">
        <v>9499740022</v>
      </c>
      <c r="N2017" s="18">
        <v>-1968055.32</v>
      </c>
      <c r="O2017" s="30">
        <v>97284</v>
      </c>
    </row>
    <row r="2018" spans="1:15" x14ac:dyDescent="0.25">
      <c r="A2018" s="36">
        <v>42723</v>
      </c>
      <c r="B2018" s="38">
        <v>12</v>
      </c>
      <c r="C2018" s="38">
        <v>52</v>
      </c>
      <c r="D2018" s="17">
        <v>3000036801</v>
      </c>
      <c r="E2018" s="17">
        <v>1100122</v>
      </c>
      <c r="F2018" s="17" t="s">
        <v>58</v>
      </c>
      <c r="G2018" s="17">
        <v>600005</v>
      </c>
      <c r="H2018" s="17" t="s">
        <v>434</v>
      </c>
      <c r="I2018" s="27">
        <v>-19.78</v>
      </c>
      <c r="J2018" s="27">
        <v>-19.77</v>
      </c>
      <c r="K2018" s="17" t="s">
        <v>1458</v>
      </c>
      <c r="L2018" s="34">
        <v>9499740025</v>
      </c>
      <c r="M2018" s="17">
        <v>9499740025</v>
      </c>
      <c r="N2018" s="18">
        <v>-1903277.67</v>
      </c>
      <c r="O2018" s="30">
        <v>96271</v>
      </c>
    </row>
    <row r="2019" spans="1:15" x14ac:dyDescent="0.25">
      <c r="A2019" s="36">
        <v>42723</v>
      </c>
      <c r="B2019" s="38">
        <v>12</v>
      </c>
      <c r="C2019" s="38">
        <v>52</v>
      </c>
      <c r="D2019" s="17">
        <v>3000036802</v>
      </c>
      <c r="E2019" s="17">
        <v>1100122</v>
      </c>
      <c r="F2019" s="17" t="s">
        <v>58</v>
      </c>
      <c r="G2019" s="17">
        <v>600005</v>
      </c>
      <c r="H2019" s="17" t="s">
        <v>434</v>
      </c>
      <c r="I2019" s="27">
        <v>-20.25</v>
      </c>
      <c r="J2019" s="27">
        <v>-20.13</v>
      </c>
      <c r="K2019" s="17" t="s">
        <v>485</v>
      </c>
      <c r="L2019" s="34">
        <v>9499740023</v>
      </c>
      <c r="M2019" s="17">
        <v>9499740023</v>
      </c>
      <c r="N2019" s="18">
        <v>-1968512.7</v>
      </c>
      <c r="O2019" s="30">
        <v>97790</v>
      </c>
    </row>
    <row r="2020" spans="1:15" x14ac:dyDescent="0.25">
      <c r="A2020" s="36">
        <v>42723</v>
      </c>
      <c r="B2020" s="38">
        <v>12</v>
      </c>
      <c r="C2020" s="38">
        <v>52</v>
      </c>
      <c r="D2020" s="17">
        <v>3000036803</v>
      </c>
      <c r="E2020" s="17">
        <v>1100122</v>
      </c>
      <c r="F2020" s="17" t="s">
        <v>58</v>
      </c>
      <c r="G2020" s="17">
        <v>600005</v>
      </c>
      <c r="H2020" s="17" t="s">
        <v>434</v>
      </c>
      <c r="I2020" s="27">
        <v>-19.704999999999998</v>
      </c>
      <c r="J2020" s="27">
        <v>-19.704999999999998</v>
      </c>
      <c r="K2020" s="17" t="s">
        <v>437</v>
      </c>
      <c r="L2020" s="34">
        <v>9499740024</v>
      </c>
      <c r="M2020" s="17">
        <v>9499740024</v>
      </c>
      <c r="N2020" s="18">
        <v>-1897020.06</v>
      </c>
      <c r="O2020" s="30">
        <v>96271.000253742721</v>
      </c>
    </row>
    <row r="2021" spans="1:15" x14ac:dyDescent="0.25">
      <c r="A2021" s="36">
        <v>42723</v>
      </c>
      <c r="B2021" s="38">
        <v>12</v>
      </c>
      <c r="C2021" s="38">
        <v>52</v>
      </c>
      <c r="D2021" s="17">
        <v>3000036761</v>
      </c>
      <c r="E2021" s="17">
        <v>1100122</v>
      </c>
      <c r="F2021" s="17" t="s">
        <v>58</v>
      </c>
      <c r="G2021" s="17">
        <v>600005</v>
      </c>
      <c r="H2021" s="17" t="s">
        <v>434</v>
      </c>
      <c r="I2021" s="27">
        <v>-19.96</v>
      </c>
      <c r="J2021" s="27">
        <v>-19.899999999999999</v>
      </c>
      <c r="K2021" s="17" t="s">
        <v>1459</v>
      </c>
      <c r="L2021" s="34">
        <v>9499740021</v>
      </c>
      <c r="M2021" s="17">
        <v>9499740021</v>
      </c>
      <c r="N2021" s="18">
        <v>-1966159.8</v>
      </c>
      <c r="O2021" s="30">
        <v>98802.000000000015</v>
      </c>
    </row>
    <row r="2022" spans="1:15" x14ac:dyDescent="0.25">
      <c r="A2022" s="36">
        <v>42723</v>
      </c>
      <c r="B2022" s="38">
        <v>12</v>
      </c>
      <c r="C2022" s="38">
        <v>52</v>
      </c>
      <c r="D2022" s="17">
        <v>3000036762</v>
      </c>
      <c r="E2022" s="17">
        <v>1100122</v>
      </c>
      <c r="F2022" s="17" t="s">
        <v>58</v>
      </c>
      <c r="G2022" s="17">
        <v>600005</v>
      </c>
      <c r="H2022" s="17" t="s">
        <v>434</v>
      </c>
      <c r="I2022" s="27">
        <v>-20.21</v>
      </c>
      <c r="J2022" s="27">
        <v>-20.21</v>
      </c>
      <c r="K2022" s="17" t="s">
        <v>1457</v>
      </c>
      <c r="L2022" s="34">
        <v>9499740026</v>
      </c>
      <c r="M2022" s="17">
        <v>9499740026</v>
      </c>
      <c r="N2022" s="18">
        <v>-1996788.4199999997</v>
      </c>
      <c r="O2022" s="30">
        <v>98801.999999999985</v>
      </c>
    </row>
    <row r="2023" spans="1:15" x14ac:dyDescent="0.25">
      <c r="A2023" s="36">
        <v>42723</v>
      </c>
      <c r="B2023" s="38">
        <v>12</v>
      </c>
      <c r="C2023" s="38">
        <v>52</v>
      </c>
      <c r="D2023" s="17">
        <v>3000036761</v>
      </c>
      <c r="E2023" s="17">
        <v>1100122</v>
      </c>
      <c r="F2023" s="17" t="s">
        <v>58</v>
      </c>
      <c r="G2023" s="17">
        <v>600005</v>
      </c>
      <c r="H2023" s="17" t="s">
        <v>434</v>
      </c>
      <c r="I2023" s="27">
        <v>-19.940000000000001</v>
      </c>
      <c r="J2023" s="27">
        <v>-19.88</v>
      </c>
      <c r="K2023" s="17" t="s">
        <v>729</v>
      </c>
      <c r="L2023" s="34">
        <v>9499740021</v>
      </c>
      <c r="M2023" s="17">
        <v>9499740021</v>
      </c>
      <c r="N2023" s="18">
        <v>-1964183.76</v>
      </c>
      <c r="O2023" s="30">
        <v>98802</v>
      </c>
    </row>
    <row r="2024" spans="1:15" x14ac:dyDescent="0.25">
      <c r="A2024" s="36">
        <v>42723</v>
      </c>
      <c r="B2024" s="38">
        <v>12</v>
      </c>
      <c r="C2024" s="38">
        <v>52</v>
      </c>
      <c r="D2024" s="17">
        <v>3000036761</v>
      </c>
      <c r="E2024" s="17">
        <v>1100122</v>
      </c>
      <c r="F2024" s="17" t="s">
        <v>58</v>
      </c>
      <c r="G2024" s="17">
        <v>600005</v>
      </c>
      <c r="H2024" s="17" t="s">
        <v>434</v>
      </c>
      <c r="I2024" s="27">
        <v>-20.52</v>
      </c>
      <c r="J2024" s="27">
        <v>-20.47</v>
      </c>
      <c r="K2024" s="17" t="s">
        <v>1460</v>
      </c>
      <c r="L2024" s="34">
        <v>9499740021</v>
      </c>
      <c r="M2024" s="17">
        <v>9499740021</v>
      </c>
      <c r="N2024" s="18">
        <v>-2022476.94</v>
      </c>
      <c r="O2024" s="30">
        <v>98802</v>
      </c>
    </row>
    <row r="2025" spans="1:15" x14ac:dyDescent="0.25">
      <c r="A2025" s="36">
        <v>42724</v>
      </c>
      <c r="B2025" s="38">
        <v>12</v>
      </c>
      <c r="C2025" s="38">
        <v>52</v>
      </c>
      <c r="D2025" s="17">
        <v>3000037316</v>
      </c>
      <c r="E2025" s="17">
        <v>1100122</v>
      </c>
      <c r="F2025" s="17" t="s">
        <v>58</v>
      </c>
      <c r="G2025" s="17">
        <v>600005</v>
      </c>
      <c r="H2025" s="17" t="s">
        <v>434</v>
      </c>
      <c r="I2025" s="27">
        <v>21.04</v>
      </c>
      <c r="J2025" s="27">
        <v>21.03</v>
      </c>
      <c r="K2025" s="17" t="s">
        <v>1593</v>
      </c>
      <c r="L2025" s="34">
        <v>9499740074</v>
      </c>
      <c r="M2025" s="17">
        <v>9499740074</v>
      </c>
      <c r="N2025" s="18">
        <v>1997976.1799999997</v>
      </c>
      <c r="O2025" s="30">
        <v>95005.999999999985</v>
      </c>
    </row>
    <row r="2026" spans="1:15" x14ac:dyDescent="0.25">
      <c r="A2026" s="36">
        <v>42724</v>
      </c>
      <c r="B2026" s="38">
        <v>12</v>
      </c>
      <c r="C2026" s="38">
        <v>52</v>
      </c>
      <c r="D2026" s="17">
        <v>3000037325</v>
      </c>
      <c r="E2026" s="17">
        <v>1100122</v>
      </c>
      <c r="F2026" s="17" t="s">
        <v>58</v>
      </c>
      <c r="G2026" s="17">
        <v>600005</v>
      </c>
      <c r="H2026" s="17" t="s">
        <v>434</v>
      </c>
      <c r="I2026" s="27">
        <v>19.88</v>
      </c>
      <c r="J2026" s="27">
        <v>19.88</v>
      </c>
      <c r="K2026" s="17" t="s">
        <v>1594</v>
      </c>
      <c r="L2026" s="34">
        <v>9499740077</v>
      </c>
      <c r="M2026" s="17">
        <v>9499740077</v>
      </c>
      <c r="N2026" s="18">
        <v>2074875.6</v>
      </c>
      <c r="O2026" s="30">
        <v>104370.00000000001</v>
      </c>
    </row>
    <row r="2027" spans="1:15" x14ac:dyDescent="0.25">
      <c r="A2027" s="36">
        <v>42724</v>
      </c>
      <c r="B2027" s="38">
        <v>12</v>
      </c>
      <c r="C2027" s="38">
        <v>52</v>
      </c>
      <c r="D2027" s="17">
        <v>3000037316</v>
      </c>
      <c r="E2027" s="17">
        <v>1100122</v>
      </c>
      <c r="F2027" s="17" t="s">
        <v>58</v>
      </c>
      <c r="G2027" s="17">
        <v>600005</v>
      </c>
      <c r="H2027" s="17" t="s">
        <v>434</v>
      </c>
      <c r="I2027" s="27">
        <v>21.09</v>
      </c>
      <c r="J2027" s="27">
        <v>21.06</v>
      </c>
      <c r="K2027" s="17" t="s">
        <v>1595</v>
      </c>
      <c r="L2027" s="34">
        <v>9499740074</v>
      </c>
      <c r="M2027" s="17">
        <v>9499740074</v>
      </c>
      <c r="N2027" s="18">
        <v>2000826.36</v>
      </c>
      <c r="O2027" s="30">
        <v>95006.000000000015</v>
      </c>
    </row>
    <row r="2028" spans="1:15" x14ac:dyDescent="0.25">
      <c r="A2028" s="36">
        <v>42724</v>
      </c>
      <c r="B2028" s="38">
        <v>12</v>
      </c>
      <c r="C2028" s="38">
        <v>52</v>
      </c>
      <c r="D2028" s="17">
        <v>3000037323</v>
      </c>
      <c r="E2028" s="17">
        <v>1100122</v>
      </c>
      <c r="F2028" s="17" t="s">
        <v>58</v>
      </c>
      <c r="G2028" s="17">
        <v>600005</v>
      </c>
      <c r="H2028" s="17" t="s">
        <v>434</v>
      </c>
      <c r="I2028" s="27">
        <v>19.649999999999999</v>
      </c>
      <c r="J2028" s="27">
        <v>19.649999999999999</v>
      </c>
      <c r="K2028" s="17" t="s">
        <v>1258</v>
      </c>
      <c r="L2028" s="34">
        <v>9499740075</v>
      </c>
      <c r="M2028" s="17">
        <v>9499740075</v>
      </c>
      <c r="N2028" s="18">
        <v>2209996.2000000002</v>
      </c>
      <c r="O2028" s="30">
        <v>112468.00000000001</v>
      </c>
    </row>
    <row r="2029" spans="1:15" x14ac:dyDescent="0.25">
      <c r="A2029" s="36">
        <v>42724</v>
      </c>
      <c r="B2029" s="38">
        <v>12</v>
      </c>
      <c r="C2029" s="38">
        <v>52</v>
      </c>
      <c r="D2029" s="17">
        <v>3000036179</v>
      </c>
      <c r="E2029" s="17">
        <v>1100122</v>
      </c>
      <c r="F2029" s="17" t="s">
        <v>58</v>
      </c>
      <c r="G2029" s="17">
        <v>202963</v>
      </c>
      <c r="H2029" s="17" t="s">
        <v>130</v>
      </c>
      <c r="I2029" s="27">
        <v>15.91</v>
      </c>
      <c r="J2029" s="27">
        <v>15.91</v>
      </c>
      <c r="K2029" s="17" t="s">
        <v>1596</v>
      </c>
      <c r="L2029" s="34">
        <v>1071</v>
      </c>
      <c r="M2029" s="17">
        <v>1071</v>
      </c>
      <c r="N2029" s="18">
        <v>1519404.98</v>
      </c>
      <c r="O2029" s="30">
        <v>95499.998742928976</v>
      </c>
    </row>
    <row r="2030" spans="1:15" x14ac:dyDescent="0.25">
      <c r="A2030" s="36">
        <v>42724</v>
      </c>
      <c r="B2030" s="38">
        <v>12</v>
      </c>
      <c r="C2030" s="38">
        <v>52</v>
      </c>
      <c r="D2030" s="17">
        <v>3000037324</v>
      </c>
      <c r="E2030" s="17">
        <v>1100122</v>
      </c>
      <c r="F2030" s="17" t="s">
        <v>58</v>
      </c>
      <c r="G2030" s="17">
        <v>600005</v>
      </c>
      <c r="H2030" s="17" t="s">
        <v>434</v>
      </c>
      <c r="I2030" s="27">
        <v>15.68</v>
      </c>
      <c r="J2030" s="27">
        <v>15.68</v>
      </c>
      <c r="K2030" s="17" t="s">
        <v>1305</v>
      </c>
      <c r="L2030" s="34">
        <v>9499740076</v>
      </c>
      <c r="M2030" s="17">
        <v>9499740076</v>
      </c>
      <c r="N2030" s="18">
        <v>1763498.24</v>
      </c>
      <c r="O2030" s="30">
        <v>112468</v>
      </c>
    </row>
    <row r="2031" spans="1:15" x14ac:dyDescent="0.25">
      <c r="A2031" s="36">
        <v>42724</v>
      </c>
      <c r="B2031" s="38">
        <v>12</v>
      </c>
      <c r="C2031" s="38">
        <v>52</v>
      </c>
      <c r="D2031" s="17">
        <v>3000037315</v>
      </c>
      <c r="E2031" s="17">
        <v>1100122</v>
      </c>
      <c r="F2031" s="17" t="s">
        <v>58</v>
      </c>
      <c r="G2031" s="17">
        <v>600005</v>
      </c>
      <c r="H2031" s="17" t="s">
        <v>434</v>
      </c>
      <c r="I2031" s="27">
        <v>19.559999999999999</v>
      </c>
      <c r="J2031" s="27">
        <v>19.53</v>
      </c>
      <c r="K2031" s="17" t="s">
        <v>1597</v>
      </c>
      <c r="L2031" s="34">
        <v>9499740073</v>
      </c>
      <c r="M2031" s="17">
        <v>9499740073</v>
      </c>
      <c r="N2031" s="18">
        <v>2038346.1</v>
      </c>
      <c r="O2031" s="30">
        <v>104370</v>
      </c>
    </row>
    <row r="2032" spans="1:15" x14ac:dyDescent="0.25">
      <c r="A2032" s="36">
        <v>42724</v>
      </c>
      <c r="B2032" s="38">
        <v>12</v>
      </c>
      <c r="C2032" s="38">
        <v>52</v>
      </c>
      <c r="D2032" s="17">
        <v>3000037204</v>
      </c>
      <c r="E2032" s="17">
        <v>1100122</v>
      </c>
      <c r="F2032" s="17" t="s">
        <v>58</v>
      </c>
      <c r="G2032" s="17">
        <v>600005</v>
      </c>
      <c r="H2032" s="17" t="s">
        <v>434</v>
      </c>
      <c r="I2032" s="27">
        <v>19.13</v>
      </c>
      <c r="J2032" s="27">
        <v>19.079999999999998</v>
      </c>
      <c r="K2032" s="17" t="s">
        <v>1205</v>
      </c>
      <c r="L2032" s="34">
        <v>9499740064</v>
      </c>
      <c r="M2032" s="17">
        <v>9499740064</v>
      </c>
      <c r="N2032" s="18">
        <v>1865833.1999999997</v>
      </c>
      <c r="O2032" s="30">
        <v>97790</v>
      </c>
    </row>
    <row r="2033" spans="1:15" x14ac:dyDescent="0.25">
      <c r="A2033" s="36">
        <v>42724</v>
      </c>
      <c r="B2033" s="38">
        <v>12</v>
      </c>
      <c r="C2033" s="38">
        <v>52</v>
      </c>
      <c r="D2033" s="17">
        <v>3000037178</v>
      </c>
      <c r="E2033" s="17">
        <v>1100380</v>
      </c>
      <c r="F2033" s="17" t="s">
        <v>23</v>
      </c>
      <c r="G2033" s="17">
        <v>200282</v>
      </c>
      <c r="H2033" s="17" t="s">
        <v>24</v>
      </c>
      <c r="I2033" s="27">
        <v>27.55</v>
      </c>
      <c r="J2033" s="27">
        <v>27.52</v>
      </c>
      <c r="K2033" s="17" t="s">
        <v>1598</v>
      </c>
      <c r="L2033" s="34">
        <v>322</v>
      </c>
      <c r="M2033" s="17">
        <v>322</v>
      </c>
      <c r="N2033" s="18">
        <v>2437322.56</v>
      </c>
      <c r="O2033" s="30">
        <v>88565.5</v>
      </c>
    </row>
    <row r="2034" spans="1:15" x14ac:dyDescent="0.25">
      <c r="A2034" s="36">
        <v>42724</v>
      </c>
      <c r="B2034" s="38">
        <v>12</v>
      </c>
      <c r="C2034" s="38">
        <v>52</v>
      </c>
      <c r="D2034" s="17">
        <v>3000037178</v>
      </c>
      <c r="E2034" s="17">
        <v>1100380</v>
      </c>
      <c r="F2034" s="17" t="s">
        <v>23</v>
      </c>
      <c r="G2034" s="17">
        <v>200282</v>
      </c>
      <c r="H2034" s="17" t="s">
        <v>24</v>
      </c>
      <c r="I2034" s="27">
        <v>26.63</v>
      </c>
      <c r="J2034" s="27">
        <v>26.59</v>
      </c>
      <c r="K2034" s="17" t="s">
        <v>628</v>
      </c>
      <c r="L2034" s="34">
        <v>330</v>
      </c>
      <c r="M2034" s="17">
        <v>330</v>
      </c>
      <c r="N2034" s="18">
        <v>2354956.65</v>
      </c>
      <c r="O2034" s="30">
        <v>88565.50018804062</v>
      </c>
    </row>
    <row r="2035" spans="1:15" x14ac:dyDescent="0.25">
      <c r="A2035" s="36">
        <v>42724</v>
      </c>
      <c r="B2035" s="38">
        <v>12</v>
      </c>
      <c r="C2035" s="38">
        <v>52</v>
      </c>
      <c r="D2035" s="17">
        <v>3000037178</v>
      </c>
      <c r="E2035" s="17">
        <v>1100380</v>
      </c>
      <c r="F2035" s="17" t="s">
        <v>23</v>
      </c>
      <c r="G2035" s="17">
        <v>200282</v>
      </c>
      <c r="H2035" s="17" t="s">
        <v>24</v>
      </c>
      <c r="I2035" s="27">
        <v>26.86</v>
      </c>
      <c r="J2035" s="27">
        <v>26.85</v>
      </c>
      <c r="K2035" s="17" t="s">
        <v>1555</v>
      </c>
      <c r="L2035" s="34" t="s">
        <v>1599</v>
      </c>
      <c r="M2035" s="17">
        <v>327</v>
      </c>
      <c r="N2035" s="18">
        <v>2377983.6800000002</v>
      </c>
      <c r="O2035" s="30">
        <v>88565.500186219739</v>
      </c>
    </row>
    <row r="2036" spans="1:15" x14ac:dyDescent="0.25">
      <c r="A2036" s="36">
        <v>42724</v>
      </c>
      <c r="B2036" s="38">
        <v>12</v>
      </c>
      <c r="C2036" s="38">
        <v>52</v>
      </c>
      <c r="D2036" s="17">
        <v>3000037178</v>
      </c>
      <c r="E2036" s="17">
        <v>1100380</v>
      </c>
      <c r="F2036" s="17" t="s">
        <v>23</v>
      </c>
      <c r="G2036" s="17">
        <v>200282</v>
      </c>
      <c r="H2036" s="17" t="s">
        <v>24</v>
      </c>
      <c r="I2036" s="27">
        <v>28.12</v>
      </c>
      <c r="J2036" s="27">
        <v>28.12</v>
      </c>
      <c r="K2036" s="17" t="s">
        <v>1559</v>
      </c>
      <c r="L2036" s="34" t="s">
        <v>1600</v>
      </c>
      <c r="M2036" s="17">
        <v>323</v>
      </c>
      <c r="N2036" s="18">
        <v>2490461.86</v>
      </c>
      <c r="O2036" s="30">
        <v>88565.499999999985</v>
      </c>
    </row>
    <row r="2037" spans="1:15" x14ac:dyDescent="0.25">
      <c r="A2037" s="36">
        <v>42724</v>
      </c>
      <c r="B2037" s="38">
        <v>12</v>
      </c>
      <c r="C2037" s="38">
        <v>52</v>
      </c>
      <c r="D2037" s="17">
        <v>3000037178</v>
      </c>
      <c r="E2037" s="17">
        <v>1100380</v>
      </c>
      <c r="F2037" s="17" t="s">
        <v>23</v>
      </c>
      <c r="G2037" s="17">
        <v>200282</v>
      </c>
      <c r="H2037" s="17" t="s">
        <v>24</v>
      </c>
      <c r="I2037" s="27">
        <v>27.52</v>
      </c>
      <c r="J2037" s="27">
        <v>27.5</v>
      </c>
      <c r="K2037" s="17" t="s">
        <v>1557</v>
      </c>
      <c r="L2037" s="34" t="s">
        <v>1601</v>
      </c>
      <c r="M2037" s="17">
        <v>326</v>
      </c>
      <c r="N2037" s="18">
        <v>2435551.25</v>
      </c>
      <c r="O2037" s="30">
        <v>88565.5</v>
      </c>
    </row>
    <row r="2038" spans="1:15" x14ac:dyDescent="0.25">
      <c r="A2038" s="36">
        <v>42724</v>
      </c>
      <c r="B2038" s="38">
        <v>12</v>
      </c>
      <c r="C2038" s="38">
        <v>52</v>
      </c>
      <c r="D2038" s="17">
        <v>3000037178</v>
      </c>
      <c r="E2038" s="17">
        <v>1100380</v>
      </c>
      <c r="F2038" s="17" t="s">
        <v>23</v>
      </c>
      <c r="G2038" s="17">
        <v>200282</v>
      </c>
      <c r="H2038" s="17" t="s">
        <v>24</v>
      </c>
      <c r="I2038" s="27">
        <v>27.19</v>
      </c>
      <c r="J2038" s="27">
        <v>27.19</v>
      </c>
      <c r="K2038" s="17" t="s">
        <v>1553</v>
      </c>
      <c r="L2038" s="34" t="s">
        <v>1602</v>
      </c>
      <c r="M2038" s="17">
        <v>324</v>
      </c>
      <c r="N2038" s="18">
        <v>2408095.9500000002</v>
      </c>
      <c r="O2038" s="30">
        <v>88565.500183891141</v>
      </c>
    </row>
    <row r="2039" spans="1:15" x14ac:dyDescent="0.25">
      <c r="A2039" s="36">
        <v>42724</v>
      </c>
      <c r="B2039" s="38">
        <v>12</v>
      </c>
      <c r="C2039" s="38">
        <v>52</v>
      </c>
      <c r="D2039" s="17">
        <v>3000037178</v>
      </c>
      <c r="E2039" s="17">
        <v>1100380</v>
      </c>
      <c r="F2039" s="17" t="s">
        <v>23</v>
      </c>
      <c r="G2039" s="17">
        <v>200282</v>
      </c>
      <c r="H2039" s="17" t="s">
        <v>24</v>
      </c>
      <c r="I2039" s="27">
        <v>28.38</v>
      </c>
      <c r="J2039" s="27">
        <v>28.38</v>
      </c>
      <c r="K2039" s="17" t="s">
        <v>1603</v>
      </c>
      <c r="L2039" s="34" t="s">
        <v>1604</v>
      </c>
      <c r="M2039" s="17">
        <v>325</v>
      </c>
      <c r="N2039" s="18">
        <v>2513488.89</v>
      </c>
      <c r="O2039" s="30">
        <v>88565.500000000015</v>
      </c>
    </row>
    <row r="2040" spans="1:15" x14ac:dyDescent="0.25">
      <c r="A2040" s="36">
        <v>42725</v>
      </c>
      <c r="B2040" s="38">
        <v>12</v>
      </c>
      <c r="C2040" s="38">
        <v>52</v>
      </c>
      <c r="D2040" s="17">
        <v>3000037349</v>
      </c>
      <c r="E2040" s="17">
        <v>1100122</v>
      </c>
      <c r="F2040" s="17" t="s">
        <v>58</v>
      </c>
      <c r="G2040" s="17">
        <v>600005</v>
      </c>
      <c r="H2040" s="17" t="s">
        <v>434</v>
      </c>
      <c r="I2040" s="27">
        <v>24.41</v>
      </c>
      <c r="J2040" s="27">
        <v>24.41</v>
      </c>
      <c r="K2040" s="17" t="s">
        <v>1605</v>
      </c>
      <c r="L2040" s="34">
        <v>9499740080</v>
      </c>
      <c r="M2040" s="17">
        <v>9499740080</v>
      </c>
      <c r="N2040" s="18">
        <v>2621804.87</v>
      </c>
      <c r="O2040" s="30">
        <v>107407</v>
      </c>
    </row>
    <row r="2041" spans="1:15" x14ac:dyDescent="0.25">
      <c r="A2041" s="36">
        <v>42725</v>
      </c>
      <c r="B2041" s="38">
        <v>12</v>
      </c>
      <c r="C2041" s="38">
        <v>52</v>
      </c>
      <c r="D2041" s="17">
        <v>3000035557</v>
      </c>
      <c r="E2041" s="17">
        <v>1100122</v>
      </c>
      <c r="F2041" s="17" t="s">
        <v>58</v>
      </c>
      <c r="G2041" s="17">
        <v>203182</v>
      </c>
      <c r="H2041" s="17" t="s">
        <v>1224</v>
      </c>
      <c r="I2041" s="27">
        <v>19.625</v>
      </c>
      <c r="J2041" s="27">
        <v>19.61</v>
      </c>
      <c r="K2041" s="17" t="s">
        <v>1606</v>
      </c>
      <c r="L2041" s="34">
        <v>187</v>
      </c>
      <c r="M2041" s="17">
        <v>187</v>
      </c>
      <c r="N2041" s="18">
        <v>1847890.3</v>
      </c>
      <c r="O2041" s="30">
        <v>94232.039775624682</v>
      </c>
    </row>
    <row r="2042" spans="1:15" x14ac:dyDescent="0.25">
      <c r="A2042" s="36">
        <v>42725</v>
      </c>
      <c r="B2042" s="38">
        <v>12</v>
      </c>
      <c r="C2042" s="38">
        <v>52</v>
      </c>
      <c r="D2042" s="17">
        <v>3000037347</v>
      </c>
      <c r="E2042" s="17">
        <v>1100122</v>
      </c>
      <c r="F2042" s="17" t="s">
        <v>58</v>
      </c>
      <c r="G2042" s="17">
        <v>600005</v>
      </c>
      <c r="H2042" s="17" t="s">
        <v>434</v>
      </c>
      <c r="I2042" s="27">
        <v>20.260000000000002</v>
      </c>
      <c r="J2042" s="27">
        <v>20.23</v>
      </c>
      <c r="K2042" s="17" t="s">
        <v>1607</v>
      </c>
      <c r="L2042" s="34">
        <v>9499740078</v>
      </c>
      <c r="M2042" s="17">
        <v>9499740078</v>
      </c>
      <c r="N2042" s="18">
        <v>2111405.1</v>
      </c>
      <c r="O2042" s="30">
        <v>104370</v>
      </c>
    </row>
    <row r="2043" spans="1:15" x14ac:dyDescent="0.25">
      <c r="A2043" s="36">
        <v>42725</v>
      </c>
      <c r="B2043" s="38">
        <v>12</v>
      </c>
      <c r="C2043" s="38">
        <v>52</v>
      </c>
      <c r="D2043" s="17">
        <v>3000035557</v>
      </c>
      <c r="E2043" s="17">
        <v>1100122</v>
      </c>
      <c r="F2043" s="17" t="s">
        <v>58</v>
      </c>
      <c r="G2043" s="17">
        <v>203182</v>
      </c>
      <c r="H2043" s="17" t="s">
        <v>1224</v>
      </c>
      <c r="I2043" s="27">
        <v>19.62</v>
      </c>
      <c r="J2043" s="27">
        <v>19.579999999999998</v>
      </c>
      <c r="K2043" s="17" t="s">
        <v>1608</v>
      </c>
      <c r="L2043" s="34">
        <v>186</v>
      </c>
      <c r="M2043" s="17">
        <v>186</v>
      </c>
      <c r="N2043" s="18">
        <v>1845063.34</v>
      </c>
      <c r="O2043" s="30">
        <v>94232.039836567943</v>
      </c>
    </row>
    <row r="2044" spans="1:15" x14ac:dyDescent="0.25">
      <c r="A2044" s="36">
        <v>42725</v>
      </c>
      <c r="B2044" s="38">
        <v>12</v>
      </c>
      <c r="C2044" s="38">
        <v>52</v>
      </c>
      <c r="D2044" s="17">
        <v>3000037351</v>
      </c>
      <c r="E2044" s="17">
        <v>1100122</v>
      </c>
      <c r="F2044" s="17" t="s">
        <v>58</v>
      </c>
      <c r="G2044" s="17">
        <v>600005</v>
      </c>
      <c r="H2044" s="17" t="s">
        <v>434</v>
      </c>
      <c r="I2044" s="27">
        <v>20.074999999999999</v>
      </c>
      <c r="J2044" s="27">
        <v>20</v>
      </c>
      <c r="K2044" s="17" t="s">
        <v>1609</v>
      </c>
      <c r="L2044" s="34">
        <v>9499740082</v>
      </c>
      <c r="M2044" s="17">
        <v>9499740082</v>
      </c>
      <c r="N2044" s="18">
        <v>2208880</v>
      </c>
      <c r="O2044" s="30">
        <v>110444</v>
      </c>
    </row>
    <row r="2045" spans="1:15" x14ac:dyDescent="0.25">
      <c r="A2045" s="36">
        <v>42725</v>
      </c>
      <c r="B2045" s="38">
        <v>12</v>
      </c>
      <c r="C2045" s="38">
        <v>52</v>
      </c>
      <c r="D2045" s="17">
        <v>3000035639</v>
      </c>
      <c r="E2045" s="17">
        <v>1100365</v>
      </c>
      <c r="F2045" s="17" t="s">
        <v>14</v>
      </c>
      <c r="G2045" s="17">
        <v>201888</v>
      </c>
      <c r="H2045" s="17" t="s">
        <v>15</v>
      </c>
      <c r="I2045" s="27">
        <v>19.79</v>
      </c>
      <c r="J2045" s="27">
        <v>19.760000000000002</v>
      </c>
      <c r="K2045" s="17" t="s">
        <v>1404</v>
      </c>
      <c r="L2045" s="34">
        <v>22788</v>
      </c>
      <c r="M2045" s="17">
        <v>22548</v>
      </c>
      <c r="N2045" s="18">
        <v>840590.4</v>
      </c>
      <c r="O2045" s="30">
        <v>42540</v>
      </c>
    </row>
    <row r="2046" spans="1:15" x14ac:dyDescent="0.25">
      <c r="A2046" s="36">
        <v>42725</v>
      </c>
      <c r="B2046" s="38">
        <v>12</v>
      </c>
      <c r="C2046" s="38">
        <v>52</v>
      </c>
      <c r="D2046" s="17">
        <v>3000035639</v>
      </c>
      <c r="E2046" s="17">
        <v>1100365</v>
      </c>
      <c r="F2046" s="17" t="s">
        <v>14</v>
      </c>
      <c r="G2046" s="17">
        <v>201888</v>
      </c>
      <c r="H2046" s="17" t="s">
        <v>15</v>
      </c>
      <c r="I2046" s="27">
        <v>19.88</v>
      </c>
      <c r="J2046" s="27">
        <v>19.87</v>
      </c>
      <c r="K2046" s="17" t="s">
        <v>1610</v>
      </c>
      <c r="L2046" s="34">
        <v>22546</v>
      </c>
      <c r="M2046" s="17">
        <v>22546</v>
      </c>
      <c r="N2046" s="18">
        <v>845269.8</v>
      </c>
      <c r="O2046" s="30">
        <v>42540</v>
      </c>
    </row>
    <row r="2047" spans="1:15" x14ac:dyDescent="0.25">
      <c r="A2047" s="36">
        <v>42725</v>
      </c>
      <c r="B2047" s="38">
        <v>12</v>
      </c>
      <c r="C2047" s="38">
        <v>52</v>
      </c>
      <c r="D2047" s="17">
        <v>3000036690</v>
      </c>
      <c r="E2047" s="17">
        <v>1100378</v>
      </c>
      <c r="F2047" s="17" t="s">
        <v>668</v>
      </c>
      <c r="G2047" s="17">
        <v>201888</v>
      </c>
      <c r="H2047" s="17" t="s">
        <v>15</v>
      </c>
      <c r="I2047" s="27">
        <v>21.52</v>
      </c>
      <c r="J2047" s="27">
        <v>21.52</v>
      </c>
      <c r="K2047" s="17" t="s">
        <v>1134</v>
      </c>
      <c r="L2047" s="34">
        <v>22545</v>
      </c>
      <c r="M2047" s="17">
        <v>22545</v>
      </c>
      <c r="N2047" s="18">
        <v>1139053.6000000001</v>
      </c>
      <c r="O2047" s="30">
        <v>52930.000000000007</v>
      </c>
    </row>
    <row r="2048" spans="1:15" x14ac:dyDescent="0.25">
      <c r="A2048" s="36">
        <v>42725</v>
      </c>
      <c r="B2048" s="38">
        <v>12</v>
      </c>
      <c r="C2048" s="38">
        <v>52</v>
      </c>
      <c r="D2048" s="17">
        <v>3000036690</v>
      </c>
      <c r="E2048" s="17">
        <v>1100378</v>
      </c>
      <c r="F2048" s="17" t="s">
        <v>668</v>
      </c>
      <c r="G2048" s="17">
        <v>201888</v>
      </c>
      <c r="H2048" s="17" t="s">
        <v>15</v>
      </c>
      <c r="I2048" s="27">
        <v>19.850000000000001</v>
      </c>
      <c r="J2048" s="27">
        <v>19.82</v>
      </c>
      <c r="K2048" s="17" t="s">
        <v>1047</v>
      </c>
      <c r="L2048" s="34">
        <v>22541</v>
      </c>
      <c r="M2048" s="17">
        <v>22541</v>
      </c>
      <c r="N2048" s="18">
        <v>1049072.6000000001</v>
      </c>
      <c r="O2048" s="30">
        <v>52930.000000000007</v>
      </c>
    </row>
    <row r="2049" spans="1:15" x14ac:dyDescent="0.25">
      <c r="A2049" s="36">
        <v>42725</v>
      </c>
      <c r="B2049" s="38">
        <v>12</v>
      </c>
      <c r="C2049" s="38">
        <v>52</v>
      </c>
      <c r="D2049" s="17">
        <v>3000036690</v>
      </c>
      <c r="E2049" s="17">
        <v>1100378</v>
      </c>
      <c r="F2049" s="17" t="s">
        <v>668</v>
      </c>
      <c r="G2049" s="17">
        <v>201888</v>
      </c>
      <c r="H2049" s="17" t="s">
        <v>15</v>
      </c>
      <c r="I2049" s="27">
        <v>22.52</v>
      </c>
      <c r="J2049" s="27">
        <v>22.51</v>
      </c>
      <c r="K2049" s="17" t="s">
        <v>112</v>
      </c>
      <c r="L2049" s="34">
        <v>22535</v>
      </c>
      <c r="M2049" s="17">
        <v>22535</v>
      </c>
      <c r="N2049" s="18">
        <v>1191454.3</v>
      </c>
      <c r="O2049" s="30">
        <v>52930</v>
      </c>
    </row>
    <row r="2050" spans="1:15" x14ac:dyDescent="0.25">
      <c r="A2050" s="36">
        <v>42725</v>
      </c>
      <c r="B2050" s="38">
        <v>12</v>
      </c>
      <c r="C2050" s="38">
        <v>52</v>
      </c>
      <c r="D2050" s="17">
        <v>3000036690</v>
      </c>
      <c r="E2050" s="17">
        <v>1100378</v>
      </c>
      <c r="F2050" s="17" t="s">
        <v>668</v>
      </c>
      <c r="G2050" s="17">
        <v>201888</v>
      </c>
      <c r="H2050" s="17" t="s">
        <v>15</v>
      </c>
      <c r="I2050" s="27">
        <v>25.97</v>
      </c>
      <c r="J2050" s="27">
        <v>25.92</v>
      </c>
      <c r="K2050" s="17" t="s">
        <v>1611</v>
      </c>
      <c r="L2050" s="34">
        <v>22536</v>
      </c>
      <c r="M2050" s="17">
        <v>22536</v>
      </c>
      <c r="N2050" s="18">
        <v>1371945.6</v>
      </c>
      <c r="O2050" s="30">
        <v>52930</v>
      </c>
    </row>
    <row r="2051" spans="1:15" x14ac:dyDescent="0.25">
      <c r="A2051" s="36">
        <v>42725</v>
      </c>
      <c r="B2051" s="38">
        <v>12</v>
      </c>
      <c r="C2051" s="38">
        <v>52</v>
      </c>
      <c r="D2051" s="17">
        <v>3000036690</v>
      </c>
      <c r="E2051" s="17">
        <v>1100378</v>
      </c>
      <c r="F2051" s="17" t="s">
        <v>668</v>
      </c>
      <c r="G2051" s="17">
        <v>201888</v>
      </c>
      <c r="H2051" s="17" t="s">
        <v>15</v>
      </c>
      <c r="I2051" s="27">
        <v>19.48</v>
      </c>
      <c r="J2051" s="27">
        <v>19.45</v>
      </c>
      <c r="K2051" s="17" t="s">
        <v>534</v>
      </c>
      <c r="L2051" s="34">
        <v>22540</v>
      </c>
      <c r="M2051" s="17">
        <v>22540</v>
      </c>
      <c r="N2051" s="18">
        <v>1029488.5</v>
      </c>
      <c r="O2051" s="30">
        <v>52930</v>
      </c>
    </row>
    <row r="2052" spans="1:15" x14ac:dyDescent="0.25">
      <c r="A2052" s="36">
        <v>42725</v>
      </c>
      <c r="B2052" s="38">
        <v>12</v>
      </c>
      <c r="C2052" s="38">
        <v>52</v>
      </c>
      <c r="D2052" s="17">
        <v>3000036690</v>
      </c>
      <c r="E2052" s="17">
        <v>1100378</v>
      </c>
      <c r="F2052" s="17" t="s">
        <v>668</v>
      </c>
      <c r="G2052" s="17">
        <v>201888</v>
      </c>
      <c r="H2052" s="17" t="s">
        <v>15</v>
      </c>
      <c r="I2052" s="27">
        <v>23.75</v>
      </c>
      <c r="J2052" s="27">
        <v>23.75</v>
      </c>
      <c r="K2052" s="17" t="s">
        <v>1538</v>
      </c>
      <c r="L2052" s="34">
        <v>22544</v>
      </c>
      <c r="M2052" s="17">
        <v>22544</v>
      </c>
      <c r="N2052" s="18">
        <v>1257087.5</v>
      </c>
      <c r="O2052" s="30">
        <v>52930</v>
      </c>
    </row>
    <row r="2053" spans="1:15" x14ac:dyDescent="0.25">
      <c r="A2053" s="36">
        <v>42725</v>
      </c>
      <c r="B2053" s="38">
        <v>12</v>
      </c>
      <c r="C2053" s="38">
        <v>52</v>
      </c>
      <c r="D2053" s="17">
        <v>3000036690</v>
      </c>
      <c r="E2053" s="17">
        <v>1100378</v>
      </c>
      <c r="F2053" s="17" t="s">
        <v>668</v>
      </c>
      <c r="G2053" s="17">
        <v>201888</v>
      </c>
      <c r="H2053" s="17" t="s">
        <v>15</v>
      </c>
      <c r="I2053" s="27">
        <v>24.54</v>
      </c>
      <c r="J2053" s="27">
        <v>24.54</v>
      </c>
      <c r="K2053" s="17" t="s">
        <v>43</v>
      </c>
      <c r="L2053" s="34">
        <v>22534</v>
      </c>
      <c r="M2053" s="17">
        <v>22534</v>
      </c>
      <c r="N2053" s="18">
        <v>1298902.2</v>
      </c>
      <c r="O2053" s="30">
        <v>52930</v>
      </c>
    </row>
    <row r="2054" spans="1:15" x14ac:dyDescent="0.25">
      <c r="A2054" s="36">
        <v>42725</v>
      </c>
      <c r="B2054" s="38">
        <v>12</v>
      </c>
      <c r="C2054" s="38">
        <v>52</v>
      </c>
      <c r="D2054" s="17">
        <v>3000037352</v>
      </c>
      <c r="E2054" s="17">
        <v>1100380</v>
      </c>
      <c r="F2054" s="17" t="s">
        <v>23</v>
      </c>
      <c r="G2054" s="17">
        <v>200282</v>
      </c>
      <c r="H2054" s="17" t="s">
        <v>24</v>
      </c>
      <c r="I2054" s="27">
        <v>33.200000000000003</v>
      </c>
      <c r="J2054" s="27">
        <v>33.17</v>
      </c>
      <c r="K2054" s="17" t="s">
        <v>1579</v>
      </c>
      <c r="L2054" s="34" t="s">
        <v>1612</v>
      </c>
      <c r="M2054" s="17">
        <v>334</v>
      </c>
      <c r="N2054" s="18">
        <v>2975509.54</v>
      </c>
      <c r="O2054" s="30">
        <v>89704.839915586374</v>
      </c>
    </row>
    <row r="2055" spans="1:15" x14ac:dyDescent="0.25">
      <c r="A2055" s="36">
        <v>42725</v>
      </c>
      <c r="B2055" s="38">
        <v>12</v>
      </c>
      <c r="C2055" s="38">
        <v>52</v>
      </c>
      <c r="D2055" s="17">
        <v>3000037352</v>
      </c>
      <c r="E2055" s="17">
        <v>1100380</v>
      </c>
      <c r="F2055" s="17" t="s">
        <v>23</v>
      </c>
      <c r="G2055" s="17">
        <v>200282</v>
      </c>
      <c r="H2055" s="17" t="s">
        <v>24</v>
      </c>
      <c r="I2055" s="27">
        <v>3.62</v>
      </c>
      <c r="J2055" s="27">
        <v>3.61</v>
      </c>
      <c r="K2055" s="17" t="s">
        <v>791</v>
      </c>
      <c r="L2055" s="34" t="s">
        <v>1613</v>
      </c>
      <c r="M2055" s="17">
        <v>332</v>
      </c>
      <c r="N2055" s="18">
        <v>323834.46999999997</v>
      </c>
      <c r="O2055" s="30">
        <v>89704.839335180048</v>
      </c>
    </row>
    <row r="2056" spans="1:15" x14ac:dyDescent="0.25">
      <c r="A2056" s="36">
        <v>42725</v>
      </c>
      <c r="B2056" s="38">
        <v>12</v>
      </c>
      <c r="C2056" s="38">
        <v>52</v>
      </c>
      <c r="D2056" s="17">
        <v>3000037352</v>
      </c>
      <c r="E2056" s="17">
        <v>1100380</v>
      </c>
      <c r="F2056" s="17" t="s">
        <v>23</v>
      </c>
      <c r="G2056" s="17">
        <v>200282</v>
      </c>
      <c r="H2056" s="17" t="s">
        <v>24</v>
      </c>
      <c r="I2056" s="27">
        <v>32.99</v>
      </c>
      <c r="J2056" s="27">
        <v>32.94</v>
      </c>
      <c r="K2056" s="17" t="s">
        <v>1614</v>
      </c>
      <c r="L2056" s="34" t="s">
        <v>1615</v>
      </c>
      <c r="M2056" s="17">
        <v>335</v>
      </c>
      <c r="N2056" s="18">
        <v>2954877.43</v>
      </c>
      <c r="O2056" s="30">
        <v>89704.840012143308</v>
      </c>
    </row>
    <row r="2057" spans="1:15" x14ac:dyDescent="0.25">
      <c r="A2057" s="36">
        <v>42725</v>
      </c>
      <c r="B2057" s="38">
        <v>12</v>
      </c>
      <c r="C2057" s="38">
        <v>52</v>
      </c>
      <c r="D2057" s="17">
        <v>3000037352</v>
      </c>
      <c r="E2057" s="17">
        <v>1100380</v>
      </c>
      <c r="F2057" s="17" t="s">
        <v>23</v>
      </c>
      <c r="G2057" s="17">
        <v>200282</v>
      </c>
      <c r="H2057" s="17" t="s">
        <v>24</v>
      </c>
      <c r="I2057" s="27">
        <v>27.74</v>
      </c>
      <c r="J2057" s="27">
        <v>27.7</v>
      </c>
      <c r="K2057" s="17" t="s">
        <v>118</v>
      </c>
      <c r="L2057" s="34" t="s">
        <v>1616</v>
      </c>
      <c r="M2057" s="17">
        <v>336</v>
      </c>
      <c r="N2057" s="18">
        <v>2484824.0699999998</v>
      </c>
      <c r="O2057" s="30">
        <v>89704.840072202162</v>
      </c>
    </row>
    <row r="2058" spans="1:15" x14ac:dyDescent="0.25">
      <c r="A2058" s="36">
        <v>42725</v>
      </c>
      <c r="B2058" s="38">
        <v>12</v>
      </c>
      <c r="C2058" s="38">
        <v>52</v>
      </c>
      <c r="D2058" s="17">
        <v>3000037352</v>
      </c>
      <c r="E2058" s="17">
        <v>1100380</v>
      </c>
      <c r="F2058" s="17" t="s">
        <v>23</v>
      </c>
      <c r="G2058" s="17">
        <v>200282</v>
      </c>
      <c r="H2058" s="17" t="s">
        <v>24</v>
      </c>
      <c r="I2058" s="27">
        <v>20.28</v>
      </c>
      <c r="J2058" s="27">
        <v>20.260000000000002</v>
      </c>
      <c r="K2058" s="17" t="s">
        <v>1431</v>
      </c>
      <c r="L2058" s="34" t="s">
        <v>1617</v>
      </c>
      <c r="M2058" s="17">
        <v>333</v>
      </c>
      <c r="N2058" s="18">
        <v>1817420.06</v>
      </c>
      <c r="O2058" s="30">
        <v>89704.840078973342</v>
      </c>
    </row>
    <row r="2059" spans="1:15" x14ac:dyDescent="0.25">
      <c r="A2059" s="36">
        <v>42725</v>
      </c>
      <c r="B2059" s="38">
        <v>12</v>
      </c>
      <c r="C2059" s="38">
        <v>52</v>
      </c>
      <c r="D2059" s="17">
        <v>3000037178</v>
      </c>
      <c r="E2059" s="17">
        <v>1100380</v>
      </c>
      <c r="F2059" s="17" t="s">
        <v>23</v>
      </c>
      <c r="G2059" s="17">
        <v>200282</v>
      </c>
      <c r="H2059" s="17" t="s">
        <v>24</v>
      </c>
      <c r="I2059" s="27">
        <v>23</v>
      </c>
      <c r="J2059" s="27">
        <v>22.94</v>
      </c>
      <c r="K2059" s="17" t="s">
        <v>791</v>
      </c>
      <c r="L2059" s="34" t="s">
        <v>1618</v>
      </c>
      <c r="M2059" s="17">
        <v>331</v>
      </c>
      <c r="N2059" s="18">
        <v>2031692.57</v>
      </c>
      <c r="O2059" s="30">
        <v>88565.5</v>
      </c>
    </row>
    <row r="2060" spans="1:15" x14ac:dyDescent="0.25">
      <c r="A2060" s="36">
        <v>42725</v>
      </c>
      <c r="B2060" s="38">
        <v>12</v>
      </c>
      <c r="C2060" s="38">
        <v>52</v>
      </c>
      <c r="D2060" s="17">
        <v>3000037178</v>
      </c>
      <c r="E2060" s="17">
        <v>1100380</v>
      </c>
      <c r="F2060" s="17" t="s">
        <v>23</v>
      </c>
      <c r="G2060" s="17">
        <v>200282</v>
      </c>
      <c r="H2060" s="17" t="s">
        <v>24</v>
      </c>
      <c r="I2060" s="27">
        <v>27.38</v>
      </c>
      <c r="J2060" s="27">
        <v>27.34</v>
      </c>
      <c r="K2060" s="17" t="s">
        <v>25</v>
      </c>
      <c r="L2060" s="34">
        <v>329</v>
      </c>
      <c r="M2060" s="17">
        <v>329</v>
      </c>
      <c r="N2060" s="18">
        <v>2421380.77</v>
      </c>
      <c r="O2060" s="30">
        <v>88565.5</v>
      </c>
    </row>
    <row r="2061" spans="1:15" x14ac:dyDescent="0.25">
      <c r="A2061" s="36">
        <v>42725</v>
      </c>
      <c r="B2061" s="38">
        <v>12</v>
      </c>
      <c r="C2061" s="38">
        <v>52</v>
      </c>
      <c r="D2061" s="17">
        <v>3000037178</v>
      </c>
      <c r="E2061" s="17">
        <v>1100380</v>
      </c>
      <c r="F2061" s="17" t="s">
        <v>23</v>
      </c>
      <c r="G2061" s="17">
        <v>200282</v>
      </c>
      <c r="H2061" s="17" t="s">
        <v>24</v>
      </c>
      <c r="I2061" s="27">
        <v>26.95</v>
      </c>
      <c r="J2061" s="27">
        <v>26.86</v>
      </c>
      <c r="K2061" s="17" t="s">
        <v>78</v>
      </c>
      <c r="L2061" s="34">
        <v>328</v>
      </c>
      <c r="M2061" s="17">
        <v>328</v>
      </c>
      <c r="N2061" s="18">
        <v>2378869.33</v>
      </c>
      <c r="O2061" s="30">
        <v>88565.5</v>
      </c>
    </row>
    <row r="2062" spans="1:15" x14ac:dyDescent="0.25">
      <c r="A2062" s="36">
        <v>42726</v>
      </c>
      <c r="B2062" s="38">
        <v>12</v>
      </c>
      <c r="C2062" s="38">
        <v>52</v>
      </c>
      <c r="D2062" s="17">
        <v>3000036761</v>
      </c>
      <c r="E2062" s="17">
        <v>1100122</v>
      </c>
      <c r="F2062" s="17" t="s">
        <v>58</v>
      </c>
      <c r="G2062" s="17">
        <v>600005</v>
      </c>
      <c r="H2062" s="17" t="s">
        <v>434</v>
      </c>
      <c r="I2062" s="27">
        <v>19.96</v>
      </c>
      <c r="J2062" s="27">
        <v>19.899999999999999</v>
      </c>
      <c r="K2062" s="17" t="s">
        <v>1459</v>
      </c>
      <c r="L2062" s="34">
        <v>9499740100</v>
      </c>
      <c r="M2062" s="17">
        <v>9499740100</v>
      </c>
      <c r="N2062" s="18">
        <v>1966159.8</v>
      </c>
      <c r="O2062" s="30">
        <v>98802.000000000015</v>
      </c>
    </row>
    <row r="2063" spans="1:15" x14ac:dyDescent="0.25">
      <c r="A2063" s="36">
        <v>42726</v>
      </c>
      <c r="B2063" s="38">
        <v>12</v>
      </c>
      <c r="C2063" s="38">
        <v>52</v>
      </c>
      <c r="D2063" s="17">
        <v>3000037350</v>
      </c>
      <c r="E2063" s="17">
        <v>1100122</v>
      </c>
      <c r="F2063" s="17" t="s">
        <v>58</v>
      </c>
      <c r="G2063" s="17">
        <v>600005</v>
      </c>
      <c r="H2063" s="17" t="s">
        <v>434</v>
      </c>
      <c r="I2063" s="27">
        <v>19.75</v>
      </c>
      <c r="J2063" s="27">
        <v>19.71</v>
      </c>
      <c r="K2063" s="17" t="s">
        <v>1619</v>
      </c>
      <c r="L2063" s="34">
        <v>9499740081</v>
      </c>
      <c r="M2063" s="17">
        <v>9499740081</v>
      </c>
      <c r="N2063" s="18">
        <v>1907474.6699999997</v>
      </c>
      <c r="O2063" s="30">
        <v>96776.999999999985</v>
      </c>
    </row>
    <row r="2064" spans="1:15" x14ac:dyDescent="0.25">
      <c r="A2064" s="36">
        <v>42726</v>
      </c>
      <c r="B2064" s="38">
        <v>12</v>
      </c>
      <c r="C2064" s="38">
        <v>52</v>
      </c>
      <c r="D2064" s="17">
        <v>3000037348</v>
      </c>
      <c r="E2064" s="17">
        <v>1100122</v>
      </c>
      <c r="F2064" s="17" t="s">
        <v>58</v>
      </c>
      <c r="G2064" s="17">
        <v>600005</v>
      </c>
      <c r="H2064" s="17" t="s">
        <v>434</v>
      </c>
      <c r="I2064" s="27">
        <v>19.940000000000001</v>
      </c>
      <c r="J2064" s="27">
        <v>19.899999999999999</v>
      </c>
      <c r="K2064" s="17" t="s">
        <v>1620</v>
      </c>
      <c r="L2064" s="34">
        <v>9499740079</v>
      </c>
      <c r="M2064" s="17">
        <v>9499740079</v>
      </c>
      <c r="N2064" s="18">
        <v>2238113.2000000002</v>
      </c>
      <c r="O2064" s="30">
        <v>112468.00000000001</v>
      </c>
    </row>
    <row r="2065" spans="1:15" x14ac:dyDescent="0.25">
      <c r="A2065" s="36">
        <v>42726</v>
      </c>
      <c r="B2065" s="38">
        <v>12</v>
      </c>
      <c r="C2065" s="38">
        <v>52</v>
      </c>
      <c r="D2065" s="17">
        <v>3000035334</v>
      </c>
      <c r="E2065" s="17">
        <v>1100122</v>
      </c>
      <c r="F2065" s="17" t="s">
        <v>58</v>
      </c>
      <c r="G2065" s="17">
        <v>203182</v>
      </c>
      <c r="H2065" s="17" t="s">
        <v>1224</v>
      </c>
      <c r="I2065" s="27">
        <v>20.32</v>
      </c>
      <c r="J2065" s="27">
        <v>20.239999999999998</v>
      </c>
      <c r="K2065" s="17" t="s">
        <v>1621</v>
      </c>
      <c r="L2065" s="34">
        <v>185</v>
      </c>
      <c r="M2065" s="17">
        <v>185</v>
      </c>
      <c r="N2065" s="18">
        <v>1830378.7</v>
      </c>
      <c r="O2065" s="30">
        <v>90433.730237154159</v>
      </c>
    </row>
    <row r="2066" spans="1:15" x14ac:dyDescent="0.25">
      <c r="A2066" s="36">
        <v>42726</v>
      </c>
      <c r="B2066" s="38">
        <v>12</v>
      </c>
      <c r="C2066" s="38">
        <v>52</v>
      </c>
      <c r="D2066" s="17">
        <v>3000036762</v>
      </c>
      <c r="E2066" s="17">
        <v>1100122</v>
      </c>
      <c r="F2066" s="17" t="s">
        <v>58</v>
      </c>
      <c r="G2066" s="17">
        <v>600005</v>
      </c>
      <c r="H2066" s="17" t="s">
        <v>434</v>
      </c>
      <c r="I2066" s="27">
        <v>20.21</v>
      </c>
      <c r="J2066" s="27">
        <v>20.21</v>
      </c>
      <c r="K2066" s="17" t="s">
        <v>1622</v>
      </c>
      <c r="L2066" s="34">
        <v>9499740097</v>
      </c>
      <c r="M2066" s="17">
        <v>9499740097</v>
      </c>
      <c r="N2066" s="18">
        <v>1996788.4199999997</v>
      </c>
      <c r="O2066" s="30">
        <v>98801.999999999985</v>
      </c>
    </row>
    <row r="2067" spans="1:15" x14ac:dyDescent="0.25">
      <c r="A2067" s="36">
        <v>42726</v>
      </c>
      <c r="B2067" s="38">
        <v>12</v>
      </c>
      <c r="C2067" s="38">
        <v>52</v>
      </c>
      <c r="D2067" s="17">
        <v>3000037353</v>
      </c>
      <c r="E2067" s="17">
        <v>1100122</v>
      </c>
      <c r="F2067" s="17" t="s">
        <v>58</v>
      </c>
      <c r="G2067" s="17">
        <v>600005</v>
      </c>
      <c r="H2067" s="17" t="s">
        <v>434</v>
      </c>
      <c r="I2067" s="27">
        <v>24.09</v>
      </c>
      <c r="J2067" s="27">
        <v>24.02</v>
      </c>
      <c r="K2067" s="17" t="s">
        <v>1623</v>
      </c>
      <c r="L2067" s="34">
        <v>9499740083</v>
      </c>
      <c r="M2067" s="17">
        <v>9499740083</v>
      </c>
      <c r="N2067" s="18">
        <v>2579916.14</v>
      </c>
      <c r="O2067" s="30">
        <v>107407.00000000001</v>
      </c>
    </row>
    <row r="2068" spans="1:15" x14ac:dyDescent="0.25">
      <c r="A2068" s="36">
        <v>42726</v>
      </c>
      <c r="B2068" s="38">
        <v>12</v>
      </c>
      <c r="C2068" s="38">
        <v>52</v>
      </c>
      <c r="D2068" s="17">
        <v>3000037411</v>
      </c>
      <c r="E2068" s="17">
        <v>1100122</v>
      </c>
      <c r="F2068" s="17" t="s">
        <v>58</v>
      </c>
      <c r="G2068" s="17">
        <v>600005</v>
      </c>
      <c r="H2068" s="17" t="s">
        <v>434</v>
      </c>
      <c r="I2068" s="27">
        <v>19.78</v>
      </c>
      <c r="J2068" s="27">
        <v>19.760000000000002</v>
      </c>
      <c r="K2068" s="17" t="s">
        <v>1002</v>
      </c>
      <c r="L2068" s="34">
        <v>9499740092</v>
      </c>
      <c r="M2068" s="17">
        <v>9499740092</v>
      </c>
      <c r="N2068" s="18">
        <v>2122362.3199999998</v>
      </c>
      <c r="O2068" s="30">
        <v>107406.99999999999</v>
      </c>
    </row>
    <row r="2069" spans="1:15" x14ac:dyDescent="0.25">
      <c r="A2069" s="36">
        <v>42726</v>
      </c>
      <c r="B2069" s="38">
        <v>12</v>
      </c>
      <c r="C2069" s="38">
        <v>52</v>
      </c>
      <c r="D2069" s="17">
        <v>3000036802</v>
      </c>
      <c r="E2069" s="17">
        <v>1100122</v>
      </c>
      <c r="F2069" s="17" t="s">
        <v>58</v>
      </c>
      <c r="G2069" s="17">
        <v>600005</v>
      </c>
      <c r="H2069" s="17" t="s">
        <v>434</v>
      </c>
      <c r="I2069" s="27">
        <v>20.25</v>
      </c>
      <c r="J2069" s="27">
        <v>20.13</v>
      </c>
      <c r="K2069" s="17" t="s">
        <v>1624</v>
      </c>
      <c r="L2069" s="34">
        <v>9499740093</v>
      </c>
      <c r="M2069" s="17">
        <v>9499740093</v>
      </c>
      <c r="N2069" s="18">
        <v>1968512.7</v>
      </c>
      <c r="O2069" s="30">
        <v>97790</v>
      </c>
    </row>
    <row r="2070" spans="1:15" x14ac:dyDescent="0.25">
      <c r="A2070" s="36">
        <v>42726</v>
      </c>
      <c r="B2070" s="38">
        <v>12</v>
      </c>
      <c r="C2070" s="38">
        <v>52</v>
      </c>
      <c r="D2070" s="17">
        <v>3000036761</v>
      </c>
      <c r="E2070" s="17">
        <v>1100122</v>
      </c>
      <c r="F2070" s="17" t="s">
        <v>58</v>
      </c>
      <c r="G2070" s="17">
        <v>600005</v>
      </c>
      <c r="H2070" s="17" t="s">
        <v>434</v>
      </c>
      <c r="I2070" s="27">
        <v>19.940000000000001</v>
      </c>
      <c r="J2070" s="27">
        <v>19.88</v>
      </c>
      <c r="K2070" s="17" t="s">
        <v>1625</v>
      </c>
      <c r="L2070" s="34">
        <v>9499740100</v>
      </c>
      <c r="M2070" s="17">
        <v>9499740100</v>
      </c>
      <c r="N2070" s="18">
        <v>1964183.76</v>
      </c>
      <c r="O2070" s="30">
        <v>98802</v>
      </c>
    </row>
    <row r="2071" spans="1:15" x14ac:dyDescent="0.25">
      <c r="A2071" s="36">
        <v>42726</v>
      </c>
      <c r="B2071" s="38">
        <v>12</v>
      </c>
      <c r="C2071" s="38">
        <v>52</v>
      </c>
      <c r="D2071" s="17">
        <v>3000036801</v>
      </c>
      <c r="E2071" s="17">
        <v>1100122</v>
      </c>
      <c r="F2071" s="17" t="s">
        <v>58</v>
      </c>
      <c r="G2071" s="17">
        <v>600005</v>
      </c>
      <c r="H2071" s="17" t="s">
        <v>434</v>
      </c>
      <c r="I2071" s="27">
        <v>19.78</v>
      </c>
      <c r="J2071" s="27">
        <v>19.77</v>
      </c>
      <c r="K2071" s="17" t="s">
        <v>1626</v>
      </c>
      <c r="L2071" s="34">
        <v>9499740098</v>
      </c>
      <c r="M2071" s="17">
        <v>9499740098</v>
      </c>
      <c r="N2071" s="18">
        <v>1903277.67</v>
      </c>
      <c r="O2071" s="30">
        <v>96271</v>
      </c>
    </row>
    <row r="2072" spans="1:15" x14ac:dyDescent="0.25">
      <c r="A2072" s="36">
        <v>42726</v>
      </c>
      <c r="B2072" s="38">
        <v>12</v>
      </c>
      <c r="C2072" s="38">
        <v>52</v>
      </c>
      <c r="D2072" s="17">
        <v>3000036763</v>
      </c>
      <c r="E2072" s="17">
        <v>1100122</v>
      </c>
      <c r="F2072" s="17" t="s">
        <v>58</v>
      </c>
      <c r="G2072" s="17">
        <v>600005</v>
      </c>
      <c r="H2072" s="17" t="s">
        <v>434</v>
      </c>
      <c r="I2072" s="27">
        <v>20.23</v>
      </c>
      <c r="J2072" s="27">
        <v>20.23</v>
      </c>
      <c r="K2072" s="17" t="s">
        <v>1466</v>
      </c>
      <c r="L2072" s="34">
        <v>9499740094</v>
      </c>
      <c r="M2072" s="17">
        <v>9499740094</v>
      </c>
      <c r="N2072" s="18">
        <v>1968055.32</v>
      </c>
      <c r="O2072" s="30">
        <v>97284</v>
      </c>
    </row>
    <row r="2073" spans="1:15" x14ac:dyDescent="0.25">
      <c r="A2073" s="36">
        <v>42726</v>
      </c>
      <c r="B2073" s="38">
        <v>12</v>
      </c>
      <c r="C2073" s="38">
        <v>52</v>
      </c>
      <c r="D2073" s="17">
        <v>3000036762</v>
      </c>
      <c r="E2073" s="17">
        <v>1100122</v>
      </c>
      <c r="F2073" s="17" t="s">
        <v>58</v>
      </c>
      <c r="G2073" s="17">
        <v>600005</v>
      </c>
      <c r="H2073" s="17" t="s">
        <v>434</v>
      </c>
      <c r="I2073" s="27">
        <v>20</v>
      </c>
      <c r="J2073" s="27">
        <v>19.95</v>
      </c>
      <c r="K2073" s="17" t="s">
        <v>1627</v>
      </c>
      <c r="L2073" s="34">
        <v>9499740097</v>
      </c>
      <c r="M2073" s="17">
        <v>9499740097</v>
      </c>
      <c r="N2073" s="18">
        <v>1971099.9</v>
      </c>
      <c r="O2073" s="30">
        <v>98802</v>
      </c>
    </row>
    <row r="2074" spans="1:15" x14ac:dyDescent="0.25">
      <c r="A2074" s="36">
        <v>42726</v>
      </c>
      <c r="B2074" s="38">
        <v>12</v>
      </c>
      <c r="C2074" s="38">
        <v>52</v>
      </c>
      <c r="D2074" s="17">
        <v>3000036761</v>
      </c>
      <c r="E2074" s="17">
        <v>1100122</v>
      </c>
      <c r="F2074" s="17" t="s">
        <v>58</v>
      </c>
      <c r="G2074" s="17">
        <v>600005</v>
      </c>
      <c r="H2074" s="17" t="s">
        <v>434</v>
      </c>
      <c r="I2074" s="27">
        <v>20.52</v>
      </c>
      <c r="J2074" s="27">
        <v>20.47</v>
      </c>
      <c r="K2074" s="17" t="s">
        <v>1628</v>
      </c>
      <c r="L2074" s="34">
        <v>9499740100</v>
      </c>
      <c r="M2074" s="17">
        <v>9499740100</v>
      </c>
      <c r="N2074" s="18">
        <v>2022476.94</v>
      </c>
      <c r="O2074" s="30">
        <v>98802</v>
      </c>
    </row>
    <row r="2075" spans="1:15" x14ac:dyDescent="0.25">
      <c r="A2075" s="36">
        <v>42726</v>
      </c>
      <c r="B2075" s="38">
        <v>12</v>
      </c>
      <c r="C2075" s="38">
        <v>52</v>
      </c>
      <c r="D2075" s="17">
        <v>3000037415</v>
      </c>
      <c r="E2075" s="17">
        <v>1100122</v>
      </c>
      <c r="F2075" s="17" t="s">
        <v>58</v>
      </c>
      <c r="G2075" s="17">
        <v>600005</v>
      </c>
      <c r="H2075" s="17" t="s">
        <v>434</v>
      </c>
      <c r="I2075" s="27">
        <v>20.05</v>
      </c>
      <c r="J2075" s="27">
        <v>20.03</v>
      </c>
      <c r="K2075" s="17" t="s">
        <v>1629</v>
      </c>
      <c r="L2075" s="34">
        <v>9499740087</v>
      </c>
      <c r="M2075" s="17">
        <v>9499740087</v>
      </c>
      <c r="N2075" s="18">
        <v>2100666.2799999998</v>
      </c>
      <c r="O2075" s="30">
        <v>104875.99999999999</v>
      </c>
    </row>
    <row r="2076" spans="1:15" x14ac:dyDescent="0.25">
      <c r="A2076" s="36">
        <v>42726</v>
      </c>
      <c r="B2076" s="38">
        <v>12</v>
      </c>
      <c r="C2076" s="38">
        <v>52</v>
      </c>
      <c r="D2076" s="17">
        <v>3000037349</v>
      </c>
      <c r="E2076" s="17">
        <v>1100122</v>
      </c>
      <c r="F2076" s="17" t="s">
        <v>58</v>
      </c>
      <c r="G2076" s="17">
        <v>600005</v>
      </c>
      <c r="H2076" s="17" t="s">
        <v>434</v>
      </c>
      <c r="I2076" s="27">
        <v>15.61</v>
      </c>
      <c r="J2076" s="27">
        <v>15.61</v>
      </c>
      <c r="K2076" s="17" t="s">
        <v>1039</v>
      </c>
      <c r="L2076" s="34">
        <v>9499740080</v>
      </c>
      <c r="M2076" s="17">
        <v>9499740080</v>
      </c>
      <c r="N2076" s="18">
        <v>1676623.27</v>
      </c>
      <c r="O2076" s="30">
        <v>107407</v>
      </c>
    </row>
    <row r="2077" spans="1:15" x14ac:dyDescent="0.25">
      <c r="A2077" s="36">
        <v>42726</v>
      </c>
      <c r="B2077" s="38">
        <v>12</v>
      </c>
      <c r="C2077" s="38">
        <v>52</v>
      </c>
      <c r="D2077" s="17">
        <v>3000036763</v>
      </c>
      <c r="E2077" s="17">
        <v>1100122</v>
      </c>
      <c r="F2077" s="17" t="s">
        <v>58</v>
      </c>
      <c r="G2077" s="17">
        <v>600005</v>
      </c>
      <c r="H2077" s="17" t="s">
        <v>434</v>
      </c>
      <c r="I2077" s="27">
        <v>19.75</v>
      </c>
      <c r="J2077" s="27">
        <v>19.75</v>
      </c>
      <c r="K2077" s="17" t="s">
        <v>1630</v>
      </c>
      <c r="L2077" s="34">
        <v>9499740094</v>
      </c>
      <c r="M2077" s="17">
        <v>9499740094</v>
      </c>
      <c r="N2077" s="18">
        <v>1921359</v>
      </c>
      <c r="O2077" s="30">
        <v>97284</v>
      </c>
    </row>
    <row r="2078" spans="1:15" x14ac:dyDescent="0.25">
      <c r="A2078" s="36">
        <v>42726</v>
      </c>
      <c r="B2078" s="38">
        <v>12</v>
      </c>
      <c r="C2078" s="38">
        <v>52</v>
      </c>
      <c r="D2078" s="17">
        <v>3000036803</v>
      </c>
      <c r="E2078" s="17">
        <v>1100122</v>
      </c>
      <c r="F2078" s="17" t="s">
        <v>58</v>
      </c>
      <c r="G2078" s="17">
        <v>600005</v>
      </c>
      <c r="H2078" s="17" t="s">
        <v>434</v>
      </c>
      <c r="I2078" s="27">
        <v>19.704999999999998</v>
      </c>
      <c r="J2078" s="27">
        <v>19.704999999999998</v>
      </c>
      <c r="K2078" s="17" t="s">
        <v>1631</v>
      </c>
      <c r="L2078" s="34">
        <v>9499740099</v>
      </c>
      <c r="M2078" s="17">
        <v>9499740099</v>
      </c>
      <c r="N2078" s="18">
        <v>1897020.06</v>
      </c>
      <c r="O2078" s="30">
        <v>96271.000253742721</v>
      </c>
    </row>
    <row r="2079" spans="1:15" x14ac:dyDescent="0.25">
      <c r="A2079" s="36">
        <v>42726</v>
      </c>
      <c r="B2079" s="38">
        <v>12</v>
      </c>
      <c r="C2079" s="38">
        <v>52</v>
      </c>
      <c r="D2079" s="17">
        <v>3000036763</v>
      </c>
      <c r="E2079" s="17">
        <v>1100122</v>
      </c>
      <c r="F2079" s="17" t="s">
        <v>58</v>
      </c>
      <c r="G2079" s="17">
        <v>600005</v>
      </c>
      <c r="H2079" s="17" t="s">
        <v>434</v>
      </c>
      <c r="I2079" s="27">
        <v>19.920000000000002</v>
      </c>
      <c r="J2079" s="27">
        <v>19.920000000000002</v>
      </c>
      <c r="K2079" s="17" t="s">
        <v>1632</v>
      </c>
      <c r="L2079" s="34">
        <v>9499740094</v>
      </c>
      <c r="M2079" s="17">
        <v>9499740094</v>
      </c>
      <c r="N2079" s="18">
        <v>1937897.2800000003</v>
      </c>
      <c r="O2079" s="30">
        <v>97284</v>
      </c>
    </row>
    <row r="2080" spans="1:15" x14ac:dyDescent="0.25">
      <c r="A2080" s="36">
        <v>42726</v>
      </c>
      <c r="B2080" s="38">
        <v>12</v>
      </c>
      <c r="C2080" s="38">
        <v>52</v>
      </c>
      <c r="D2080" s="17">
        <v>3000035639</v>
      </c>
      <c r="E2080" s="17">
        <v>1100365</v>
      </c>
      <c r="F2080" s="17" t="s">
        <v>14</v>
      </c>
      <c r="G2080" s="17">
        <v>201888</v>
      </c>
      <c r="H2080" s="17" t="s">
        <v>15</v>
      </c>
      <c r="I2080" s="27">
        <v>19.05</v>
      </c>
      <c r="J2080" s="27">
        <v>19.03</v>
      </c>
      <c r="K2080" s="17" t="s">
        <v>1360</v>
      </c>
      <c r="L2080" s="34">
        <v>22792</v>
      </c>
      <c r="M2080" s="17">
        <v>22552</v>
      </c>
      <c r="N2080" s="18">
        <v>809536.2</v>
      </c>
      <c r="O2080" s="30">
        <v>42539.999999999993</v>
      </c>
    </row>
    <row r="2081" spans="1:15" x14ac:dyDescent="0.25">
      <c r="A2081" s="36">
        <v>42726</v>
      </c>
      <c r="B2081" s="38">
        <v>12</v>
      </c>
      <c r="C2081" s="38">
        <v>52</v>
      </c>
      <c r="D2081" s="17">
        <v>3000035639</v>
      </c>
      <c r="E2081" s="17">
        <v>1100365</v>
      </c>
      <c r="F2081" s="17" t="s">
        <v>14</v>
      </c>
      <c r="G2081" s="17">
        <v>201888</v>
      </c>
      <c r="H2081" s="17" t="s">
        <v>15</v>
      </c>
      <c r="I2081" s="27">
        <v>19.95</v>
      </c>
      <c r="J2081" s="27">
        <v>19.940000000000001</v>
      </c>
      <c r="K2081" s="17" t="s">
        <v>1633</v>
      </c>
      <c r="L2081" s="34">
        <v>22527</v>
      </c>
      <c r="M2081" s="17">
        <v>22527</v>
      </c>
      <c r="N2081" s="18">
        <v>848247.59999999986</v>
      </c>
      <c r="O2081" s="30">
        <v>42539.999999999993</v>
      </c>
    </row>
    <row r="2082" spans="1:15" x14ac:dyDescent="0.25">
      <c r="A2082" s="36">
        <v>42726</v>
      </c>
      <c r="B2082" s="38">
        <v>12</v>
      </c>
      <c r="C2082" s="38">
        <v>52</v>
      </c>
      <c r="D2082" s="17">
        <v>3000035639</v>
      </c>
      <c r="E2082" s="17">
        <v>1100365</v>
      </c>
      <c r="F2082" s="17" t="s">
        <v>14</v>
      </c>
      <c r="G2082" s="17">
        <v>201888</v>
      </c>
      <c r="H2082" s="17" t="s">
        <v>15</v>
      </c>
      <c r="I2082" s="27">
        <v>19.850000000000001</v>
      </c>
      <c r="J2082" s="27">
        <v>19.84</v>
      </c>
      <c r="K2082" s="17" t="s">
        <v>1491</v>
      </c>
      <c r="L2082" s="34">
        <v>22526</v>
      </c>
      <c r="M2082" s="17">
        <v>22526</v>
      </c>
      <c r="N2082" s="18">
        <v>843993.59999999998</v>
      </c>
      <c r="O2082" s="30">
        <v>42540</v>
      </c>
    </row>
    <row r="2083" spans="1:15" x14ac:dyDescent="0.25">
      <c r="A2083" s="36">
        <v>42726</v>
      </c>
      <c r="B2083" s="38">
        <v>12</v>
      </c>
      <c r="C2083" s="38">
        <v>52</v>
      </c>
      <c r="D2083" s="17">
        <v>3000036361</v>
      </c>
      <c r="E2083" s="17">
        <v>1100365</v>
      </c>
      <c r="F2083" s="17" t="s">
        <v>14</v>
      </c>
      <c r="G2083" s="17">
        <v>202091</v>
      </c>
      <c r="H2083" s="17" t="s">
        <v>1380</v>
      </c>
      <c r="I2083" s="27">
        <v>20.53</v>
      </c>
      <c r="J2083" s="27">
        <v>20.53</v>
      </c>
      <c r="K2083" s="17" t="s">
        <v>1634</v>
      </c>
      <c r="L2083" s="34">
        <v>10004234</v>
      </c>
      <c r="M2083" s="17">
        <v>10004234</v>
      </c>
      <c r="N2083" s="18">
        <v>976560.78</v>
      </c>
      <c r="O2083" s="30">
        <v>47567.500243546026</v>
      </c>
    </row>
    <row r="2084" spans="1:15" x14ac:dyDescent="0.25">
      <c r="A2084" s="36">
        <v>42726</v>
      </c>
      <c r="B2084" s="38">
        <v>12</v>
      </c>
      <c r="C2084" s="38">
        <v>52</v>
      </c>
      <c r="D2084" s="17">
        <v>3000036690</v>
      </c>
      <c r="E2084" s="17">
        <v>1100378</v>
      </c>
      <c r="F2084" s="17" t="s">
        <v>668</v>
      </c>
      <c r="G2084" s="17">
        <v>201888</v>
      </c>
      <c r="H2084" s="17" t="s">
        <v>15</v>
      </c>
      <c r="I2084" s="27">
        <v>19.45</v>
      </c>
      <c r="J2084" s="27">
        <v>19.420000000000002</v>
      </c>
      <c r="K2084" s="17" t="s">
        <v>1635</v>
      </c>
      <c r="L2084" s="34">
        <v>22554</v>
      </c>
      <c r="M2084" s="17">
        <v>22554</v>
      </c>
      <c r="N2084" s="18">
        <v>1027900.6</v>
      </c>
      <c r="O2084" s="30">
        <v>52929.999999999993</v>
      </c>
    </row>
    <row r="2085" spans="1:15" x14ac:dyDescent="0.25">
      <c r="A2085" s="36">
        <v>42726</v>
      </c>
      <c r="B2085" s="38">
        <v>12</v>
      </c>
      <c r="C2085" s="38">
        <v>52</v>
      </c>
      <c r="D2085" s="17">
        <v>3000036690</v>
      </c>
      <c r="E2085" s="17">
        <v>1100378</v>
      </c>
      <c r="F2085" s="17" t="s">
        <v>668</v>
      </c>
      <c r="G2085" s="17">
        <v>201888</v>
      </c>
      <c r="H2085" s="17" t="s">
        <v>15</v>
      </c>
      <c r="I2085" s="27">
        <v>24.94</v>
      </c>
      <c r="J2085" s="27">
        <v>24.87</v>
      </c>
      <c r="K2085" s="17" t="s">
        <v>1636</v>
      </c>
      <c r="L2085" s="34">
        <v>22675</v>
      </c>
      <c r="M2085" s="17">
        <v>22675</v>
      </c>
      <c r="N2085" s="18">
        <v>1316369.1000000001</v>
      </c>
      <c r="O2085" s="30">
        <v>52930</v>
      </c>
    </row>
    <row r="2086" spans="1:15" x14ac:dyDescent="0.25">
      <c r="A2086" s="36">
        <v>42726</v>
      </c>
      <c r="B2086" s="38">
        <v>12</v>
      </c>
      <c r="C2086" s="38">
        <v>52</v>
      </c>
      <c r="D2086" s="17">
        <v>3000036690</v>
      </c>
      <c r="E2086" s="17">
        <v>1100378</v>
      </c>
      <c r="F2086" s="17" t="s">
        <v>668</v>
      </c>
      <c r="G2086" s="17">
        <v>201888</v>
      </c>
      <c r="H2086" s="17" t="s">
        <v>15</v>
      </c>
      <c r="I2086" s="27">
        <v>21.26</v>
      </c>
      <c r="J2086" s="27">
        <v>21.25</v>
      </c>
      <c r="K2086" s="17" t="s">
        <v>531</v>
      </c>
      <c r="L2086" s="34">
        <v>22608</v>
      </c>
      <c r="M2086" s="17">
        <v>22608</v>
      </c>
      <c r="N2086" s="18">
        <v>1124762.5</v>
      </c>
      <c r="O2086" s="30">
        <v>52930</v>
      </c>
    </row>
    <row r="2087" spans="1:15" x14ac:dyDescent="0.25">
      <c r="A2087" s="36">
        <v>42726</v>
      </c>
      <c r="B2087" s="38">
        <v>12</v>
      </c>
      <c r="C2087" s="38">
        <v>52</v>
      </c>
      <c r="D2087" s="17">
        <v>3000036690</v>
      </c>
      <c r="E2087" s="17">
        <v>1100378</v>
      </c>
      <c r="F2087" s="17" t="s">
        <v>668</v>
      </c>
      <c r="G2087" s="17">
        <v>201888</v>
      </c>
      <c r="H2087" s="17" t="s">
        <v>15</v>
      </c>
      <c r="I2087" s="27">
        <v>19.989999999999998</v>
      </c>
      <c r="J2087" s="27">
        <v>19.96</v>
      </c>
      <c r="K2087" s="17" t="s">
        <v>1637</v>
      </c>
      <c r="L2087" s="34">
        <v>22789</v>
      </c>
      <c r="M2087" s="17">
        <v>22549</v>
      </c>
      <c r="N2087" s="18">
        <v>1056482.8</v>
      </c>
      <c r="O2087" s="30">
        <v>52930</v>
      </c>
    </row>
    <row r="2088" spans="1:15" x14ac:dyDescent="0.25">
      <c r="A2088" s="36">
        <v>42726</v>
      </c>
      <c r="B2088" s="38">
        <v>12</v>
      </c>
      <c r="C2088" s="38">
        <v>52</v>
      </c>
      <c r="D2088" s="17">
        <v>3000036690</v>
      </c>
      <c r="E2088" s="17">
        <v>1100378</v>
      </c>
      <c r="F2088" s="17" t="s">
        <v>668</v>
      </c>
      <c r="G2088" s="17">
        <v>201888</v>
      </c>
      <c r="H2088" s="17" t="s">
        <v>15</v>
      </c>
      <c r="I2088" s="27">
        <v>21.48</v>
      </c>
      <c r="J2088" s="27">
        <v>21.46</v>
      </c>
      <c r="K2088" s="17" t="s">
        <v>418</v>
      </c>
      <c r="L2088" s="34">
        <v>22611</v>
      </c>
      <c r="M2088" s="17">
        <v>22611</v>
      </c>
      <c r="N2088" s="18">
        <v>1135877.8</v>
      </c>
      <c r="O2088" s="30">
        <v>52930</v>
      </c>
    </row>
    <row r="2089" spans="1:15" x14ac:dyDescent="0.25">
      <c r="A2089" s="36">
        <v>42726</v>
      </c>
      <c r="B2089" s="38">
        <v>12</v>
      </c>
      <c r="C2089" s="38">
        <v>52</v>
      </c>
      <c r="D2089" s="17">
        <v>3000036690</v>
      </c>
      <c r="E2089" s="17">
        <v>1100378</v>
      </c>
      <c r="F2089" s="17" t="s">
        <v>668</v>
      </c>
      <c r="G2089" s="17">
        <v>201888</v>
      </c>
      <c r="H2089" s="17" t="s">
        <v>15</v>
      </c>
      <c r="I2089" s="27">
        <v>24.7</v>
      </c>
      <c r="J2089" s="27">
        <v>24.63</v>
      </c>
      <c r="K2089" s="17" t="s">
        <v>358</v>
      </c>
      <c r="L2089" s="34">
        <v>22676</v>
      </c>
      <c r="M2089" s="17">
        <v>22676</v>
      </c>
      <c r="N2089" s="18">
        <v>1303665.8999999999</v>
      </c>
      <c r="O2089" s="30">
        <v>52930</v>
      </c>
    </row>
    <row r="2090" spans="1:15" x14ac:dyDescent="0.25">
      <c r="A2090" s="36">
        <v>42726</v>
      </c>
      <c r="B2090" s="38">
        <v>12</v>
      </c>
      <c r="C2090" s="38">
        <v>52</v>
      </c>
      <c r="D2090" s="17">
        <v>3000036690</v>
      </c>
      <c r="E2090" s="17">
        <v>1100378</v>
      </c>
      <c r="F2090" s="17" t="s">
        <v>668</v>
      </c>
      <c r="G2090" s="17">
        <v>201888</v>
      </c>
      <c r="H2090" s="17" t="s">
        <v>15</v>
      </c>
      <c r="I2090" s="27">
        <v>19.59</v>
      </c>
      <c r="J2090" s="27">
        <v>19.579999999999998</v>
      </c>
      <c r="K2090" s="17" t="s">
        <v>777</v>
      </c>
      <c r="L2090" s="34">
        <v>22542</v>
      </c>
      <c r="M2090" s="17">
        <v>22542</v>
      </c>
      <c r="N2090" s="18">
        <v>1036369.4</v>
      </c>
      <c r="O2090" s="30">
        <v>52930.000000000007</v>
      </c>
    </row>
    <row r="2091" spans="1:15" x14ac:dyDescent="0.25">
      <c r="A2091" s="36">
        <v>42726</v>
      </c>
      <c r="B2091" s="38">
        <v>12</v>
      </c>
      <c r="C2091" s="38">
        <v>52</v>
      </c>
      <c r="D2091" s="17">
        <v>3000036690</v>
      </c>
      <c r="E2091" s="17">
        <v>1100378</v>
      </c>
      <c r="F2091" s="17" t="s">
        <v>668</v>
      </c>
      <c r="G2091" s="17">
        <v>201888</v>
      </c>
      <c r="H2091" s="17" t="s">
        <v>15</v>
      </c>
      <c r="I2091" s="27">
        <v>19.77</v>
      </c>
      <c r="J2091" s="27">
        <v>19.73</v>
      </c>
      <c r="K2091" s="17" t="s">
        <v>1638</v>
      </c>
      <c r="L2091" s="34">
        <v>22822</v>
      </c>
      <c r="M2091" s="17">
        <v>22822</v>
      </c>
      <c r="N2091" s="18">
        <v>1044308.9</v>
      </c>
      <c r="O2091" s="30">
        <v>52930</v>
      </c>
    </row>
    <row r="2092" spans="1:15" x14ac:dyDescent="0.25">
      <c r="A2092" s="36">
        <v>42726</v>
      </c>
      <c r="B2092" s="38">
        <v>12</v>
      </c>
      <c r="C2092" s="38">
        <v>52</v>
      </c>
      <c r="D2092" s="17">
        <v>3000036690</v>
      </c>
      <c r="E2092" s="17">
        <v>1100378</v>
      </c>
      <c r="F2092" s="17" t="s">
        <v>668</v>
      </c>
      <c r="G2092" s="17">
        <v>201888</v>
      </c>
      <c r="H2092" s="17" t="s">
        <v>15</v>
      </c>
      <c r="I2092" s="27">
        <v>-19.77</v>
      </c>
      <c r="J2092" s="27">
        <v>-19.73</v>
      </c>
      <c r="K2092" s="17" t="s">
        <v>1638</v>
      </c>
      <c r="L2092" s="34">
        <v>22822</v>
      </c>
      <c r="M2092" s="17">
        <v>22822</v>
      </c>
      <c r="N2092" s="18">
        <v>-1044308.9</v>
      </c>
      <c r="O2092" s="30">
        <v>52930</v>
      </c>
    </row>
    <row r="2093" spans="1:15" x14ac:dyDescent="0.25">
      <c r="A2093" s="36">
        <v>42726</v>
      </c>
      <c r="B2093" s="38">
        <v>12</v>
      </c>
      <c r="C2093" s="38">
        <v>52</v>
      </c>
      <c r="D2093" s="17">
        <v>3000037352</v>
      </c>
      <c r="E2093" s="17">
        <v>1100380</v>
      </c>
      <c r="F2093" s="17" t="s">
        <v>23</v>
      </c>
      <c r="G2093" s="17">
        <v>200282</v>
      </c>
      <c r="H2093" s="17" t="s">
        <v>24</v>
      </c>
      <c r="I2093" s="27">
        <v>28.15</v>
      </c>
      <c r="J2093" s="27">
        <v>28.04</v>
      </c>
      <c r="K2093" s="17" t="s">
        <v>56</v>
      </c>
      <c r="L2093" s="34">
        <v>337</v>
      </c>
      <c r="M2093" s="17">
        <v>337</v>
      </c>
      <c r="N2093" s="18">
        <v>2515323.71</v>
      </c>
      <c r="O2093" s="30">
        <v>89704.839871611985</v>
      </c>
    </row>
    <row r="2094" spans="1:15" x14ac:dyDescent="0.25">
      <c r="A2094" s="36">
        <v>42726</v>
      </c>
      <c r="B2094" s="38">
        <v>12</v>
      </c>
      <c r="C2094" s="38">
        <v>52</v>
      </c>
      <c r="D2094" s="17">
        <v>3000037352</v>
      </c>
      <c r="E2094" s="17">
        <v>1100380</v>
      </c>
      <c r="F2094" s="17" t="s">
        <v>23</v>
      </c>
      <c r="G2094" s="17">
        <v>200282</v>
      </c>
      <c r="H2094" s="17" t="s">
        <v>24</v>
      </c>
      <c r="I2094" s="27">
        <v>27.1</v>
      </c>
      <c r="J2094" s="27">
        <v>27.01</v>
      </c>
      <c r="K2094" s="17" t="s">
        <v>52</v>
      </c>
      <c r="L2094" s="34">
        <v>338</v>
      </c>
      <c r="M2094" s="17">
        <v>338</v>
      </c>
      <c r="N2094" s="18">
        <v>2422927.73</v>
      </c>
      <c r="O2094" s="30">
        <v>89704.840059237307</v>
      </c>
    </row>
    <row r="2095" spans="1:15" x14ac:dyDescent="0.25">
      <c r="A2095" s="36">
        <v>42727</v>
      </c>
      <c r="B2095" s="38">
        <v>12</v>
      </c>
      <c r="C2095" s="38">
        <v>52</v>
      </c>
      <c r="D2095" s="17">
        <v>3000037412</v>
      </c>
      <c r="E2095" s="17">
        <v>1100122</v>
      </c>
      <c r="F2095" s="17" t="s">
        <v>58</v>
      </c>
      <c r="G2095" s="17">
        <v>600005</v>
      </c>
      <c r="H2095" s="17" t="s">
        <v>434</v>
      </c>
      <c r="I2095" s="27">
        <v>16.239999999999998</v>
      </c>
      <c r="J2095" s="27">
        <v>16.22</v>
      </c>
      <c r="K2095" s="17" t="s">
        <v>661</v>
      </c>
      <c r="L2095" s="34">
        <v>9499740085</v>
      </c>
      <c r="M2095" s="17">
        <v>9499740085</v>
      </c>
      <c r="N2095" s="18">
        <v>1742141.54</v>
      </c>
      <c r="O2095" s="30">
        <v>107407.00000000001</v>
      </c>
    </row>
    <row r="2096" spans="1:15" x14ac:dyDescent="0.25">
      <c r="A2096" s="36">
        <v>42727</v>
      </c>
      <c r="B2096" s="38">
        <v>12</v>
      </c>
      <c r="C2096" s="38">
        <v>52</v>
      </c>
      <c r="D2096" s="17">
        <v>3000037435</v>
      </c>
      <c r="E2096" s="17">
        <v>1100122</v>
      </c>
      <c r="F2096" s="17" t="s">
        <v>58</v>
      </c>
      <c r="G2096" s="17">
        <v>600005</v>
      </c>
      <c r="H2096" s="17" t="s">
        <v>434</v>
      </c>
      <c r="I2096" s="27">
        <v>20.37</v>
      </c>
      <c r="J2096" s="27">
        <v>20.34</v>
      </c>
      <c r="K2096" s="17" t="s">
        <v>1639</v>
      </c>
      <c r="L2096" s="34">
        <v>9499740095</v>
      </c>
      <c r="M2096" s="17">
        <v>9499740095</v>
      </c>
      <c r="N2096" s="18">
        <v>2122885.7999999998</v>
      </c>
      <c r="O2096" s="30">
        <v>104369.99999999999</v>
      </c>
    </row>
    <row r="2097" spans="1:15" x14ac:dyDescent="0.25">
      <c r="A2097" s="36">
        <v>42727</v>
      </c>
      <c r="B2097" s="38">
        <v>12</v>
      </c>
      <c r="C2097" s="38">
        <v>52</v>
      </c>
      <c r="D2097" s="17">
        <v>3000037410</v>
      </c>
      <c r="E2097" s="17">
        <v>1100122</v>
      </c>
      <c r="F2097" s="17" t="s">
        <v>58</v>
      </c>
      <c r="G2097" s="17">
        <v>600005</v>
      </c>
      <c r="H2097" s="17" t="s">
        <v>434</v>
      </c>
      <c r="I2097" s="27">
        <v>15.93</v>
      </c>
      <c r="J2097" s="27">
        <v>15.89</v>
      </c>
      <c r="K2097" s="17" t="s">
        <v>1640</v>
      </c>
      <c r="L2097" s="34">
        <v>9499740091</v>
      </c>
      <c r="M2097" s="17">
        <v>9499740091</v>
      </c>
      <c r="N2097" s="18">
        <v>1658439.3</v>
      </c>
      <c r="O2097" s="30">
        <v>104370</v>
      </c>
    </row>
    <row r="2098" spans="1:15" x14ac:dyDescent="0.25">
      <c r="A2098" s="36">
        <v>42727</v>
      </c>
      <c r="B2098" s="38">
        <v>12</v>
      </c>
      <c r="C2098" s="38">
        <v>52</v>
      </c>
      <c r="D2098" s="17">
        <v>3000037408</v>
      </c>
      <c r="E2098" s="17">
        <v>1100122</v>
      </c>
      <c r="F2098" s="17" t="s">
        <v>58</v>
      </c>
      <c r="G2098" s="17">
        <v>600005</v>
      </c>
      <c r="H2098" s="17" t="s">
        <v>434</v>
      </c>
      <c r="I2098" s="27">
        <v>19.489999999999998</v>
      </c>
      <c r="J2098" s="27">
        <v>19.46</v>
      </c>
      <c r="K2098" s="17" t="s">
        <v>1166</v>
      </c>
      <c r="L2098" s="34">
        <v>9499740084</v>
      </c>
      <c r="M2098" s="17">
        <v>9499740084</v>
      </c>
      <c r="N2098" s="18">
        <v>2188627.2799999998</v>
      </c>
      <c r="O2098" s="30">
        <v>112467.99999999999</v>
      </c>
    </row>
    <row r="2099" spans="1:15" x14ac:dyDescent="0.25">
      <c r="A2099" s="36">
        <v>42727</v>
      </c>
      <c r="B2099" s="38">
        <v>12</v>
      </c>
      <c r="C2099" s="38">
        <v>52</v>
      </c>
      <c r="D2099" s="17">
        <v>3000037436</v>
      </c>
      <c r="E2099" s="17">
        <v>1100122</v>
      </c>
      <c r="F2099" s="17" t="s">
        <v>58</v>
      </c>
      <c r="G2099" s="17">
        <v>600005</v>
      </c>
      <c r="H2099" s="17" t="s">
        <v>434</v>
      </c>
      <c r="I2099" s="27">
        <v>19.594999999999999</v>
      </c>
      <c r="J2099" s="27">
        <v>19.54</v>
      </c>
      <c r="K2099" s="17" t="s">
        <v>1641</v>
      </c>
      <c r="L2099" s="34">
        <v>9499740096</v>
      </c>
      <c r="M2099" s="17">
        <v>9499740096</v>
      </c>
      <c r="N2099" s="18">
        <v>2046306.96</v>
      </c>
      <c r="O2099" s="30">
        <v>104724</v>
      </c>
    </row>
    <row r="2100" spans="1:15" x14ac:dyDescent="0.25">
      <c r="A2100" s="36">
        <v>42727</v>
      </c>
      <c r="B2100" s="38">
        <v>12</v>
      </c>
      <c r="C2100" s="38">
        <v>52</v>
      </c>
      <c r="D2100" s="17">
        <v>3000036690</v>
      </c>
      <c r="E2100" s="17">
        <v>1100378</v>
      </c>
      <c r="F2100" s="17" t="s">
        <v>668</v>
      </c>
      <c r="G2100" s="17">
        <v>201888</v>
      </c>
      <c r="H2100" s="17" t="s">
        <v>15</v>
      </c>
      <c r="I2100" s="27">
        <v>17.96</v>
      </c>
      <c r="J2100" s="27">
        <v>17.96</v>
      </c>
      <c r="K2100" s="17" t="s">
        <v>1610</v>
      </c>
      <c r="L2100" s="34">
        <v>22751</v>
      </c>
      <c r="M2100" s="17">
        <v>22751</v>
      </c>
      <c r="N2100" s="18">
        <v>950622.8</v>
      </c>
      <c r="O2100" s="30">
        <v>52930</v>
      </c>
    </row>
    <row r="2101" spans="1:15" x14ac:dyDescent="0.25">
      <c r="A2101" s="36">
        <v>42727</v>
      </c>
      <c r="B2101" s="38">
        <v>12</v>
      </c>
      <c r="C2101" s="38">
        <v>52</v>
      </c>
      <c r="D2101" s="17">
        <v>3000036690</v>
      </c>
      <c r="E2101" s="17">
        <v>1100378</v>
      </c>
      <c r="F2101" s="17" t="s">
        <v>668</v>
      </c>
      <c r="G2101" s="17">
        <v>201888</v>
      </c>
      <c r="H2101" s="17" t="s">
        <v>15</v>
      </c>
      <c r="I2101" s="27">
        <v>19.8</v>
      </c>
      <c r="J2101" s="27">
        <v>19.77</v>
      </c>
      <c r="K2101" s="17" t="s">
        <v>1440</v>
      </c>
      <c r="L2101" s="34">
        <v>22651</v>
      </c>
      <c r="M2101" s="17">
        <v>22651</v>
      </c>
      <c r="N2101" s="18">
        <v>1046426.1</v>
      </c>
      <c r="O2101" s="30">
        <v>52930</v>
      </c>
    </row>
    <row r="2102" spans="1:15" x14ac:dyDescent="0.25">
      <c r="A2102" s="36">
        <v>42727</v>
      </c>
      <c r="B2102" s="38">
        <v>12</v>
      </c>
      <c r="C2102" s="38">
        <v>52</v>
      </c>
      <c r="D2102" s="17">
        <v>3000036690</v>
      </c>
      <c r="E2102" s="17">
        <v>1100378</v>
      </c>
      <c r="F2102" s="17" t="s">
        <v>668</v>
      </c>
      <c r="G2102" s="17">
        <v>201888</v>
      </c>
      <c r="H2102" s="17" t="s">
        <v>15</v>
      </c>
      <c r="I2102" s="27">
        <v>25.82</v>
      </c>
      <c r="J2102" s="27">
        <v>25.81</v>
      </c>
      <c r="K2102" s="17" t="s">
        <v>113</v>
      </c>
      <c r="L2102" s="34">
        <v>22716</v>
      </c>
      <c r="M2102" s="17">
        <v>22716</v>
      </c>
      <c r="N2102" s="18">
        <v>1366123.3</v>
      </c>
      <c r="O2102" s="30">
        <v>52930.000000000007</v>
      </c>
    </row>
    <row r="2103" spans="1:15" x14ac:dyDescent="0.25">
      <c r="A2103" s="36">
        <v>42727</v>
      </c>
      <c r="B2103" s="38">
        <v>12</v>
      </c>
      <c r="C2103" s="38">
        <v>52</v>
      </c>
      <c r="D2103" s="17">
        <v>3000036690</v>
      </c>
      <c r="E2103" s="17">
        <v>1100378</v>
      </c>
      <c r="F2103" s="17" t="s">
        <v>668</v>
      </c>
      <c r="G2103" s="17">
        <v>201888</v>
      </c>
      <c r="H2103" s="17" t="s">
        <v>15</v>
      </c>
      <c r="I2103" s="27">
        <v>22.43</v>
      </c>
      <c r="J2103" s="27">
        <v>22.4</v>
      </c>
      <c r="K2103" s="17" t="s">
        <v>112</v>
      </c>
      <c r="L2103" s="34">
        <v>22695</v>
      </c>
      <c r="M2103" s="17">
        <v>22695</v>
      </c>
      <c r="N2103" s="18">
        <v>1185632</v>
      </c>
      <c r="O2103" s="30">
        <v>52930</v>
      </c>
    </row>
    <row r="2104" spans="1:15" x14ac:dyDescent="0.25">
      <c r="A2104" s="36">
        <v>42727</v>
      </c>
      <c r="B2104" s="38">
        <v>12</v>
      </c>
      <c r="C2104" s="38">
        <v>52</v>
      </c>
      <c r="D2104" s="17">
        <v>3000036690</v>
      </c>
      <c r="E2104" s="17">
        <v>1100378</v>
      </c>
      <c r="F2104" s="17" t="s">
        <v>668</v>
      </c>
      <c r="G2104" s="17">
        <v>201888</v>
      </c>
      <c r="H2104" s="17" t="s">
        <v>15</v>
      </c>
      <c r="I2104" s="27">
        <v>4.97</v>
      </c>
      <c r="J2104" s="27">
        <v>4.95</v>
      </c>
      <c r="K2104" s="17" t="s">
        <v>1642</v>
      </c>
      <c r="L2104" s="34">
        <v>22719</v>
      </c>
      <c r="M2104" s="17">
        <v>22719</v>
      </c>
      <c r="N2104" s="18">
        <v>262003.5</v>
      </c>
      <c r="O2104" s="30">
        <v>52930</v>
      </c>
    </row>
    <row r="2105" spans="1:15" x14ac:dyDescent="0.25">
      <c r="A2105" s="36">
        <v>42727</v>
      </c>
      <c r="B2105" s="38">
        <v>12</v>
      </c>
      <c r="C2105" s="38">
        <v>52</v>
      </c>
      <c r="D2105" s="17">
        <v>3000036690</v>
      </c>
      <c r="E2105" s="17">
        <v>1100378</v>
      </c>
      <c r="F2105" s="17" t="s">
        <v>668</v>
      </c>
      <c r="G2105" s="17">
        <v>201888</v>
      </c>
      <c r="H2105" s="17" t="s">
        <v>15</v>
      </c>
      <c r="I2105" s="27">
        <v>13.4</v>
      </c>
      <c r="J2105" s="27">
        <v>13.4</v>
      </c>
      <c r="K2105" s="17" t="s">
        <v>1642</v>
      </c>
      <c r="L2105" s="34">
        <v>22719</v>
      </c>
      <c r="M2105" s="17">
        <v>22719</v>
      </c>
      <c r="N2105" s="18">
        <v>709262</v>
      </c>
      <c r="O2105" s="30">
        <v>52930</v>
      </c>
    </row>
    <row r="2106" spans="1:15" x14ac:dyDescent="0.25">
      <c r="A2106" s="36">
        <v>42727</v>
      </c>
      <c r="B2106" s="38">
        <v>12</v>
      </c>
      <c r="C2106" s="38">
        <v>52</v>
      </c>
      <c r="D2106" s="17">
        <v>3000037352</v>
      </c>
      <c r="E2106" s="17">
        <v>1100380</v>
      </c>
      <c r="F2106" s="17" t="s">
        <v>23</v>
      </c>
      <c r="G2106" s="17">
        <v>200282</v>
      </c>
      <c r="H2106" s="17" t="s">
        <v>24</v>
      </c>
      <c r="I2106" s="27">
        <v>27.35</v>
      </c>
      <c r="J2106" s="27">
        <v>27.34</v>
      </c>
      <c r="K2106" s="17" t="s">
        <v>54</v>
      </c>
      <c r="L2106" s="34">
        <v>341</v>
      </c>
      <c r="M2106" s="17">
        <v>341</v>
      </c>
      <c r="N2106" s="18">
        <v>2452530.33</v>
      </c>
      <c r="O2106" s="30">
        <v>89704.840160936365</v>
      </c>
    </row>
    <row r="2107" spans="1:15" x14ac:dyDescent="0.25">
      <c r="A2107" s="36">
        <v>42727</v>
      </c>
      <c r="B2107" s="38">
        <v>12</v>
      </c>
      <c r="C2107" s="38">
        <v>52</v>
      </c>
      <c r="D2107" s="17">
        <v>3000037352</v>
      </c>
      <c r="E2107" s="17">
        <v>1100380</v>
      </c>
      <c r="F2107" s="17" t="s">
        <v>23</v>
      </c>
      <c r="G2107" s="17">
        <v>200282</v>
      </c>
      <c r="H2107" s="17" t="s">
        <v>24</v>
      </c>
      <c r="I2107" s="27">
        <v>24.96</v>
      </c>
      <c r="J2107" s="27">
        <v>24.88</v>
      </c>
      <c r="K2107" s="17" t="s">
        <v>702</v>
      </c>
      <c r="L2107" s="34">
        <v>346</v>
      </c>
      <c r="M2107" s="17">
        <v>346</v>
      </c>
      <c r="N2107" s="18">
        <v>2231856.42</v>
      </c>
      <c r="O2107" s="30">
        <v>89704.840032154345</v>
      </c>
    </row>
    <row r="2108" spans="1:15" x14ac:dyDescent="0.25">
      <c r="A2108" s="36">
        <v>42727</v>
      </c>
      <c r="B2108" s="38">
        <v>12</v>
      </c>
      <c r="C2108" s="38">
        <v>52</v>
      </c>
      <c r="D2108" s="17">
        <v>3000037352</v>
      </c>
      <c r="E2108" s="17">
        <v>1100380</v>
      </c>
      <c r="F2108" s="17" t="s">
        <v>23</v>
      </c>
      <c r="G2108" s="17">
        <v>200282</v>
      </c>
      <c r="H2108" s="17" t="s">
        <v>24</v>
      </c>
      <c r="I2108" s="27">
        <v>27.35</v>
      </c>
      <c r="J2108" s="27">
        <v>27.27</v>
      </c>
      <c r="K2108" s="17" t="s">
        <v>33</v>
      </c>
      <c r="L2108" s="34" t="s">
        <v>1643</v>
      </c>
      <c r="M2108" s="17">
        <v>340</v>
      </c>
      <c r="N2108" s="18">
        <v>2446250.9900000002</v>
      </c>
      <c r="O2108" s="30">
        <v>89704.840117345084</v>
      </c>
    </row>
    <row r="2109" spans="1:15" x14ac:dyDescent="0.25">
      <c r="A2109" s="36">
        <v>42727</v>
      </c>
      <c r="B2109" s="38">
        <v>12</v>
      </c>
      <c r="C2109" s="38">
        <v>52</v>
      </c>
      <c r="D2109" s="17">
        <v>3000037352</v>
      </c>
      <c r="E2109" s="17">
        <v>1100380</v>
      </c>
      <c r="F2109" s="17" t="s">
        <v>23</v>
      </c>
      <c r="G2109" s="17">
        <v>200282</v>
      </c>
      <c r="H2109" s="17" t="s">
        <v>24</v>
      </c>
      <c r="I2109" s="27">
        <v>33.01</v>
      </c>
      <c r="J2109" s="27">
        <v>32.94</v>
      </c>
      <c r="K2109" s="17" t="s">
        <v>82</v>
      </c>
      <c r="L2109" s="34">
        <v>343</v>
      </c>
      <c r="M2109" s="17">
        <v>343</v>
      </c>
      <c r="N2109" s="18">
        <v>2954877.43</v>
      </c>
      <c r="O2109" s="30">
        <v>89704.840012143308</v>
      </c>
    </row>
    <row r="2110" spans="1:15" x14ac:dyDescent="0.25">
      <c r="A2110" s="36">
        <v>42727</v>
      </c>
      <c r="B2110" s="38">
        <v>12</v>
      </c>
      <c r="C2110" s="38">
        <v>52</v>
      </c>
      <c r="D2110" s="17">
        <v>3000037352</v>
      </c>
      <c r="E2110" s="17">
        <v>1100380</v>
      </c>
      <c r="F2110" s="17" t="s">
        <v>23</v>
      </c>
      <c r="G2110" s="17">
        <v>200282</v>
      </c>
      <c r="H2110" s="17" t="s">
        <v>24</v>
      </c>
      <c r="I2110" s="27">
        <v>33.729999999999997</v>
      </c>
      <c r="J2110" s="27">
        <v>33.619999999999997</v>
      </c>
      <c r="K2110" s="17" t="s">
        <v>151</v>
      </c>
      <c r="L2110" s="34" t="s">
        <v>1644</v>
      </c>
      <c r="M2110" s="17">
        <v>339</v>
      </c>
      <c r="N2110" s="18">
        <v>3015876.72</v>
      </c>
      <c r="O2110" s="30">
        <v>89704.839976204647</v>
      </c>
    </row>
    <row r="2111" spans="1:15" x14ac:dyDescent="0.25">
      <c r="A2111" s="36">
        <v>42727</v>
      </c>
      <c r="B2111" s="38">
        <v>12</v>
      </c>
      <c r="C2111" s="38">
        <v>52</v>
      </c>
      <c r="D2111" s="17">
        <v>3000037352</v>
      </c>
      <c r="E2111" s="17">
        <v>1100380</v>
      </c>
      <c r="F2111" s="17" t="s">
        <v>23</v>
      </c>
      <c r="G2111" s="17">
        <v>200282</v>
      </c>
      <c r="H2111" s="17" t="s">
        <v>24</v>
      </c>
      <c r="I2111" s="27">
        <v>33.71</v>
      </c>
      <c r="J2111" s="27">
        <v>33.700000000000003</v>
      </c>
      <c r="K2111" s="17" t="s">
        <v>1549</v>
      </c>
      <c r="L2111" s="34">
        <v>342</v>
      </c>
      <c r="M2111" s="17">
        <v>342</v>
      </c>
      <c r="N2111" s="18">
        <v>3023053.11</v>
      </c>
      <c r="O2111" s="30">
        <v>89704.840059347174</v>
      </c>
    </row>
    <row r="2112" spans="1:15" x14ac:dyDescent="0.25">
      <c r="A2112" s="36">
        <v>42728</v>
      </c>
      <c r="B2112" s="38">
        <v>12</v>
      </c>
      <c r="C2112" s="38">
        <v>52</v>
      </c>
      <c r="D2112" s="17">
        <v>3000036492</v>
      </c>
      <c r="E2112" s="17">
        <v>1100122</v>
      </c>
      <c r="F2112" s="17" t="s">
        <v>58</v>
      </c>
      <c r="G2112" s="17">
        <v>203182</v>
      </c>
      <c r="H2112" s="17" t="s">
        <v>1224</v>
      </c>
      <c r="I2112" s="27">
        <v>20.89</v>
      </c>
      <c r="J2112" s="27">
        <v>20.89</v>
      </c>
      <c r="K2112" s="17" t="s">
        <v>1423</v>
      </c>
      <c r="L2112" s="34">
        <v>52329</v>
      </c>
      <c r="M2112" s="17">
        <v>52329</v>
      </c>
      <c r="N2112" s="18">
        <v>2051920.25</v>
      </c>
      <c r="O2112" s="30">
        <v>98225</v>
      </c>
    </row>
    <row r="2113" spans="1:15" x14ac:dyDescent="0.25">
      <c r="A2113" s="36">
        <v>42728</v>
      </c>
      <c r="B2113" s="38">
        <v>12</v>
      </c>
      <c r="C2113" s="38">
        <v>52</v>
      </c>
      <c r="D2113" s="17">
        <v>3000036493</v>
      </c>
      <c r="E2113" s="17">
        <v>1100122</v>
      </c>
      <c r="F2113" s="17" t="s">
        <v>58</v>
      </c>
      <c r="G2113" s="17">
        <v>203182</v>
      </c>
      <c r="H2113" s="17" t="s">
        <v>1224</v>
      </c>
      <c r="I2113" s="27">
        <v>20.16</v>
      </c>
      <c r="J2113" s="27">
        <v>20.149999999999999</v>
      </c>
      <c r="K2113" s="17" t="s">
        <v>1645</v>
      </c>
      <c r="L2113" s="34">
        <v>52324</v>
      </c>
      <c r="M2113" s="17">
        <v>52324</v>
      </c>
      <c r="N2113" s="18">
        <v>1979233.7499999998</v>
      </c>
      <c r="O2113" s="30">
        <v>98225</v>
      </c>
    </row>
    <row r="2114" spans="1:15" x14ac:dyDescent="0.25">
      <c r="A2114" s="36">
        <v>42728</v>
      </c>
      <c r="B2114" s="38">
        <v>12</v>
      </c>
      <c r="C2114" s="38">
        <v>52</v>
      </c>
      <c r="D2114" s="17">
        <v>3000036459</v>
      </c>
      <c r="E2114" s="17">
        <v>1100122</v>
      </c>
      <c r="F2114" s="17" t="s">
        <v>58</v>
      </c>
      <c r="G2114" s="17">
        <v>203182</v>
      </c>
      <c r="H2114" s="17" t="s">
        <v>1224</v>
      </c>
      <c r="I2114" s="27">
        <v>20.94</v>
      </c>
      <c r="J2114" s="27">
        <v>20.94</v>
      </c>
      <c r="K2114" s="17" t="s">
        <v>1646</v>
      </c>
      <c r="L2114" s="34">
        <v>52328</v>
      </c>
      <c r="M2114" s="17">
        <v>52328</v>
      </c>
      <c r="N2114" s="18">
        <v>2056831.5000000002</v>
      </c>
      <c r="O2114" s="30">
        <v>98225</v>
      </c>
    </row>
    <row r="2115" spans="1:15" x14ac:dyDescent="0.25">
      <c r="A2115" s="36">
        <v>42728</v>
      </c>
      <c r="B2115" s="38">
        <v>12</v>
      </c>
      <c r="C2115" s="38">
        <v>52</v>
      </c>
      <c r="D2115" s="17">
        <v>3000036489</v>
      </c>
      <c r="E2115" s="17">
        <v>1100122</v>
      </c>
      <c r="F2115" s="17" t="s">
        <v>58</v>
      </c>
      <c r="G2115" s="17">
        <v>203182</v>
      </c>
      <c r="H2115" s="17" t="s">
        <v>1224</v>
      </c>
      <c r="I2115" s="27">
        <v>23.3</v>
      </c>
      <c r="J2115" s="27">
        <v>23.3</v>
      </c>
      <c r="K2115" s="17" t="s">
        <v>88</v>
      </c>
      <c r="L2115" s="34">
        <v>52321</v>
      </c>
      <c r="M2115" s="17">
        <v>52321</v>
      </c>
      <c r="N2115" s="18">
        <v>2265249.2999999998</v>
      </c>
      <c r="O2115" s="30">
        <v>97220.999999999985</v>
      </c>
    </row>
    <row r="2116" spans="1:15" x14ac:dyDescent="0.25">
      <c r="A2116" s="36">
        <v>42728</v>
      </c>
      <c r="B2116" s="38">
        <v>12</v>
      </c>
      <c r="C2116" s="38">
        <v>52</v>
      </c>
      <c r="D2116" s="17">
        <v>3000036544</v>
      </c>
      <c r="E2116" s="17">
        <v>1100122</v>
      </c>
      <c r="F2116" s="17" t="s">
        <v>58</v>
      </c>
      <c r="G2116" s="17">
        <v>203182</v>
      </c>
      <c r="H2116" s="17" t="s">
        <v>1224</v>
      </c>
      <c r="I2116" s="27">
        <v>25.66</v>
      </c>
      <c r="J2116" s="27">
        <v>25.66</v>
      </c>
      <c r="K2116" s="17" t="s">
        <v>1420</v>
      </c>
      <c r="L2116" s="34">
        <v>52319</v>
      </c>
      <c r="M2116" s="17">
        <v>52319</v>
      </c>
      <c r="N2116" s="18">
        <v>2507572.1800000002</v>
      </c>
      <c r="O2116" s="30">
        <v>97723</v>
      </c>
    </row>
    <row r="2117" spans="1:15" x14ac:dyDescent="0.25">
      <c r="A2117" s="36">
        <v>42728</v>
      </c>
      <c r="B2117" s="38">
        <v>12</v>
      </c>
      <c r="C2117" s="38">
        <v>52</v>
      </c>
      <c r="D2117" s="17">
        <v>3000036462</v>
      </c>
      <c r="E2117" s="17">
        <v>1100122</v>
      </c>
      <c r="F2117" s="17" t="s">
        <v>58</v>
      </c>
      <c r="G2117" s="17">
        <v>203182</v>
      </c>
      <c r="H2117" s="17" t="s">
        <v>1224</v>
      </c>
      <c r="I2117" s="27">
        <v>26.61</v>
      </c>
      <c r="J2117" s="27">
        <v>26.61</v>
      </c>
      <c r="K2117" s="17" t="s">
        <v>1350</v>
      </c>
      <c r="L2117" s="34">
        <v>52325</v>
      </c>
      <c r="M2117" s="17">
        <v>52325</v>
      </c>
      <c r="N2117" s="18">
        <v>2546976.15</v>
      </c>
      <c r="O2117" s="30">
        <v>95715</v>
      </c>
    </row>
    <row r="2118" spans="1:15" x14ac:dyDescent="0.25">
      <c r="A2118" s="36">
        <v>42728</v>
      </c>
      <c r="B2118" s="38">
        <v>12</v>
      </c>
      <c r="C2118" s="38">
        <v>52</v>
      </c>
      <c r="D2118" s="17">
        <v>3000037469</v>
      </c>
      <c r="E2118" s="17">
        <v>1100122</v>
      </c>
      <c r="F2118" s="17" t="s">
        <v>58</v>
      </c>
      <c r="G2118" s="17">
        <v>600005</v>
      </c>
      <c r="H2118" s="17" t="s">
        <v>434</v>
      </c>
      <c r="I2118" s="27">
        <v>20.07</v>
      </c>
      <c r="J2118" s="27">
        <v>20.04</v>
      </c>
      <c r="K2118" s="17" t="s">
        <v>1647</v>
      </c>
      <c r="L2118" s="34">
        <v>9499740101</v>
      </c>
      <c r="M2118" s="17">
        <v>9499740101</v>
      </c>
      <c r="N2118" s="18">
        <v>2091574.7999999998</v>
      </c>
      <c r="O2118" s="30">
        <v>104370</v>
      </c>
    </row>
    <row r="2119" spans="1:15" x14ac:dyDescent="0.25">
      <c r="A2119" s="36">
        <v>42728</v>
      </c>
      <c r="B2119" s="38">
        <v>12</v>
      </c>
      <c r="C2119" s="38">
        <v>52</v>
      </c>
      <c r="D2119" s="17">
        <v>3000036492</v>
      </c>
      <c r="E2119" s="17">
        <v>1100122</v>
      </c>
      <c r="F2119" s="17" t="s">
        <v>58</v>
      </c>
      <c r="G2119" s="17">
        <v>203182</v>
      </c>
      <c r="H2119" s="17" t="s">
        <v>1224</v>
      </c>
      <c r="I2119" s="27">
        <v>20.2</v>
      </c>
      <c r="J2119" s="27">
        <v>20.2</v>
      </c>
      <c r="K2119" s="17" t="s">
        <v>1648</v>
      </c>
      <c r="L2119" s="34">
        <v>52323</v>
      </c>
      <c r="M2119" s="17">
        <v>52323</v>
      </c>
      <c r="N2119" s="18">
        <v>1984145</v>
      </c>
      <c r="O2119" s="30">
        <v>98225</v>
      </c>
    </row>
    <row r="2120" spans="1:15" x14ac:dyDescent="0.25">
      <c r="A2120" s="36">
        <v>42728</v>
      </c>
      <c r="B2120" s="38">
        <v>12</v>
      </c>
      <c r="C2120" s="38">
        <v>52</v>
      </c>
      <c r="D2120" s="17">
        <v>3000036475</v>
      </c>
      <c r="E2120" s="17">
        <v>1100122</v>
      </c>
      <c r="F2120" s="17" t="s">
        <v>58</v>
      </c>
      <c r="G2120" s="17">
        <v>203182</v>
      </c>
      <c r="H2120" s="17" t="s">
        <v>1224</v>
      </c>
      <c r="I2120" s="27">
        <v>21.03</v>
      </c>
      <c r="J2120" s="27">
        <v>21.03</v>
      </c>
      <c r="K2120" s="17" t="s">
        <v>1649</v>
      </c>
      <c r="L2120" s="34">
        <v>52320</v>
      </c>
      <c r="M2120" s="17">
        <v>52320</v>
      </c>
      <c r="N2120" s="18">
        <v>2034000.57</v>
      </c>
      <c r="O2120" s="30">
        <v>96719</v>
      </c>
    </row>
    <row r="2121" spans="1:15" x14ac:dyDescent="0.25">
      <c r="A2121" s="36">
        <v>42728</v>
      </c>
      <c r="B2121" s="38">
        <v>12</v>
      </c>
      <c r="C2121" s="38">
        <v>52</v>
      </c>
      <c r="D2121" s="17">
        <v>3000036461</v>
      </c>
      <c r="E2121" s="17">
        <v>1100122</v>
      </c>
      <c r="F2121" s="17" t="s">
        <v>58</v>
      </c>
      <c r="G2121" s="17">
        <v>203182</v>
      </c>
      <c r="H2121" s="17" t="s">
        <v>1224</v>
      </c>
      <c r="I2121" s="27">
        <v>20.079999999999998</v>
      </c>
      <c r="J2121" s="27">
        <v>20.079999999999998</v>
      </c>
      <c r="K2121" s="17" t="s">
        <v>1428</v>
      </c>
      <c r="L2121" s="34">
        <v>52327</v>
      </c>
      <c r="M2121" s="17">
        <v>52327</v>
      </c>
      <c r="N2121" s="18">
        <v>1942117.52</v>
      </c>
      <c r="O2121" s="30">
        <v>96719.000000000015</v>
      </c>
    </row>
    <row r="2122" spans="1:15" x14ac:dyDescent="0.25">
      <c r="A2122" s="36">
        <v>42728</v>
      </c>
      <c r="B2122" s="38">
        <v>12</v>
      </c>
      <c r="C2122" s="38">
        <v>52</v>
      </c>
      <c r="D2122" s="17">
        <v>3000036482</v>
      </c>
      <c r="E2122" s="17">
        <v>1100122</v>
      </c>
      <c r="F2122" s="17" t="s">
        <v>58</v>
      </c>
      <c r="G2122" s="17">
        <v>203182</v>
      </c>
      <c r="H2122" s="17" t="s">
        <v>1224</v>
      </c>
      <c r="I2122" s="27">
        <v>20.55</v>
      </c>
      <c r="J2122" s="27">
        <v>20.54</v>
      </c>
      <c r="K2122" s="17" t="s">
        <v>1650</v>
      </c>
      <c r="L2122" s="34">
        <v>52326</v>
      </c>
      <c r="M2122" s="17">
        <v>52326</v>
      </c>
      <c r="N2122" s="18">
        <v>2048474.74</v>
      </c>
      <c r="O2122" s="30">
        <v>99731</v>
      </c>
    </row>
    <row r="2123" spans="1:15" x14ac:dyDescent="0.25">
      <c r="A2123" s="36">
        <v>42728</v>
      </c>
      <c r="B2123" s="38">
        <v>12</v>
      </c>
      <c r="C2123" s="38">
        <v>52</v>
      </c>
      <c r="D2123" s="17">
        <v>3000036457</v>
      </c>
      <c r="E2123" s="17">
        <v>1100122</v>
      </c>
      <c r="F2123" s="17" t="s">
        <v>58</v>
      </c>
      <c r="G2123" s="17">
        <v>203182</v>
      </c>
      <c r="H2123" s="17" t="s">
        <v>1224</v>
      </c>
      <c r="I2123" s="27">
        <v>20.39</v>
      </c>
      <c r="J2123" s="27">
        <v>20.37</v>
      </c>
      <c r="K2123" s="17" t="s">
        <v>1651</v>
      </c>
      <c r="L2123" s="34">
        <v>52322</v>
      </c>
      <c r="M2123" s="17">
        <v>52322</v>
      </c>
      <c r="N2123" s="18">
        <v>1970166.03</v>
      </c>
      <c r="O2123" s="30">
        <v>96719</v>
      </c>
    </row>
    <row r="2124" spans="1:15" x14ac:dyDescent="0.25">
      <c r="A2124" s="36">
        <v>42728</v>
      </c>
      <c r="B2124" s="38">
        <v>12</v>
      </c>
      <c r="C2124" s="38">
        <v>52</v>
      </c>
      <c r="D2124" s="17">
        <v>3000036489</v>
      </c>
      <c r="E2124" s="17">
        <v>1100122</v>
      </c>
      <c r="F2124" s="17" t="s">
        <v>58</v>
      </c>
      <c r="G2124" s="17">
        <v>203182</v>
      </c>
      <c r="H2124" s="17" t="s">
        <v>1224</v>
      </c>
      <c r="I2124" s="27">
        <v>16.2</v>
      </c>
      <c r="J2124" s="27">
        <v>16.2</v>
      </c>
      <c r="K2124" s="17" t="s">
        <v>1422</v>
      </c>
      <c r="L2124" s="34">
        <v>52318</v>
      </c>
      <c r="M2124" s="17">
        <v>52318</v>
      </c>
      <c r="N2124" s="18">
        <v>1574980.2</v>
      </c>
      <c r="O2124" s="30">
        <v>97221</v>
      </c>
    </row>
    <row r="2125" spans="1:15" x14ac:dyDescent="0.25">
      <c r="A2125" s="36">
        <v>42728</v>
      </c>
      <c r="B2125" s="38">
        <v>12</v>
      </c>
      <c r="C2125" s="38">
        <v>52</v>
      </c>
      <c r="D2125" s="17">
        <v>3000036690</v>
      </c>
      <c r="E2125" s="17">
        <v>1100378</v>
      </c>
      <c r="F2125" s="17" t="s">
        <v>668</v>
      </c>
      <c r="G2125" s="17">
        <v>201888</v>
      </c>
      <c r="H2125" s="17" t="s">
        <v>15</v>
      </c>
      <c r="I2125" s="27">
        <v>18.97</v>
      </c>
      <c r="J2125" s="27">
        <v>18.95</v>
      </c>
      <c r="K2125" s="17" t="s">
        <v>1652</v>
      </c>
      <c r="L2125" s="34">
        <v>22802</v>
      </c>
      <c r="M2125" s="17">
        <v>22802</v>
      </c>
      <c r="N2125" s="18">
        <v>1003023.5</v>
      </c>
      <c r="O2125" s="30">
        <v>52930</v>
      </c>
    </row>
    <row r="2126" spans="1:15" x14ac:dyDescent="0.25">
      <c r="A2126" s="36">
        <v>42728</v>
      </c>
      <c r="B2126" s="38">
        <v>12</v>
      </c>
      <c r="C2126" s="38">
        <v>52</v>
      </c>
      <c r="D2126" s="17">
        <v>3000036690</v>
      </c>
      <c r="E2126" s="17">
        <v>1100378</v>
      </c>
      <c r="F2126" s="17" t="s">
        <v>668</v>
      </c>
      <c r="G2126" s="17">
        <v>201888</v>
      </c>
      <c r="H2126" s="17" t="s">
        <v>15</v>
      </c>
      <c r="I2126" s="27">
        <v>24.33</v>
      </c>
      <c r="J2126" s="27">
        <v>24.32</v>
      </c>
      <c r="K2126" s="17" t="s">
        <v>114</v>
      </c>
      <c r="L2126" s="34">
        <v>22702</v>
      </c>
      <c r="M2126" s="17">
        <v>22702</v>
      </c>
      <c r="N2126" s="18">
        <v>1287257.6000000001</v>
      </c>
      <c r="O2126" s="30">
        <v>52930</v>
      </c>
    </row>
    <row r="2127" spans="1:15" x14ac:dyDescent="0.25">
      <c r="A2127" s="36">
        <v>42728</v>
      </c>
      <c r="B2127" s="38">
        <v>12</v>
      </c>
      <c r="C2127" s="38">
        <v>52</v>
      </c>
      <c r="D2127" s="17">
        <v>3000037352</v>
      </c>
      <c r="E2127" s="17">
        <v>1100380</v>
      </c>
      <c r="F2127" s="17" t="s">
        <v>23</v>
      </c>
      <c r="G2127" s="17">
        <v>200282</v>
      </c>
      <c r="H2127" s="17" t="s">
        <v>24</v>
      </c>
      <c r="I2127" s="27">
        <v>26.98</v>
      </c>
      <c r="J2127" s="27">
        <v>26.97</v>
      </c>
      <c r="K2127" s="17" t="s">
        <v>232</v>
      </c>
      <c r="L2127" s="34">
        <v>345</v>
      </c>
      <c r="M2127" s="17">
        <v>345</v>
      </c>
      <c r="N2127" s="18">
        <v>2419339.5299999998</v>
      </c>
      <c r="O2127" s="30">
        <v>89704.839822024471</v>
      </c>
    </row>
    <row r="2128" spans="1:15" x14ac:dyDescent="0.25">
      <c r="A2128" s="36">
        <v>42728</v>
      </c>
      <c r="B2128" s="38">
        <v>12</v>
      </c>
      <c r="C2128" s="38">
        <v>52</v>
      </c>
      <c r="D2128" s="17">
        <v>3000037352</v>
      </c>
      <c r="E2128" s="17">
        <v>1100380</v>
      </c>
      <c r="F2128" s="17" t="s">
        <v>23</v>
      </c>
      <c r="G2128" s="17">
        <v>200282</v>
      </c>
      <c r="H2128" s="17" t="s">
        <v>24</v>
      </c>
      <c r="I2128" s="27">
        <v>27.94</v>
      </c>
      <c r="J2128" s="27">
        <v>27.93</v>
      </c>
      <c r="K2128" s="17" t="s">
        <v>68</v>
      </c>
      <c r="L2128" s="34">
        <v>347</v>
      </c>
      <c r="M2128" s="17">
        <v>347</v>
      </c>
      <c r="N2128" s="18">
        <v>2505456.1800000002</v>
      </c>
      <c r="O2128" s="30">
        <v>89704.839957035452</v>
      </c>
    </row>
    <row r="2129" spans="1:15" x14ac:dyDescent="0.25">
      <c r="A2129" s="36">
        <v>42728</v>
      </c>
      <c r="B2129" s="38">
        <v>12</v>
      </c>
      <c r="C2129" s="38">
        <v>52</v>
      </c>
      <c r="D2129" s="17">
        <v>3000037352</v>
      </c>
      <c r="E2129" s="17">
        <v>1100380</v>
      </c>
      <c r="F2129" s="17" t="s">
        <v>23</v>
      </c>
      <c r="G2129" s="17">
        <v>200282</v>
      </c>
      <c r="H2129" s="17" t="s">
        <v>24</v>
      </c>
      <c r="I2129" s="27">
        <v>27.11</v>
      </c>
      <c r="J2129" s="27">
        <v>27.08</v>
      </c>
      <c r="K2129" s="17" t="s">
        <v>1653</v>
      </c>
      <c r="L2129" s="34">
        <v>349</v>
      </c>
      <c r="M2129" s="17">
        <v>349</v>
      </c>
      <c r="N2129" s="18">
        <v>2429207.0699999998</v>
      </c>
      <c r="O2129" s="30">
        <v>89704.840103397335</v>
      </c>
    </row>
    <row r="2130" spans="1:15" x14ac:dyDescent="0.25">
      <c r="A2130" s="36">
        <v>42730</v>
      </c>
      <c r="B2130" s="38">
        <v>12</v>
      </c>
      <c r="C2130" s="38">
        <v>53</v>
      </c>
      <c r="D2130" s="17">
        <v>3000037514</v>
      </c>
      <c r="E2130" s="17">
        <v>1100122</v>
      </c>
      <c r="F2130" s="17" t="s">
        <v>58</v>
      </c>
      <c r="G2130" s="17">
        <v>600005</v>
      </c>
      <c r="H2130" s="17" t="s">
        <v>434</v>
      </c>
      <c r="I2130" s="27">
        <v>19.82</v>
      </c>
      <c r="J2130" s="27">
        <v>19.739999999999998</v>
      </c>
      <c r="K2130" s="17" t="s">
        <v>1654</v>
      </c>
      <c r="L2130" s="34">
        <v>9499740105</v>
      </c>
      <c r="M2130" s="17">
        <v>9499740105</v>
      </c>
      <c r="N2130" s="18">
        <v>2067251.76</v>
      </c>
      <c r="O2130" s="30">
        <v>104724.00000000001</v>
      </c>
    </row>
    <row r="2131" spans="1:15" x14ac:dyDescent="0.25">
      <c r="A2131" s="36">
        <v>42730</v>
      </c>
      <c r="B2131" s="38">
        <v>12</v>
      </c>
      <c r="C2131" s="38">
        <v>53</v>
      </c>
      <c r="D2131" s="17">
        <v>3000036479</v>
      </c>
      <c r="E2131" s="17">
        <v>1100122</v>
      </c>
      <c r="F2131" s="17" t="s">
        <v>58</v>
      </c>
      <c r="G2131" s="17">
        <v>203182</v>
      </c>
      <c r="H2131" s="17" t="s">
        <v>1224</v>
      </c>
      <c r="I2131" s="27">
        <v>20.100000000000001</v>
      </c>
      <c r="J2131" s="27">
        <v>20.100000000000001</v>
      </c>
      <c r="K2131" s="17" t="s">
        <v>1655</v>
      </c>
      <c r="L2131" s="34">
        <v>52337</v>
      </c>
      <c r="M2131" s="17">
        <v>52337</v>
      </c>
      <c r="N2131" s="18">
        <v>2004593.1</v>
      </c>
      <c r="O2131" s="30">
        <v>99731</v>
      </c>
    </row>
    <row r="2132" spans="1:15" x14ac:dyDescent="0.25">
      <c r="A2132" s="36">
        <v>42730</v>
      </c>
      <c r="B2132" s="38">
        <v>12</v>
      </c>
      <c r="C2132" s="38">
        <v>53</v>
      </c>
      <c r="D2132" s="17">
        <v>3000036453</v>
      </c>
      <c r="E2132" s="17">
        <v>1100122</v>
      </c>
      <c r="F2132" s="17" t="s">
        <v>58</v>
      </c>
      <c r="G2132" s="17">
        <v>203182</v>
      </c>
      <c r="H2132" s="17" t="s">
        <v>1224</v>
      </c>
      <c r="I2132" s="27">
        <v>20.34</v>
      </c>
      <c r="J2132" s="27">
        <v>20.34</v>
      </c>
      <c r="K2132" s="17" t="s">
        <v>1656</v>
      </c>
      <c r="L2132" s="34">
        <v>52331</v>
      </c>
      <c r="M2132" s="17">
        <v>52331</v>
      </c>
      <c r="N2132" s="18">
        <v>2028528.54</v>
      </c>
      <c r="O2132" s="30">
        <v>99731</v>
      </c>
    </row>
    <row r="2133" spans="1:15" x14ac:dyDescent="0.25">
      <c r="A2133" s="36">
        <v>42730</v>
      </c>
      <c r="B2133" s="38">
        <v>12</v>
      </c>
      <c r="C2133" s="38">
        <v>53</v>
      </c>
      <c r="D2133" s="17">
        <v>3000036544</v>
      </c>
      <c r="E2133" s="17">
        <v>1100122</v>
      </c>
      <c r="F2133" s="17" t="s">
        <v>58</v>
      </c>
      <c r="G2133" s="17">
        <v>203182</v>
      </c>
      <c r="H2133" s="17" t="s">
        <v>1224</v>
      </c>
      <c r="I2133" s="27">
        <v>17.79</v>
      </c>
      <c r="J2133" s="27">
        <v>17.79</v>
      </c>
      <c r="K2133" s="17" t="s">
        <v>1657</v>
      </c>
      <c r="L2133" s="34">
        <v>52333</v>
      </c>
      <c r="M2133" s="17">
        <v>52333</v>
      </c>
      <c r="N2133" s="18">
        <v>1738492.17</v>
      </c>
      <c r="O2133" s="30">
        <v>97723</v>
      </c>
    </row>
    <row r="2134" spans="1:15" x14ac:dyDescent="0.25">
      <c r="A2134" s="36">
        <v>42730</v>
      </c>
      <c r="B2134" s="38">
        <v>12</v>
      </c>
      <c r="C2134" s="38">
        <v>53</v>
      </c>
      <c r="D2134" s="17">
        <v>3000037511</v>
      </c>
      <c r="E2134" s="17">
        <v>1100122</v>
      </c>
      <c r="F2134" s="17" t="s">
        <v>58</v>
      </c>
      <c r="G2134" s="17">
        <v>600005</v>
      </c>
      <c r="H2134" s="17" t="s">
        <v>434</v>
      </c>
      <c r="I2134" s="27">
        <v>20.260000000000002</v>
      </c>
      <c r="J2134" s="27">
        <v>20.23</v>
      </c>
      <c r="K2134" s="17" t="s">
        <v>1658</v>
      </c>
      <c r="L2134" s="34">
        <v>9499740102</v>
      </c>
      <c r="M2134" s="17">
        <v>9499740102</v>
      </c>
      <c r="N2134" s="18">
        <v>2275227.64</v>
      </c>
      <c r="O2134" s="30">
        <v>112468</v>
      </c>
    </row>
    <row r="2135" spans="1:15" x14ac:dyDescent="0.25">
      <c r="A2135" s="36">
        <v>42730</v>
      </c>
      <c r="B2135" s="38">
        <v>12</v>
      </c>
      <c r="C2135" s="38">
        <v>53</v>
      </c>
      <c r="D2135" s="17">
        <v>3000036483</v>
      </c>
      <c r="E2135" s="17">
        <v>1100122</v>
      </c>
      <c r="F2135" s="17" t="s">
        <v>58</v>
      </c>
      <c r="G2135" s="17">
        <v>203182</v>
      </c>
      <c r="H2135" s="17" t="s">
        <v>1224</v>
      </c>
      <c r="I2135" s="27">
        <v>20.149999999999999</v>
      </c>
      <c r="J2135" s="27">
        <v>20.149999999999999</v>
      </c>
      <c r="K2135" s="17" t="s">
        <v>1659</v>
      </c>
      <c r="L2135" s="34">
        <v>52330</v>
      </c>
      <c r="M2135" s="17">
        <v>52330</v>
      </c>
      <c r="N2135" s="18">
        <v>2009579.65</v>
      </c>
      <c r="O2135" s="30">
        <v>99731</v>
      </c>
    </row>
    <row r="2136" spans="1:15" x14ac:dyDescent="0.25">
      <c r="A2136" s="36">
        <v>42730</v>
      </c>
      <c r="B2136" s="38">
        <v>12</v>
      </c>
      <c r="C2136" s="38">
        <v>53</v>
      </c>
      <c r="D2136" s="17">
        <v>3000036500</v>
      </c>
      <c r="E2136" s="17">
        <v>1100122</v>
      </c>
      <c r="F2136" s="17" t="s">
        <v>58</v>
      </c>
      <c r="G2136" s="17">
        <v>203182</v>
      </c>
      <c r="H2136" s="17" t="s">
        <v>1224</v>
      </c>
      <c r="I2136" s="27">
        <v>19.95</v>
      </c>
      <c r="J2136" s="27">
        <v>19.95</v>
      </c>
      <c r="K2136" s="17" t="s">
        <v>1660</v>
      </c>
      <c r="L2136" s="34">
        <v>52338</v>
      </c>
      <c r="M2136" s="17">
        <v>52338</v>
      </c>
      <c r="N2136" s="18">
        <v>1919529.15</v>
      </c>
      <c r="O2136" s="30">
        <v>96217</v>
      </c>
    </row>
    <row r="2137" spans="1:15" x14ac:dyDescent="0.25">
      <c r="A2137" s="36">
        <v>42730</v>
      </c>
      <c r="B2137" s="38">
        <v>12</v>
      </c>
      <c r="C2137" s="38">
        <v>53</v>
      </c>
      <c r="D2137" s="17">
        <v>3000036485</v>
      </c>
      <c r="E2137" s="17">
        <v>1100122</v>
      </c>
      <c r="F2137" s="17" t="s">
        <v>58</v>
      </c>
      <c r="G2137" s="17">
        <v>203182</v>
      </c>
      <c r="H2137" s="17" t="s">
        <v>1224</v>
      </c>
      <c r="I2137" s="27">
        <v>20.9</v>
      </c>
      <c r="J2137" s="27">
        <v>20.9</v>
      </c>
      <c r="K2137" s="17" t="s">
        <v>1134</v>
      </c>
      <c r="L2137" s="34">
        <v>52339</v>
      </c>
      <c r="M2137" s="17">
        <v>52339</v>
      </c>
      <c r="N2137" s="18">
        <v>2000443.4999999998</v>
      </c>
      <c r="O2137" s="30">
        <v>95715</v>
      </c>
    </row>
    <row r="2138" spans="1:15" x14ac:dyDescent="0.25">
      <c r="A2138" s="36">
        <v>42730</v>
      </c>
      <c r="B2138" s="38">
        <v>12</v>
      </c>
      <c r="C2138" s="38">
        <v>53</v>
      </c>
      <c r="D2138" s="17">
        <v>3000036488</v>
      </c>
      <c r="E2138" s="17">
        <v>1100122</v>
      </c>
      <c r="F2138" s="17" t="s">
        <v>58</v>
      </c>
      <c r="G2138" s="17">
        <v>203182</v>
      </c>
      <c r="H2138" s="17" t="s">
        <v>1224</v>
      </c>
      <c r="I2138" s="27">
        <v>21.18</v>
      </c>
      <c r="J2138" s="27">
        <v>21.18</v>
      </c>
      <c r="K2138" s="17" t="s">
        <v>1661</v>
      </c>
      <c r="L2138" s="34">
        <v>52336</v>
      </c>
      <c r="M2138" s="17">
        <v>52336</v>
      </c>
      <c r="N2138" s="18">
        <v>2091037.8599999999</v>
      </c>
      <c r="O2138" s="30">
        <v>98727</v>
      </c>
    </row>
    <row r="2139" spans="1:15" x14ac:dyDescent="0.25">
      <c r="A2139" s="36">
        <v>42730</v>
      </c>
      <c r="B2139" s="38">
        <v>12</v>
      </c>
      <c r="C2139" s="38">
        <v>53</v>
      </c>
      <c r="D2139" s="17">
        <v>3000037512</v>
      </c>
      <c r="E2139" s="17">
        <v>1100122</v>
      </c>
      <c r="F2139" s="17" t="s">
        <v>58</v>
      </c>
      <c r="G2139" s="17">
        <v>600005</v>
      </c>
      <c r="H2139" s="17" t="s">
        <v>434</v>
      </c>
      <c r="I2139" s="27">
        <v>16.690000000000001</v>
      </c>
      <c r="J2139" s="27">
        <v>19.670000000000002</v>
      </c>
      <c r="K2139" s="17" t="s">
        <v>1662</v>
      </c>
      <c r="L2139" s="34">
        <v>9499740103</v>
      </c>
      <c r="M2139" s="17">
        <v>9499740103</v>
      </c>
      <c r="N2139" s="18">
        <v>2112695.69</v>
      </c>
      <c r="O2139" s="30">
        <v>107406.99999999999</v>
      </c>
    </row>
    <row r="2140" spans="1:15" x14ac:dyDescent="0.25">
      <c r="A2140" s="36">
        <v>42730</v>
      </c>
      <c r="B2140" s="38">
        <v>12</v>
      </c>
      <c r="C2140" s="38">
        <v>53</v>
      </c>
      <c r="D2140" s="17">
        <v>3000037513</v>
      </c>
      <c r="E2140" s="17">
        <v>1100122</v>
      </c>
      <c r="F2140" s="17" t="s">
        <v>58</v>
      </c>
      <c r="G2140" s="17">
        <v>600005</v>
      </c>
      <c r="H2140" s="17" t="s">
        <v>434</v>
      </c>
      <c r="I2140" s="27">
        <v>20.234999999999999</v>
      </c>
      <c r="J2140" s="27">
        <v>20.12</v>
      </c>
      <c r="K2140" s="17" t="s">
        <v>1663</v>
      </c>
      <c r="L2140" s="34">
        <v>9499740104</v>
      </c>
      <c r="M2140" s="17">
        <v>9499740104</v>
      </c>
      <c r="N2140" s="18">
        <v>2274364.7999999998</v>
      </c>
      <c r="O2140" s="30">
        <v>113039.99999999999</v>
      </c>
    </row>
    <row r="2141" spans="1:15" x14ac:dyDescent="0.25">
      <c r="A2141" s="36">
        <v>42730</v>
      </c>
      <c r="B2141" s="38">
        <v>12</v>
      </c>
      <c r="C2141" s="38">
        <v>53</v>
      </c>
      <c r="D2141" s="17">
        <v>3000037416</v>
      </c>
      <c r="E2141" s="17">
        <v>1100122</v>
      </c>
      <c r="F2141" s="17" t="s">
        <v>58</v>
      </c>
      <c r="G2141" s="17">
        <v>600005</v>
      </c>
      <c r="H2141" s="17" t="s">
        <v>434</v>
      </c>
      <c r="I2141" s="27">
        <v>19.25</v>
      </c>
      <c r="J2141" s="27">
        <v>19.25</v>
      </c>
      <c r="K2141" s="17" t="s">
        <v>1664</v>
      </c>
      <c r="L2141" s="34">
        <v>9499740088</v>
      </c>
      <c r="M2141" s="17">
        <v>9499740088</v>
      </c>
      <c r="N2141" s="18">
        <v>2067584.75</v>
      </c>
      <c r="O2141" s="30">
        <v>107407</v>
      </c>
    </row>
    <row r="2142" spans="1:15" x14ac:dyDescent="0.25">
      <c r="A2142" s="36">
        <v>42730</v>
      </c>
      <c r="B2142" s="38">
        <v>12</v>
      </c>
      <c r="C2142" s="38">
        <v>53</v>
      </c>
      <c r="D2142" s="17">
        <v>3000036461</v>
      </c>
      <c r="E2142" s="17">
        <v>1100122</v>
      </c>
      <c r="F2142" s="17" t="s">
        <v>58</v>
      </c>
      <c r="G2142" s="17">
        <v>203182</v>
      </c>
      <c r="H2142" s="17" t="s">
        <v>1224</v>
      </c>
      <c r="I2142" s="27">
        <v>20.55</v>
      </c>
      <c r="J2142" s="27">
        <v>20.55</v>
      </c>
      <c r="K2142" s="17" t="s">
        <v>1665</v>
      </c>
      <c r="L2142" s="34">
        <v>52340</v>
      </c>
      <c r="M2142" s="17">
        <v>52340</v>
      </c>
      <c r="N2142" s="18">
        <v>1987575.45</v>
      </c>
      <c r="O2142" s="30">
        <v>96719</v>
      </c>
    </row>
    <row r="2143" spans="1:15" x14ac:dyDescent="0.25">
      <c r="A2143" s="36">
        <v>42730</v>
      </c>
      <c r="B2143" s="38">
        <v>12</v>
      </c>
      <c r="C2143" s="38">
        <v>53</v>
      </c>
      <c r="D2143" s="17">
        <v>3000036489</v>
      </c>
      <c r="E2143" s="17">
        <v>1100122</v>
      </c>
      <c r="F2143" s="17" t="s">
        <v>58</v>
      </c>
      <c r="G2143" s="17">
        <v>203182</v>
      </c>
      <c r="H2143" s="17" t="s">
        <v>1224</v>
      </c>
      <c r="I2143" s="27">
        <v>20.309999999999999</v>
      </c>
      <c r="J2143" s="27">
        <v>20.309999999999999</v>
      </c>
      <c r="K2143" s="17" t="s">
        <v>1360</v>
      </c>
      <c r="L2143" s="34">
        <v>52332</v>
      </c>
      <c r="M2143" s="17">
        <v>52332</v>
      </c>
      <c r="N2143" s="18">
        <v>1974558.5099999998</v>
      </c>
      <c r="O2143" s="30">
        <v>97221</v>
      </c>
    </row>
    <row r="2144" spans="1:15" x14ac:dyDescent="0.25">
      <c r="A2144" s="36">
        <v>42730</v>
      </c>
      <c r="B2144" s="38">
        <v>12</v>
      </c>
      <c r="C2144" s="38">
        <v>53</v>
      </c>
      <c r="D2144" s="17">
        <v>3000036481</v>
      </c>
      <c r="E2144" s="17">
        <v>1100122</v>
      </c>
      <c r="F2144" s="17" t="s">
        <v>58</v>
      </c>
      <c r="G2144" s="17">
        <v>203182</v>
      </c>
      <c r="H2144" s="17" t="s">
        <v>1224</v>
      </c>
      <c r="I2144" s="27">
        <v>19.61</v>
      </c>
      <c r="J2144" s="27">
        <v>19.61</v>
      </c>
      <c r="K2144" s="17" t="s">
        <v>1404</v>
      </c>
      <c r="L2144" s="34">
        <v>52335</v>
      </c>
      <c r="M2144" s="17">
        <v>52335</v>
      </c>
      <c r="N2144" s="18">
        <v>1955724.91</v>
      </c>
      <c r="O2144" s="30">
        <v>99731</v>
      </c>
    </row>
    <row r="2145" spans="1:15" x14ac:dyDescent="0.25">
      <c r="A2145" s="36">
        <v>42730</v>
      </c>
      <c r="B2145" s="38">
        <v>12</v>
      </c>
      <c r="C2145" s="38">
        <v>53</v>
      </c>
      <c r="D2145" s="17">
        <v>3000036488</v>
      </c>
      <c r="E2145" s="17">
        <v>1100122</v>
      </c>
      <c r="F2145" s="17" t="s">
        <v>58</v>
      </c>
      <c r="G2145" s="17">
        <v>203182</v>
      </c>
      <c r="H2145" s="17" t="s">
        <v>1224</v>
      </c>
      <c r="I2145" s="27">
        <v>21.18</v>
      </c>
      <c r="J2145" s="27">
        <v>21.18</v>
      </c>
      <c r="K2145" s="17" t="s">
        <v>1666</v>
      </c>
      <c r="L2145" s="34">
        <v>52334</v>
      </c>
      <c r="M2145" s="17">
        <v>52334</v>
      </c>
      <c r="N2145" s="18">
        <v>2091037.8599999999</v>
      </c>
      <c r="O2145" s="30">
        <v>98727</v>
      </c>
    </row>
    <row r="2146" spans="1:15" x14ac:dyDescent="0.25">
      <c r="A2146" s="36">
        <v>42730</v>
      </c>
      <c r="B2146" s="38">
        <v>12</v>
      </c>
      <c r="C2146" s="38">
        <v>53</v>
      </c>
      <c r="D2146" s="17">
        <v>3000037352</v>
      </c>
      <c r="E2146" s="17">
        <v>1100380</v>
      </c>
      <c r="F2146" s="17" t="s">
        <v>23</v>
      </c>
      <c r="G2146" s="17">
        <v>200282</v>
      </c>
      <c r="H2146" s="17" t="s">
        <v>24</v>
      </c>
      <c r="I2146" s="27">
        <v>28.15</v>
      </c>
      <c r="J2146" s="27">
        <v>28.15</v>
      </c>
      <c r="K2146" s="17" t="s">
        <v>34</v>
      </c>
      <c r="L2146" s="34" t="s">
        <v>1667</v>
      </c>
      <c r="M2146" s="17">
        <v>344</v>
      </c>
      <c r="N2146" s="18">
        <v>2525191.25</v>
      </c>
      <c r="O2146" s="30">
        <v>89704.840142095913</v>
      </c>
    </row>
    <row r="2147" spans="1:15" x14ac:dyDescent="0.25">
      <c r="A2147" s="36">
        <v>42730</v>
      </c>
      <c r="B2147" s="38">
        <v>12</v>
      </c>
      <c r="C2147" s="38">
        <v>53</v>
      </c>
      <c r="D2147" s="17">
        <v>3000037352</v>
      </c>
      <c r="E2147" s="17">
        <v>1100380</v>
      </c>
      <c r="F2147" s="17" t="s">
        <v>23</v>
      </c>
      <c r="G2147" s="17">
        <v>200282</v>
      </c>
      <c r="H2147" s="17" t="s">
        <v>24</v>
      </c>
      <c r="I2147" s="27">
        <v>20.100000000000001</v>
      </c>
      <c r="J2147" s="27">
        <v>20.07</v>
      </c>
      <c r="K2147" s="17" t="s">
        <v>1668</v>
      </c>
      <c r="L2147" s="34">
        <v>353</v>
      </c>
      <c r="M2147" s="17">
        <v>353</v>
      </c>
      <c r="N2147" s="18">
        <v>1800376.14</v>
      </c>
      <c r="O2147" s="30">
        <v>89704.840059790731</v>
      </c>
    </row>
    <row r="2148" spans="1:15" x14ac:dyDescent="0.25">
      <c r="A2148" s="36">
        <v>42730</v>
      </c>
      <c r="B2148" s="38">
        <v>12</v>
      </c>
      <c r="C2148" s="38">
        <v>53</v>
      </c>
      <c r="D2148" s="17">
        <v>3000037352</v>
      </c>
      <c r="E2148" s="17">
        <v>1100380</v>
      </c>
      <c r="F2148" s="17" t="s">
        <v>23</v>
      </c>
      <c r="G2148" s="17">
        <v>200282</v>
      </c>
      <c r="H2148" s="17" t="s">
        <v>24</v>
      </c>
      <c r="I2148" s="27">
        <v>27.68</v>
      </c>
      <c r="J2148" s="27">
        <v>27.64</v>
      </c>
      <c r="K2148" s="17" t="s">
        <v>1190</v>
      </c>
      <c r="L2148" s="34">
        <v>350</v>
      </c>
      <c r="M2148" s="17">
        <v>350</v>
      </c>
      <c r="N2148" s="18">
        <v>2479441.7799999998</v>
      </c>
      <c r="O2148" s="30">
        <v>89704.840086830678</v>
      </c>
    </row>
    <row r="2149" spans="1:15" x14ac:dyDescent="0.25">
      <c r="A2149" s="36">
        <v>42730</v>
      </c>
      <c r="B2149" s="38">
        <v>12</v>
      </c>
      <c r="C2149" s="38">
        <v>53</v>
      </c>
      <c r="D2149" s="17">
        <v>3000037352</v>
      </c>
      <c r="E2149" s="17">
        <v>1100380</v>
      </c>
      <c r="F2149" s="17" t="s">
        <v>23</v>
      </c>
      <c r="G2149" s="17">
        <v>200282</v>
      </c>
      <c r="H2149" s="17" t="s">
        <v>24</v>
      </c>
      <c r="I2149" s="27">
        <v>27.02</v>
      </c>
      <c r="J2149" s="27">
        <v>26.95</v>
      </c>
      <c r="K2149" s="17" t="s">
        <v>247</v>
      </c>
      <c r="L2149" s="34">
        <v>351</v>
      </c>
      <c r="M2149" s="17">
        <v>351</v>
      </c>
      <c r="N2149" s="18">
        <v>2417545.44</v>
      </c>
      <c r="O2149" s="30">
        <v>89704.840074211505</v>
      </c>
    </row>
    <row r="2150" spans="1:15" x14ac:dyDescent="0.25">
      <c r="A2150" s="36">
        <v>42730</v>
      </c>
      <c r="B2150" s="38">
        <v>12</v>
      </c>
      <c r="C2150" s="38">
        <v>53</v>
      </c>
      <c r="D2150" s="17">
        <v>3000037352</v>
      </c>
      <c r="E2150" s="17">
        <v>1100380</v>
      </c>
      <c r="F2150" s="17" t="s">
        <v>23</v>
      </c>
      <c r="G2150" s="17">
        <v>200282</v>
      </c>
      <c r="H2150" s="17" t="s">
        <v>24</v>
      </c>
      <c r="I2150" s="27">
        <v>27.17</v>
      </c>
      <c r="J2150" s="27">
        <v>27.15</v>
      </c>
      <c r="K2150" s="17" t="s">
        <v>1669</v>
      </c>
      <c r="L2150" s="34">
        <v>348</v>
      </c>
      <c r="M2150" s="17">
        <v>348</v>
      </c>
      <c r="N2150" s="18">
        <v>2435486.41</v>
      </c>
      <c r="O2150" s="30">
        <v>89704.840147329654</v>
      </c>
    </row>
    <row r="2151" spans="1:15" x14ac:dyDescent="0.25">
      <c r="A2151" s="36">
        <v>42730</v>
      </c>
      <c r="B2151" s="38">
        <v>12</v>
      </c>
      <c r="C2151" s="38">
        <v>53</v>
      </c>
      <c r="D2151" s="17">
        <v>3000037352</v>
      </c>
      <c r="E2151" s="17">
        <v>1100380</v>
      </c>
      <c r="F2151" s="17" t="s">
        <v>23</v>
      </c>
      <c r="G2151" s="17">
        <v>200282</v>
      </c>
      <c r="H2151" s="17" t="s">
        <v>24</v>
      </c>
      <c r="I2151" s="27">
        <v>33.26</v>
      </c>
      <c r="J2151" s="27">
        <v>33.22</v>
      </c>
      <c r="K2151" s="17" t="s">
        <v>519</v>
      </c>
      <c r="L2151" s="34">
        <v>352</v>
      </c>
      <c r="M2151" s="17">
        <v>352</v>
      </c>
      <c r="N2151" s="18">
        <v>2979994.78</v>
      </c>
      <c r="O2151" s="30">
        <v>89704.839855508733</v>
      </c>
    </row>
    <row r="2152" spans="1:15" x14ac:dyDescent="0.25">
      <c r="A2152" s="36">
        <v>42731</v>
      </c>
      <c r="B2152" s="38">
        <v>12</v>
      </c>
      <c r="C2152" s="38">
        <v>53</v>
      </c>
      <c r="D2152" s="17">
        <v>3000036546</v>
      </c>
      <c r="E2152" s="17">
        <v>1100122</v>
      </c>
      <c r="F2152" s="17" t="s">
        <v>58</v>
      </c>
      <c r="G2152" s="17">
        <v>203182</v>
      </c>
      <c r="H2152" s="17" t="s">
        <v>1224</v>
      </c>
      <c r="I2152" s="27">
        <v>12.37</v>
      </c>
      <c r="J2152" s="27">
        <v>12.37</v>
      </c>
      <c r="K2152" s="17" t="s">
        <v>1670</v>
      </c>
      <c r="L2152" s="34">
        <v>52345</v>
      </c>
      <c r="M2152" s="17">
        <v>52345</v>
      </c>
      <c r="N2152" s="18">
        <v>974105.34</v>
      </c>
      <c r="O2152" s="30">
        <v>78747.400161681493</v>
      </c>
    </row>
    <row r="2153" spans="1:15" x14ac:dyDescent="0.25">
      <c r="A2153" s="36">
        <v>42731</v>
      </c>
      <c r="B2153" s="38">
        <v>12</v>
      </c>
      <c r="C2153" s="38">
        <v>53</v>
      </c>
      <c r="D2153" s="17">
        <v>3000036491</v>
      </c>
      <c r="E2153" s="17">
        <v>1100122</v>
      </c>
      <c r="F2153" s="17" t="s">
        <v>58</v>
      </c>
      <c r="G2153" s="17">
        <v>203182</v>
      </c>
      <c r="H2153" s="17" t="s">
        <v>1224</v>
      </c>
      <c r="I2153" s="27">
        <v>16.670000000000002</v>
      </c>
      <c r="J2153" s="27">
        <v>16.670000000000002</v>
      </c>
      <c r="K2153" s="17" t="s">
        <v>1637</v>
      </c>
      <c r="L2153" s="34">
        <v>52342</v>
      </c>
      <c r="M2153" s="17">
        <v>52342</v>
      </c>
      <c r="N2153" s="18">
        <v>1637410.75</v>
      </c>
      <c r="O2153" s="30">
        <v>98224.999999999985</v>
      </c>
    </row>
    <row r="2154" spans="1:15" x14ac:dyDescent="0.25">
      <c r="A2154" s="36">
        <v>42731</v>
      </c>
      <c r="B2154" s="38">
        <v>12</v>
      </c>
      <c r="C2154" s="38">
        <v>53</v>
      </c>
      <c r="D2154" s="17">
        <v>3000036491</v>
      </c>
      <c r="E2154" s="17">
        <v>1100122</v>
      </c>
      <c r="F2154" s="17" t="s">
        <v>58</v>
      </c>
      <c r="G2154" s="17">
        <v>203182</v>
      </c>
      <c r="H2154" s="17" t="s">
        <v>1224</v>
      </c>
      <c r="I2154" s="27">
        <v>3.91</v>
      </c>
      <c r="J2154" s="27">
        <v>3.91</v>
      </c>
      <c r="K2154" s="17" t="s">
        <v>1637</v>
      </c>
      <c r="L2154" s="34">
        <v>52341</v>
      </c>
      <c r="M2154" s="17">
        <v>52341</v>
      </c>
      <c r="N2154" s="18">
        <v>384059.75</v>
      </c>
      <c r="O2154" s="30">
        <v>98225</v>
      </c>
    </row>
    <row r="2155" spans="1:15" x14ac:dyDescent="0.25">
      <c r="A2155" s="36">
        <v>42731</v>
      </c>
      <c r="B2155" s="38">
        <v>12</v>
      </c>
      <c r="C2155" s="38">
        <v>53</v>
      </c>
      <c r="D2155" s="17">
        <v>3000036546</v>
      </c>
      <c r="E2155" s="17">
        <v>1100122</v>
      </c>
      <c r="F2155" s="17" t="s">
        <v>58</v>
      </c>
      <c r="G2155" s="17">
        <v>203182</v>
      </c>
      <c r="H2155" s="17" t="s">
        <v>1224</v>
      </c>
      <c r="I2155" s="27">
        <v>6.41</v>
      </c>
      <c r="J2155" s="27">
        <v>6.41</v>
      </c>
      <c r="K2155" s="17" t="s">
        <v>1670</v>
      </c>
      <c r="L2155" s="34">
        <v>52344</v>
      </c>
      <c r="M2155" s="17">
        <v>52344</v>
      </c>
      <c r="N2155" s="18">
        <v>504770.83000000007</v>
      </c>
      <c r="O2155" s="30">
        <v>78747.399375975045</v>
      </c>
    </row>
    <row r="2156" spans="1:15" x14ac:dyDescent="0.25">
      <c r="A2156" s="36">
        <v>42731</v>
      </c>
      <c r="B2156" s="38">
        <v>12</v>
      </c>
      <c r="C2156" s="38">
        <v>53</v>
      </c>
      <c r="D2156" s="17">
        <v>3000036482</v>
      </c>
      <c r="E2156" s="17">
        <v>1100122</v>
      </c>
      <c r="F2156" s="17" t="s">
        <v>58</v>
      </c>
      <c r="G2156" s="17">
        <v>203182</v>
      </c>
      <c r="H2156" s="17" t="s">
        <v>1224</v>
      </c>
      <c r="I2156" s="27">
        <v>19.260000000000002</v>
      </c>
      <c r="J2156" s="27">
        <v>19.260000000000002</v>
      </c>
      <c r="K2156" s="17" t="s">
        <v>1440</v>
      </c>
      <c r="L2156" s="34">
        <v>52343</v>
      </c>
      <c r="M2156" s="17">
        <v>52343</v>
      </c>
      <c r="N2156" s="18">
        <v>1920819.06</v>
      </c>
      <c r="O2156" s="30">
        <v>99731</v>
      </c>
    </row>
    <row r="2157" spans="1:15" x14ac:dyDescent="0.25">
      <c r="A2157" s="36">
        <v>42731</v>
      </c>
      <c r="B2157" s="38">
        <v>12</v>
      </c>
      <c r="C2157" s="38">
        <v>53</v>
      </c>
      <c r="D2157" s="17">
        <v>3000037408</v>
      </c>
      <c r="E2157" s="17">
        <v>1100122</v>
      </c>
      <c r="F2157" s="17" t="s">
        <v>58</v>
      </c>
      <c r="G2157" s="17">
        <v>600005</v>
      </c>
      <c r="H2157" s="17" t="s">
        <v>434</v>
      </c>
      <c r="I2157" s="27">
        <v>23.61</v>
      </c>
      <c r="J2157" s="27">
        <v>23.61</v>
      </c>
      <c r="K2157" s="17" t="s">
        <v>1671</v>
      </c>
      <c r="L2157" s="34">
        <v>9499740089</v>
      </c>
      <c r="M2157" s="17">
        <v>9499740089</v>
      </c>
      <c r="N2157" s="18">
        <v>2655369.48</v>
      </c>
      <c r="O2157" s="30">
        <v>112468</v>
      </c>
    </row>
    <row r="2158" spans="1:15" x14ac:dyDescent="0.25">
      <c r="A2158" s="36">
        <v>42731</v>
      </c>
      <c r="B2158" s="38">
        <v>12</v>
      </c>
      <c r="C2158" s="38">
        <v>53</v>
      </c>
      <c r="D2158" s="17">
        <v>3000036690</v>
      </c>
      <c r="E2158" s="17">
        <v>1100378</v>
      </c>
      <c r="F2158" s="17" t="s">
        <v>668</v>
      </c>
      <c r="G2158" s="17">
        <v>201888</v>
      </c>
      <c r="H2158" s="17" t="s">
        <v>15</v>
      </c>
      <c r="I2158" s="27">
        <v>19.77</v>
      </c>
      <c r="J2158" s="27">
        <v>19.73</v>
      </c>
      <c r="K2158" s="17" t="s">
        <v>1354</v>
      </c>
      <c r="L2158" s="34">
        <v>22582</v>
      </c>
      <c r="M2158" s="17">
        <v>22582</v>
      </c>
      <c r="N2158" s="18">
        <v>1044308.9</v>
      </c>
      <c r="O2158" s="30">
        <v>52930</v>
      </c>
    </row>
    <row r="2159" spans="1:15" x14ac:dyDescent="0.25">
      <c r="A2159" s="36">
        <v>42731</v>
      </c>
      <c r="B2159" s="38">
        <v>12</v>
      </c>
      <c r="C2159" s="38">
        <v>53</v>
      </c>
      <c r="D2159" s="17">
        <v>3000037389</v>
      </c>
      <c r="E2159" s="17">
        <v>1100380</v>
      </c>
      <c r="F2159" s="17" t="s">
        <v>23</v>
      </c>
      <c r="G2159" s="17">
        <v>200282</v>
      </c>
      <c r="H2159" s="17" t="s">
        <v>24</v>
      </c>
      <c r="I2159" s="27">
        <v>27.09</v>
      </c>
      <c r="J2159" s="27">
        <v>27.03</v>
      </c>
      <c r="K2159" s="17" t="s">
        <v>52</v>
      </c>
      <c r="L2159" s="34">
        <v>357</v>
      </c>
      <c r="M2159" s="17">
        <v>357</v>
      </c>
      <c r="N2159" s="18">
        <v>3197084.61</v>
      </c>
      <c r="O2159" s="30">
        <v>118279.11986681464</v>
      </c>
    </row>
    <row r="2160" spans="1:15" x14ac:dyDescent="0.25">
      <c r="A2160" s="36">
        <v>42731</v>
      </c>
      <c r="B2160" s="38">
        <v>12</v>
      </c>
      <c r="C2160" s="38">
        <v>53</v>
      </c>
      <c r="D2160" s="17">
        <v>3000037389</v>
      </c>
      <c r="E2160" s="17">
        <v>1100380</v>
      </c>
      <c r="F2160" s="17" t="s">
        <v>23</v>
      </c>
      <c r="G2160" s="17">
        <v>200282</v>
      </c>
      <c r="H2160" s="17" t="s">
        <v>24</v>
      </c>
      <c r="I2160" s="27">
        <v>27.9</v>
      </c>
      <c r="J2160" s="27">
        <v>27.81</v>
      </c>
      <c r="K2160" s="17" t="s">
        <v>118</v>
      </c>
      <c r="L2160" s="34">
        <v>356</v>
      </c>
      <c r="M2160" s="17">
        <v>356</v>
      </c>
      <c r="N2160" s="18">
        <v>3289342.33</v>
      </c>
      <c r="O2160" s="30">
        <v>118279.12010068321</v>
      </c>
    </row>
    <row r="2161" spans="1:15" x14ac:dyDescent="0.25">
      <c r="A2161" s="36">
        <v>42731</v>
      </c>
      <c r="B2161" s="38">
        <v>12</v>
      </c>
      <c r="C2161" s="38">
        <v>53</v>
      </c>
      <c r="D2161" s="17">
        <v>3000037389</v>
      </c>
      <c r="E2161" s="17">
        <v>1100380</v>
      </c>
      <c r="F2161" s="17" t="s">
        <v>23</v>
      </c>
      <c r="G2161" s="17">
        <v>200282</v>
      </c>
      <c r="H2161" s="17" t="s">
        <v>24</v>
      </c>
      <c r="I2161" s="27">
        <v>28.18</v>
      </c>
      <c r="J2161" s="27">
        <v>28.09</v>
      </c>
      <c r="K2161" s="17" t="s">
        <v>56</v>
      </c>
      <c r="L2161" s="34">
        <v>358</v>
      </c>
      <c r="M2161" s="17">
        <v>358</v>
      </c>
      <c r="N2161" s="18">
        <v>3322460.48</v>
      </c>
      <c r="O2161" s="30">
        <v>118279.11997152011</v>
      </c>
    </row>
    <row r="2162" spans="1:15" x14ac:dyDescent="0.25">
      <c r="A2162" s="36">
        <v>42731</v>
      </c>
      <c r="B2162" s="38">
        <v>12</v>
      </c>
      <c r="C2162" s="38">
        <v>53</v>
      </c>
      <c r="D2162" s="17">
        <v>3000037352</v>
      </c>
      <c r="E2162" s="17">
        <v>1100380</v>
      </c>
      <c r="F2162" s="17" t="s">
        <v>23</v>
      </c>
      <c r="G2162" s="17">
        <v>200282</v>
      </c>
      <c r="H2162" s="17" t="s">
        <v>24</v>
      </c>
      <c r="I2162" s="27">
        <v>8.98</v>
      </c>
      <c r="J2162" s="27">
        <v>8.9529999999999994</v>
      </c>
      <c r="K2162" s="17" t="s">
        <v>1672</v>
      </c>
      <c r="L2162" s="34">
        <v>354</v>
      </c>
      <c r="M2162" s="17">
        <v>354</v>
      </c>
      <c r="N2162" s="18">
        <v>803127.43</v>
      </c>
      <c r="O2162" s="30">
        <v>89704.839718530115</v>
      </c>
    </row>
    <row r="2163" spans="1:15" x14ac:dyDescent="0.25">
      <c r="A2163" s="36">
        <v>42731</v>
      </c>
      <c r="B2163" s="38">
        <v>12</v>
      </c>
      <c r="C2163" s="38">
        <v>53</v>
      </c>
      <c r="D2163" s="17">
        <v>3000037389</v>
      </c>
      <c r="E2163" s="17">
        <v>1100380</v>
      </c>
      <c r="F2163" s="17" t="s">
        <v>23</v>
      </c>
      <c r="G2163" s="17">
        <v>200282</v>
      </c>
      <c r="H2163" s="17" t="s">
        <v>24</v>
      </c>
      <c r="I2163" s="27">
        <v>17.89</v>
      </c>
      <c r="J2163" s="27">
        <v>17.837</v>
      </c>
      <c r="K2163" s="17" t="s">
        <v>791</v>
      </c>
      <c r="L2163" s="34">
        <v>355</v>
      </c>
      <c r="M2163" s="17">
        <v>355</v>
      </c>
      <c r="N2163" s="18">
        <v>2109744.66</v>
      </c>
      <c r="O2163" s="30">
        <v>118279.11980714247</v>
      </c>
    </row>
    <row r="2164" spans="1:15" x14ac:dyDescent="0.25">
      <c r="A2164" s="36">
        <v>42732</v>
      </c>
      <c r="B2164" s="38">
        <v>12</v>
      </c>
      <c r="C2164" s="38">
        <v>53</v>
      </c>
      <c r="D2164" s="17">
        <v>3000037569</v>
      </c>
      <c r="E2164" s="17">
        <v>1100122</v>
      </c>
      <c r="F2164" s="17" t="s">
        <v>58</v>
      </c>
      <c r="G2164" s="17">
        <v>600005</v>
      </c>
      <c r="H2164" s="17" t="s">
        <v>434</v>
      </c>
      <c r="I2164" s="27">
        <v>19.63</v>
      </c>
      <c r="J2164" s="27">
        <v>19.600000000000001</v>
      </c>
      <c r="K2164" s="17" t="s">
        <v>1673</v>
      </c>
      <c r="L2164" s="34">
        <v>9499740107</v>
      </c>
      <c r="M2164" s="17">
        <v>9499740107</v>
      </c>
      <c r="N2164" s="18">
        <v>2144867.2000000002</v>
      </c>
      <c r="O2164" s="30">
        <v>109432</v>
      </c>
    </row>
    <row r="2165" spans="1:15" x14ac:dyDescent="0.25">
      <c r="A2165" s="36">
        <v>42732</v>
      </c>
      <c r="B2165" s="38">
        <v>12</v>
      </c>
      <c r="C2165" s="38">
        <v>53</v>
      </c>
      <c r="D2165" s="17">
        <v>3000037573</v>
      </c>
      <c r="E2165" s="17">
        <v>1100122</v>
      </c>
      <c r="F2165" s="17" t="s">
        <v>58</v>
      </c>
      <c r="G2165" s="17">
        <v>600005</v>
      </c>
      <c r="H2165" s="17" t="s">
        <v>434</v>
      </c>
      <c r="I2165" s="27">
        <v>23.93</v>
      </c>
      <c r="J2165" s="27">
        <v>23.93</v>
      </c>
      <c r="K2165" s="17" t="s">
        <v>1674</v>
      </c>
      <c r="L2165" s="34">
        <v>9499740110</v>
      </c>
      <c r="M2165" s="17">
        <v>9499740110</v>
      </c>
      <c r="N2165" s="18">
        <v>2497574.1</v>
      </c>
      <c r="O2165" s="30">
        <v>104370</v>
      </c>
    </row>
    <row r="2166" spans="1:15" x14ac:dyDescent="0.25">
      <c r="A2166" s="36">
        <v>42732</v>
      </c>
      <c r="B2166" s="38">
        <v>12</v>
      </c>
      <c r="C2166" s="38">
        <v>53</v>
      </c>
      <c r="D2166" s="17">
        <v>3000037574</v>
      </c>
      <c r="E2166" s="17">
        <v>1100122</v>
      </c>
      <c r="F2166" s="17" t="s">
        <v>58</v>
      </c>
      <c r="G2166" s="17">
        <v>600005</v>
      </c>
      <c r="H2166" s="17" t="s">
        <v>434</v>
      </c>
      <c r="I2166" s="27">
        <v>19.86</v>
      </c>
      <c r="J2166" s="27">
        <v>19.8</v>
      </c>
      <c r="K2166" s="17" t="s">
        <v>1675</v>
      </c>
      <c r="L2166" s="34">
        <v>9499740111</v>
      </c>
      <c r="M2166" s="17">
        <v>9499740111</v>
      </c>
      <c r="N2166" s="18">
        <v>2226866.4</v>
      </c>
      <c r="O2166" s="30">
        <v>112467.99999999999</v>
      </c>
    </row>
    <row r="2167" spans="1:15" x14ac:dyDescent="0.25">
      <c r="A2167" s="36">
        <v>42732</v>
      </c>
      <c r="B2167" s="38">
        <v>12</v>
      </c>
      <c r="C2167" s="38">
        <v>53</v>
      </c>
      <c r="D2167" s="17">
        <v>3000037576</v>
      </c>
      <c r="E2167" s="17">
        <v>1100122</v>
      </c>
      <c r="F2167" s="17" t="s">
        <v>58</v>
      </c>
      <c r="G2167" s="17">
        <v>600005</v>
      </c>
      <c r="H2167" s="17" t="s">
        <v>434</v>
      </c>
      <c r="I2167" s="27">
        <v>17.61</v>
      </c>
      <c r="J2167" s="27">
        <v>17.57</v>
      </c>
      <c r="K2167" s="17" t="s">
        <v>1676</v>
      </c>
      <c r="L2167" s="34">
        <v>9499740113</v>
      </c>
      <c r="M2167" s="17">
        <v>9499740113</v>
      </c>
      <c r="N2167" s="18">
        <v>1669255.42</v>
      </c>
      <c r="O2167" s="30">
        <v>95006</v>
      </c>
    </row>
    <row r="2168" spans="1:15" x14ac:dyDescent="0.25">
      <c r="A2168" s="36">
        <v>42732</v>
      </c>
      <c r="B2168" s="38">
        <v>12</v>
      </c>
      <c r="C2168" s="38">
        <v>53</v>
      </c>
      <c r="D2168" s="17">
        <v>3000037575</v>
      </c>
      <c r="E2168" s="17">
        <v>1100122</v>
      </c>
      <c r="F2168" s="17" t="s">
        <v>58</v>
      </c>
      <c r="G2168" s="17">
        <v>600005</v>
      </c>
      <c r="H2168" s="17" t="s">
        <v>434</v>
      </c>
      <c r="I2168" s="27">
        <v>19.72</v>
      </c>
      <c r="J2168" s="27">
        <v>19.71</v>
      </c>
      <c r="K2168" s="17" t="s">
        <v>877</v>
      </c>
      <c r="L2168" s="34">
        <v>9499740112</v>
      </c>
      <c r="M2168" s="17">
        <v>9499740112</v>
      </c>
      <c r="N2168" s="18">
        <v>2216744.2799999998</v>
      </c>
      <c r="O2168" s="30">
        <v>112467.99999999999</v>
      </c>
    </row>
    <row r="2169" spans="1:15" x14ac:dyDescent="0.25">
      <c r="A2169" s="36">
        <v>42732</v>
      </c>
      <c r="B2169" s="38">
        <v>12</v>
      </c>
      <c r="C2169" s="38">
        <v>53</v>
      </c>
      <c r="D2169" s="17">
        <v>3000037570</v>
      </c>
      <c r="E2169" s="17">
        <v>1100122</v>
      </c>
      <c r="F2169" s="17" t="s">
        <v>58</v>
      </c>
      <c r="G2169" s="17">
        <v>600005</v>
      </c>
      <c r="H2169" s="17" t="s">
        <v>434</v>
      </c>
      <c r="I2169" s="27">
        <v>20.059999999999999</v>
      </c>
      <c r="J2169" s="27">
        <v>20.02</v>
      </c>
      <c r="K2169" s="17" t="s">
        <v>1677</v>
      </c>
      <c r="L2169" s="34">
        <v>9499740108</v>
      </c>
      <c r="M2169" s="17">
        <v>9499740108</v>
      </c>
      <c r="N2169" s="18">
        <v>2251609.36</v>
      </c>
      <c r="O2169" s="30">
        <v>112468</v>
      </c>
    </row>
    <row r="2170" spans="1:15" x14ac:dyDescent="0.25">
      <c r="A2170" s="36">
        <v>42732</v>
      </c>
      <c r="B2170" s="38">
        <v>12</v>
      </c>
      <c r="C2170" s="38">
        <v>53</v>
      </c>
      <c r="D2170" s="17">
        <v>3000037568</v>
      </c>
      <c r="E2170" s="17">
        <v>1100122</v>
      </c>
      <c r="F2170" s="17" t="s">
        <v>58</v>
      </c>
      <c r="G2170" s="17">
        <v>600005</v>
      </c>
      <c r="H2170" s="17" t="s">
        <v>434</v>
      </c>
      <c r="I2170" s="27">
        <v>19.96</v>
      </c>
      <c r="J2170" s="27">
        <v>19.89</v>
      </c>
      <c r="K2170" s="17" t="s">
        <v>984</v>
      </c>
      <c r="L2170" s="34">
        <v>9499740106</v>
      </c>
      <c r="M2170" s="17">
        <v>9499740106</v>
      </c>
      <c r="N2170" s="18">
        <v>2176602.48</v>
      </c>
      <c r="O2170" s="30">
        <v>109432</v>
      </c>
    </row>
    <row r="2171" spans="1:15" x14ac:dyDescent="0.25">
      <c r="A2171" s="36">
        <v>42732</v>
      </c>
      <c r="B2171" s="38">
        <v>12</v>
      </c>
      <c r="C2171" s="38">
        <v>53</v>
      </c>
      <c r="D2171" s="17">
        <v>3000037577</v>
      </c>
      <c r="E2171" s="17">
        <v>1100122</v>
      </c>
      <c r="F2171" s="17" t="s">
        <v>58</v>
      </c>
      <c r="G2171" s="17">
        <v>600005</v>
      </c>
      <c r="H2171" s="17" t="s">
        <v>434</v>
      </c>
      <c r="I2171" s="27">
        <v>20.6</v>
      </c>
      <c r="J2171" s="27">
        <v>20.59</v>
      </c>
      <c r="K2171" s="17" t="s">
        <v>1678</v>
      </c>
      <c r="L2171" s="34">
        <v>9499740114</v>
      </c>
      <c r="M2171" s="17">
        <v>9499740114</v>
      </c>
      <c r="N2171" s="18">
        <v>2378247.9500000002</v>
      </c>
      <c r="O2171" s="30">
        <v>115505.00000000001</v>
      </c>
    </row>
    <row r="2172" spans="1:15" x14ac:dyDescent="0.25">
      <c r="A2172" s="36">
        <v>42732</v>
      </c>
      <c r="B2172" s="38">
        <v>12</v>
      </c>
      <c r="C2172" s="38">
        <v>53</v>
      </c>
      <c r="D2172" s="17">
        <v>3000037389</v>
      </c>
      <c r="E2172" s="17">
        <v>1100380</v>
      </c>
      <c r="F2172" s="17" t="s">
        <v>23</v>
      </c>
      <c r="G2172" s="17">
        <v>200282</v>
      </c>
      <c r="H2172" s="17" t="s">
        <v>24</v>
      </c>
      <c r="I2172" s="27">
        <v>27.47</v>
      </c>
      <c r="J2172" s="27">
        <v>27.41</v>
      </c>
      <c r="K2172" s="17" t="s">
        <v>1679</v>
      </c>
      <c r="L2172" s="34">
        <v>359</v>
      </c>
      <c r="M2172" s="17">
        <v>359</v>
      </c>
      <c r="N2172" s="18">
        <v>3242030.68</v>
      </c>
      <c r="O2172" s="30">
        <v>118279.12002918644</v>
      </c>
    </row>
    <row r="2173" spans="1:15" x14ac:dyDescent="0.25">
      <c r="A2173" s="36">
        <v>42732</v>
      </c>
      <c r="B2173" s="38">
        <v>12</v>
      </c>
      <c r="C2173" s="38">
        <v>53</v>
      </c>
      <c r="D2173" s="17">
        <v>3000032673</v>
      </c>
      <c r="E2173" s="17">
        <v>1100380</v>
      </c>
      <c r="F2173" s="17" t="s">
        <v>23</v>
      </c>
      <c r="G2173" s="17">
        <v>200282</v>
      </c>
      <c r="H2173" s="17" t="s">
        <v>24</v>
      </c>
      <c r="I2173" s="27">
        <v>15.14</v>
      </c>
      <c r="J2173" s="27">
        <v>15.112</v>
      </c>
      <c r="K2173" s="17" t="s">
        <v>1680</v>
      </c>
      <c r="L2173" s="34">
        <v>361</v>
      </c>
      <c r="M2173" s="17">
        <v>361</v>
      </c>
      <c r="N2173" s="18">
        <v>1377029.02</v>
      </c>
      <c r="O2173" s="30">
        <v>91121.560349391206</v>
      </c>
    </row>
    <row r="2174" spans="1:15" x14ac:dyDescent="0.25">
      <c r="A2174" s="36">
        <v>42732</v>
      </c>
      <c r="B2174" s="38">
        <v>12</v>
      </c>
      <c r="C2174" s="38">
        <v>53</v>
      </c>
      <c r="D2174" s="17">
        <v>3000037389</v>
      </c>
      <c r="E2174" s="17">
        <v>1100380</v>
      </c>
      <c r="F2174" s="17" t="s">
        <v>23</v>
      </c>
      <c r="G2174" s="17">
        <v>200282</v>
      </c>
      <c r="H2174" s="17" t="s">
        <v>24</v>
      </c>
      <c r="I2174" s="27">
        <v>17.53</v>
      </c>
      <c r="J2174" s="27">
        <v>17.498000000000001</v>
      </c>
      <c r="K2174" s="17" t="s">
        <v>1680</v>
      </c>
      <c r="L2174" s="34">
        <v>360</v>
      </c>
      <c r="M2174" s="17">
        <v>360</v>
      </c>
      <c r="N2174" s="18">
        <v>2069648.04</v>
      </c>
      <c r="O2174" s="30">
        <v>118279.11989941707</v>
      </c>
    </row>
    <row r="2175" spans="1:15" x14ac:dyDescent="0.25">
      <c r="A2175" s="36">
        <v>42733</v>
      </c>
      <c r="B2175" s="38">
        <v>12</v>
      </c>
      <c r="C2175" s="38">
        <v>53</v>
      </c>
      <c r="D2175" s="17">
        <v>3000037646</v>
      </c>
      <c r="E2175" s="17">
        <v>1100122</v>
      </c>
      <c r="F2175" s="17" t="s">
        <v>58</v>
      </c>
      <c r="G2175" s="17">
        <v>600005</v>
      </c>
      <c r="H2175" s="17" t="s">
        <v>434</v>
      </c>
      <c r="I2175" s="27">
        <v>19.489999999999998</v>
      </c>
      <c r="J2175" s="27">
        <v>19.440000000000001</v>
      </c>
      <c r="K2175" s="17" t="s">
        <v>1681</v>
      </c>
      <c r="L2175" s="34">
        <v>9499740119</v>
      </c>
      <c r="M2175" s="17">
        <v>9499740119</v>
      </c>
      <c r="N2175" s="18">
        <v>2245417.2000000002</v>
      </c>
      <c r="O2175" s="30">
        <v>115505</v>
      </c>
    </row>
    <row r="2176" spans="1:15" x14ac:dyDescent="0.25">
      <c r="A2176" s="36">
        <v>42733</v>
      </c>
      <c r="B2176" s="38">
        <v>12</v>
      </c>
      <c r="C2176" s="38">
        <v>53</v>
      </c>
      <c r="D2176" s="17">
        <v>3000037596</v>
      </c>
      <c r="E2176" s="17">
        <v>1100122</v>
      </c>
      <c r="F2176" s="17" t="s">
        <v>58</v>
      </c>
      <c r="G2176" s="17">
        <v>600005</v>
      </c>
      <c r="H2176" s="17" t="s">
        <v>434</v>
      </c>
      <c r="I2176" s="27">
        <v>20.010000000000002</v>
      </c>
      <c r="J2176" s="27">
        <v>19.93</v>
      </c>
      <c r="K2176" s="17" t="s">
        <v>1682</v>
      </c>
      <c r="L2176" s="34">
        <v>9499740115</v>
      </c>
      <c r="M2176" s="17">
        <v>9499740115</v>
      </c>
      <c r="N2176" s="18">
        <v>2241487.2400000002</v>
      </c>
      <c r="O2176" s="30">
        <v>112468.00000000001</v>
      </c>
    </row>
    <row r="2177" spans="1:15" x14ac:dyDescent="0.25">
      <c r="A2177" s="36">
        <v>42733</v>
      </c>
      <c r="B2177" s="38">
        <v>12</v>
      </c>
      <c r="C2177" s="38">
        <v>53</v>
      </c>
      <c r="D2177" s="17">
        <v>3000037571</v>
      </c>
      <c r="E2177" s="17">
        <v>1100122</v>
      </c>
      <c r="F2177" s="17" t="s">
        <v>58</v>
      </c>
      <c r="G2177" s="17">
        <v>600005</v>
      </c>
      <c r="H2177" s="17" t="s">
        <v>434</v>
      </c>
      <c r="I2177" s="27">
        <v>19.91</v>
      </c>
      <c r="J2177" s="27">
        <v>19.87</v>
      </c>
      <c r="K2177" s="17" t="s">
        <v>1683</v>
      </c>
      <c r="L2177" s="34">
        <v>9499740109</v>
      </c>
      <c r="M2177" s="17">
        <v>9499740109</v>
      </c>
      <c r="N2177" s="18">
        <v>2234739.16</v>
      </c>
      <c r="O2177" s="30">
        <v>112468</v>
      </c>
    </row>
    <row r="2178" spans="1:15" x14ac:dyDescent="0.25">
      <c r="A2178" s="36">
        <v>42733</v>
      </c>
      <c r="B2178" s="38">
        <v>12</v>
      </c>
      <c r="C2178" s="38">
        <v>53</v>
      </c>
      <c r="D2178" s="17">
        <v>3000037645</v>
      </c>
      <c r="E2178" s="17">
        <v>1100122</v>
      </c>
      <c r="F2178" s="17" t="s">
        <v>58</v>
      </c>
      <c r="G2178" s="17">
        <v>600005</v>
      </c>
      <c r="H2178" s="17" t="s">
        <v>434</v>
      </c>
      <c r="I2178" s="27">
        <v>20.02</v>
      </c>
      <c r="J2178" s="27">
        <v>20.02</v>
      </c>
      <c r="K2178" s="17" t="s">
        <v>1684</v>
      </c>
      <c r="L2178" s="34">
        <v>9499740118</v>
      </c>
      <c r="M2178" s="17">
        <v>9499740118</v>
      </c>
      <c r="N2178" s="18">
        <v>2190828.64</v>
      </c>
      <c r="O2178" s="30">
        <v>109432.00000000001</v>
      </c>
    </row>
    <row r="2179" spans="1:15" x14ac:dyDescent="0.25">
      <c r="A2179" s="36">
        <v>42733</v>
      </c>
      <c r="B2179" s="38">
        <v>12</v>
      </c>
      <c r="C2179" s="38">
        <v>53</v>
      </c>
      <c r="D2179" s="17">
        <v>3000037389</v>
      </c>
      <c r="E2179" s="17">
        <v>1100380</v>
      </c>
      <c r="F2179" s="17" t="s">
        <v>23</v>
      </c>
      <c r="G2179" s="17">
        <v>200282</v>
      </c>
      <c r="H2179" s="17" t="s">
        <v>24</v>
      </c>
      <c r="I2179" s="27">
        <v>32.409999999999997</v>
      </c>
      <c r="J2179" s="27">
        <v>32.32</v>
      </c>
      <c r="K2179" s="17" t="s">
        <v>145</v>
      </c>
      <c r="L2179" s="34">
        <v>362</v>
      </c>
      <c r="M2179" s="17">
        <v>362</v>
      </c>
      <c r="N2179" s="18">
        <v>3822781.16</v>
      </c>
      <c r="O2179" s="30">
        <v>118279.12004950496</v>
      </c>
    </row>
    <row r="2180" spans="1:15" x14ac:dyDescent="0.25">
      <c r="A2180" s="36">
        <v>42733</v>
      </c>
      <c r="B2180" s="38">
        <v>12</v>
      </c>
      <c r="C2180" s="38">
        <v>53</v>
      </c>
      <c r="D2180" s="17">
        <v>3000037389</v>
      </c>
      <c r="E2180" s="17">
        <v>1100380</v>
      </c>
      <c r="F2180" s="17" t="s">
        <v>23</v>
      </c>
      <c r="G2180" s="17">
        <v>200282</v>
      </c>
      <c r="H2180" s="17" t="s">
        <v>24</v>
      </c>
      <c r="I2180" s="27">
        <v>27.2</v>
      </c>
      <c r="J2180" s="27">
        <v>27.15</v>
      </c>
      <c r="K2180" s="17" t="s">
        <v>68</v>
      </c>
      <c r="L2180" s="34">
        <v>363</v>
      </c>
      <c r="M2180" s="17">
        <v>363</v>
      </c>
      <c r="N2180" s="18">
        <v>3211278.11</v>
      </c>
      <c r="O2180" s="30">
        <v>118279.12007366483</v>
      </c>
    </row>
    <row r="2181" spans="1:15" x14ac:dyDescent="0.25">
      <c r="A2181" s="36">
        <v>42734</v>
      </c>
      <c r="B2181" s="38">
        <v>12</v>
      </c>
      <c r="C2181" s="38">
        <v>53</v>
      </c>
      <c r="D2181" s="17">
        <v>3000037648</v>
      </c>
      <c r="E2181" s="17">
        <v>1100122</v>
      </c>
      <c r="F2181" s="17" t="s">
        <v>58</v>
      </c>
      <c r="G2181" s="17">
        <v>600005</v>
      </c>
      <c r="H2181" s="17" t="s">
        <v>434</v>
      </c>
      <c r="I2181" s="27">
        <v>20.16</v>
      </c>
      <c r="J2181" s="27">
        <v>20.14</v>
      </c>
      <c r="K2181" s="17" t="s">
        <v>1685</v>
      </c>
      <c r="L2181" s="34">
        <v>9499740121</v>
      </c>
      <c r="M2181" s="17">
        <v>9499740121</v>
      </c>
      <c r="N2181" s="18">
        <v>2112202.64</v>
      </c>
      <c r="O2181" s="30">
        <v>104876</v>
      </c>
    </row>
    <row r="2182" spans="1:15" x14ac:dyDescent="0.25">
      <c r="A2182" s="36">
        <v>42734</v>
      </c>
      <c r="B2182" s="38">
        <v>12</v>
      </c>
      <c r="C2182" s="38">
        <v>53</v>
      </c>
      <c r="D2182" s="17">
        <v>3000037647</v>
      </c>
      <c r="E2182" s="17">
        <v>1100122</v>
      </c>
      <c r="F2182" s="17" t="s">
        <v>58</v>
      </c>
      <c r="G2182" s="17">
        <v>600005</v>
      </c>
      <c r="H2182" s="17" t="s">
        <v>434</v>
      </c>
      <c r="I2182" s="27">
        <v>19.95</v>
      </c>
      <c r="J2182" s="27">
        <v>19.95</v>
      </c>
      <c r="K2182" s="17" t="s">
        <v>1686</v>
      </c>
      <c r="L2182" s="34">
        <v>9499740120</v>
      </c>
      <c r="M2182" s="17">
        <v>9499740120</v>
      </c>
      <c r="N2182" s="18">
        <v>2253851.25</v>
      </c>
      <c r="O2182" s="30">
        <v>112975</v>
      </c>
    </row>
    <row r="2183" spans="1:15" x14ac:dyDescent="0.25">
      <c r="A2183" s="36">
        <v>42734</v>
      </c>
      <c r="B2183" s="38">
        <v>12</v>
      </c>
      <c r="C2183" s="38">
        <v>53</v>
      </c>
      <c r="D2183" s="17">
        <v>3000037682</v>
      </c>
      <c r="E2183" s="17">
        <v>1100122</v>
      </c>
      <c r="F2183" s="17" t="s">
        <v>58</v>
      </c>
      <c r="G2183" s="17">
        <v>600005</v>
      </c>
      <c r="H2183" s="17" t="s">
        <v>434</v>
      </c>
      <c r="I2183" s="27">
        <v>20.010000000000002</v>
      </c>
      <c r="J2183" s="27">
        <v>19.98</v>
      </c>
      <c r="K2183" s="17" t="s">
        <v>1687</v>
      </c>
      <c r="L2183" s="34">
        <v>9499740122</v>
      </c>
      <c r="M2183" s="17">
        <v>9499740122</v>
      </c>
      <c r="N2183" s="18">
        <v>2448908.64</v>
      </c>
      <c r="O2183" s="30">
        <v>122568</v>
      </c>
    </row>
    <row r="2184" spans="1:15" x14ac:dyDescent="0.25">
      <c r="A2184" s="36">
        <v>42734</v>
      </c>
      <c r="B2184" s="38">
        <v>12</v>
      </c>
      <c r="C2184" s="38">
        <v>53</v>
      </c>
      <c r="D2184" s="17">
        <v>3000037683</v>
      </c>
      <c r="E2184" s="17">
        <v>1100122</v>
      </c>
      <c r="F2184" s="17" t="s">
        <v>58</v>
      </c>
      <c r="G2184" s="17">
        <v>600005</v>
      </c>
      <c r="H2184" s="17" t="s">
        <v>434</v>
      </c>
      <c r="I2184" s="27">
        <v>21.05</v>
      </c>
      <c r="J2184" s="27">
        <v>21.02</v>
      </c>
      <c r="K2184" s="17" t="s">
        <v>1688</v>
      </c>
      <c r="L2184" s="34">
        <v>9499740123</v>
      </c>
      <c r="M2184" s="17">
        <v>9499740123</v>
      </c>
      <c r="N2184" s="18">
        <v>2576379.36</v>
      </c>
      <c r="O2184" s="30">
        <v>122568</v>
      </c>
    </row>
    <row r="2185" spans="1:15" x14ac:dyDescent="0.25">
      <c r="A2185" s="36">
        <v>42734</v>
      </c>
      <c r="B2185" s="38">
        <v>12</v>
      </c>
      <c r="C2185" s="38">
        <v>53</v>
      </c>
      <c r="D2185" s="17">
        <v>3000037203</v>
      </c>
      <c r="E2185" s="17">
        <v>1100122</v>
      </c>
      <c r="F2185" s="17" t="s">
        <v>58</v>
      </c>
      <c r="G2185" s="17">
        <v>600005</v>
      </c>
      <c r="H2185" s="17" t="s">
        <v>434</v>
      </c>
      <c r="I2185" s="27">
        <v>19.72</v>
      </c>
      <c r="J2185" s="27">
        <v>19.72</v>
      </c>
      <c r="K2185" s="17" t="s">
        <v>1689</v>
      </c>
      <c r="L2185" s="34">
        <v>9499740117</v>
      </c>
      <c r="M2185" s="17">
        <v>9499740117</v>
      </c>
      <c r="N2185" s="18">
        <v>2118066.04</v>
      </c>
      <c r="O2185" s="30">
        <v>107407.00000000001</v>
      </c>
    </row>
    <row r="2186" spans="1:15" x14ac:dyDescent="0.25">
      <c r="A2186" s="36">
        <v>42734</v>
      </c>
      <c r="B2186" s="38">
        <v>12</v>
      </c>
      <c r="C2186" s="38">
        <v>53</v>
      </c>
      <c r="D2186" s="17">
        <v>3000037285</v>
      </c>
      <c r="E2186" s="17">
        <v>1100365</v>
      </c>
      <c r="F2186" s="17" t="s">
        <v>14</v>
      </c>
      <c r="G2186" s="17">
        <v>200222</v>
      </c>
      <c r="H2186" s="17" t="s">
        <v>17</v>
      </c>
      <c r="I2186" s="27">
        <v>22.35</v>
      </c>
      <c r="J2186" s="27">
        <v>22.35</v>
      </c>
      <c r="K2186" s="17" t="s">
        <v>1056</v>
      </c>
      <c r="L2186" s="34">
        <v>22381</v>
      </c>
      <c r="M2186" s="17">
        <v>22381</v>
      </c>
      <c r="N2186" s="18">
        <v>1082298.75</v>
      </c>
      <c r="O2186" s="30">
        <v>48425</v>
      </c>
    </row>
    <row r="2187" spans="1:15" x14ac:dyDescent="0.25">
      <c r="A2187" s="36">
        <v>42734</v>
      </c>
      <c r="B2187" s="38">
        <v>12</v>
      </c>
      <c r="C2187" s="38">
        <v>53</v>
      </c>
      <c r="D2187" s="17">
        <v>3000037285</v>
      </c>
      <c r="E2187" s="17">
        <v>1100365</v>
      </c>
      <c r="F2187" s="17" t="s">
        <v>14</v>
      </c>
      <c r="G2187" s="17">
        <v>200222</v>
      </c>
      <c r="H2187" s="17" t="s">
        <v>17</v>
      </c>
      <c r="I2187" s="27">
        <v>24.7</v>
      </c>
      <c r="J2187" s="27">
        <v>24.7</v>
      </c>
      <c r="K2187" s="17" t="s">
        <v>114</v>
      </c>
      <c r="L2187" s="34">
        <v>22384</v>
      </c>
      <c r="M2187" s="17">
        <v>22384</v>
      </c>
      <c r="N2187" s="18">
        <v>1196097.5</v>
      </c>
      <c r="O2187" s="30">
        <v>48425</v>
      </c>
    </row>
    <row r="2188" spans="1:15" x14ac:dyDescent="0.25">
      <c r="A2188" s="36">
        <v>42734</v>
      </c>
      <c r="B2188" s="38">
        <v>12</v>
      </c>
      <c r="C2188" s="38">
        <v>53</v>
      </c>
      <c r="D2188" s="17">
        <v>3000037285</v>
      </c>
      <c r="E2188" s="17">
        <v>1100365</v>
      </c>
      <c r="F2188" s="17" t="s">
        <v>14</v>
      </c>
      <c r="G2188" s="17">
        <v>200222</v>
      </c>
      <c r="H2188" s="17" t="s">
        <v>17</v>
      </c>
      <c r="I2188" s="27">
        <v>19.079999999999998</v>
      </c>
      <c r="J2188" s="27">
        <v>19.079999999999998</v>
      </c>
      <c r="K2188" s="17" t="s">
        <v>534</v>
      </c>
      <c r="L2188" s="34">
        <v>22400</v>
      </c>
      <c r="M2188" s="17">
        <v>22400</v>
      </c>
      <c r="N2188" s="18">
        <v>923949</v>
      </c>
      <c r="O2188" s="30">
        <v>48425.000000000007</v>
      </c>
    </row>
    <row r="2189" spans="1:15" x14ac:dyDescent="0.25">
      <c r="A2189" s="36">
        <v>42734</v>
      </c>
      <c r="B2189" s="38">
        <v>12</v>
      </c>
      <c r="C2189" s="38">
        <v>53</v>
      </c>
      <c r="D2189" s="17">
        <v>3000037285</v>
      </c>
      <c r="E2189" s="17">
        <v>1100365</v>
      </c>
      <c r="F2189" s="17" t="s">
        <v>14</v>
      </c>
      <c r="G2189" s="17">
        <v>200222</v>
      </c>
      <c r="H2189" s="17" t="s">
        <v>17</v>
      </c>
      <c r="I2189" s="27">
        <v>19.7</v>
      </c>
      <c r="J2189" s="27">
        <v>19.7</v>
      </c>
      <c r="K2189" s="17" t="s">
        <v>18</v>
      </c>
      <c r="L2189" s="34">
        <v>22389</v>
      </c>
      <c r="M2189" s="17">
        <v>22389</v>
      </c>
      <c r="N2189" s="18">
        <v>953972.5</v>
      </c>
      <c r="O2189" s="30">
        <v>48425</v>
      </c>
    </row>
    <row r="2190" spans="1:15" x14ac:dyDescent="0.25">
      <c r="A2190" s="36">
        <v>42734</v>
      </c>
      <c r="B2190" s="38">
        <v>12</v>
      </c>
      <c r="C2190" s="38">
        <v>53</v>
      </c>
      <c r="D2190" s="17">
        <v>3000037285</v>
      </c>
      <c r="E2190" s="17">
        <v>1100365</v>
      </c>
      <c r="F2190" s="17" t="s">
        <v>14</v>
      </c>
      <c r="G2190" s="17">
        <v>200222</v>
      </c>
      <c r="H2190" s="17" t="s">
        <v>17</v>
      </c>
      <c r="I2190" s="27">
        <v>20.92</v>
      </c>
      <c r="J2190" s="27">
        <v>20.92</v>
      </c>
      <c r="K2190" s="17" t="s">
        <v>1036</v>
      </c>
      <c r="L2190" s="34">
        <v>22385</v>
      </c>
      <c r="M2190" s="17">
        <v>22385</v>
      </c>
      <c r="N2190" s="18">
        <v>1013050.9999999999</v>
      </c>
      <c r="O2190" s="30">
        <v>48424.999999999993</v>
      </c>
    </row>
    <row r="2191" spans="1:15" x14ac:dyDescent="0.25">
      <c r="A2191" s="36">
        <v>42734</v>
      </c>
      <c r="B2191" s="38">
        <v>12</v>
      </c>
      <c r="C2191" s="38">
        <v>53</v>
      </c>
      <c r="D2191" s="17">
        <v>3000037285</v>
      </c>
      <c r="E2191" s="17">
        <v>1100365</v>
      </c>
      <c r="F2191" s="17" t="s">
        <v>14</v>
      </c>
      <c r="G2191" s="17">
        <v>200222</v>
      </c>
      <c r="H2191" s="17" t="s">
        <v>17</v>
      </c>
      <c r="I2191" s="27">
        <v>19.600000000000001</v>
      </c>
      <c r="J2191" s="27">
        <v>19.600000000000001</v>
      </c>
      <c r="K2191" s="17" t="s">
        <v>1690</v>
      </c>
      <c r="L2191" s="34">
        <v>22380</v>
      </c>
      <c r="M2191" s="17">
        <v>22380</v>
      </c>
      <c r="N2191" s="18">
        <v>949130.00000000012</v>
      </c>
      <c r="O2191" s="30">
        <v>48425</v>
      </c>
    </row>
    <row r="2192" spans="1:15" x14ac:dyDescent="0.25">
      <c r="A2192" s="36">
        <v>42734</v>
      </c>
      <c r="B2192" s="38">
        <v>12</v>
      </c>
      <c r="C2192" s="38">
        <v>53</v>
      </c>
      <c r="D2192" s="17">
        <v>3000037285</v>
      </c>
      <c r="E2192" s="17">
        <v>1100365</v>
      </c>
      <c r="F2192" s="17" t="s">
        <v>14</v>
      </c>
      <c r="G2192" s="17">
        <v>200222</v>
      </c>
      <c r="H2192" s="17" t="s">
        <v>17</v>
      </c>
      <c r="I2192" s="27">
        <v>25.88</v>
      </c>
      <c r="J2192" s="27">
        <v>25.88</v>
      </c>
      <c r="K2192" s="17" t="s">
        <v>19</v>
      </c>
      <c r="L2192" s="34">
        <v>22382</v>
      </c>
      <c r="M2192" s="17">
        <v>22382</v>
      </c>
      <c r="N2192" s="18">
        <v>1253239</v>
      </c>
      <c r="O2192" s="30">
        <v>48425</v>
      </c>
    </row>
    <row r="2193" spans="1:15" x14ac:dyDescent="0.25">
      <c r="A2193" s="36">
        <v>42735</v>
      </c>
      <c r="B2193" s="38">
        <v>12</v>
      </c>
      <c r="C2193" s="38">
        <v>53</v>
      </c>
      <c r="D2193" s="17">
        <v>3000037685</v>
      </c>
      <c r="E2193" s="17">
        <v>1100122</v>
      </c>
      <c r="F2193" s="17" t="s">
        <v>58</v>
      </c>
      <c r="G2193" s="17">
        <v>600005</v>
      </c>
      <c r="H2193" s="17" t="s">
        <v>434</v>
      </c>
      <c r="I2193" s="27">
        <v>19.905000000000001</v>
      </c>
      <c r="J2193" s="27">
        <v>19.809999999999999</v>
      </c>
      <c r="K2193" s="17" t="s">
        <v>905</v>
      </c>
      <c r="L2193" s="34">
        <v>9499740125</v>
      </c>
      <c r="M2193" s="17">
        <v>9499740125</v>
      </c>
      <c r="N2193" s="18">
        <v>2074582.44</v>
      </c>
      <c r="O2193" s="30">
        <v>104724</v>
      </c>
    </row>
    <row r="2194" spans="1:15" x14ac:dyDescent="0.25">
      <c r="A2194" s="36">
        <v>42735</v>
      </c>
      <c r="B2194" s="38">
        <v>12</v>
      </c>
      <c r="C2194" s="38">
        <v>53</v>
      </c>
      <c r="D2194" s="17">
        <v>3000037414</v>
      </c>
      <c r="E2194" s="17">
        <v>1100122</v>
      </c>
      <c r="F2194" s="17" t="s">
        <v>58</v>
      </c>
      <c r="G2194" s="17">
        <v>600005</v>
      </c>
      <c r="H2194" s="17" t="s">
        <v>434</v>
      </c>
      <c r="I2194" s="27">
        <v>20.079999999999998</v>
      </c>
      <c r="J2194" s="27">
        <v>19.989999999999998</v>
      </c>
      <c r="K2194" s="17" t="s">
        <v>495</v>
      </c>
      <c r="L2194" s="34">
        <v>9499740086</v>
      </c>
      <c r="M2194" s="17">
        <v>9499740086</v>
      </c>
      <c r="N2194" s="18">
        <v>2233062.91</v>
      </c>
      <c r="O2194" s="30">
        <v>111709.00000000001</v>
      </c>
    </row>
    <row r="2195" spans="1:15" x14ac:dyDescent="0.25">
      <c r="A2195" s="36">
        <v>42735</v>
      </c>
      <c r="B2195" s="38">
        <v>12</v>
      </c>
      <c r="C2195" s="38">
        <v>53</v>
      </c>
      <c r="D2195" s="17">
        <v>3000037707</v>
      </c>
      <c r="E2195" s="17">
        <v>1100122</v>
      </c>
      <c r="F2195" s="17" t="s">
        <v>58</v>
      </c>
      <c r="G2195" s="17">
        <v>600005</v>
      </c>
      <c r="H2195" s="17" t="s">
        <v>434</v>
      </c>
      <c r="I2195" s="27">
        <v>19.920000000000002</v>
      </c>
      <c r="J2195" s="27">
        <v>19.920000000000002</v>
      </c>
      <c r="K2195" s="17" t="s">
        <v>1691</v>
      </c>
      <c r="L2195" s="34">
        <v>9499740127</v>
      </c>
      <c r="M2195" s="17">
        <v>9499740127</v>
      </c>
      <c r="N2195" s="18">
        <v>2240362.56</v>
      </c>
      <c r="O2195" s="30">
        <v>112468</v>
      </c>
    </row>
    <row r="2196" spans="1:15" x14ac:dyDescent="0.25">
      <c r="A2196" s="36">
        <v>42735</v>
      </c>
      <c r="B2196" s="38">
        <v>12</v>
      </c>
      <c r="C2196" s="38">
        <v>53</v>
      </c>
      <c r="D2196" s="17">
        <v>3000037684</v>
      </c>
      <c r="E2196" s="17">
        <v>1100122</v>
      </c>
      <c r="F2196" s="17" t="s">
        <v>58</v>
      </c>
      <c r="G2196" s="17">
        <v>600005</v>
      </c>
      <c r="H2196" s="17" t="s">
        <v>434</v>
      </c>
      <c r="I2196" s="27">
        <v>20.434999999999999</v>
      </c>
      <c r="J2196" s="27">
        <v>20.36</v>
      </c>
      <c r="K2196" s="17" t="s">
        <v>1692</v>
      </c>
      <c r="L2196" s="34">
        <v>9499740124</v>
      </c>
      <c r="M2196" s="17">
        <v>9499740124</v>
      </c>
      <c r="N2196" s="18">
        <v>2362004.3199999998</v>
      </c>
      <c r="O2196" s="30">
        <v>116012</v>
      </c>
    </row>
    <row r="2197" spans="1:15" x14ac:dyDescent="0.25">
      <c r="A2197" s="36">
        <v>42735</v>
      </c>
      <c r="B2197" s="38">
        <v>12</v>
      </c>
      <c r="C2197" s="38">
        <v>53</v>
      </c>
      <c r="D2197" s="17">
        <v>3000037285</v>
      </c>
      <c r="E2197" s="17">
        <v>1100365</v>
      </c>
      <c r="F2197" s="17" t="s">
        <v>14</v>
      </c>
      <c r="G2197" s="17">
        <v>200222</v>
      </c>
      <c r="H2197" s="17" t="s">
        <v>17</v>
      </c>
      <c r="I2197" s="27">
        <v>20.86</v>
      </c>
      <c r="J2197" s="27">
        <v>20.86</v>
      </c>
      <c r="K2197" s="17" t="s">
        <v>1693</v>
      </c>
      <c r="L2197" s="34">
        <v>22482</v>
      </c>
      <c r="M2197" s="17">
        <v>22482</v>
      </c>
      <c r="N2197" s="18">
        <v>1010145.5</v>
      </c>
      <c r="O2197" s="30">
        <v>48425</v>
      </c>
    </row>
    <row r="2198" spans="1:15" x14ac:dyDescent="0.25">
      <c r="A2198" s="36">
        <v>42735</v>
      </c>
      <c r="B2198" s="38">
        <v>12</v>
      </c>
      <c r="C2198" s="38">
        <v>53</v>
      </c>
      <c r="D2198" s="17">
        <v>3000037285</v>
      </c>
      <c r="E2198" s="17">
        <v>1100365</v>
      </c>
      <c r="F2198" s="17" t="s">
        <v>14</v>
      </c>
      <c r="G2198" s="17">
        <v>200222</v>
      </c>
      <c r="H2198" s="17" t="s">
        <v>17</v>
      </c>
      <c r="I2198" s="27">
        <v>19.47</v>
      </c>
      <c r="J2198" s="27">
        <v>19.47</v>
      </c>
      <c r="K2198" s="17" t="s">
        <v>1694</v>
      </c>
      <c r="L2198" s="34">
        <v>22429</v>
      </c>
      <c r="M2198" s="17">
        <v>22429</v>
      </c>
      <c r="N2198" s="18">
        <v>942834.75</v>
      </c>
      <c r="O2198" s="30">
        <v>48425</v>
      </c>
    </row>
    <row r="2199" spans="1:15" x14ac:dyDescent="0.25">
      <c r="A2199" s="36">
        <v>42735</v>
      </c>
      <c r="B2199" s="38">
        <v>12</v>
      </c>
      <c r="C2199" s="38">
        <v>53</v>
      </c>
      <c r="D2199" s="17">
        <v>3000037285</v>
      </c>
      <c r="E2199" s="17">
        <v>1100365</v>
      </c>
      <c r="F2199" s="17" t="s">
        <v>14</v>
      </c>
      <c r="G2199" s="17">
        <v>200222</v>
      </c>
      <c r="H2199" s="17" t="s">
        <v>17</v>
      </c>
      <c r="I2199" s="27">
        <v>17.27</v>
      </c>
      <c r="J2199" s="27">
        <v>17.27</v>
      </c>
      <c r="K2199" s="17" t="s">
        <v>1695</v>
      </c>
      <c r="L2199" s="34">
        <v>22473</v>
      </c>
      <c r="M2199" s="17">
        <v>22473</v>
      </c>
      <c r="N2199" s="18">
        <v>836299.75</v>
      </c>
      <c r="O2199" s="30">
        <v>48425</v>
      </c>
    </row>
    <row r="2200" spans="1:15" x14ac:dyDescent="0.25">
      <c r="A2200" s="36">
        <v>42735</v>
      </c>
      <c r="B2200" s="38">
        <v>12</v>
      </c>
      <c r="C2200" s="38">
        <v>53</v>
      </c>
      <c r="D2200" s="17">
        <v>3000037285</v>
      </c>
      <c r="E2200" s="17">
        <v>1100365</v>
      </c>
      <c r="F2200" s="17" t="s">
        <v>14</v>
      </c>
      <c r="G2200" s="17">
        <v>200222</v>
      </c>
      <c r="H2200" s="17" t="s">
        <v>17</v>
      </c>
      <c r="I2200" s="27">
        <v>0.27</v>
      </c>
      <c r="J2200" s="27">
        <v>0.27</v>
      </c>
      <c r="K2200" s="17" t="s">
        <v>491</v>
      </c>
      <c r="L2200" s="34">
        <v>22398</v>
      </c>
      <c r="M2200" s="17">
        <v>22398</v>
      </c>
      <c r="N2200" s="18">
        <v>13074.75</v>
      </c>
      <c r="O2200" s="30">
        <v>48425</v>
      </c>
    </row>
    <row r="2201" spans="1:15" x14ac:dyDescent="0.25">
      <c r="A2201" s="36">
        <v>42735</v>
      </c>
      <c r="B2201" s="38">
        <v>12</v>
      </c>
      <c r="C2201" s="38">
        <v>53</v>
      </c>
      <c r="D2201" s="17">
        <v>3000037285</v>
      </c>
      <c r="E2201" s="17">
        <v>1100365</v>
      </c>
      <c r="F2201" s="17" t="s">
        <v>14</v>
      </c>
      <c r="G2201" s="17">
        <v>200222</v>
      </c>
      <c r="H2201" s="17" t="s">
        <v>17</v>
      </c>
      <c r="I2201" s="27">
        <v>19.68</v>
      </c>
      <c r="J2201" s="27">
        <v>19.68</v>
      </c>
      <c r="K2201" s="17" t="s">
        <v>1696</v>
      </c>
      <c r="L2201" s="34">
        <v>22410</v>
      </c>
      <c r="M2201" s="17">
        <v>22410</v>
      </c>
      <c r="N2201" s="18">
        <v>953004</v>
      </c>
      <c r="O2201" s="30">
        <v>48425</v>
      </c>
    </row>
    <row r="2202" spans="1:15" x14ac:dyDescent="0.25">
      <c r="A2202" s="36">
        <v>42735</v>
      </c>
      <c r="B2202" s="38">
        <v>12</v>
      </c>
      <c r="C2202" s="38">
        <v>53</v>
      </c>
      <c r="D2202" s="17">
        <v>3000037285</v>
      </c>
      <c r="E2202" s="17">
        <v>1100365</v>
      </c>
      <c r="F2202" s="17" t="s">
        <v>14</v>
      </c>
      <c r="G2202" s="17">
        <v>200222</v>
      </c>
      <c r="H2202" s="17" t="s">
        <v>17</v>
      </c>
      <c r="I2202" s="27">
        <v>20.58</v>
      </c>
      <c r="J2202" s="27">
        <v>20.58</v>
      </c>
      <c r="K2202" s="17" t="s">
        <v>723</v>
      </c>
      <c r="L2202" s="34">
        <v>22406</v>
      </c>
      <c r="M2202" s="17">
        <v>22406</v>
      </c>
      <c r="N2202" s="18">
        <v>996586.50000000012</v>
      </c>
      <c r="O2202" s="30">
        <v>48425.000000000007</v>
      </c>
    </row>
    <row r="2203" spans="1:15" x14ac:dyDescent="0.25">
      <c r="A2203" s="36">
        <v>42735</v>
      </c>
      <c r="B2203" s="38">
        <v>12</v>
      </c>
      <c r="C2203" s="38">
        <v>53</v>
      </c>
      <c r="D2203" s="17">
        <v>3000037285</v>
      </c>
      <c r="E2203" s="17">
        <v>1100365</v>
      </c>
      <c r="F2203" s="17" t="s">
        <v>14</v>
      </c>
      <c r="G2203" s="17">
        <v>200222</v>
      </c>
      <c r="H2203" s="17" t="s">
        <v>17</v>
      </c>
      <c r="I2203" s="27">
        <v>20.36</v>
      </c>
      <c r="J2203" s="27">
        <v>20.36</v>
      </c>
      <c r="K2203" s="17" t="s">
        <v>491</v>
      </c>
      <c r="L2203" s="34">
        <v>22397</v>
      </c>
      <c r="M2203" s="17">
        <v>22397</v>
      </c>
      <c r="N2203" s="18">
        <v>985933</v>
      </c>
      <c r="O2203" s="30">
        <v>48425</v>
      </c>
    </row>
    <row r="2204" spans="1:15" x14ac:dyDescent="0.25">
      <c r="A2204" s="36">
        <v>42735</v>
      </c>
      <c r="B2204" s="38">
        <v>12</v>
      </c>
      <c r="C2204" s="38">
        <v>53</v>
      </c>
      <c r="D2204" s="17">
        <v>3000037285</v>
      </c>
      <c r="E2204" s="17">
        <v>1100365</v>
      </c>
      <c r="F2204" s="17" t="s">
        <v>14</v>
      </c>
      <c r="G2204" s="17">
        <v>200222</v>
      </c>
      <c r="H2204" s="17" t="s">
        <v>17</v>
      </c>
      <c r="I2204" s="27">
        <v>20.23</v>
      </c>
      <c r="J2204" s="27">
        <v>20.23</v>
      </c>
      <c r="K2204" s="17" t="s">
        <v>1670</v>
      </c>
      <c r="L2204" s="34">
        <v>22399</v>
      </c>
      <c r="M2204" s="17">
        <v>22399</v>
      </c>
      <c r="N2204" s="18">
        <v>979637.75</v>
      </c>
      <c r="O2204" s="30">
        <v>48425</v>
      </c>
    </row>
    <row r="2205" spans="1:15" x14ac:dyDescent="0.25">
      <c r="A2205" s="36">
        <v>42738</v>
      </c>
      <c r="B2205" s="38">
        <v>1</v>
      </c>
      <c r="C2205" s="38">
        <v>1</v>
      </c>
      <c r="D2205" s="17">
        <v>3000035557</v>
      </c>
      <c r="E2205" s="17">
        <v>1100122</v>
      </c>
      <c r="F2205" s="17" t="s">
        <v>58</v>
      </c>
      <c r="G2205" s="17">
        <v>203182</v>
      </c>
      <c r="H2205" s="17" t="s">
        <v>1224</v>
      </c>
      <c r="I2205" s="27">
        <v>19.88</v>
      </c>
      <c r="J2205" s="27">
        <v>19.829999999999998</v>
      </c>
      <c r="K2205" s="17" t="s">
        <v>1697</v>
      </c>
      <c r="L2205" s="34">
        <v>190</v>
      </c>
      <c r="M2205" s="17">
        <v>190</v>
      </c>
      <c r="N2205" s="18">
        <v>1868621.35</v>
      </c>
      <c r="O2205" s="30">
        <v>94232.039838628349</v>
      </c>
    </row>
    <row r="2206" spans="1:15" x14ac:dyDescent="0.25">
      <c r="A2206" s="36">
        <v>42739</v>
      </c>
      <c r="B2206" s="38">
        <v>1</v>
      </c>
      <c r="C2206" s="38">
        <v>1</v>
      </c>
      <c r="D2206" s="17">
        <v>3000037742</v>
      </c>
      <c r="E2206" s="17">
        <v>1100122</v>
      </c>
      <c r="F2206" s="17" t="s">
        <v>58</v>
      </c>
      <c r="G2206" s="17">
        <v>600005</v>
      </c>
      <c r="H2206" s="17" t="s">
        <v>434</v>
      </c>
      <c r="I2206" s="27">
        <v>15.98</v>
      </c>
      <c r="J2206" s="27">
        <v>15.97</v>
      </c>
      <c r="K2206" s="17" t="s">
        <v>1698</v>
      </c>
      <c r="L2206" s="34">
        <v>9499740129</v>
      </c>
      <c r="M2206" s="17">
        <v>9499740129</v>
      </c>
      <c r="N2206" s="18">
        <v>1957410.96</v>
      </c>
      <c r="O2206" s="30">
        <v>122568</v>
      </c>
    </row>
    <row r="2207" spans="1:15" x14ac:dyDescent="0.25">
      <c r="A2207" s="36">
        <v>42739</v>
      </c>
      <c r="B2207" s="38">
        <v>1</v>
      </c>
      <c r="C2207" s="38">
        <v>1</v>
      </c>
      <c r="D2207" s="17">
        <v>3000037763</v>
      </c>
      <c r="E2207" s="17">
        <v>1100122</v>
      </c>
      <c r="F2207" s="17" t="s">
        <v>58</v>
      </c>
      <c r="G2207" s="17">
        <v>600005</v>
      </c>
      <c r="H2207" s="17" t="s">
        <v>434</v>
      </c>
      <c r="I2207" s="27">
        <v>19.95</v>
      </c>
      <c r="J2207" s="27">
        <v>19.95</v>
      </c>
      <c r="K2207" s="17" t="s">
        <v>1699</v>
      </c>
      <c r="L2207" s="34">
        <v>9499740137</v>
      </c>
      <c r="M2207" s="17">
        <v>9499740137</v>
      </c>
      <c r="N2207" s="18">
        <v>2001403.95</v>
      </c>
      <c r="O2207" s="30">
        <v>100321</v>
      </c>
    </row>
    <row r="2208" spans="1:15" x14ac:dyDescent="0.25">
      <c r="A2208" s="36">
        <v>42739</v>
      </c>
      <c r="B2208" s="38">
        <v>1</v>
      </c>
      <c r="C2208" s="38">
        <v>1</v>
      </c>
      <c r="D2208" s="17">
        <v>3000037742</v>
      </c>
      <c r="E2208" s="17">
        <v>1100122</v>
      </c>
      <c r="F2208" s="17" t="s">
        <v>58</v>
      </c>
      <c r="G2208" s="17">
        <v>600005</v>
      </c>
      <c r="H2208" s="17" t="s">
        <v>434</v>
      </c>
      <c r="I2208" s="27">
        <v>19.96</v>
      </c>
      <c r="J2208" s="27">
        <v>19.940000000000001</v>
      </c>
      <c r="K2208" s="17" t="s">
        <v>1700</v>
      </c>
      <c r="L2208" s="34">
        <v>9499740129</v>
      </c>
      <c r="M2208" s="17">
        <v>9499740129</v>
      </c>
      <c r="N2208" s="18">
        <v>2444005.92</v>
      </c>
      <c r="O2208" s="30">
        <v>122567.99999999999</v>
      </c>
    </row>
    <row r="2209" spans="1:15" x14ac:dyDescent="0.25">
      <c r="A2209" s="36">
        <v>42739</v>
      </c>
      <c r="B2209" s="38">
        <v>1</v>
      </c>
      <c r="C2209" s="38">
        <v>1</v>
      </c>
      <c r="D2209" s="17">
        <v>3000037758</v>
      </c>
      <c r="E2209" s="17">
        <v>1100122</v>
      </c>
      <c r="F2209" s="17" t="s">
        <v>58</v>
      </c>
      <c r="G2209" s="17">
        <v>600005</v>
      </c>
      <c r="H2209" s="17" t="s">
        <v>434</v>
      </c>
      <c r="I2209" s="27">
        <v>19.829999999999998</v>
      </c>
      <c r="J2209" s="27">
        <v>19.8</v>
      </c>
      <c r="K2209" s="17" t="s">
        <v>1701</v>
      </c>
      <c r="L2209" s="34">
        <v>9499740136</v>
      </c>
      <c r="M2209" s="17">
        <v>9499740136</v>
      </c>
      <c r="N2209" s="18">
        <v>2186791.2000000002</v>
      </c>
      <c r="O2209" s="30">
        <v>110444</v>
      </c>
    </row>
    <row r="2210" spans="1:15" x14ac:dyDescent="0.25">
      <c r="A2210" s="36">
        <v>42739</v>
      </c>
      <c r="B2210" s="38">
        <v>1</v>
      </c>
      <c r="C2210" s="38">
        <v>1</v>
      </c>
      <c r="D2210" s="17">
        <v>3000037762</v>
      </c>
      <c r="E2210" s="17">
        <v>1100122</v>
      </c>
      <c r="F2210" s="17" t="s">
        <v>58</v>
      </c>
      <c r="G2210" s="17">
        <v>600005</v>
      </c>
      <c r="H2210" s="17" t="s">
        <v>434</v>
      </c>
      <c r="I2210" s="27">
        <v>19.97</v>
      </c>
      <c r="J2210" s="27">
        <v>19.920000000000002</v>
      </c>
      <c r="K2210" s="17" t="s">
        <v>1702</v>
      </c>
      <c r="L2210" s="34">
        <v>9499740134</v>
      </c>
      <c r="M2210" s="17">
        <v>9499740134</v>
      </c>
      <c r="N2210" s="18">
        <v>2441554.56</v>
      </c>
      <c r="O2210" s="30">
        <v>122567.99999999999</v>
      </c>
    </row>
    <row r="2211" spans="1:15" x14ac:dyDescent="0.25">
      <c r="A2211" s="36">
        <v>42739</v>
      </c>
      <c r="B2211" s="38">
        <v>1</v>
      </c>
      <c r="C2211" s="38">
        <v>1</v>
      </c>
      <c r="D2211" s="17">
        <v>3000037749</v>
      </c>
      <c r="E2211" s="17">
        <v>1100122</v>
      </c>
      <c r="F2211" s="17" t="s">
        <v>58</v>
      </c>
      <c r="G2211" s="17">
        <v>600005</v>
      </c>
      <c r="H2211" s="17" t="s">
        <v>434</v>
      </c>
      <c r="I2211" s="27">
        <v>19.829999999999998</v>
      </c>
      <c r="J2211" s="27">
        <v>19.82</v>
      </c>
      <c r="K2211" s="17" t="s">
        <v>1703</v>
      </c>
      <c r="L2211" s="34">
        <v>9499740133</v>
      </c>
      <c r="M2211" s="17">
        <v>9499740133</v>
      </c>
      <c r="N2211" s="18">
        <v>2209057.92</v>
      </c>
      <c r="O2211" s="30">
        <v>111456</v>
      </c>
    </row>
    <row r="2212" spans="1:15" x14ac:dyDescent="0.25">
      <c r="A2212" s="36">
        <v>42739</v>
      </c>
      <c r="B2212" s="38">
        <v>1</v>
      </c>
      <c r="C2212" s="38">
        <v>1</v>
      </c>
      <c r="D2212" s="17">
        <v>3000037742</v>
      </c>
      <c r="E2212" s="17">
        <v>1100122</v>
      </c>
      <c r="F2212" s="17" t="s">
        <v>58</v>
      </c>
      <c r="G2212" s="17">
        <v>600005</v>
      </c>
      <c r="H2212" s="17" t="s">
        <v>434</v>
      </c>
      <c r="I2212" s="27">
        <v>15.96</v>
      </c>
      <c r="J2212" s="27">
        <v>15.96</v>
      </c>
      <c r="K2212" s="17" t="s">
        <v>1704</v>
      </c>
      <c r="L2212" s="34">
        <v>9499740129</v>
      </c>
      <c r="M2212" s="17">
        <v>9499740129</v>
      </c>
      <c r="N2212" s="18">
        <v>1956185.28</v>
      </c>
      <c r="O2212" s="30">
        <v>122568</v>
      </c>
    </row>
    <row r="2213" spans="1:15" x14ac:dyDescent="0.25">
      <c r="A2213" s="36">
        <v>42739</v>
      </c>
      <c r="B2213" s="38">
        <v>1</v>
      </c>
      <c r="C2213" s="38">
        <v>1</v>
      </c>
      <c r="D2213" s="17">
        <v>3000037764</v>
      </c>
      <c r="E2213" s="17">
        <v>1100122</v>
      </c>
      <c r="F2213" s="17" t="s">
        <v>58</v>
      </c>
      <c r="G2213" s="17">
        <v>600005</v>
      </c>
      <c r="H2213" s="17" t="s">
        <v>434</v>
      </c>
      <c r="I2213" s="27">
        <v>19.984999999999999</v>
      </c>
      <c r="J2213" s="27">
        <v>19.93</v>
      </c>
      <c r="K2213" s="17" t="s">
        <v>927</v>
      </c>
      <c r="L2213" s="34">
        <v>9499740138</v>
      </c>
      <c r="M2213" s="17">
        <v>9499740138</v>
      </c>
      <c r="N2213" s="18">
        <v>2247545.96</v>
      </c>
      <c r="O2213" s="30">
        <v>112772</v>
      </c>
    </row>
    <row r="2214" spans="1:15" x14ac:dyDescent="0.25">
      <c r="A2214" s="36">
        <v>42739</v>
      </c>
      <c r="B2214" s="38">
        <v>1</v>
      </c>
      <c r="C2214" s="38">
        <v>1</v>
      </c>
      <c r="D2214" s="17">
        <v>3000037746</v>
      </c>
      <c r="E2214" s="17">
        <v>1100122</v>
      </c>
      <c r="F2214" s="17" t="s">
        <v>58</v>
      </c>
      <c r="G2214" s="17">
        <v>600005</v>
      </c>
      <c r="H2214" s="17" t="s">
        <v>434</v>
      </c>
      <c r="I2214" s="27">
        <v>19.89</v>
      </c>
      <c r="J2214" s="27">
        <v>19.850000000000001</v>
      </c>
      <c r="K2214" s="17" t="s">
        <v>1705</v>
      </c>
      <c r="L2214" s="34">
        <v>9499740131</v>
      </c>
      <c r="M2214" s="17">
        <v>9499740131</v>
      </c>
      <c r="N2214" s="18">
        <v>2212401.6</v>
      </c>
      <c r="O2214" s="30">
        <v>111456</v>
      </c>
    </row>
    <row r="2215" spans="1:15" x14ac:dyDescent="0.25">
      <c r="A2215" s="36">
        <v>42739</v>
      </c>
      <c r="B2215" s="38">
        <v>1</v>
      </c>
      <c r="C2215" s="38">
        <v>1</v>
      </c>
      <c r="D2215" s="17">
        <v>3000037762</v>
      </c>
      <c r="E2215" s="17">
        <v>1100122</v>
      </c>
      <c r="F2215" s="17" t="s">
        <v>58</v>
      </c>
      <c r="G2215" s="17">
        <v>600005</v>
      </c>
      <c r="H2215" s="17" t="s">
        <v>434</v>
      </c>
      <c r="I2215" s="27">
        <v>24.98</v>
      </c>
      <c r="J2215" s="27">
        <v>24.94</v>
      </c>
      <c r="K2215" s="17" t="s">
        <v>1706</v>
      </c>
      <c r="L2215" s="34">
        <v>9499740134</v>
      </c>
      <c r="M2215" s="17">
        <v>9499740134</v>
      </c>
      <c r="N2215" s="18">
        <v>3056845.92</v>
      </c>
      <c r="O2215" s="30">
        <v>122567.99999999999</v>
      </c>
    </row>
    <row r="2216" spans="1:15" x14ac:dyDescent="0.25">
      <c r="A2216" s="36">
        <v>42739</v>
      </c>
      <c r="B2216" s="38">
        <v>1</v>
      </c>
      <c r="C2216" s="38">
        <v>1</v>
      </c>
      <c r="D2216" s="17">
        <v>3000037742</v>
      </c>
      <c r="E2216" s="17">
        <v>1100122</v>
      </c>
      <c r="F2216" s="17" t="s">
        <v>58</v>
      </c>
      <c r="G2216" s="17">
        <v>600005</v>
      </c>
      <c r="H2216" s="17" t="s">
        <v>434</v>
      </c>
      <c r="I2216" s="27">
        <v>19.989999999999998</v>
      </c>
      <c r="J2216" s="27">
        <v>19.95</v>
      </c>
      <c r="K2216" s="17" t="s">
        <v>1707</v>
      </c>
      <c r="L2216" s="34">
        <v>9499740129</v>
      </c>
      <c r="M2216" s="17">
        <v>9499740129</v>
      </c>
      <c r="N2216" s="18">
        <v>2445231.6</v>
      </c>
      <c r="O2216" s="30">
        <v>122568.00000000001</v>
      </c>
    </row>
    <row r="2217" spans="1:15" x14ac:dyDescent="0.25">
      <c r="A2217" s="36">
        <v>42739</v>
      </c>
      <c r="B2217" s="38">
        <v>1</v>
      </c>
      <c r="C2217" s="38">
        <v>1</v>
      </c>
      <c r="D2217" s="17">
        <v>3000037742</v>
      </c>
      <c r="E2217" s="17">
        <v>1100122</v>
      </c>
      <c r="F2217" s="17" t="s">
        <v>58</v>
      </c>
      <c r="G2217" s="17">
        <v>600005</v>
      </c>
      <c r="H2217" s="17" t="s">
        <v>434</v>
      </c>
      <c r="I2217" s="27">
        <v>19.940000000000001</v>
      </c>
      <c r="J2217" s="27">
        <v>19.91</v>
      </c>
      <c r="K2217" s="17" t="s">
        <v>1708</v>
      </c>
      <c r="L2217" s="34">
        <v>9499740129</v>
      </c>
      <c r="M2217" s="17">
        <v>9499740129</v>
      </c>
      <c r="N2217" s="18">
        <v>2440328.88</v>
      </c>
      <c r="O2217" s="30">
        <v>122568</v>
      </c>
    </row>
    <row r="2218" spans="1:15" x14ac:dyDescent="0.25">
      <c r="A2218" s="36">
        <v>42739</v>
      </c>
      <c r="B2218" s="38">
        <v>1</v>
      </c>
      <c r="C2218" s="38">
        <v>1</v>
      </c>
      <c r="D2218" s="17">
        <v>3000037743</v>
      </c>
      <c r="E2218" s="17">
        <v>1100122</v>
      </c>
      <c r="F2218" s="17" t="s">
        <v>58</v>
      </c>
      <c r="G2218" s="17">
        <v>600005</v>
      </c>
      <c r="H2218" s="17" t="s">
        <v>434</v>
      </c>
      <c r="I2218" s="27">
        <v>20.059999999999999</v>
      </c>
      <c r="J2218" s="27">
        <v>20.059999999999999</v>
      </c>
      <c r="K2218" s="17" t="s">
        <v>1562</v>
      </c>
      <c r="L2218" s="34">
        <v>9499740130</v>
      </c>
      <c r="M2218" s="17">
        <v>9499740130</v>
      </c>
      <c r="N2218" s="18">
        <v>2154584.42</v>
      </c>
      <c r="O2218" s="30">
        <v>107407</v>
      </c>
    </row>
    <row r="2219" spans="1:15" x14ac:dyDescent="0.25">
      <c r="A2219" s="36">
        <v>42739</v>
      </c>
      <c r="B2219" s="38">
        <v>1</v>
      </c>
      <c r="C2219" s="38">
        <v>1</v>
      </c>
      <c r="D2219" s="17">
        <v>3000037747</v>
      </c>
      <c r="E2219" s="17">
        <v>1100122</v>
      </c>
      <c r="F2219" s="17" t="s">
        <v>58</v>
      </c>
      <c r="G2219" s="17">
        <v>600005</v>
      </c>
      <c r="H2219" s="17" t="s">
        <v>434</v>
      </c>
      <c r="I2219" s="27">
        <v>20.62</v>
      </c>
      <c r="J2219" s="27">
        <v>20.62</v>
      </c>
      <c r="K2219" s="17" t="s">
        <v>1709</v>
      </c>
      <c r="L2219" s="34">
        <v>9499740132</v>
      </c>
      <c r="M2219" s="17">
        <v>9499740132</v>
      </c>
      <c r="N2219" s="18">
        <v>2298222.7200000002</v>
      </c>
      <c r="O2219" s="30">
        <v>111456</v>
      </c>
    </row>
    <row r="2220" spans="1:15" x14ac:dyDescent="0.25">
      <c r="A2220" s="36">
        <v>42739</v>
      </c>
      <c r="B2220" s="38">
        <v>1</v>
      </c>
      <c r="C2220" s="38">
        <v>1</v>
      </c>
      <c r="D2220" s="17">
        <v>3000037758</v>
      </c>
      <c r="E2220" s="17">
        <v>1100122</v>
      </c>
      <c r="F2220" s="17" t="s">
        <v>58</v>
      </c>
      <c r="G2220" s="17">
        <v>600005</v>
      </c>
      <c r="H2220" s="17" t="s">
        <v>434</v>
      </c>
      <c r="I2220" s="27">
        <v>19.72</v>
      </c>
      <c r="J2220" s="27">
        <v>19.72</v>
      </c>
      <c r="K2220" s="17" t="s">
        <v>1710</v>
      </c>
      <c r="L2220" s="34">
        <v>9499740136</v>
      </c>
      <c r="M2220" s="17">
        <v>9499740136</v>
      </c>
      <c r="N2220" s="18">
        <v>2177955.6800000002</v>
      </c>
      <c r="O2220" s="30">
        <v>110444.00000000001</v>
      </c>
    </row>
    <row r="2221" spans="1:15" x14ac:dyDescent="0.25">
      <c r="A2221" s="36">
        <v>42739</v>
      </c>
      <c r="B2221" s="38">
        <v>1</v>
      </c>
      <c r="C2221" s="38">
        <v>1</v>
      </c>
      <c r="D2221" s="17">
        <v>3000037742</v>
      </c>
      <c r="E2221" s="17">
        <v>1100122</v>
      </c>
      <c r="F2221" s="17" t="s">
        <v>58</v>
      </c>
      <c r="G2221" s="17">
        <v>600005</v>
      </c>
      <c r="H2221" s="17" t="s">
        <v>434</v>
      </c>
      <c r="I2221" s="27">
        <v>15.86</v>
      </c>
      <c r="J2221" s="27">
        <v>15.86</v>
      </c>
      <c r="K2221" s="17" t="s">
        <v>1711</v>
      </c>
      <c r="L2221" s="34">
        <v>9499740129</v>
      </c>
      <c r="M2221" s="17">
        <v>9499740129</v>
      </c>
      <c r="N2221" s="18">
        <v>1943928.48</v>
      </c>
      <c r="O2221" s="30">
        <v>122568</v>
      </c>
    </row>
    <row r="2222" spans="1:15" x14ac:dyDescent="0.25">
      <c r="A2222" s="36">
        <v>42739</v>
      </c>
      <c r="B2222" s="38">
        <v>1</v>
      </c>
      <c r="C2222" s="38">
        <v>1</v>
      </c>
      <c r="D2222" s="17">
        <v>3000035557</v>
      </c>
      <c r="E2222" s="17">
        <v>1100122</v>
      </c>
      <c r="F2222" s="17" t="s">
        <v>58</v>
      </c>
      <c r="G2222" s="17">
        <v>203182</v>
      </c>
      <c r="H2222" s="17" t="s">
        <v>1224</v>
      </c>
      <c r="I2222" s="27">
        <v>20.234999999999999</v>
      </c>
      <c r="J2222" s="27">
        <v>20.16</v>
      </c>
      <c r="K2222" s="17" t="s">
        <v>1606</v>
      </c>
      <c r="L2222" s="34">
        <v>191</v>
      </c>
      <c r="M2222" s="17">
        <v>191</v>
      </c>
      <c r="N2222" s="18">
        <v>1899717.93</v>
      </c>
      <c r="O2222" s="30">
        <v>94232.04017857142</v>
      </c>
    </row>
    <row r="2223" spans="1:15" x14ac:dyDescent="0.25">
      <c r="A2223" s="36">
        <v>42739</v>
      </c>
      <c r="B2223" s="38">
        <v>1</v>
      </c>
      <c r="C2223" s="38">
        <v>1</v>
      </c>
      <c r="D2223" s="17">
        <v>3000035557</v>
      </c>
      <c r="E2223" s="17">
        <v>1100122</v>
      </c>
      <c r="F2223" s="17" t="s">
        <v>58</v>
      </c>
      <c r="G2223" s="17">
        <v>203182</v>
      </c>
      <c r="H2223" s="17" t="s">
        <v>1224</v>
      </c>
      <c r="I2223" s="27">
        <v>20.195</v>
      </c>
      <c r="J2223" s="27">
        <v>20.13</v>
      </c>
      <c r="K2223" s="17" t="s">
        <v>1712</v>
      </c>
      <c r="L2223" s="34">
        <v>191</v>
      </c>
      <c r="M2223" s="17">
        <v>191</v>
      </c>
      <c r="N2223" s="18">
        <v>1896890.97</v>
      </c>
      <c r="O2223" s="30">
        <v>94232.040238450078</v>
      </c>
    </row>
    <row r="2224" spans="1:15" x14ac:dyDescent="0.25">
      <c r="A2224" s="36">
        <v>42739</v>
      </c>
      <c r="B2224" s="38">
        <v>1</v>
      </c>
      <c r="C2224" s="38">
        <v>1</v>
      </c>
      <c r="D2224" s="17">
        <v>3000037742</v>
      </c>
      <c r="E2224" s="17">
        <v>1100122</v>
      </c>
      <c r="F2224" s="17" t="s">
        <v>58</v>
      </c>
      <c r="G2224" s="17">
        <v>600005</v>
      </c>
      <c r="H2224" s="17" t="s">
        <v>434</v>
      </c>
      <c r="I2224" s="27">
        <v>19.489999999999998</v>
      </c>
      <c r="J2224" s="27">
        <v>19.489999999999998</v>
      </c>
      <c r="K2224" s="17" t="s">
        <v>1713</v>
      </c>
      <c r="L2224" s="34">
        <v>9499740129</v>
      </c>
      <c r="M2224" s="17">
        <v>9499740129</v>
      </c>
      <c r="N2224" s="18">
        <v>2388850.3199999998</v>
      </c>
      <c r="O2224" s="30">
        <v>122568</v>
      </c>
    </row>
    <row r="2225" spans="1:15" x14ac:dyDescent="0.25">
      <c r="A2225" s="36">
        <v>42739</v>
      </c>
      <c r="B2225" s="38">
        <v>1</v>
      </c>
      <c r="C2225" s="38">
        <v>1</v>
      </c>
      <c r="D2225" s="17">
        <v>3000037746</v>
      </c>
      <c r="E2225" s="17">
        <v>1100122</v>
      </c>
      <c r="F2225" s="17" t="s">
        <v>58</v>
      </c>
      <c r="G2225" s="17">
        <v>600005</v>
      </c>
      <c r="H2225" s="17" t="s">
        <v>434</v>
      </c>
      <c r="I2225" s="27">
        <v>19.96</v>
      </c>
      <c r="J2225" s="27">
        <v>19.96</v>
      </c>
      <c r="K2225" s="17" t="s">
        <v>509</v>
      </c>
      <c r="L2225" s="34">
        <v>9499740131</v>
      </c>
      <c r="M2225" s="17">
        <v>9499740131</v>
      </c>
      <c r="N2225" s="18">
        <v>2224661.7599999998</v>
      </c>
      <c r="O2225" s="30">
        <v>111455.99999999999</v>
      </c>
    </row>
    <row r="2226" spans="1:15" x14ac:dyDescent="0.25">
      <c r="A2226" s="36">
        <v>42739</v>
      </c>
      <c r="B2226" s="38">
        <v>1</v>
      </c>
      <c r="C2226" s="38">
        <v>1</v>
      </c>
      <c r="D2226" s="17">
        <v>3000037742</v>
      </c>
      <c r="E2226" s="17">
        <v>1100122</v>
      </c>
      <c r="F2226" s="17" t="s">
        <v>58</v>
      </c>
      <c r="G2226" s="17">
        <v>600005</v>
      </c>
      <c r="H2226" s="17" t="s">
        <v>434</v>
      </c>
      <c r="I2226" s="27">
        <v>20.04</v>
      </c>
      <c r="J2226" s="27">
        <v>20</v>
      </c>
      <c r="K2226" s="17" t="s">
        <v>1539</v>
      </c>
      <c r="L2226" s="34">
        <v>9499740129</v>
      </c>
      <c r="M2226" s="17">
        <v>9499740129</v>
      </c>
      <c r="N2226" s="18">
        <v>2451360</v>
      </c>
      <c r="O2226" s="30">
        <v>122568</v>
      </c>
    </row>
    <row r="2227" spans="1:15" x14ac:dyDescent="0.25">
      <c r="A2227" s="36">
        <v>42739</v>
      </c>
      <c r="B2227" s="38">
        <v>1</v>
      </c>
      <c r="C2227" s="38">
        <v>1</v>
      </c>
      <c r="D2227" s="17">
        <v>3000037757</v>
      </c>
      <c r="E2227" s="17">
        <v>1100122</v>
      </c>
      <c r="F2227" s="17" t="s">
        <v>58</v>
      </c>
      <c r="G2227" s="17">
        <v>600005</v>
      </c>
      <c r="H2227" s="17" t="s">
        <v>434</v>
      </c>
      <c r="I2227" s="27">
        <v>19.86</v>
      </c>
      <c r="J2227" s="27">
        <v>19.84</v>
      </c>
      <c r="K2227" s="17" t="s">
        <v>1714</v>
      </c>
      <c r="L2227" s="34">
        <v>9499740135</v>
      </c>
      <c r="M2227" s="17">
        <v>9499740135</v>
      </c>
      <c r="N2227" s="18">
        <v>2301678.08</v>
      </c>
      <c r="O2227" s="30">
        <v>116012</v>
      </c>
    </row>
    <row r="2228" spans="1:15" x14ac:dyDescent="0.25">
      <c r="A2228" s="36">
        <v>42739</v>
      </c>
      <c r="B2228" s="38">
        <v>1</v>
      </c>
      <c r="C2228" s="38">
        <v>1</v>
      </c>
      <c r="D2228" s="17">
        <v>3000037700</v>
      </c>
      <c r="E2228" s="17">
        <v>1100122</v>
      </c>
      <c r="F2228" s="17" t="s">
        <v>58</v>
      </c>
      <c r="G2228" s="17">
        <v>600005</v>
      </c>
      <c r="H2228" s="17" t="s">
        <v>434</v>
      </c>
      <c r="I2228" s="27">
        <v>20.02</v>
      </c>
      <c r="J2228" s="27">
        <v>19.88</v>
      </c>
      <c r="K2228" s="17" t="s">
        <v>1715</v>
      </c>
      <c r="L2228" s="34">
        <v>9499740126</v>
      </c>
      <c r="M2228" s="17">
        <v>9499740126</v>
      </c>
      <c r="N2228" s="18">
        <v>2245943</v>
      </c>
      <c r="O2228" s="30">
        <v>112975</v>
      </c>
    </row>
    <row r="2229" spans="1:15" x14ac:dyDescent="0.25">
      <c r="A2229" s="36">
        <v>42741</v>
      </c>
      <c r="B2229" s="38">
        <v>1</v>
      </c>
      <c r="C2229" s="38">
        <v>1</v>
      </c>
      <c r="D2229" s="17">
        <v>3000037708</v>
      </c>
      <c r="E2229" s="17">
        <v>1100122</v>
      </c>
      <c r="F2229" s="17" t="s">
        <v>58</v>
      </c>
      <c r="G2229" s="17">
        <v>600005</v>
      </c>
      <c r="H2229" s="17" t="s">
        <v>434</v>
      </c>
      <c r="I2229" s="27">
        <v>19.350000000000001</v>
      </c>
      <c r="J2229" s="27">
        <v>19.32</v>
      </c>
      <c r="K2229" s="17" t="s">
        <v>1213</v>
      </c>
      <c r="L2229" s="34">
        <v>9499740128</v>
      </c>
      <c r="M2229" s="17">
        <v>9499740128</v>
      </c>
      <c r="N2229" s="18">
        <v>2075103.24</v>
      </c>
      <c r="O2229" s="30">
        <v>107407</v>
      </c>
    </row>
    <row r="2230" spans="1:15" x14ac:dyDescent="0.25">
      <c r="A2230" s="36">
        <v>42741</v>
      </c>
      <c r="B2230" s="38">
        <v>1</v>
      </c>
      <c r="C2230" s="38">
        <v>1</v>
      </c>
      <c r="D2230" s="17">
        <v>3000037822</v>
      </c>
      <c r="E2230" s="17">
        <v>1100122</v>
      </c>
      <c r="F2230" s="17" t="s">
        <v>58</v>
      </c>
      <c r="G2230" s="17">
        <v>600005</v>
      </c>
      <c r="H2230" s="17" t="s">
        <v>434</v>
      </c>
      <c r="I2230" s="27">
        <v>20.04</v>
      </c>
      <c r="J2230" s="27">
        <v>19.989999999999998</v>
      </c>
      <c r="K2230" s="17" t="s">
        <v>1716</v>
      </c>
      <c r="L2230" s="34">
        <v>9499740139</v>
      </c>
      <c r="M2230" s="17">
        <v>9499740139</v>
      </c>
      <c r="N2230" s="18">
        <v>2228005.44</v>
      </c>
      <c r="O2230" s="30">
        <v>111456</v>
      </c>
    </row>
    <row r="2231" spans="1:15" x14ac:dyDescent="0.25">
      <c r="A2231" s="36">
        <v>42741</v>
      </c>
      <c r="B2231" s="38">
        <v>1</v>
      </c>
      <c r="C2231" s="38">
        <v>1</v>
      </c>
      <c r="D2231" s="17">
        <v>3000037879</v>
      </c>
      <c r="E2231" s="17">
        <v>1100122</v>
      </c>
      <c r="F2231" s="17" t="s">
        <v>58</v>
      </c>
      <c r="G2231" s="17">
        <v>600005</v>
      </c>
      <c r="H2231" s="17" t="s">
        <v>434</v>
      </c>
      <c r="I2231" s="27">
        <v>20.97</v>
      </c>
      <c r="J2231" s="27">
        <v>20.91</v>
      </c>
      <c r="K2231" s="17" t="s">
        <v>1717</v>
      </c>
      <c r="L2231" s="34">
        <v>9499740143</v>
      </c>
      <c r="M2231" s="17">
        <v>9499740143</v>
      </c>
      <c r="N2231" s="18">
        <v>2562896.88</v>
      </c>
      <c r="O2231" s="30">
        <v>122568</v>
      </c>
    </row>
    <row r="2232" spans="1:15" x14ac:dyDescent="0.25">
      <c r="A2232" s="36">
        <v>42741</v>
      </c>
      <c r="B2232" s="38">
        <v>1</v>
      </c>
      <c r="C2232" s="38">
        <v>1</v>
      </c>
      <c r="D2232" s="17">
        <v>3000037879</v>
      </c>
      <c r="E2232" s="17">
        <v>1100122</v>
      </c>
      <c r="F2232" s="17" t="s">
        <v>58</v>
      </c>
      <c r="G2232" s="17">
        <v>600005</v>
      </c>
      <c r="H2232" s="17" t="s">
        <v>434</v>
      </c>
      <c r="I2232" s="27">
        <v>15.9</v>
      </c>
      <c r="J2232" s="27">
        <v>15.86</v>
      </c>
      <c r="K2232" s="17" t="s">
        <v>1718</v>
      </c>
      <c r="L2232" s="34">
        <v>9499740143</v>
      </c>
      <c r="M2232" s="17">
        <v>9499740143</v>
      </c>
      <c r="N2232" s="18">
        <v>1943928.48</v>
      </c>
      <c r="O2232" s="30">
        <v>122568</v>
      </c>
    </row>
    <row r="2233" spans="1:15" x14ac:dyDescent="0.25">
      <c r="A2233" s="36">
        <v>42742</v>
      </c>
      <c r="B2233" s="38">
        <v>1</v>
      </c>
      <c r="C2233" s="38">
        <v>1</v>
      </c>
      <c r="D2233" s="17">
        <v>3000037880</v>
      </c>
      <c r="E2233" s="17">
        <v>1100122</v>
      </c>
      <c r="F2233" s="17" t="s">
        <v>58</v>
      </c>
      <c r="G2233" s="17">
        <v>600005</v>
      </c>
      <c r="H2233" s="17" t="s">
        <v>434</v>
      </c>
      <c r="I2233" s="27">
        <v>19.829999999999998</v>
      </c>
      <c r="J2233" s="27">
        <v>19.77</v>
      </c>
      <c r="K2233" s="17" t="s">
        <v>1719</v>
      </c>
      <c r="L2233" s="34">
        <v>9499740141</v>
      </c>
      <c r="M2233" s="17">
        <v>9499740141</v>
      </c>
      <c r="N2233" s="18">
        <v>2223492.36</v>
      </c>
      <c r="O2233" s="30">
        <v>112468</v>
      </c>
    </row>
    <row r="2234" spans="1:15" x14ac:dyDescent="0.25">
      <c r="A2234" s="36">
        <v>42742</v>
      </c>
      <c r="B2234" s="38">
        <v>1</v>
      </c>
      <c r="C2234" s="38">
        <v>1</v>
      </c>
      <c r="D2234" s="17">
        <v>3000037906</v>
      </c>
      <c r="E2234" s="17">
        <v>1100122</v>
      </c>
      <c r="F2234" s="17" t="s">
        <v>58</v>
      </c>
      <c r="G2234" s="17">
        <v>600005</v>
      </c>
      <c r="H2234" s="17" t="s">
        <v>434</v>
      </c>
      <c r="I2234" s="27">
        <v>20.85</v>
      </c>
      <c r="J2234" s="27">
        <v>20.78</v>
      </c>
      <c r="K2234" s="17" t="s">
        <v>1720</v>
      </c>
      <c r="L2234" s="34">
        <v>9499740147</v>
      </c>
      <c r="M2234" s="17">
        <v>9499740147</v>
      </c>
      <c r="N2234" s="18">
        <v>2546963.04</v>
      </c>
      <c r="O2234" s="30">
        <v>122568</v>
      </c>
    </row>
    <row r="2235" spans="1:15" x14ac:dyDescent="0.25">
      <c r="A2235" s="36">
        <v>42742</v>
      </c>
      <c r="B2235" s="38">
        <v>1</v>
      </c>
      <c r="C2235" s="38">
        <v>1</v>
      </c>
      <c r="D2235" s="17">
        <v>3000037906</v>
      </c>
      <c r="E2235" s="17">
        <v>1100122</v>
      </c>
      <c r="F2235" s="17" t="s">
        <v>58</v>
      </c>
      <c r="G2235" s="17">
        <v>600005</v>
      </c>
      <c r="H2235" s="17" t="s">
        <v>434</v>
      </c>
      <c r="I2235" s="27">
        <v>20.99</v>
      </c>
      <c r="J2235" s="27">
        <v>20.94</v>
      </c>
      <c r="K2235" s="17" t="s">
        <v>1721</v>
      </c>
      <c r="L2235" s="34">
        <v>9499740147</v>
      </c>
      <c r="M2235" s="17">
        <v>9499740147</v>
      </c>
      <c r="N2235" s="18">
        <v>2566573.92</v>
      </c>
      <c r="O2235" s="30">
        <v>122567.99999999999</v>
      </c>
    </row>
    <row r="2236" spans="1:15" x14ac:dyDescent="0.25">
      <c r="A2236" s="36">
        <v>42742</v>
      </c>
      <c r="B2236" s="38">
        <v>1</v>
      </c>
      <c r="C2236" s="38">
        <v>1</v>
      </c>
      <c r="D2236" s="17">
        <v>3000037840</v>
      </c>
      <c r="E2236" s="17">
        <v>1100122</v>
      </c>
      <c r="F2236" s="17" t="s">
        <v>58</v>
      </c>
      <c r="G2236" s="17">
        <v>600005</v>
      </c>
      <c r="H2236" s="17" t="s">
        <v>434</v>
      </c>
      <c r="I2236" s="27">
        <v>18.905000000000001</v>
      </c>
      <c r="J2236" s="27">
        <v>18.850000000000001</v>
      </c>
      <c r="K2236" s="17" t="s">
        <v>1551</v>
      </c>
      <c r="L2236" s="34">
        <v>9499740140</v>
      </c>
      <c r="M2236" s="17">
        <v>9499740140</v>
      </c>
      <c r="N2236" s="18">
        <v>1903246.8</v>
      </c>
      <c r="O2236" s="30">
        <v>100968</v>
      </c>
    </row>
    <row r="2237" spans="1:15" x14ac:dyDescent="0.25">
      <c r="A2237" s="36">
        <v>42742</v>
      </c>
      <c r="B2237" s="38">
        <v>1</v>
      </c>
      <c r="C2237" s="38">
        <v>1</v>
      </c>
      <c r="D2237" s="17">
        <v>3000037879</v>
      </c>
      <c r="E2237" s="17">
        <v>1100122</v>
      </c>
      <c r="F2237" s="17" t="s">
        <v>58</v>
      </c>
      <c r="G2237" s="17">
        <v>600005</v>
      </c>
      <c r="H2237" s="17" t="s">
        <v>434</v>
      </c>
      <c r="I2237" s="27">
        <v>20.34</v>
      </c>
      <c r="J2237" s="27">
        <v>20.29</v>
      </c>
      <c r="K2237" s="17" t="s">
        <v>1722</v>
      </c>
      <c r="L2237" s="34">
        <v>9499740143</v>
      </c>
      <c r="M2237" s="17">
        <v>9499740143</v>
      </c>
      <c r="N2237" s="18">
        <v>2486904.7200000002</v>
      </c>
      <c r="O2237" s="30">
        <v>122568.00000000001</v>
      </c>
    </row>
    <row r="2238" spans="1:15" x14ac:dyDescent="0.25">
      <c r="A2238" s="36">
        <v>42742</v>
      </c>
      <c r="B2238" s="38">
        <v>1</v>
      </c>
      <c r="C2238" s="38">
        <v>1</v>
      </c>
      <c r="D2238" s="17">
        <v>3000037881</v>
      </c>
      <c r="E2238" s="17">
        <v>1100122</v>
      </c>
      <c r="F2238" s="17" t="s">
        <v>58</v>
      </c>
      <c r="G2238" s="17">
        <v>600005</v>
      </c>
      <c r="H2238" s="17" t="s">
        <v>434</v>
      </c>
      <c r="I2238" s="27">
        <v>20.079999999999998</v>
      </c>
      <c r="J2238" s="27">
        <v>20.05</v>
      </c>
      <c r="K2238" s="17" t="s">
        <v>1723</v>
      </c>
      <c r="L2238" s="34">
        <v>9499740142</v>
      </c>
      <c r="M2238" s="17">
        <v>9499740142</v>
      </c>
      <c r="N2238" s="18">
        <v>2305729.9500000002</v>
      </c>
      <c r="O2238" s="30">
        <v>114999</v>
      </c>
    </row>
    <row r="2239" spans="1:15" x14ac:dyDescent="0.25">
      <c r="A2239" s="36">
        <v>42742</v>
      </c>
      <c r="B2239" s="38">
        <v>1</v>
      </c>
      <c r="C2239" s="38">
        <v>1</v>
      </c>
      <c r="D2239" s="17">
        <v>3000037879</v>
      </c>
      <c r="E2239" s="17">
        <v>1100122</v>
      </c>
      <c r="F2239" s="17" t="s">
        <v>58</v>
      </c>
      <c r="G2239" s="17">
        <v>600005</v>
      </c>
      <c r="H2239" s="17" t="s">
        <v>434</v>
      </c>
      <c r="I2239" s="27">
        <v>20.92</v>
      </c>
      <c r="J2239" s="27">
        <v>20.87</v>
      </c>
      <c r="K2239" s="17" t="s">
        <v>1292</v>
      </c>
      <c r="L2239" s="34">
        <v>9499740143</v>
      </c>
      <c r="M2239" s="17">
        <v>9499740143</v>
      </c>
      <c r="N2239" s="18">
        <v>2557994.16</v>
      </c>
      <c r="O2239" s="30">
        <v>122568</v>
      </c>
    </row>
    <row r="2240" spans="1:15" x14ac:dyDescent="0.25">
      <c r="A2240" s="36">
        <v>42743</v>
      </c>
      <c r="B2240" s="38">
        <v>1</v>
      </c>
      <c r="C2240" s="38">
        <v>2</v>
      </c>
      <c r="D2240" s="17">
        <v>3000037906</v>
      </c>
      <c r="E2240" s="17">
        <v>1100122</v>
      </c>
      <c r="F2240" s="17" t="s">
        <v>58</v>
      </c>
      <c r="G2240" s="17">
        <v>600005</v>
      </c>
      <c r="H2240" s="17" t="s">
        <v>434</v>
      </c>
      <c r="I2240" s="27">
        <v>20.399999999999999</v>
      </c>
      <c r="J2240" s="27">
        <v>20.34</v>
      </c>
      <c r="K2240" s="17" t="s">
        <v>1724</v>
      </c>
      <c r="L2240" s="34">
        <v>9499740147</v>
      </c>
      <c r="M2240" s="17">
        <v>9499740147</v>
      </c>
      <c r="N2240" s="18">
        <v>2493033.12</v>
      </c>
      <c r="O2240" s="30">
        <v>122568</v>
      </c>
    </row>
    <row r="2241" spans="1:15" x14ac:dyDescent="0.25">
      <c r="A2241" s="36">
        <v>42743</v>
      </c>
      <c r="B2241" s="38">
        <v>1</v>
      </c>
      <c r="C2241" s="38">
        <v>2</v>
      </c>
      <c r="D2241" s="17">
        <v>3000037896</v>
      </c>
      <c r="E2241" s="17">
        <v>1100122</v>
      </c>
      <c r="F2241" s="17" t="s">
        <v>58</v>
      </c>
      <c r="G2241" s="17">
        <v>600005</v>
      </c>
      <c r="H2241" s="17" t="s">
        <v>434</v>
      </c>
      <c r="I2241" s="27">
        <v>19.925000000000001</v>
      </c>
      <c r="J2241" s="27">
        <v>19.89</v>
      </c>
      <c r="K2241" s="17" t="s">
        <v>1316</v>
      </c>
      <c r="L2241" s="34">
        <v>9499740144</v>
      </c>
      <c r="M2241" s="17">
        <v>9499740144</v>
      </c>
      <c r="N2241" s="18">
        <v>2029615.3799999997</v>
      </c>
      <c r="O2241" s="30">
        <v>102041.99999999999</v>
      </c>
    </row>
    <row r="2242" spans="1:15" x14ac:dyDescent="0.25">
      <c r="A2242" s="36">
        <v>42743</v>
      </c>
      <c r="B2242" s="38">
        <v>1</v>
      </c>
      <c r="C2242" s="38">
        <v>2</v>
      </c>
      <c r="D2242" s="17">
        <v>3000037285</v>
      </c>
      <c r="E2242" s="17">
        <v>1100365</v>
      </c>
      <c r="F2242" s="17" t="s">
        <v>14</v>
      </c>
      <c r="G2242" s="17">
        <v>200222</v>
      </c>
      <c r="H2242" s="17" t="s">
        <v>17</v>
      </c>
      <c r="I2242" s="27">
        <v>25.75</v>
      </c>
      <c r="J2242" s="27">
        <v>25.75</v>
      </c>
      <c r="K2242" s="17" t="s">
        <v>1274</v>
      </c>
      <c r="L2242" s="34">
        <v>23087</v>
      </c>
      <c r="M2242" s="17">
        <v>23087</v>
      </c>
      <c r="N2242" s="18">
        <v>1246943.75</v>
      </c>
      <c r="O2242" s="30">
        <v>48425</v>
      </c>
    </row>
    <row r="2243" spans="1:15" x14ac:dyDescent="0.25">
      <c r="A2243" s="36">
        <v>42743</v>
      </c>
      <c r="B2243" s="38">
        <v>1</v>
      </c>
      <c r="C2243" s="38">
        <v>2</v>
      </c>
      <c r="D2243" s="17">
        <v>3000037285</v>
      </c>
      <c r="E2243" s="17">
        <v>1100365</v>
      </c>
      <c r="F2243" s="17" t="s">
        <v>14</v>
      </c>
      <c r="G2243" s="17">
        <v>200222</v>
      </c>
      <c r="H2243" s="17" t="s">
        <v>17</v>
      </c>
      <c r="I2243" s="27">
        <v>20.61</v>
      </c>
      <c r="J2243" s="27">
        <v>20.61</v>
      </c>
      <c r="K2243" s="17" t="s">
        <v>1259</v>
      </c>
      <c r="L2243" s="34">
        <v>23071</v>
      </c>
      <c r="M2243" s="17">
        <v>23071</v>
      </c>
      <c r="N2243" s="18">
        <v>998039.25</v>
      </c>
      <c r="O2243" s="30">
        <v>48425</v>
      </c>
    </row>
    <row r="2244" spans="1:15" x14ac:dyDescent="0.25">
      <c r="A2244" s="36">
        <v>42743</v>
      </c>
      <c r="B2244" s="38">
        <v>1</v>
      </c>
      <c r="C2244" s="38">
        <v>2</v>
      </c>
      <c r="D2244" s="17">
        <v>3000037285</v>
      </c>
      <c r="E2244" s="17">
        <v>1100365</v>
      </c>
      <c r="F2244" s="17" t="s">
        <v>14</v>
      </c>
      <c r="G2244" s="17">
        <v>200222</v>
      </c>
      <c r="H2244" s="17" t="s">
        <v>17</v>
      </c>
      <c r="I2244" s="27">
        <v>10.14</v>
      </c>
      <c r="J2244" s="27">
        <v>10.14</v>
      </c>
      <c r="K2244" s="17" t="s">
        <v>1725</v>
      </c>
      <c r="L2244" s="34">
        <v>23098</v>
      </c>
      <c r="M2244" s="17">
        <v>23098</v>
      </c>
      <c r="N2244" s="18">
        <v>491029.5</v>
      </c>
      <c r="O2244" s="30">
        <v>48425</v>
      </c>
    </row>
    <row r="2245" spans="1:15" x14ac:dyDescent="0.25">
      <c r="A2245" s="36">
        <v>42743</v>
      </c>
      <c r="B2245" s="38">
        <v>1</v>
      </c>
      <c r="C2245" s="38">
        <v>2</v>
      </c>
      <c r="D2245" s="17">
        <v>3000037285</v>
      </c>
      <c r="E2245" s="17">
        <v>1100365</v>
      </c>
      <c r="F2245" s="17" t="s">
        <v>14</v>
      </c>
      <c r="G2245" s="17">
        <v>200222</v>
      </c>
      <c r="H2245" s="17" t="s">
        <v>17</v>
      </c>
      <c r="I2245" s="27">
        <v>19.48</v>
      </c>
      <c r="J2245" s="27">
        <v>19.48</v>
      </c>
      <c r="K2245" s="17" t="s">
        <v>1544</v>
      </c>
      <c r="L2245" s="34">
        <v>23074</v>
      </c>
      <c r="M2245" s="17">
        <v>23074</v>
      </c>
      <c r="N2245" s="18">
        <v>943319</v>
      </c>
      <c r="O2245" s="30">
        <v>48425</v>
      </c>
    </row>
    <row r="2246" spans="1:15" x14ac:dyDescent="0.25">
      <c r="A2246" s="36">
        <v>42743</v>
      </c>
      <c r="B2246" s="38">
        <v>1</v>
      </c>
      <c r="C2246" s="38">
        <v>2</v>
      </c>
      <c r="D2246" s="17">
        <v>3000037285</v>
      </c>
      <c r="E2246" s="17">
        <v>1100365</v>
      </c>
      <c r="F2246" s="17" t="s">
        <v>14</v>
      </c>
      <c r="G2246" s="17">
        <v>200222</v>
      </c>
      <c r="H2246" s="17" t="s">
        <v>17</v>
      </c>
      <c r="I2246" s="27">
        <v>20.46</v>
      </c>
      <c r="J2246" s="27">
        <v>20.46</v>
      </c>
      <c r="K2246" s="17" t="s">
        <v>1366</v>
      </c>
      <c r="L2246" s="34">
        <v>23060</v>
      </c>
      <c r="M2246" s="17">
        <v>23060</v>
      </c>
      <c r="N2246" s="18">
        <v>990775.5</v>
      </c>
      <c r="O2246" s="30">
        <v>48425</v>
      </c>
    </row>
    <row r="2247" spans="1:15" x14ac:dyDescent="0.25">
      <c r="A2247" s="36">
        <v>42743</v>
      </c>
      <c r="B2247" s="38">
        <v>1</v>
      </c>
      <c r="C2247" s="38">
        <v>2</v>
      </c>
      <c r="D2247" s="17">
        <v>3000037285</v>
      </c>
      <c r="E2247" s="17">
        <v>1100365</v>
      </c>
      <c r="F2247" s="17" t="s">
        <v>14</v>
      </c>
      <c r="G2247" s="17">
        <v>200222</v>
      </c>
      <c r="H2247" s="17" t="s">
        <v>17</v>
      </c>
      <c r="I2247" s="27">
        <v>21.17</v>
      </c>
      <c r="J2247" s="27">
        <v>21.17</v>
      </c>
      <c r="K2247" s="17" t="s">
        <v>416</v>
      </c>
      <c r="L2247" s="34">
        <v>23046</v>
      </c>
      <c r="M2247" s="17">
        <v>23046</v>
      </c>
      <c r="N2247" s="18">
        <v>1025157.2499999999</v>
      </c>
      <c r="O2247" s="30">
        <v>48424.999999999993</v>
      </c>
    </row>
    <row r="2248" spans="1:15" x14ac:dyDescent="0.25">
      <c r="A2248" s="36">
        <v>42743</v>
      </c>
      <c r="B2248" s="38">
        <v>1</v>
      </c>
      <c r="C2248" s="38">
        <v>2</v>
      </c>
      <c r="D2248" s="17">
        <v>3000037285</v>
      </c>
      <c r="E2248" s="17">
        <v>1100365</v>
      </c>
      <c r="F2248" s="17" t="s">
        <v>14</v>
      </c>
      <c r="G2248" s="17">
        <v>200222</v>
      </c>
      <c r="H2248" s="17" t="s">
        <v>17</v>
      </c>
      <c r="I2248" s="27">
        <v>16.07</v>
      </c>
      <c r="J2248" s="27">
        <v>16.07</v>
      </c>
      <c r="K2248" s="17" t="s">
        <v>1283</v>
      </c>
      <c r="L2248" s="34">
        <v>23077</v>
      </c>
      <c r="M2248" s="17">
        <v>23077</v>
      </c>
      <c r="N2248" s="18">
        <v>778189.75</v>
      </c>
      <c r="O2248" s="30">
        <v>48425</v>
      </c>
    </row>
    <row r="2249" spans="1:15" x14ac:dyDescent="0.25">
      <c r="A2249" s="36">
        <v>42743</v>
      </c>
      <c r="B2249" s="38">
        <v>1</v>
      </c>
      <c r="C2249" s="38">
        <v>2</v>
      </c>
      <c r="D2249" s="17">
        <v>3000037285</v>
      </c>
      <c r="E2249" s="17">
        <v>1100365</v>
      </c>
      <c r="F2249" s="17" t="s">
        <v>14</v>
      </c>
      <c r="G2249" s="17">
        <v>200222</v>
      </c>
      <c r="H2249" s="17" t="s">
        <v>17</v>
      </c>
      <c r="I2249" s="27">
        <v>9.0500000000000007</v>
      </c>
      <c r="J2249" s="27">
        <v>9.0500000000000007</v>
      </c>
      <c r="K2249" s="17" t="s">
        <v>1725</v>
      </c>
      <c r="L2249" s="34">
        <v>23095</v>
      </c>
      <c r="M2249" s="17">
        <v>23095</v>
      </c>
      <c r="N2249" s="18">
        <v>438246.24999999994</v>
      </c>
      <c r="O2249" s="30">
        <v>48424.999999999993</v>
      </c>
    </row>
    <row r="2250" spans="1:15" x14ac:dyDescent="0.25">
      <c r="A2250" s="36">
        <v>42743</v>
      </c>
      <c r="B2250" s="38">
        <v>1</v>
      </c>
      <c r="C2250" s="38">
        <v>2</v>
      </c>
      <c r="D2250" s="17">
        <v>3000037285</v>
      </c>
      <c r="E2250" s="17">
        <v>1100365</v>
      </c>
      <c r="F2250" s="17" t="s">
        <v>14</v>
      </c>
      <c r="G2250" s="17">
        <v>200222</v>
      </c>
      <c r="H2250" s="17" t="s">
        <v>17</v>
      </c>
      <c r="I2250" s="27">
        <v>21.56</v>
      </c>
      <c r="J2250" s="27">
        <v>21.56</v>
      </c>
      <c r="K2250" s="17" t="s">
        <v>1726</v>
      </c>
      <c r="L2250" s="34">
        <v>23063</v>
      </c>
      <c r="M2250" s="17">
        <v>23063</v>
      </c>
      <c r="N2250" s="18">
        <v>1044042.9999999999</v>
      </c>
      <c r="O2250" s="30">
        <v>48425</v>
      </c>
    </row>
    <row r="2251" spans="1:15" x14ac:dyDescent="0.25">
      <c r="A2251" s="36">
        <v>42743</v>
      </c>
      <c r="B2251" s="38">
        <v>1</v>
      </c>
      <c r="C2251" s="38">
        <v>2</v>
      </c>
      <c r="D2251" s="17">
        <v>3000037285</v>
      </c>
      <c r="E2251" s="17">
        <v>1100365</v>
      </c>
      <c r="F2251" s="17" t="s">
        <v>14</v>
      </c>
      <c r="G2251" s="17">
        <v>200222</v>
      </c>
      <c r="H2251" s="17" t="s">
        <v>17</v>
      </c>
      <c r="I2251" s="27">
        <v>20.94</v>
      </c>
      <c r="J2251" s="27">
        <v>20.94</v>
      </c>
      <c r="K2251" s="17" t="s">
        <v>418</v>
      </c>
      <c r="L2251" s="34">
        <v>23058</v>
      </c>
      <c r="M2251" s="17">
        <v>23058</v>
      </c>
      <c r="N2251" s="18">
        <v>1014019.5000000001</v>
      </c>
      <c r="O2251" s="30">
        <v>48425</v>
      </c>
    </row>
    <row r="2252" spans="1:15" x14ac:dyDescent="0.25">
      <c r="A2252" s="36">
        <v>42743</v>
      </c>
      <c r="B2252" s="38">
        <v>1</v>
      </c>
      <c r="C2252" s="38">
        <v>2</v>
      </c>
      <c r="D2252" s="17">
        <v>3000037285</v>
      </c>
      <c r="E2252" s="17">
        <v>1100365</v>
      </c>
      <c r="F2252" s="17" t="s">
        <v>14</v>
      </c>
      <c r="G2252" s="17">
        <v>200222</v>
      </c>
      <c r="H2252" s="17" t="s">
        <v>17</v>
      </c>
      <c r="I2252" s="27">
        <v>20.49</v>
      </c>
      <c r="J2252" s="27">
        <v>20.49</v>
      </c>
      <c r="K2252" s="17" t="s">
        <v>1727</v>
      </c>
      <c r="L2252" s="34">
        <v>23072</v>
      </c>
      <c r="M2252" s="17">
        <v>23072</v>
      </c>
      <c r="N2252" s="18">
        <v>992228.25000000012</v>
      </c>
      <c r="O2252" s="30">
        <v>48425.000000000007</v>
      </c>
    </row>
    <row r="2253" spans="1:15" x14ac:dyDescent="0.25">
      <c r="A2253" s="36">
        <v>42743</v>
      </c>
      <c r="B2253" s="38">
        <v>1</v>
      </c>
      <c r="C2253" s="38">
        <v>2</v>
      </c>
      <c r="D2253" s="17">
        <v>3000037806</v>
      </c>
      <c r="E2253" s="17">
        <v>1100380</v>
      </c>
      <c r="F2253" s="17" t="s">
        <v>23</v>
      </c>
      <c r="G2253" s="17">
        <v>200282</v>
      </c>
      <c r="H2253" s="17" t="s">
        <v>24</v>
      </c>
      <c r="I2253" s="27">
        <v>26.72</v>
      </c>
      <c r="J2253" s="27">
        <v>26.63</v>
      </c>
      <c r="K2253" s="17" t="s">
        <v>141</v>
      </c>
      <c r="L2253" s="34">
        <v>369</v>
      </c>
      <c r="M2253" s="17">
        <v>369</v>
      </c>
      <c r="N2253" s="18">
        <v>2360482.13</v>
      </c>
      <c r="O2253" s="30">
        <v>88639.959819752155</v>
      </c>
    </row>
    <row r="2254" spans="1:15" x14ac:dyDescent="0.25">
      <c r="A2254" s="36">
        <v>42743</v>
      </c>
      <c r="B2254" s="38">
        <v>1</v>
      </c>
      <c r="C2254" s="38">
        <v>2</v>
      </c>
      <c r="D2254" s="17">
        <v>3000037806</v>
      </c>
      <c r="E2254" s="17">
        <v>1100380</v>
      </c>
      <c r="F2254" s="17" t="s">
        <v>23</v>
      </c>
      <c r="G2254" s="17">
        <v>200282</v>
      </c>
      <c r="H2254" s="17" t="s">
        <v>24</v>
      </c>
      <c r="I2254" s="27">
        <v>27.38</v>
      </c>
      <c r="J2254" s="27">
        <v>27.33</v>
      </c>
      <c r="K2254" s="17" t="s">
        <v>221</v>
      </c>
      <c r="L2254" s="34">
        <v>367</v>
      </c>
      <c r="M2254" s="17">
        <v>367</v>
      </c>
      <c r="N2254" s="18">
        <v>2422530.11</v>
      </c>
      <c r="O2254" s="30">
        <v>88639.960117087452</v>
      </c>
    </row>
    <row r="2255" spans="1:15" x14ac:dyDescent="0.25">
      <c r="A2255" s="36">
        <v>42743</v>
      </c>
      <c r="B2255" s="38">
        <v>1</v>
      </c>
      <c r="C2255" s="38">
        <v>2</v>
      </c>
      <c r="D2255" s="17">
        <v>3000037806</v>
      </c>
      <c r="E2255" s="17">
        <v>1100380</v>
      </c>
      <c r="F2255" s="17" t="s">
        <v>23</v>
      </c>
      <c r="G2255" s="17">
        <v>200282</v>
      </c>
      <c r="H2255" s="17" t="s">
        <v>24</v>
      </c>
      <c r="I2255" s="27">
        <v>27.42</v>
      </c>
      <c r="J2255" s="27">
        <v>27.36</v>
      </c>
      <c r="K2255" s="17" t="s">
        <v>54</v>
      </c>
      <c r="L2255" s="34">
        <v>368</v>
      </c>
      <c r="M2255" s="17">
        <v>368</v>
      </c>
      <c r="N2255" s="18">
        <v>2425189.31</v>
      </c>
      <c r="O2255" s="30">
        <v>88639.960160818722</v>
      </c>
    </row>
    <row r="2256" spans="1:15" x14ac:dyDescent="0.25">
      <c r="A2256" s="36">
        <v>42743</v>
      </c>
      <c r="B2256" s="38">
        <v>1</v>
      </c>
      <c r="C2256" s="38">
        <v>2</v>
      </c>
      <c r="D2256" s="17">
        <v>3000037806</v>
      </c>
      <c r="E2256" s="17">
        <v>1100380</v>
      </c>
      <c r="F2256" s="17" t="s">
        <v>23</v>
      </c>
      <c r="G2256" s="17">
        <v>200282</v>
      </c>
      <c r="H2256" s="17" t="s">
        <v>24</v>
      </c>
      <c r="I2256" s="27">
        <v>27.76</v>
      </c>
      <c r="J2256" s="27">
        <v>27.75</v>
      </c>
      <c r="K2256" s="17" t="s">
        <v>1728</v>
      </c>
      <c r="L2256" s="34">
        <v>365</v>
      </c>
      <c r="M2256" s="17">
        <v>365</v>
      </c>
      <c r="N2256" s="18">
        <v>2459758.89</v>
      </c>
      <c r="O2256" s="30">
        <v>88639.96</v>
      </c>
    </row>
    <row r="2257" spans="1:15" x14ac:dyDescent="0.25">
      <c r="A2257" s="36">
        <v>42743</v>
      </c>
      <c r="B2257" s="38">
        <v>1</v>
      </c>
      <c r="C2257" s="38">
        <v>2</v>
      </c>
      <c r="D2257" s="17">
        <v>3000037806</v>
      </c>
      <c r="E2257" s="17">
        <v>1100380</v>
      </c>
      <c r="F2257" s="17" t="s">
        <v>23</v>
      </c>
      <c r="G2257" s="17">
        <v>200282</v>
      </c>
      <c r="H2257" s="17" t="s">
        <v>24</v>
      </c>
      <c r="I2257" s="27">
        <v>28.18</v>
      </c>
      <c r="J2257" s="27">
        <v>28.13</v>
      </c>
      <c r="K2257" s="17" t="s">
        <v>1603</v>
      </c>
      <c r="L2257" s="34">
        <v>364</v>
      </c>
      <c r="M2257" s="17">
        <v>364</v>
      </c>
      <c r="N2257" s="18">
        <v>2493442.0699999998</v>
      </c>
      <c r="O2257" s="30">
        <v>88639.959829363666</v>
      </c>
    </row>
    <row r="2258" spans="1:15" x14ac:dyDescent="0.25">
      <c r="A2258" s="36">
        <v>42743</v>
      </c>
      <c r="B2258" s="38">
        <v>1</v>
      </c>
      <c r="C2258" s="38">
        <v>2</v>
      </c>
      <c r="D2258" s="17">
        <v>3000037806</v>
      </c>
      <c r="E2258" s="17">
        <v>1100380</v>
      </c>
      <c r="F2258" s="17" t="s">
        <v>23</v>
      </c>
      <c r="G2258" s="17">
        <v>200282</v>
      </c>
      <c r="H2258" s="17" t="s">
        <v>24</v>
      </c>
      <c r="I2258" s="27">
        <v>28.19</v>
      </c>
      <c r="J2258" s="27">
        <v>28.09</v>
      </c>
      <c r="K2258" s="17" t="s">
        <v>56</v>
      </c>
      <c r="L2258" s="34">
        <v>366</v>
      </c>
      <c r="M2258" s="17">
        <v>366</v>
      </c>
      <c r="N2258" s="18">
        <v>2489896.48</v>
      </c>
      <c r="O2258" s="30">
        <v>88639.960128159481</v>
      </c>
    </row>
    <row r="2259" spans="1:15" x14ac:dyDescent="0.25">
      <c r="A2259" s="36">
        <v>42743</v>
      </c>
      <c r="B2259" s="38">
        <v>1</v>
      </c>
      <c r="C2259" s="38">
        <v>2</v>
      </c>
      <c r="D2259" s="17">
        <v>3000037806</v>
      </c>
      <c r="E2259" s="17">
        <v>1100380</v>
      </c>
      <c r="F2259" s="17" t="s">
        <v>23</v>
      </c>
      <c r="G2259" s="17">
        <v>200282</v>
      </c>
      <c r="H2259" s="17" t="s">
        <v>24</v>
      </c>
      <c r="I2259" s="27">
        <v>26.9</v>
      </c>
      <c r="J2259" s="27">
        <v>26.85</v>
      </c>
      <c r="K2259" s="17" t="s">
        <v>74</v>
      </c>
      <c r="L2259" s="34">
        <v>370</v>
      </c>
      <c r="M2259" s="17">
        <v>370</v>
      </c>
      <c r="N2259" s="18">
        <v>2379982.9300000002</v>
      </c>
      <c r="O2259" s="30">
        <v>88639.960148975792</v>
      </c>
    </row>
    <row r="2260" spans="1:15" x14ac:dyDescent="0.25">
      <c r="A2260" s="36">
        <v>42745</v>
      </c>
      <c r="B2260" s="38">
        <v>1</v>
      </c>
      <c r="C2260" s="38">
        <v>2</v>
      </c>
      <c r="D2260" s="17">
        <v>3000037897</v>
      </c>
      <c r="E2260" s="17">
        <v>1100122</v>
      </c>
      <c r="F2260" s="17" t="s">
        <v>58</v>
      </c>
      <c r="G2260" s="17">
        <v>600005</v>
      </c>
      <c r="H2260" s="17" t="s">
        <v>434</v>
      </c>
      <c r="I2260" s="27">
        <v>20.190000000000001</v>
      </c>
      <c r="J2260" s="27">
        <v>20.149999999999999</v>
      </c>
      <c r="K2260" s="17" t="s">
        <v>1729</v>
      </c>
      <c r="L2260" s="34">
        <v>9499740145</v>
      </c>
      <c r="M2260" s="17">
        <v>9499740145</v>
      </c>
      <c r="N2260" s="18">
        <v>2245838.4</v>
      </c>
      <c r="O2260" s="30">
        <v>111456</v>
      </c>
    </row>
    <row r="2261" spans="1:15" x14ac:dyDescent="0.25">
      <c r="A2261" s="36">
        <v>42745</v>
      </c>
      <c r="B2261" s="38">
        <v>1</v>
      </c>
      <c r="C2261" s="38">
        <v>2</v>
      </c>
      <c r="D2261" s="17">
        <v>3000037806</v>
      </c>
      <c r="E2261" s="17">
        <v>1100380</v>
      </c>
      <c r="F2261" s="17" t="s">
        <v>23</v>
      </c>
      <c r="G2261" s="17">
        <v>200282</v>
      </c>
      <c r="H2261" s="17" t="s">
        <v>24</v>
      </c>
      <c r="I2261" s="27">
        <v>33.619999999999997</v>
      </c>
      <c r="J2261" s="27">
        <v>33.619999999999997</v>
      </c>
      <c r="K2261" s="17" t="s">
        <v>1680</v>
      </c>
      <c r="L2261" s="34">
        <v>373</v>
      </c>
      <c r="M2261" s="17">
        <v>373</v>
      </c>
      <c r="N2261" s="18">
        <v>2980075.46</v>
      </c>
      <c r="O2261" s="30">
        <v>88639.960142772165</v>
      </c>
    </row>
    <row r="2262" spans="1:15" x14ac:dyDescent="0.25">
      <c r="A2262" s="36">
        <v>42745</v>
      </c>
      <c r="B2262" s="38">
        <v>1</v>
      </c>
      <c r="C2262" s="38">
        <v>2</v>
      </c>
      <c r="D2262" s="17">
        <v>3000037806</v>
      </c>
      <c r="E2262" s="17">
        <v>1100380</v>
      </c>
      <c r="F2262" s="17" t="s">
        <v>23</v>
      </c>
      <c r="G2262" s="17">
        <v>200282</v>
      </c>
      <c r="H2262" s="17" t="s">
        <v>24</v>
      </c>
      <c r="I2262" s="27">
        <v>27.51</v>
      </c>
      <c r="J2262" s="27">
        <v>27.45</v>
      </c>
      <c r="K2262" s="17" t="s">
        <v>1730</v>
      </c>
      <c r="L2262" s="34">
        <v>371</v>
      </c>
      <c r="M2262" s="17">
        <v>371</v>
      </c>
      <c r="N2262" s="18">
        <v>2433166.9</v>
      </c>
      <c r="O2262" s="30">
        <v>88639.959927140255</v>
      </c>
    </row>
    <row r="2263" spans="1:15" x14ac:dyDescent="0.25">
      <c r="A2263" s="36">
        <v>42745</v>
      </c>
      <c r="B2263" s="38">
        <v>1</v>
      </c>
      <c r="C2263" s="38">
        <v>2</v>
      </c>
      <c r="D2263" s="17">
        <v>3000037806</v>
      </c>
      <c r="E2263" s="17">
        <v>1100380</v>
      </c>
      <c r="F2263" s="17" t="s">
        <v>23</v>
      </c>
      <c r="G2263" s="17">
        <v>200282</v>
      </c>
      <c r="H2263" s="17" t="s">
        <v>24</v>
      </c>
      <c r="I2263" s="27">
        <v>27.55</v>
      </c>
      <c r="J2263" s="27">
        <v>27.53</v>
      </c>
      <c r="K2263" s="17" t="s">
        <v>1731</v>
      </c>
      <c r="L2263" s="34">
        <v>372</v>
      </c>
      <c r="M2263" s="17">
        <v>372</v>
      </c>
      <c r="N2263" s="18">
        <v>2440258.1</v>
      </c>
      <c r="O2263" s="30">
        <v>88639.960043588813</v>
      </c>
    </row>
    <row r="2264" spans="1:15" x14ac:dyDescent="0.25">
      <c r="A2264" s="36">
        <v>42746</v>
      </c>
      <c r="B2264" s="38">
        <v>1</v>
      </c>
      <c r="C2264" s="38">
        <v>2</v>
      </c>
      <c r="D2264" s="17">
        <v>3000037956</v>
      </c>
      <c r="E2264" s="17">
        <v>1100122</v>
      </c>
      <c r="F2264" s="17" t="s">
        <v>58</v>
      </c>
      <c r="G2264" s="17">
        <v>600005</v>
      </c>
      <c r="H2264" s="17" t="s">
        <v>434</v>
      </c>
      <c r="I2264" s="27">
        <v>20.100000000000001</v>
      </c>
      <c r="J2264" s="27">
        <v>20.05</v>
      </c>
      <c r="K2264" s="17" t="s">
        <v>1732</v>
      </c>
      <c r="L2264" s="34">
        <v>9499740158</v>
      </c>
      <c r="M2264" s="17">
        <v>9499740158</v>
      </c>
      <c r="N2264" s="18">
        <v>2295584.65</v>
      </c>
      <c r="O2264" s="30">
        <v>114492.99999999999</v>
      </c>
    </row>
    <row r="2265" spans="1:15" x14ac:dyDescent="0.25">
      <c r="A2265" s="36">
        <v>42746</v>
      </c>
      <c r="B2265" s="38">
        <v>1</v>
      </c>
      <c r="C2265" s="38">
        <v>2</v>
      </c>
      <c r="D2265" s="17">
        <v>3000037952</v>
      </c>
      <c r="E2265" s="17">
        <v>1100122</v>
      </c>
      <c r="F2265" s="17" t="s">
        <v>58</v>
      </c>
      <c r="G2265" s="17">
        <v>600005</v>
      </c>
      <c r="H2265" s="17" t="s">
        <v>434</v>
      </c>
      <c r="I2265" s="27">
        <v>20.23</v>
      </c>
      <c r="J2265" s="27">
        <v>20.190000000000001</v>
      </c>
      <c r="K2265" s="17" t="s">
        <v>1733</v>
      </c>
      <c r="L2265" s="34">
        <v>9499740156</v>
      </c>
      <c r="M2265" s="17">
        <v>9499740156</v>
      </c>
      <c r="N2265" s="18">
        <v>2250296.64</v>
      </c>
      <c r="O2265" s="30">
        <v>111456</v>
      </c>
    </row>
    <row r="2266" spans="1:15" x14ac:dyDescent="0.25">
      <c r="A2266" s="36">
        <v>42746</v>
      </c>
      <c r="B2266" s="38">
        <v>1</v>
      </c>
      <c r="C2266" s="38">
        <v>2</v>
      </c>
      <c r="D2266" s="17">
        <v>3000037937</v>
      </c>
      <c r="E2266" s="17">
        <v>1100122</v>
      </c>
      <c r="F2266" s="17" t="s">
        <v>58</v>
      </c>
      <c r="G2266" s="17">
        <v>600005</v>
      </c>
      <c r="H2266" s="17" t="s">
        <v>434</v>
      </c>
      <c r="I2266" s="27">
        <v>20.079999999999998</v>
      </c>
      <c r="J2266" s="27">
        <v>20.05</v>
      </c>
      <c r="K2266" s="17" t="s">
        <v>1734</v>
      </c>
      <c r="L2266" s="34">
        <v>9499740151</v>
      </c>
      <c r="M2266" s="17">
        <v>9499740151</v>
      </c>
      <c r="N2266" s="18">
        <v>2305729.9500000002</v>
      </c>
      <c r="O2266" s="30">
        <v>114999</v>
      </c>
    </row>
    <row r="2267" spans="1:15" x14ac:dyDescent="0.25">
      <c r="A2267" s="36">
        <v>42746</v>
      </c>
      <c r="B2267" s="38">
        <v>1</v>
      </c>
      <c r="C2267" s="38">
        <v>2</v>
      </c>
      <c r="D2267" s="17">
        <v>3000037955</v>
      </c>
      <c r="E2267" s="17">
        <v>1100122</v>
      </c>
      <c r="F2267" s="17" t="s">
        <v>58</v>
      </c>
      <c r="G2267" s="17">
        <v>600005</v>
      </c>
      <c r="H2267" s="17" t="s">
        <v>434</v>
      </c>
      <c r="I2267" s="27">
        <v>19.940000000000001</v>
      </c>
      <c r="J2267" s="27">
        <v>19.93</v>
      </c>
      <c r="K2267" s="17" t="s">
        <v>1735</v>
      </c>
      <c r="L2267" s="34">
        <v>9499740157</v>
      </c>
      <c r="M2267" s="17">
        <v>9499740157</v>
      </c>
      <c r="N2267" s="18">
        <v>2221318.08</v>
      </c>
      <c r="O2267" s="30">
        <v>111456</v>
      </c>
    </row>
    <row r="2268" spans="1:15" x14ac:dyDescent="0.25">
      <c r="A2268" s="36">
        <v>42746</v>
      </c>
      <c r="B2268" s="38">
        <v>1</v>
      </c>
      <c r="C2268" s="38">
        <v>2</v>
      </c>
      <c r="D2268" s="17">
        <v>3000037955</v>
      </c>
      <c r="E2268" s="17">
        <v>1100122</v>
      </c>
      <c r="F2268" s="17" t="s">
        <v>58</v>
      </c>
      <c r="G2268" s="17">
        <v>600005</v>
      </c>
      <c r="H2268" s="17" t="s">
        <v>434</v>
      </c>
      <c r="I2268" s="27">
        <v>19.3</v>
      </c>
      <c r="J2268" s="27">
        <v>19.25</v>
      </c>
      <c r="K2268" s="17" t="s">
        <v>1736</v>
      </c>
      <c r="L2268" s="34">
        <v>9499740157</v>
      </c>
      <c r="M2268" s="17">
        <v>9499740157</v>
      </c>
      <c r="N2268" s="18">
        <v>2145528</v>
      </c>
      <c r="O2268" s="30">
        <v>111456</v>
      </c>
    </row>
    <row r="2269" spans="1:15" x14ac:dyDescent="0.25">
      <c r="A2269" s="36">
        <v>42746</v>
      </c>
      <c r="B2269" s="38">
        <v>1</v>
      </c>
      <c r="C2269" s="38">
        <v>2</v>
      </c>
      <c r="D2269" s="17">
        <v>3000037932</v>
      </c>
      <c r="E2269" s="17">
        <v>1100122</v>
      </c>
      <c r="F2269" s="17" t="s">
        <v>58</v>
      </c>
      <c r="G2269" s="17">
        <v>600005</v>
      </c>
      <c r="H2269" s="17" t="s">
        <v>434</v>
      </c>
      <c r="I2269" s="27">
        <v>20.094999999999999</v>
      </c>
      <c r="J2269" s="27">
        <v>20.04</v>
      </c>
      <c r="K2269" s="17" t="s">
        <v>1303</v>
      </c>
      <c r="L2269" s="34">
        <v>9499740148</v>
      </c>
      <c r="M2269" s="17">
        <v>9499740148</v>
      </c>
      <c r="N2269" s="18">
        <v>2044921.68</v>
      </c>
      <c r="O2269" s="30">
        <v>102042</v>
      </c>
    </row>
    <row r="2270" spans="1:15" x14ac:dyDescent="0.25">
      <c r="A2270" s="36">
        <v>42746</v>
      </c>
      <c r="B2270" s="38">
        <v>1</v>
      </c>
      <c r="C2270" s="38">
        <v>2</v>
      </c>
      <c r="D2270" s="17">
        <v>3000037933</v>
      </c>
      <c r="E2270" s="17">
        <v>1100122</v>
      </c>
      <c r="F2270" s="17" t="s">
        <v>58</v>
      </c>
      <c r="G2270" s="17">
        <v>600005</v>
      </c>
      <c r="H2270" s="17" t="s">
        <v>434</v>
      </c>
      <c r="I2270" s="27">
        <v>18.899999999999999</v>
      </c>
      <c r="J2270" s="27">
        <v>18.84</v>
      </c>
      <c r="K2270" s="17" t="s">
        <v>1737</v>
      </c>
      <c r="L2270" s="34">
        <v>9499740152</v>
      </c>
      <c r="M2270" s="17">
        <v>9499740152</v>
      </c>
      <c r="N2270" s="18">
        <v>2309181.12</v>
      </c>
      <c r="O2270" s="30">
        <v>122568</v>
      </c>
    </row>
    <row r="2271" spans="1:15" x14ac:dyDescent="0.25">
      <c r="A2271" s="36">
        <v>42746</v>
      </c>
      <c r="B2271" s="38">
        <v>1</v>
      </c>
      <c r="C2271" s="38">
        <v>2</v>
      </c>
      <c r="D2271" s="17">
        <v>3000037951</v>
      </c>
      <c r="E2271" s="17">
        <v>1100122</v>
      </c>
      <c r="F2271" s="17" t="s">
        <v>58</v>
      </c>
      <c r="G2271" s="17">
        <v>600005</v>
      </c>
      <c r="H2271" s="17" t="s">
        <v>434</v>
      </c>
      <c r="I2271" s="27">
        <v>15.03</v>
      </c>
      <c r="J2271" s="27">
        <v>15.02</v>
      </c>
      <c r="K2271" s="17" t="s">
        <v>1738</v>
      </c>
      <c r="L2271" s="34">
        <v>9499740155</v>
      </c>
      <c r="M2271" s="17">
        <v>9499740155</v>
      </c>
      <c r="N2271" s="18">
        <v>1689269.36</v>
      </c>
      <c r="O2271" s="30">
        <v>112468.00000000001</v>
      </c>
    </row>
    <row r="2272" spans="1:15" x14ac:dyDescent="0.25">
      <c r="A2272" s="36">
        <v>42746</v>
      </c>
      <c r="B2272" s="38">
        <v>1</v>
      </c>
      <c r="C2272" s="38">
        <v>2</v>
      </c>
      <c r="D2272" s="17">
        <v>3000037956</v>
      </c>
      <c r="E2272" s="17">
        <v>1100122</v>
      </c>
      <c r="F2272" s="17" t="s">
        <v>58</v>
      </c>
      <c r="G2272" s="17">
        <v>600005</v>
      </c>
      <c r="H2272" s="17" t="s">
        <v>434</v>
      </c>
      <c r="I2272" s="27">
        <v>20.05</v>
      </c>
      <c r="J2272" s="27">
        <v>20.02</v>
      </c>
      <c r="K2272" s="17" t="s">
        <v>1739</v>
      </c>
      <c r="L2272" s="34">
        <v>9499740158</v>
      </c>
      <c r="M2272" s="17">
        <v>9499740158</v>
      </c>
      <c r="N2272" s="18">
        <v>2292149.86</v>
      </c>
      <c r="O2272" s="30">
        <v>114493</v>
      </c>
    </row>
    <row r="2273" spans="1:15" x14ac:dyDescent="0.25">
      <c r="A2273" s="36">
        <v>42746</v>
      </c>
      <c r="B2273" s="38">
        <v>1</v>
      </c>
      <c r="C2273" s="38">
        <v>2</v>
      </c>
      <c r="D2273" s="17">
        <v>3000037934</v>
      </c>
      <c r="E2273" s="17">
        <v>1100122</v>
      </c>
      <c r="F2273" s="17" t="s">
        <v>58</v>
      </c>
      <c r="G2273" s="17">
        <v>600005</v>
      </c>
      <c r="H2273" s="17" t="s">
        <v>434</v>
      </c>
      <c r="I2273" s="27">
        <v>19.035</v>
      </c>
      <c r="J2273" s="27">
        <v>18.95</v>
      </c>
      <c r="K2273" s="17" t="s">
        <v>1030</v>
      </c>
      <c r="L2273" s="34">
        <v>9499740149</v>
      </c>
      <c r="M2273" s="17">
        <v>9499740149</v>
      </c>
      <c r="N2273" s="18">
        <v>1843531.8</v>
      </c>
      <c r="O2273" s="30">
        <v>97284</v>
      </c>
    </row>
    <row r="2274" spans="1:15" x14ac:dyDescent="0.25">
      <c r="A2274" s="36">
        <v>42746</v>
      </c>
      <c r="B2274" s="38">
        <v>1</v>
      </c>
      <c r="C2274" s="38">
        <v>2</v>
      </c>
      <c r="D2274" s="17">
        <v>3000037949</v>
      </c>
      <c r="E2274" s="17">
        <v>1100122</v>
      </c>
      <c r="F2274" s="17" t="s">
        <v>58</v>
      </c>
      <c r="G2274" s="17">
        <v>600005</v>
      </c>
      <c r="H2274" s="17" t="s">
        <v>434</v>
      </c>
      <c r="I2274" s="27">
        <v>20.100000000000001</v>
      </c>
      <c r="J2274" s="27">
        <v>20.079999999999998</v>
      </c>
      <c r="K2274" s="17" t="s">
        <v>1740</v>
      </c>
      <c r="L2274" s="34">
        <v>9499740153</v>
      </c>
      <c r="M2274" s="17">
        <v>9499740153</v>
      </c>
      <c r="N2274" s="18">
        <v>2268538</v>
      </c>
      <c r="O2274" s="30">
        <v>112975.00000000001</v>
      </c>
    </row>
    <row r="2275" spans="1:15" x14ac:dyDescent="0.25">
      <c r="A2275" s="36">
        <v>42746</v>
      </c>
      <c r="B2275" s="38">
        <v>1</v>
      </c>
      <c r="C2275" s="38">
        <v>2</v>
      </c>
      <c r="D2275" s="17">
        <v>3000037950</v>
      </c>
      <c r="E2275" s="17">
        <v>1100122</v>
      </c>
      <c r="F2275" s="17" t="s">
        <v>58</v>
      </c>
      <c r="G2275" s="17">
        <v>600005</v>
      </c>
      <c r="H2275" s="17" t="s">
        <v>434</v>
      </c>
      <c r="I2275" s="27">
        <v>20.07</v>
      </c>
      <c r="J2275" s="27">
        <v>20.010000000000002</v>
      </c>
      <c r="K2275" s="17" t="s">
        <v>1741</v>
      </c>
      <c r="L2275" s="34">
        <v>9499740154</v>
      </c>
      <c r="M2275" s="17">
        <v>9499740154</v>
      </c>
      <c r="N2275" s="18">
        <v>2209984.44</v>
      </c>
      <c r="O2275" s="30">
        <v>110443.99999999999</v>
      </c>
    </row>
    <row r="2276" spans="1:15" x14ac:dyDescent="0.25">
      <c r="A2276" s="36">
        <v>42746</v>
      </c>
      <c r="B2276" s="38">
        <v>1</v>
      </c>
      <c r="C2276" s="38">
        <v>2</v>
      </c>
      <c r="D2276" s="17">
        <v>3000037936</v>
      </c>
      <c r="E2276" s="17">
        <v>1100122</v>
      </c>
      <c r="F2276" s="17" t="s">
        <v>58</v>
      </c>
      <c r="G2276" s="17">
        <v>600005</v>
      </c>
      <c r="H2276" s="17" t="s">
        <v>434</v>
      </c>
      <c r="I2276" s="27">
        <v>19.5</v>
      </c>
      <c r="J2276" s="27">
        <v>19.43</v>
      </c>
      <c r="K2276" s="17" t="s">
        <v>1742</v>
      </c>
      <c r="L2276" s="34">
        <v>9499740150</v>
      </c>
      <c r="M2276" s="17">
        <v>9499740150</v>
      </c>
      <c r="N2276" s="18">
        <v>2295421.34</v>
      </c>
      <c r="O2276" s="30">
        <v>118138</v>
      </c>
    </row>
    <row r="2277" spans="1:15" x14ac:dyDescent="0.25">
      <c r="A2277" s="36">
        <v>42746</v>
      </c>
      <c r="B2277" s="38">
        <v>1</v>
      </c>
      <c r="C2277" s="38">
        <v>2</v>
      </c>
      <c r="D2277" s="17">
        <v>3000037806</v>
      </c>
      <c r="E2277" s="17">
        <v>1100380</v>
      </c>
      <c r="F2277" s="17" t="s">
        <v>23</v>
      </c>
      <c r="G2277" s="17">
        <v>200282</v>
      </c>
      <c r="H2277" s="17" t="s">
        <v>24</v>
      </c>
      <c r="I2277" s="27">
        <v>26.84</v>
      </c>
      <c r="J2277" s="27">
        <v>26.79</v>
      </c>
      <c r="K2277" s="17" t="s">
        <v>908</v>
      </c>
      <c r="L2277" s="34" t="s">
        <v>1743</v>
      </c>
      <c r="M2277" s="17">
        <v>375</v>
      </c>
      <c r="N2277" s="18">
        <v>2374664.5299999998</v>
      </c>
      <c r="O2277" s="30">
        <v>88639.960059723773</v>
      </c>
    </row>
    <row r="2278" spans="1:15" x14ac:dyDescent="0.25">
      <c r="A2278" s="36">
        <v>42746</v>
      </c>
      <c r="B2278" s="38">
        <v>1</v>
      </c>
      <c r="C2278" s="38">
        <v>2</v>
      </c>
      <c r="D2278" s="17">
        <v>3000037806</v>
      </c>
      <c r="E2278" s="17">
        <v>1100380</v>
      </c>
      <c r="F2278" s="17" t="s">
        <v>23</v>
      </c>
      <c r="G2278" s="17">
        <v>200282</v>
      </c>
      <c r="H2278" s="17" t="s">
        <v>24</v>
      </c>
      <c r="I2278" s="27">
        <v>26.45</v>
      </c>
      <c r="J2278" s="27">
        <v>26.42</v>
      </c>
      <c r="K2278" s="17" t="s">
        <v>1744</v>
      </c>
      <c r="L2278" s="34" t="s">
        <v>1745</v>
      </c>
      <c r="M2278" s="17">
        <v>376</v>
      </c>
      <c r="N2278" s="18">
        <v>2341867.7400000002</v>
      </c>
      <c r="O2278" s="30">
        <v>88639.959878879643</v>
      </c>
    </row>
    <row r="2279" spans="1:15" x14ac:dyDescent="0.25">
      <c r="A2279" s="36">
        <v>42746</v>
      </c>
      <c r="B2279" s="38">
        <v>1</v>
      </c>
      <c r="C2279" s="38">
        <v>2</v>
      </c>
      <c r="D2279" s="17">
        <v>3000037806</v>
      </c>
      <c r="E2279" s="17">
        <v>1100380</v>
      </c>
      <c r="F2279" s="17" t="s">
        <v>23</v>
      </c>
      <c r="G2279" s="17">
        <v>200282</v>
      </c>
      <c r="H2279" s="17" t="s">
        <v>24</v>
      </c>
      <c r="I2279" s="27">
        <v>27.49</v>
      </c>
      <c r="J2279" s="27">
        <v>27.45</v>
      </c>
      <c r="K2279" s="17" t="s">
        <v>1746</v>
      </c>
      <c r="L2279" s="34" t="s">
        <v>1747</v>
      </c>
      <c r="M2279" s="17">
        <v>374</v>
      </c>
      <c r="N2279" s="18">
        <v>2433166.9</v>
      </c>
      <c r="O2279" s="30">
        <v>88639.959927140255</v>
      </c>
    </row>
    <row r="2280" spans="1:15" x14ac:dyDescent="0.25">
      <c r="A2280" s="36">
        <v>42746</v>
      </c>
      <c r="B2280" s="38">
        <v>1</v>
      </c>
      <c r="C2280" s="38">
        <v>2</v>
      </c>
      <c r="D2280" s="17">
        <v>3000037806</v>
      </c>
      <c r="E2280" s="17">
        <v>1100380</v>
      </c>
      <c r="F2280" s="17" t="s">
        <v>23</v>
      </c>
      <c r="G2280" s="17">
        <v>200282</v>
      </c>
      <c r="H2280" s="17" t="s">
        <v>24</v>
      </c>
      <c r="I2280" s="27">
        <v>27.1</v>
      </c>
      <c r="J2280" s="27">
        <v>27.02</v>
      </c>
      <c r="K2280" s="17" t="s">
        <v>1748</v>
      </c>
      <c r="L2280" s="34" t="s">
        <v>1749</v>
      </c>
      <c r="M2280" s="17">
        <v>377</v>
      </c>
      <c r="N2280" s="18">
        <v>2395051.7200000002</v>
      </c>
      <c r="O2280" s="30">
        <v>88639.960029607711</v>
      </c>
    </row>
    <row r="2281" spans="1:15" x14ac:dyDescent="0.25">
      <c r="A2281" s="36">
        <v>42747</v>
      </c>
      <c r="B2281" s="38">
        <v>1</v>
      </c>
      <c r="C2281" s="38">
        <v>2</v>
      </c>
      <c r="D2281" s="17">
        <v>3000037975</v>
      </c>
      <c r="E2281" s="17">
        <v>1100122</v>
      </c>
      <c r="F2281" s="17" t="s">
        <v>58</v>
      </c>
      <c r="G2281" s="17">
        <v>600005</v>
      </c>
      <c r="H2281" s="17" t="s">
        <v>434</v>
      </c>
      <c r="I2281" s="27">
        <v>20.285</v>
      </c>
      <c r="J2281" s="27">
        <v>20.260000000000002</v>
      </c>
      <c r="K2281" s="17" t="s">
        <v>1750</v>
      </c>
      <c r="L2281" s="34">
        <v>9499740159</v>
      </c>
      <c r="M2281" s="17">
        <v>9499740159</v>
      </c>
      <c r="N2281" s="18">
        <v>2033982.44</v>
      </c>
      <c r="O2281" s="30">
        <v>100393.99999999999</v>
      </c>
    </row>
    <row r="2282" spans="1:15" x14ac:dyDescent="0.25">
      <c r="A2282" s="36">
        <v>42747</v>
      </c>
      <c r="B2282" s="38">
        <v>1</v>
      </c>
      <c r="C2282" s="38">
        <v>2</v>
      </c>
      <c r="D2282" s="17">
        <v>3000037976</v>
      </c>
      <c r="E2282" s="17">
        <v>1100122</v>
      </c>
      <c r="F2282" s="17" t="s">
        <v>58</v>
      </c>
      <c r="G2282" s="17">
        <v>600005</v>
      </c>
      <c r="H2282" s="17" t="s">
        <v>434</v>
      </c>
      <c r="I2282" s="27">
        <v>18.54</v>
      </c>
      <c r="J2282" s="27">
        <v>18.46</v>
      </c>
      <c r="K2282" s="17" t="s">
        <v>1551</v>
      </c>
      <c r="L2282" s="34">
        <v>9499740160</v>
      </c>
      <c r="M2282" s="17">
        <v>9499740160</v>
      </c>
      <c r="N2282" s="18">
        <v>1778473.32</v>
      </c>
      <c r="O2282" s="30">
        <v>96342</v>
      </c>
    </row>
    <row r="2283" spans="1:15" x14ac:dyDescent="0.25">
      <c r="A2283" s="36">
        <v>42747</v>
      </c>
      <c r="B2283" s="38">
        <v>1</v>
      </c>
      <c r="C2283" s="38">
        <v>2</v>
      </c>
      <c r="D2283" s="17">
        <v>3000037977</v>
      </c>
      <c r="E2283" s="17">
        <v>1100122</v>
      </c>
      <c r="F2283" s="17" t="s">
        <v>58</v>
      </c>
      <c r="G2283" s="17">
        <v>600005</v>
      </c>
      <c r="H2283" s="17" t="s">
        <v>434</v>
      </c>
      <c r="I2283" s="27">
        <v>14.86</v>
      </c>
      <c r="J2283" s="27">
        <v>14.86</v>
      </c>
      <c r="K2283" s="17" t="s">
        <v>1751</v>
      </c>
      <c r="L2283" s="34">
        <v>9499740161</v>
      </c>
      <c r="M2283" s="17">
        <v>9499740161</v>
      </c>
      <c r="N2283" s="18">
        <v>1671274.48</v>
      </c>
      <c r="O2283" s="30">
        <v>112468</v>
      </c>
    </row>
    <row r="2284" spans="1:15" x14ac:dyDescent="0.25">
      <c r="A2284" s="36">
        <v>42748</v>
      </c>
      <c r="B2284" s="38">
        <v>1</v>
      </c>
      <c r="C2284" s="38">
        <v>2</v>
      </c>
      <c r="D2284" s="17">
        <v>3000036477</v>
      </c>
      <c r="E2284" s="17">
        <v>1100122</v>
      </c>
      <c r="F2284" s="17" t="s">
        <v>58</v>
      </c>
      <c r="G2284" s="17">
        <v>203182</v>
      </c>
      <c r="H2284" s="17" t="s">
        <v>1224</v>
      </c>
      <c r="I2284" s="27">
        <v>20.76</v>
      </c>
      <c r="J2284" s="27">
        <v>20.74</v>
      </c>
      <c r="K2284" s="17" t="s">
        <v>1752</v>
      </c>
      <c r="L2284" s="34">
        <v>52349</v>
      </c>
      <c r="M2284" s="17">
        <v>52349</v>
      </c>
      <c r="N2284" s="18">
        <v>2068420.94</v>
      </c>
      <c r="O2284" s="30">
        <v>99731</v>
      </c>
    </row>
    <row r="2285" spans="1:15" x14ac:dyDescent="0.25">
      <c r="A2285" s="36">
        <v>42748</v>
      </c>
      <c r="B2285" s="38">
        <v>1</v>
      </c>
      <c r="C2285" s="38">
        <v>2</v>
      </c>
      <c r="D2285" s="17">
        <v>3000036475</v>
      </c>
      <c r="E2285" s="17">
        <v>1100122</v>
      </c>
      <c r="F2285" s="17" t="s">
        <v>58</v>
      </c>
      <c r="G2285" s="17">
        <v>203182</v>
      </c>
      <c r="H2285" s="17" t="s">
        <v>1224</v>
      </c>
      <c r="I2285" s="27">
        <v>20.78</v>
      </c>
      <c r="J2285" s="27">
        <v>20.73</v>
      </c>
      <c r="K2285" s="17" t="s">
        <v>1753</v>
      </c>
      <c r="L2285" s="34">
        <v>52348</v>
      </c>
      <c r="M2285" s="17">
        <v>52348</v>
      </c>
      <c r="N2285" s="18">
        <v>2004984.87</v>
      </c>
      <c r="O2285" s="30">
        <v>96719</v>
      </c>
    </row>
    <row r="2286" spans="1:15" x14ac:dyDescent="0.25">
      <c r="A2286" s="36">
        <v>42748</v>
      </c>
      <c r="B2286" s="38">
        <v>1</v>
      </c>
      <c r="C2286" s="38">
        <v>2</v>
      </c>
      <c r="D2286" s="17">
        <v>3000036488</v>
      </c>
      <c r="E2286" s="17">
        <v>1100122</v>
      </c>
      <c r="F2286" s="17" t="s">
        <v>58</v>
      </c>
      <c r="G2286" s="17">
        <v>203182</v>
      </c>
      <c r="H2286" s="17" t="s">
        <v>1224</v>
      </c>
      <c r="I2286" s="27">
        <v>19.760000000000002</v>
      </c>
      <c r="J2286" s="27">
        <v>19.760000000000002</v>
      </c>
      <c r="K2286" s="17" t="s">
        <v>1754</v>
      </c>
      <c r="L2286" s="34">
        <v>51554</v>
      </c>
      <c r="M2286" s="17">
        <v>51554</v>
      </c>
      <c r="N2286" s="18">
        <v>1950845.5200000003</v>
      </c>
      <c r="O2286" s="30">
        <v>98727</v>
      </c>
    </row>
    <row r="2287" spans="1:15" x14ac:dyDescent="0.25">
      <c r="A2287" s="36">
        <v>42748</v>
      </c>
      <c r="B2287" s="38">
        <v>1</v>
      </c>
      <c r="C2287" s="38">
        <v>2</v>
      </c>
      <c r="D2287" s="17">
        <v>3000037997</v>
      </c>
      <c r="E2287" s="17">
        <v>1100122</v>
      </c>
      <c r="F2287" s="17" t="s">
        <v>58</v>
      </c>
      <c r="G2287" s="17">
        <v>600005</v>
      </c>
      <c r="H2287" s="17" t="s">
        <v>434</v>
      </c>
      <c r="I2287" s="27">
        <v>20</v>
      </c>
      <c r="J2287" s="27">
        <v>19.940000000000001</v>
      </c>
      <c r="K2287" s="17" t="s">
        <v>1755</v>
      </c>
      <c r="L2287" s="34">
        <v>9499740162</v>
      </c>
      <c r="M2287" s="17">
        <v>9499740162</v>
      </c>
      <c r="N2287" s="18">
        <v>2222432.64</v>
      </c>
      <c r="O2287" s="30">
        <v>111456</v>
      </c>
    </row>
    <row r="2288" spans="1:15" x14ac:dyDescent="0.25">
      <c r="A2288" s="36">
        <v>42748</v>
      </c>
      <c r="B2288" s="38">
        <v>1</v>
      </c>
      <c r="C2288" s="38">
        <v>2</v>
      </c>
      <c r="D2288" s="17">
        <v>3000037997</v>
      </c>
      <c r="E2288" s="17">
        <v>1100122</v>
      </c>
      <c r="F2288" s="17" t="s">
        <v>58</v>
      </c>
      <c r="G2288" s="17">
        <v>600005</v>
      </c>
      <c r="H2288" s="17" t="s">
        <v>434</v>
      </c>
      <c r="I2288" s="27">
        <v>20</v>
      </c>
      <c r="J2288" s="27">
        <v>19.93</v>
      </c>
      <c r="K2288" s="17" t="s">
        <v>1027</v>
      </c>
      <c r="L2288" s="34">
        <v>9499740162</v>
      </c>
      <c r="M2288" s="17">
        <v>9499740162</v>
      </c>
      <c r="N2288" s="18">
        <v>2221318.08</v>
      </c>
      <c r="O2288" s="30">
        <v>111456</v>
      </c>
    </row>
    <row r="2289" spans="1:15" x14ac:dyDescent="0.25">
      <c r="A2289" s="36">
        <v>42748</v>
      </c>
      <c r="B2289" s="38">
        <v>1</v>
      </c>
      <c r="C2289" s="38">
        <v>2</v>
      </c>
      <c r="D2289" s="17">
        <v>3000036513</v>
      </c>
      <c r="E2289" s="17">
        <v>1100122</v>
      </c>
      <c r="F2289" s="17" t="s">
        <v>58</v>
      </c>
      <c r="G2289" s="17">
        <v>203182</v>
      </c>
      <c r="H2289" s="17" t="s">
        <v>1224</v>
      </c>
      <c r="I2289" s="27">
        <v>17.61</v>
      </c>
      <c r="J2289" s="27">
        <v>17.61</v>
      </c>
      <c r="K2289" s="17" t="s">
        <v>1756</v>
      </c>
      <c r="L2289" s="34">
        <v>51557</v>
      </c>
      <c r="M2289" s="17">
        <v>51557</v>
      </c>
      <c r="N2289" s="18">
        <v>1694381.37</v>
      </c>
      <c r="O2289" s="30">
        <v>96217.000000000015</v>
      </c>
    </row>
    <row r="2290" spans="1:15" x14ac:dyDescent="0.25">
      <c r="A2290" s="36">
        <v>42748</v>
      </c>
      <c r="B2290" s="38">
        <v>1</v>
      </c>
      <c r="C2290" s="38">
        <v>2</v>
      </c>
      <c r="D2290" s="17">
        <v>3000036513</v>
      </c>
      <c r="E2290" s="17">
        <v>1100122</v>
      </c>
      <c r="F2290" s="17" t="s">
        <v>58</v>
      </c>
      <c r="G2290" s="17">
        <v>203182</v>
      </c>
      <c r="H2290" s="17" t="s">
        <v>1224</v>
      </c>
      <c r="I2290" s="27">
        <v>20.52</v>
      </c>
      <c r="J2290" s="27">
        <v>20.52</v>
      </c>
      <c r="K2290" s="17" t="s">
        <v>1757</v>
      </c>
      <c r="L2290" s="34">
        <v>52350</v>
      </c>
      <c r="M2290" s="17">
        <v>52350</v>
      </c>
      <c r="N2290" s="18">
        <v>1974372.8399999999</v>
      </c>
      <c r="O2290" s="30">
        <v>96217</v>
      </c>
    </row>
    <row r="2291" spans="1:15" x14ac:dyDescent="0.25">
      <c r="A2291" s="36">
        <v>42748</v>
      </c>
      <c r="B2291" s="38">
        <v>1</v>
      </c>
      <c r="C2291" s="38">
        <v>2</v>
      </c>
      <c r="D2291" s="17">
        <v>3000036487</v>
      </c>
      <c r="E2291" s="17">
        <v>1100122</v>
      </c>
      <c r="F2291" s="17" t="s">
        <v>58</v>
      </c>
      <c r="G2291" s="17">
        <v>203182</v>
      </c>
      <c r="H2291" s="17" t="s">
        <v>1224</v>
      </c>
      <c r="I2291" s="27">
        <v>21.01</v>
      </c>
      <c r="J2291" s="27">
        <v>20.99</v>
      </c>
      <c r="K2291" s="17" t="s">
        <v>1758</v>
      </c>
      <c r="L2291" s="34">
        <v>51551</v>
      </c>
      <c r="M2291" s="17">
        <v>51551</v>
      </c>
      <c r="N2291" s="18">
        <v>2009057.85</v>
      </c>
      <c r="O2291" s="30">
        <v>95715.000000000015</v>
      </c>
    </row>
    <row r="2292" spans="1:15" x14ac:dyDescent="0.25">
      <c r="A2292" s="36">
        <v>42748</v>
      </c>
      <c r="B2292" s="38">
        <v>1</v>
      </c>
      <c r="C2292" s="38">
        <v>2</v>
      </c>
      <c r="D2292" s="17">
        <v>3000036485</v>
      </c>
      <c r="E2292" s="17">
        <v>1100122</v>
      </c>
      <c r="F2292" s="17" t="s">
        <v>58</v>
      </c>
      <c r="G2292" s="17">
        <v>203182</v>
      </c>
      <c r="H2292" s="17" t="s">
        <v>1224</v>
      </c>
      <c r="I2292" s="27">
        <v>20.92</v>
      </c>
      <c r="J2292" s="27">
        <v>20.9</v>
      </c>
      <c r="K2292" s="17" t="s">
        <v>1759</v>
      </c>
      <c r="L2292" s="34">
        <v>51558</v>
      </c>
      <c r="M2292" s="17">
        <v>51558</v>
      </c>
      <c r="N2292" s="18">
        <v>2000443.4999999998</v>
      </c>
      <c r="O2292" s="30">
        <v>95715</v>
      </c>
    </row>
    <row r="2293" spans="1:15" x14ac:dyDescent="0.25">
      <c r="A2293" s="36">
        <v>42748</v>
      </c>
      <c r="B2293" s="38">
        <v>1</v>
      </c>
      <c r="C2293" s="38">
        <v>2</v>
      </c>
      <c r="D2293" s="17">
        <v>3000038004</v>
      </c>
      <c r="E2293" s="17">
        <v>1100122</v>
      </c>
      <c r="F2293" s="17" t="s">
        <v>58</v>
      </c>
      <c r="G2293" s="17">
        <v>600005</v>
      </c>
      <c r="H2293" s="17" t="s">
        <v>434</v>
      </c>
      <c r="I2293" s="27">
        <v>19.670000000000002</v>
      </c>
      <c r="J2293" s="27">
        <v>19.59</v>
      </c>
      <c r="K2293" s="17" t="s">
        <v>1760</v>
      </c>
      <c r="L2293" s="34">
        <v>9499740163</v>
      </c>
      <c r="M2293" s="17">
        <v>9499740163</v>
      </c>
      <c r="N2293" s="18">
        <v>2085786.48</v>
      </c>
      <c r="O2293" s="30">
        <v>106472</v>
      </c>
    </row>
    <row r="2294" spans="1:15" x14ac:dyDescent="0.25">
      <c r="A2294" s="36">
        <v>42748</v>
      </c>
      <c r="B2294" s="38">
        <v>1</v>
      </c>
      <c r="C2294" s="38">
        <v>2</v>
      </c>
      <c r="D2294" s="17">
        <v>3000036513</v>
      </c>
      <c r="E2294" s="17">
        <v>1100122</v>
      </c>
      <c r="F2294" s="17" t="s">
        <v>58</v>
      </c>
      <c r="G2294" s="17">
        <v>203182</v>
      </c>
      <c r="H2294" s="17" t="s">
        <v>1224</v>
      </c>
      <c r="I2294" s="27">
        <v>21.11</v>
      </c>
      <c r="J2294" s="27">
        <v>21.11</v>
      </c>
      <c r="K2294" s="17" t="s">
        <v>415</v>
      </c>
      <c r="L2294" s="34">
        <v>51552</v>
      </c>
      <c r="M2294" s="17">
        <v>51552</v>
      </c>
      <c r="N2294" s="18">
        <v>2031140.8700000003</v>
      </c>
      <c r="O2294" s="30">
        <v>96217.000000000015</v>
      </c>
    </row>
    <row r="2295" spans="1:15" x14ac:dyDescent="0.25">
      <c r="A2295" s="36">
        <v>42748</v>
      </c>
      <c r="B2295" s="38">
        <v>1</v>
      </c>
      <c r="C2295" s="38">
        <v>2</v>
      </c>
      <c r="D2295" s="17">
        <v>3000036487</v>
      </c>
      <c r="E2295" s="17">
        <v>1100122</v>
      </c>
      <c r="F2295" s="17" t="s">
        <v>58</v>
      </c>
      <c r="G2295" s="17">
        <v>203182</v>
      </c>
      <c r="H2295" s="17" t="s">
        <v>1224</v>
      </c>
      <c r="I2295" s="27">
        <v>20.88</v>
      </c>
      <c r="J2295" s="27">
        <v>20.83</v>
      </c>
      <c r="K2295" s="17" t="s">
        <v>1761</v>
      </c>
      <c r="L2295" s="34">
        <v>51553</v>
      </c>
      <c r="M2295" s="17">
        <v>51553</v>
      </c>
      <c r="N2295" s="18">
        <v>1993743.4499999997</v>
      </c>
      <c r="O2295" s="30">
        <v>95715</v>
      </c>
    </row>
    <row r="2296" spans="1:15" x14ac:dyDescent="0.25">
      <c r="A2296" s="36">
        <v>42748</v>
      </c>
      <c r="B2296" s="38">
        <v>1</v>
      </c>
      <c r="C2296" s="38">
        <v>2</v>
      </c>
      <c r="D2296" s="17">
        <v>3000036513</v>
      </c>
      <c r="E2296" s="17">
        <v>1100122</v>
      </c>
      <c r="F2296" s="17" t="s">
        <v>58</v>
      </c>
      <c r="G2296" s="17">
        <v>203182</v>
      </c>
      <c r="H2296" s="17" t="s">
        <v>1224</v>
      </c>
      <c r="I2296" s="27">
        <v>21.37</v>
      </c>
      <c r="J2296" s="27">
        <v>21.36</v>
      </c>
      <c r="K2296" s="17" t="s">
        <v>1660</v>
      </c>
      <c r="L2296" s="34">
        <v>51556</v>
      </c>
      <c r="M2296" s="17">
        <v>51556</v>
      </c>
      <c r="N2296" s="18">
        <v>2055195.1200000003</v>
      </c>
      <c r="O2296" s="30">
        <v>96217.000000000015</v>
      </c>
    </row>
    <row r="2297" spans="1:15" x14ac:dyDescent="0.25">
      <c r="A2297" s="36">
        <v>42748</v>
      </c>
      <c r="B2297" s="38">
        <v>1</v>
      </c>
      <c r="C2297" s="38">
        <v>2</v>
      </c>
      <c r="D2297" s="17">
        <v>3000036513</v>
      </c>
      <c r="E2297" s="17">
        <v>1100122</v>
      </c>
      <c r="F2297" s="17" t="s">
        <v>58</v>
      </c>
      <c r="G2297" s="17">
        <v>203182</v>
      </c>
      <c r="H2297" s="17" t="s">
        <v>1224</v>
      </c>
      <c r="I2297" s="27">
        <v>16.78</v>
      </c>
      <c r="J2297" s="27">
        <v>16.78</v>
      </c>
      <c r="K2297" s="17" t="s">
        <v>1762</v>
      </c>
      <c r="L2297" s="34">
        <v>51559</v>
      </c>
      <c r="M2297" s="17">
        <v>51559</v>
      </c>
      <c r="N2297" s="18">
        <v>1614521.26</v>
      </c>
      <c r="O2297" s="30">
        <v>96217</v>
      </c>
    </row>
    <row r="2298" spans="1:15" x14ac:dyDescent="0.25">
      <c r="A2298" s="36">
        <v>42748</v>
      </c>
      <c r="B2298" s="38">
        <v>1</v>
      </c>
      <c r="C2298" s="38">
        <v>2</v>
      </c>
      <c r="D2298" s="17">
        <v>3000036475</v>
      </c>
      <c r="E2298" s="17">
        <v>1100122</v>
      </c>
      <c r="F2298" s="17" t="s">
        <v>58</v>
      </c>
      <c r="G2298" s="17">
        <v>203182</v>
      </c>
      <c r="H2298" s="17" t="s">
        <v>1224</v>
      </c>
      <c r="I2298" s="27">
        <v>20.49</v>
      </c>
      <c r="J2298" s="27">
        <v>20.49</v>
      </c>
      <c r="K2298" s="17" t="s">
        <v>1295</v>
      </c>
      <c r="L2298" s="34">
        <v>51555</v>
      </c>
      <c r="M2298" s="17">
        <v>51555</v>
      </c>
      <c r="N2298" s="18">
        <v>1981772.31</v>
      </c>
      <c r="O2298" s="30">
        <v>96719.000000000015</v>
      </c>
    </row>
    <row r="2299" spans="1:15" x14ac:dyDescent="0.25">
      <c r="A2299" s="36">
        <v>42748</v>
      </c>
      <c r="B2299" s="38">
        <v>1</v>
      </c>
      <c r="C2299" s="38">
        <v>2</v>
      </c>
      <c r="D2299" s="17">
        <v>3000038005</v>
      </c>
      <c r="E2299" s="17">
        <v>1100122</v>
      </c>
      <c r="F2299" s="17" t="s">
        <v>58</v>
      </c>
      <c r="G2299" s="17">
        <v>600005</v>
      </c>
      <c r="H2299" s="17" t="s">
        <v>434</v>
      </c>
      <c r="I2299" s="27">
        <v>20.48</v>
      </c>
      <c r="J2299" s="27">
        <v>20.420000000000002</v>
      </c>
      <c r="K2299" s="17" t="s">
        <v>1763</v>
      </c>
      <c r="L2299" s="34">
        <v>9499740164</v>
      </c>
      <c r="M2299" s="17">
        <v>9499740164</v>
      </c>
      <c r="N2299" s="18">
        <v>2275931.52</v>
      </c>
      <c r="O2299" s="30">
        <v>111455.99999999999</v>
      </c>
    </row>
    <row r="2300" spans="1:15" x14ac:dyDescent="0.25">
      <c r="A2300" s="36">
        <v>42748</v>
      </c>
      <c r="B2300" s="38">
        <v>1</v>
      </c>
      <c r="C2300" s="38">
        <v>2</v>
      </c>
      <c r="D2300" s="17">
        <v>3000038007</v>
      </c>
      <c r="E2300" s="17">
        <v>1100122</v>
      </c>
      <c r="F2300" s="17" t="s">
        <v>58</v>
      </c>
      <c r="G2300" s="17">
        <v>600005</v>
      </c>
      <c r="H2300" s="17" t="s">
        <v>434</v>
      </c>
      <c r="I2300" s="27">
        <v>20.22</v>
      </c>
      <c r="J2300" s="27">
        <v>20.149999999999999</v>
      </c>
      <c r="K2300" s="17" t="s">
        <v>1764</v>
      </c>
      <c r="L2300" s="34">
        <v>9499740165</v>
      </c>
      <c r="M2300" s="17">
        <v>9499740165</v>
      </c>
      <c r="N2300" s="18">
        <v>2245838.4</v>
      </c>
      <c r="O2300" s="30">
        <v>111456</v>
      </c>
    </row>
    <row r="2301" spans="1:15" x14ac:dyDescent="0.25">
      <c r="A2301" s="36">
        <v>42751</v>
      </c>
      <c r="B2301" s="38">
        <v>1</v>
      </c>
      <c r="C2301" s="38">
        <v>3</v>
      </c>
      <c r="D2301" s="17">
        <v>3000038114</v>
      </c>
      <c r="E2301" s="17">
        <v>1100122</v>
      </c>
      <c r="F2301" s="17" t="s">
        <v>58</v>
      </c>
      <c r="G2301" s="17">
        <v>600005</v>
      </c>
      <c r="H2301" s="17" t="s">
        <v>434</v>
      </c>
      <c r="I2301" s="27">
        <v>19.79</v>
      </c>
      <c r="J2301" s="27">
        <v>19.760000000000002</v>
      </c>
      <c r="K2301" s="17" t="s">
        <v>1765</v>
      </c>
      <c r="L2301" s="34">
        <v>9499740169</v>
      </c>
      <c r="M2301" s="17">
        <v>9499740169</v>
      </c>
      <c r="N2301" s="18">
        <v>2202370.56</v>
      </c>
      <c r="O2301" s="30">
        <v>111456</v>
      </c>
    </row>
    <row r="2302" spans="1:15" x14ac:dyDescent="0.25">
      <c r="A2302" s="36">
        <v>42751</v>
      </c>
      <c r="B2302" s="38">
        <v>1</v>
      </c>
      <c r="C2302" s="38">
        <v>3</v>
      </c>
      <c r="D2302" s="17">
        <v>3000038115</v>
      </c>
      <c r="E2302" s="17">
        <v>1100122</v>
      </c>
      <c r="F2302" s="17" t="s">
        <v>58</v>
      </c>
      <c r="G2302" s="17">
        <v>600005</v>
      </c>
      <c r="H2302" s="17" t="s">
        <v>434</v>
      </c>
      <c r="I2302" s="27">
        <v>15.6</v>
      </c>
      <c r="J2302" s="27">
        <v>15.6</v>
      </c>
      <c r="K2302" s="17" t="s">
        <v>1766</v>
      </c>
      <c r="L2302" s="34">
        <v>9499740170</v>
      </c>
      <c r="M2302" s="17">
        <v>9499740170</v>
      </c>
      <c r="N2302" s="18">
        <v>1517630.4</v>
      </c>
      <c r="O2302" s="30">
        <v>97284</v>
      </c>
    </row>
    <row r="2303" spans="1:15" x14ac:dyDescent="0.25">
      <c r="A2303" s="36">
        <v>42751</v>
      </c>
      <c r="B2303" s="38">
        <v>1</v>
      </c>
      <c r="C2303" s="38">
        <v>3</v>
      </c>
      <c r="D2303" s="17">
        <v>3000038059</v>
      </c>
      <c r="E2303" s="17">
        <v>1100122</v>
      </c>
      <c r="F2303" s="17" t="s">
        <v>58</v>
      </c>
      <c r="G2303" s="17">
        <v>600005</v>
      </c>
      <c r="H2303" s="17" t="s">
        <v>434</v>
      </c>
      <c r="I2303" s="27">
        <v>19.829999999999998</v>
      </c>
      <c r="J2303" s="27">
        <v>19.77</v>
      </c>
      <c r="K2303" s="17" t="s">
        <v>1767</v>
      </c>
      <c r="L2303" s="34">
        <v>9499740167</v>
      </c>
      <c r="M2303" s="17">
        <v>9499740167</v>
      </c>
      <c r="N2303" s="18">
        <v>2203485.12</v>
      </c>
      <c r="O2303" s="30">
        <v>111456.00000000001</v>
      </c>
    </row>
    <row r="2304" spans="1:15" x14ac:dyDescent="0.25">
      <c r="A2304" s="36">
        <v>42751</v>
      </c>
      <c r="B2304" s="38">
        <v>1</v>
      </c>
      <c r="C2304" s="38">
        <v>3</v>
      </c>
      <c r="D2304" s="17">
        <v>3000038049</v>
      </c>
      <c r="E2304" s="17">
        <v>1100122</v>
      </c>
      <c r="F2304" s="17" t="s">
        <v>58</v>
      </c>
      <c r="G2304" s="17">
        <v>600005</v>
      </c>
      <c r="H2304" s="17" t="s">
        <v>434</v>
      </c>
      <c r="I2304" s="27">
        <v>20</v>
      </c>
      <c r="J2304" s="27">
        <v>19.91</v>
      </c>
      <c r="K2304" s="17" t="s">
        <v>1768</v>
      </c>
      <c r="L2304" s="34">
        <v>9499740166</v>
      </c>
      <c r="M2304" s="17">
        <v>9499740166</v>
      </c>
      <c r="N2304" s="18">
        <v>2198940.04</v>
      </c>
      <c r="O2304" s="30">
        <v>110444</v>
      </c>
    </row>
    <row r="2305" spans="1:15" x14ac:dyDescent="0.25">
      <c r="A2305" s="36">
        <v>42751</v>
      </c>
      <c r="B2305" s="38">
        <v>1</v>
      </c>
      <c r="C2305" s="38">
        <v>3</v>
      </c>
      <c r="D2305" s="17">
        <v>3000038115</v>
      </c>
      <c r="E2305" s="17">
        <v>1100122</v>
      </c>
      <c r="F2305" s="17" t="s">
        <v>58</v>
      </c>
      <c r="G2305" s="17">
        <v>600005</v>
      </c>
      <c r="H2305" s="17" t="s">
        <v>434</v>
      </c>
      <c r="I2305" s="27">
        <v>15.55</v>
      </c>
      <c r="J2305" s="27">
        <v>15.53</v>
      </c>
      <c r="K2305" s="17" t="s">
        <v>1769</v>
      </c>
      <c r="L2305" s="34">
        <v>9499740170</v>
      </c>
      <c r="M2305" s="17">
        <v>9499740170</v>
      </c>
      <c r="N2305" s="18">
        <v>1510820.52</v>
      </c>
      <c r="O2305" s="30">
        <v>97284</v>
      </c>
    </row>
    <row r="2306" spans="1:15" x14ac:dyDescent="0.25">
      <c r="A2306" s="36">
        <v>42751</v>
      </c>
      <c r="B2306" s="38">
        <v>1</v>
      </c>
      <c r="C2306" s="38">
        <v>3</v>
      </c>
      <c r="D2306" s="17">
        <v>3000035639</v>
      </c>
      <c r="E2306" s="17">
        <v>1100365</v>
      </c>
      <c r="F2306" s="17" t="s">
        <v>14</v>
      </c>
      <c r="G2306" s="17">
        <v>201888</v>
      </c>
      <c r="H2306" s="17" t="s">
        <v>15</v>
      </c>
      <c r="I2306" s="27">
        <v>19.14</v>
      </c>
      <c r="J2306" s="27">
        <v>19.12</v>
      </c>
      <c r="K2306" s="17" t="s">
        <v>1770</v>
      </c>
      <c r="L2306" s="34">
        <v>25018</v>
      </c>
      <c r="M2306" s="17">
        <v>25018</v>
      </c>
      <c r="N2306" s="18">
        <v>813364.8</v>
      </c>
      <c r="O2306" s="30">
        <v>42540</v>
      </c>
    </row>
    <row r="2307" spans="1:15" x14ac:dyDescent="0.25">
      <c r="A2307" s="36">
        <v>42751</v>
      </c>
      <c r="B2307" s="38">
        <v>1</v>
      </c>
      <c r="C2307" s="38">
        <v>3</v>
      </c>
      <c r="D2307" s="17">
        <v>3000035639</v>
      </c>
      <c r="E2307" s="17">
        <v>1100365</v>
      </c>
      <c r="F2307" s="17" t="s">
        <v>14</v>
      </c>
      <c r="G2307" s="17">
        <v>201888</v>
      </c>
      <c r="H2307" s="17" t="s">
        <v>15</v>
      </c>
      <c r="I2307" s="27">
        <v>20.29</v>
      </c>
      <c r="J2307" s="27">
        <v>20.23</v>
      </c>
      <c r="K2307" s="17" t="s">
        <v>1670</v>
      </c>
      <c r="L2307" s="34">
        <v>25348</v>
      </c>
      <c r="M2307" s="17">
        <v>25080</v>
      </c>
      <c r="N2307" s="18">
        <v>860584.20000000007</v>
      </c>
      <c r="O2307" s="30">
        <v>42540</v>
      </c>
    </row>
    <row r="2308" spans="1:15" x14ac:dyDescent="0.25">
      <c r="A2308" s="36">
        <v>42751</v>
      </c>
      <c r="B2308" s="38">
        <v>1</v>
      </c>
      <c r="C2308" s="38">
        <v>3</v>
      </c>
      <c r="D2308" s="17">
        <v>3000035639</v>
      </c>
      <c r="E2308" s="17">
        <v>1100365</v>
      </c>
      <c r="F2308" s="17" t="s">
        <v>14</v>
      </c>
      <c r="G2308" s="17">
        <v>201888</v>
      </c>
      <c r="H2308" s="17" t="s">
        <v>15</v>
      </c>
      <c r="I2308" s="27">
        <v>-20.62</v>
      </c>
      <c r="J2308" s="27">
        <v>-20.62</v>
      </c>
      <c r="K2308" s="17" t="s">
        <v>1079</v>
      </c>
      <c r="L2308" s="34">
        <v>25024</v>
      </c>
      <c r="M2308" s="17">
        <v>25024</v>
      </c>
      <c r="N2308" s="18">
        <v>-877174.8</v>
      </c>
      <c r="O2308" s="30">
        <v>42540</v>
      </c>
    </row>
    <row r="2309" spans="1:15" x14ac:dyDescent="0.25">
      <c r="A2309" s="36">
        <v>42751</v>
      </c>
      <c r="B2309" s="38">
        <v>1</v>
      </c>
      <c r="C2309" s="38">
        <v>3</v>
      </c>
      <c r="D2309" s="17">
        <v>3000035639</v>
      </c>
      <c r="E2309" s="17">
        <v>1100365</v>
      </c>
      <c r="F2309" s="17" t="s">
        <v>14</v>
      </c>
      <c r="G2309" s="17">
        <v>201888</v>
      </c>
      <c r="H2309" s="17" t="s">
        <v>15</v>
      </c>
      <c r="I2309" s="27">
        <v>-20.63</v>
      </c>
      <c r="J2309" s="27">
        <v>-20.58</v>
      </c>
      <c r="K2309" s="17" t="s">
        <v>1404</v>
      </c>
      <c r="L2309" s="34">
        <v>25016</v>
      </c>
      <c r="M2309" s="17">
        <v>25016</v>
      </c>
      <c r="N2309" s="18">
        <v>-875473.2</v>
      </c>
      <c r="O2309" s="30">
        <v>42540</v>
      </c>
    </row>
    <row r="2310" spans="1:15" x14ac:dyDescent="0.25">
      <c r="A2310" s="36">
        <v>42751</v>
      </c>
      <c r="B2310" s="38">
        <v>1</v>
      </c>
      <c r="C2310" s="38">
        <v>3</v>
      </c>
      <c r="D2310" s="17">
        <v>3000035639</v>
      </c>
      <c r="E2310" s="17">
        <v>1100365</v>
      </c>
      <c r="F2310" s="17" t="s">
        <v>14</v>
      </c>
      <c r="G2310" s="17">
        <v>201888</v>
      </c>
      <c r="H2310" s="17" t="s">
        <v>15</v>
      </c>
      <c r="I2310" s="27">
        <v>20.92</v>
      </c>
      <c r="J2310" s="27">
        <v>20.86</v>
      </c>
      <c r="K2310" s="17" t="s">
        <v>1771</v>
      </c>
      <c r="L2310" s="34">
        <v>25083</v>
      </c>
      <c r="M2310" s="17">
        <v>25083</v>
      </c>
      <c r="N2310" s="18">
        <v>887384.4</v>
      </c>
      <c r="O2310" s="30">
        <v>42540</v>
      </c>
    </row>
    <row r="2311" spans="1:15" x14ac:dyDescent="0.25">
      <c r="A2311" s="36">
        <v>42751</v>
      </c>
      <c r="B2311" s="38">
        <v>1</v>
      </c>
      <c r="C2311" s="38">
        <v>3</v>
      </c>
      <c r="D2311" s="17">
        <v>3000035639</v>
      </c>
      <c r="E2311" s="17">
        <v>1100365</v>
      </c>
      <c r="F2311" s="17" t="s">
        <v>14</v>
      </c>
      <c r="G2311" s="17">
        <v>201888</v>
      </c>
      <c r="H2311" s="17" t="s">
        <v>15</v>
      </c>
      <c r="I2311" s="27">
        <v>19.510000000000002</v>
      </c>
      <c r="J2311" s="27">
        <v>19.489999999999998</v>
      </c>
      <c r="K2311" s="17" t="s">
        <v>1772</v>
      </c>
      <c r="L2311" s="34">
        <v>25021</v>
      </c>
      <c r="M2311" s="17">
        <v>25021</v>
      </c>
      <c r="N2311" s="18">
        <v>829104.6</v>
      </c>
      <c r="O2311" s="30">
        <v>42540</v>
      </c>
    </row>
    <row r="2312" spans="1:15" x14ac:dyDescent="0.25">
      <c r="A2312" s="36">
        <v>42751</v>
      </c>
      <c r="B2312" s="38">
        <v>1</v>
      </c>
      <c r="C2312" s="38">
        <v>3</v>
      </c>
      <c r="D2312" s="17">
        <v>3000035639</v>
      </c>
      <c r="E2312" s="17">
        <v>1100365</v>
      </c>
      <c r="F2312" s="17" t="s">
        <v>14</v>
      </c>
      <c r="G2312" s="17">
        <v>201888</v>
      </c>
      <c r="H2312" s="17" t="s">
        <v>15</v>
      </c>
      <c r="I2312" s="27">
        <v>-20.29</v>
      </c>
      <c r="J2312" s="27">
        <v>-20.23</v>
      </c>
      <c r="K2312" s="17" t="s">
        <v>1670</v>
      </c>
      <c r="L2312" s="34">
        <v>25348</v>
      </c>
      <c r="M2312" s="17">
        <v>25080</v>
      </c>
      <c r="N2312" s="18">
        <v>-860584.20000000007</v>
      </c>
      <c r="O2312" s="30">
        <v>42540</v>
      </c>
    </row>
    <row r="2313" spans="1:15" x14ac:dyDescent="0.25">
      <c r="A2313" s="36">
        <v>42751</v>
      </c>
      <c r="B2313" s="38">
        <v>1</v>
      </c>
      <c r="C2313" s="38">
        <v>3</v>
      </c>
      <c r="D2313" s="17">
        <v>3000035639</v>
      </c>
      <c r="E2313" s="17">
        <v>1100365</v>
      </c>
      <c r="F2313" s="17" t="s">
        <v>14</v>
      </c>
      <c r="G2313" s="17">
        <v>201888</v>
      </c>
      <c r="H2313" s="17" t="s">
        <v>15</v>
      </c>
      <c r="I2313" s="27">
        <v>-19.14</v>
      </c>
      <c r="J2313" s="27">
        <v>-19.12</v>
      </c>
      <c r="K2313" s="17" t="s">
        <v>1770</v>
      </c>
      <c r="L2313" s="34">
        <v>25018</v>
      </c>
      <c r="M2313" s="17">
        <v>25018</v>
      </c>
      <c r="N2313" s="18">
        <v>-813364.8</v>
      </c>
      <c r="O2313" s="30">
        <v>42540</v>
      </c>
    </row>
    <row r="2314" spans="1:15" x14ac:dyDescent="0.25">
      <c r="A2314" s="36">
        <v>42751</v>
      </c>
      <c r="B2314" s="38">
        <v>1</v>
      </c>
      <c r="C2314" s="38">
        <v>3</v>
      </c>
      <c r="D2314" s="17">
        <v>3000035639</v>
      </c>
      <c r="E2314" s="17">
        <v>1100365</v>
      </c>
      <c r="F2314" s="17" t="s">
        <v>14</v>
      </c>
      <c r="G2314" s="17">
        <v>201888</v>
      </c>
      <c r="H2314" s="17" t="s">
        <v>15</v>
      </c>
      <c r="I2314" s="27">
        <v>-20.92</v>
      </c>
      <c r="J2314" s="27">
        <v>-20.86</v>
      </c>
      <c r="K2314" s="17" t="s">
        <v>1771</v>
      </c>
      <c r="L2314" s="34">
        <v>25083</v>
      </c>
      <c r="M2314" s="17">
        <v>25083</v>
      </c>
      <c r="N2314" s="18">
        <v>-887384.4</v>
      </c>
      <c r="O2314" s="30">
        <v>42540</v>
      </c>
    </row>
    <row r="2315" spans="1:15" x14ac:dyDescent="0.25">
      <c r="A2315" s="36">
        <v>42751</v>
      </c>
      <c r="B2315" s="38">
        <v>1</v>
      </c>
      <c r="C2315" s="38">
        <v>3</v>
      </c>
      <c r="D2315" s="17">
        <v>3000035639</v>
      </c>
      <c r="E2315" s="17">
        <v>1100365</v>
      </c>
      <c r="F2315" s="17" t="s">
        <v>14</v>
      </c>
      <c r="G2315" s="17">
        <v>201888</v>
      </c>
      <c r="H2315" s="17" t="s">
        <v>15</v>
      </c>
      <c r="I2315" s="27">
        <v>-19.510000000000002</v>
      </c>
      <c r="J2315" s="27">
        <v>-19.489999999999998</v>
      </c>
      <c r="K2315" s="17" t="s">
        <v>1772</v>
      </c>
      <c r="L2315" s="34">
        <v>25021</v>
      </c>
      <c r="M2315" s="17">
        <v>25021</v>
      </c>
      <c r="N2315" s="18">
        <v>-829104.6</v>
      </c>
      <c r="O2315" s="30">
        <v>42540</v>
      </c>
    </row>
    <row r="2316" spans="1:15" x14ac:dyDescent="0.25">
      <c r="A2316" s="36">
        <v>42751</v>
      </c>
      <c r="B2316" s="38">
        <v>1</v>
      </c>
      <c r="C2316" s="38">
        <v>3</v>
      </c>
      <c r="D2316" s="17">
        <v>3000035639</v>
      </c>
      <c r="E2316" s="17">
        <v>1100365</v>
      </c>
      <c r="F2316" s="17" t="s">
        <v>14</v>
      </c>
      <c r="G2316" s="17">
        <v>201888</v>
      </c>
      <c r="H2316" s="17" t="s">
        <v>15</v>
      </c>
      <c r="I2316" s="27">
        <v>-19.760000000000002</v>
      </c>
      <c r="J2316" s="27">
        <v>-19.73</v>
      </c>
      <c r="K2316" s="17" t="s">
        <v>1773</v>
      </c>
      <c r="L2316" s="34">
        <v>25020</v>
      </c>
      <c r="M2316" s="17">
        <v>25020</v>
      </c>
      <c r="N2316" s="18">
        <v>-839314.20000000007</v>
      </c>
      <c r="O2316" s="30">
        <v>42540</v>
      </c>
    </row>
    <row r="2317" spans="1:15" x14ac:dyDescent="0.25">
      <c r="A2317" s="36">
        <v>42751</v>
      </c>
      <c r="B2317" s="38">
        <v>1</v>
      </c>
      <c r="C2317" s="38">
        <v>3</v>
      </c>
      <c r="D2317" s="17">
        <v>3000035639</v>
      </c>
      <c r="E2317" s="17">
        <v>1100365</v>
      </c>
      <c r="F2317" s="17" t="s">
        <v>14</v>
      </c>
      <c r="G2317" s="17">
        <v>201888</v>
      </c>
      <c r="H2317" s="17" t="s">
        <v>15</v>
      </c>
      <c r="I2317" s="27">
        <v>20.63</v>
      </c>
      <c r="J2317" s="27">
        <v>20.58</v>
      </c>
      <c r="K2317" s="17" t="s">
        <v>1404</v>
      </c>
      <c r="L2317" s="34">
        <v>25016</v>
      </c>
      <c r="M2317" s="17">
        <v>25016</v>
      </c>
      <c r="N2317" s="18">
        <v>875473.2</v>
      </c>
      <c r="O2317" s="30">
        <v>42540</v>
      </c>
    </row>
    <row r="2318" spans="1:15" x14ac:dyDescent="0.25">
      <c r="A2318" s="36">
        <v>42751</v>
      </c>
      <c r="B2318" s="38">
        <v>1</v>
      </c>
      <c r="C2318" s="38">
        <v>3</v>
      </c>
      <c r="D2318" s="17">
        <v>3000035639</v>
      </c>
      <c r="E2318" s="17">
        <v>1100365</v>
      </c>
      <c r="F2318" s="17" t="s">
        <v>14</v>
      </c>
      <c r="G2318" s="17">
        <v>201888</v>
      </c>
      <c r="H2318" s="17" t="s">
        <v>15</v>
      </c>
      <c r="I2318" s="27">
        <v>20.62</v>
      </c>
      <c r="J2318" s="27">
        <v>20.62</v>
      </c>
      <c r="K2318" s="17" t="s">
        <v>1079</v>
      </c>
      <c r="L2318" s="34">
        <v>25024</v>
      </c>
      <c r="M2318" s="17">
        <v>25024</v>
      </c>
      <c r="N2318" s="18">
        <v>877174.8</v>
      </c>
      <c r="O2318" s="30">
        <v>42540</v>
      </c>
    </row>
    <row r="2319" spans="1:15" x14ac:dyDescent="0.25">
      <c r="A2319" s="36">
        <v>42751</v>
      </c>
      <c r="B2319" s="38">
        <v>1</v>
      </c>
      <c r="C2319" s="38">
        <v>3</v>
      </c>
      <c r="D2319" s="17">
        <v>3000035639</v>
      </c>
      <c r="E2319" s="17">
        <v>1100365</v>
      </c>
      <c r="F2319" s="17" t="s">
        <v>14</v>
      </c>
      <c r="G2319" s="17">
        <v>201888</v>
      </c>
      <c r="H2319" s="17" t="s">
        <v>15</v>
      </c>
      <c r="I2319" s="27">
        <v>19.760000000000002</v>
      </c>
      <c r="J2319" s="27">
        <v>19.73</v>
      </c>
      <c r="K2319" s="17" t="s">
        <v>1773</v>
      </c>
      <c r="L2319" s="34">
        <v>25020</v>
      </c>
      <c r="M2319" s="17">
        <v>25020</v>
      </c>
      <c r="N2319" s="18">
        <v>839314.20000000007</v>
      </c>
      <c r="O2319" s="30">
        <v>42540</v>
      </c>
    </row>
    <row r="2320" spans="1:15" x14ac:dyDescent="0.25">
      <c r="A2320" s="36">
        <v>42753</v>
      </c>
      <c r="B2320" s="38">
        <v>1</v>
      </c>
      <c r="C2320" s="38">
        <v>3</v>
      </c>
      <c r="D2320" s="17">
        <v>3000038189</v>
      </c>
      <c r="E2320" s="17">
        <v>1100122</v>
      </c>
      <c r="F2320" s="17" t="s">
        <v>58</v>
      </c>
      <c r="G2320" s="17">
        <v>600005</v>
      </c>
      <c r="H2320" s="17" t="s">
        <v>434</v>
      </c>
      <c r="I2320" s="27">
        <v>19.309999999999999</v>
      </c>
      <c r="J2320" s="27">
        <v>19.27</v>
      </c>
      <c r="K2320" s="17" t="s">
        <v>1774</v>
      </c>
      <c r="L2320" s="34">
        <v>9499740177</v>
      </c>
      <c r="M2320" s="17">
        <v>9499740177</v>
      </c>
      <c r="N2320" s="18">
        <v>2147757.12</v>
      </c>
      <c r="O2320" s="30">
        <v>111456.00000000001</v>
      </c>
    </row>
    <row r="2321" spans="1:15" x14ac:dyDescent="0.25">
      <c r="A2321" s="36">
        <v>42753</v>
      </c>
      <c r="B2321" s="38">
        <v>1</v>
      </c>
      <c r="C2321" s="38">
        <v>3</v>
      </c>
      <c r="D2321" s="17">
        <v>3000038184</v>
      </c>
      <c r="E2321" s="17">
        <v>1100122</v>
      </c>
      <c r="F2321" s="17" t="s">
        <v>58</v>
      </c>
      <c r="G2321" s="17">
        <v>600005</v>
      </c>
      <c r="H2321" s="17" t="s">
        <v>434</v>
      </c>
      <c r="I2321" s="27">
        <v>15.86</v>
      </c>
      <c r="J2321" s="27">
        <v>15.81</v>
      </c>
      <c r="K2321" s="17" t="s">
        <v>1775</v>
      </c>
      <c r="L2321" s="34">
        <v>9499740173</v>
      </c>
      <c r="M2321" s="17">
        <v>9499740173</v>
      </c>
      <c r="N2321" s="18">
        <v>1762119.36</v>
      </c>
      <c r="O2321" s="30">
        <v>111456</v>
      </c>
    </row>
    <row r="2322" spans="1:15" x14ac:dyDescent="0.25">
      <c r="A2322" s="36">
        <v>42753</v>
      </c>
      <c r="B2322" s="38">
        <v>1</v>
      </c>
      <c r="C2322" s="38">
        <v>3</v>
      </c>
      <c r="D2322" s="17">
        <v>3000038187</v>
      </c>
      <c r="E2322" s="17">
        <v>1100122</v>
      </c>
      <c r="F2322" s="17" t="s">
        <v>58</v>
      </c>
      <c r="G2322" s="17">
        <v>600005</v>
      </c>
      <c r="H2322" s="17" t="s">
        <v>434</v>
      </c>
      <c r="I2322" s="27">
        <v>19.61</v>
      </c>
      <c r="J2322" s="27">
        <v>19.579999999999998</v>
      </c>
      <c r="K2322" s="17" t="s">
        <v>1776</v>
      </c>
      <c r="L2322" s="34">
        <v>9499740175</v>
      </c>
      <c r="M2322" s="17">
        <v>9499740175</v>
      </c>
      <c r="N2322" s="18">
        <v>2182308.48</v>
      </c>
      <c r="O2322" s="30">
        <v>111456.00000000001</v>
      </c>
    </row>
    <row r="2323" spans="1:15" x14ac:dyDescent="0.25">
      <c r="A2323" s="36">
        <v>42753</v>
      </c>
      <c r="B2323" s="38">
        <v>1</v>
      </c>
      <c r="C2323" s="38">
        <v>3</v>
      </c>
      <c r="D2323" s="17">
        <v>3000038190</v>
      </c>
      <c r="E2323" s="17">
        <v>1100122</v>
      </c>
      <c r="F2323" s="17" t="s">
        <v>58</v>
      </c>
      <c r="G2323" s="17">
        <v>600005</v>
      </c>
      <c r="H2323" s="17" t="s">
        <v>434</v>
      </c>
      <c r="I2323" s="27">
        <v>20.18</v>
      </c>
      <c r="J2323" s="27">
        <v>20.13</v>
      </c>
      <c r="K2323" s="17" t="s">
        <v>1584</v>
      </c>
      <c r="L2323" s="34">
        <v>9499740178</v>
      </c>
      <c r="M2323" s="17">
        <v>9499740178</v>
      </c>
      <c r="N2323" s="18">
        <v>2223237.7200000002</v>
      </c>
      <c r="O2323" s="30">
        <v>110444.00000000001</v>
      </c>
    </row>
    <row r="2324" spans="1:15" x14ac:dyDescent="0.25">
      <c r="A2324" s="36">
        <v>42753</v>
      </c>
      <c r="B2324" s="38">
        <v>1</v>
      </c>
      <c r="C2324" s="38">
        <v>3</v>
      </c>
      <c r="D2324" s="17">
        <v>3000038184</v>
      </c>
      <c r="E2324" s="17">
        <v>1100122</v>
      </c>
      <c r="F2324" s="17" t="s">
        <v>58</v>
      </c>
      <c r="G2324" s="17">
        <v>600005</v>
      </c>
      <c r="H2324" s="17" t="s">
        <v>434</v>
      </c>
      <c r="I2324" s="27">
        <v>15.66</v>
      </c>
      <c r="J2324" s="27">
        <v>15.65</v>
      </c>
      <c r="K2324" s="17" t="s">
        <v>1777</v>
      </c>
      <c r="L2324" s="34">
        <v>9499740173</v>
      </c>
      <c r="M2324" s="17">
        <v>9499740173</v>
      </c>
      <c r="N2324" s="18">
        <v>1744286.4</v>
      </c>
      <c r="O2324" s="30">
        <v>111455.99999999999</v>
      </c>
    </row>
    <row r="2325" spans="1:15" x14ac:dyDescent="0.25">
      <c r="A2325" s="36">
        <v>42753</v>
      </c>
      <c r="B2325" s="38">
        <v>1</v>
      </c>
      <c r="C2325" s="38">
        <v>3</v>
      </c>
      <c r="D2325" s="17">
        <v>3000038175</v>
      </c>
      <c r="E2325" s="17">
        <v>1100122</v>
      </c>
      <c r="F2325" s="17" t="s">
        <v>58</v>
      </c>
      <c r="G2325" s="17">
        <v>600005</v>
      </c>
      <c r="H2325" s="17" t="s">
        <v>434</v>
      </c>
      <c r="I2325" s="27">
        <v>16.420000000000002</v>
      </c>
      <c r="J2325" s="27">
        <v>16.37</v>
      </c>
      <c r="K2325" s="17" t="s">
        <v>1778</v>
      </c>
      <c r="L2325" s="34">
        <v>9499740172</v>
      </c>
      <c r="M2325" s="17">
        <v>9499740172</v>
      </c>
      <c r="N2325" s="18">
        <v>1841101.16</v>
      </c>
      <c r="O2325" s="30">
        <v>112467.99999999999</v>
      </c>
    </row>
    <row r="2326" spans="1:15" x14ac:dyDescent="0.25">
      <c r="A2326" s="36">
        <v>42753</v>
      </c>
      <c r="B2326" s="38">
        <v>1</v>
      </c>
      <c r="C2326" s="38">
        <v>3</v>
      </c>
      <c r="D2326" s="17">
        <v>3000038186</v>
      </c>
      <c r="E2326" s="17">
        <v>1100122</v>
      </c>
      <c r="F2326" s="17" t="s">
        <v>58</v>
      </c>
      <c r="G2326" s="17">
        <v>600005</v>
      </c>
      <c r="H2326" s="17" t="s">
        <v>434</v>
      </c>
      <c r="I2326" s="28">
        <v>20.34</v>
      </c>
      <c r="J2326" s="27">
        <v>20.34</v>
      </c>
      <c r="K2326" s="17" t="s">
        <v>1370</v>
      </c>
      <c r="L2326" s="34">
        <v>9499740174</v>
      </c>
      <c r="M2326" s="17">
        <v>9499740174</v>
      </c>
      <c r="N2326" s="18">
        <v>2272161.06</v>
      </c>
      <c r="O2326" s="30">
        <v>111709</v>
      </c>
    </row>
    <row r="2327" spans="1:15" x14ac:dyDescent="0.25">
      <c r="A2327" s="36">
        <v>42753</v>
      </c>
      <c r="B2327" s="38">
        <v>1</v>
      </c>
      <c r="C2327" s="38">
        <v>3</v>
      </c>
      <c r="D2327" s="17">
        <v>3000038191</v>
      </c>
      <c r="E2327" s="17">
        <v>1100122</v>
      </c>
      <c r="F2327" s="17" t="s">
        <v>58</v>
      </c>
      <c r="G2327" s="17">
        <v>202974</v>
      </c>
      <c r="H2327" s="17" t="s">
        <v>321</v>
      </c>
      <c r="I2327" s="27">
        <v>19.2</v>
      </c>
      <c r="J2327" s="27">
        <v>19.11</v>
      </c>
      <c r="K2327" s="17" t="s">
        <v>1779</v>
      </c>
      <c r="L2327" s="34">
        <v>1589</v>
      </c>
      <c r="M2327" s="17">
        <v>1589</v>
      </c>
      <c r="N2327" s="18">
        <v>1872779.98</v>
      </c>
      <c r="O2327" s="30">
        <v>97999.998953427523</v>
      </c>
    </row>
    <row r="2328" spans="1:15" x14ac:dyDescent="0.25">
      <c r="A2328" s="36">
        <v>42753</v>
      </c>
      <c r="B2328" s="38">
        <v>1</v>
      </c>
      <c r="C2328" s="38">
        <v>3</v>
      </c>
      <c r="D2328" s="17">
        <v>3000038174</v>
      </c>
      <c r="E2328" s="17">
        <v>1100122</v>
      </c>
      <c r="F2328" s="17" t="s">
        <v>58</v>
      </c>
      <c r="G2328" s="17">
        <v>600005</v>
      </c>
      <c r="H2328" s="17" t="s">
        <v>434</v>
      </c>
      <c r="I2328" s="28">
        <v>19.420000000000002</v>
      </c>
      <c r="J2328" s="27">
        <v>19.420000000000002</v>
      </c>
      <c r="K2328" s="17" t="s">
        <v>1780</v>
      </c>
      <c r="L2328" s="34">
        <v>9499740171</v>
      </c>
      <c r="M2328" s="17">
        <v>9499740171</v>
      </c>
      <c r="N2328" s="18">
        <v>2125169.44</v>
      </c>
      <c r="O2328" s="30">
        <v>109431.99999999999</v>
      </c>
    </row>
    <row r="2329" spans="1:15" x14ac:dyDescent="0.25">
      <c r="A2329" s="36">
        <v>42753</v>
      </c>
      <c r="B2329" s="38">
        <v>1</v>
      </c>
      <c r="C2329" s="38">
        <v>3</v>
      </c>
      <c r="D2329" s="17">
        <v>3000038180</v>
      </c>
      <c r="E2329" s="17">
        <v>1100122</v>
      </c>
      <c r="F2329" s="17" t="s">
        <v>58</v>
      </c>
      <c r="G2329" s="17">
        <v>600005</v>
      </c>
      <c r="H2329" s="17" t="s">
        <v>434</v>
      </c>
      <c r="I2329" s="27">
        <v>19.454999999999998</v>
      </c>
      <c r="J2329" s="27">
        <v>19.41</v>
      </c>
      <c r="K2329" s="17" t="s">
        <v>1781</v>
      </c>
      <c r="L2329" s="34">
        <v>9499740176</v>
      </c>
      <c r="M2329" s="17">
        <v>9499740176</v>
      </c>
      <c r="N2329" s="18">
        <v>2066621.52</v>
      </c>
      <c r="O2329" s="30">
        <v>106472</v>
      </c>
    </row>
    <row r="2330" spans="1:15" x14ac:dyDescent="0.25">
      <c r="A2330" s="36">
        <v>42753</v>
      </c>
      <c r="B2330" s="38">
        <v>1</v>
      </c>
      <c r="C2330" s="38">
        <v>3</v>
      </c>
      <c r="D2330" s="17">
        <v>3000038175</v>
      </c>
      <c r="E2330" s="17">
        <v>1100122</v>
      </c>
      <c r="F2330" s="17" t="s">
        <v>58</v>
      </c>
      <c r="G2330" s="17">
        <v>600005</v>
      </c>
      <c r="H2330" s="17" t="s">
        <v>434</v>
      </c>
      <c r="I2330" s="27">
        <v>15.42</v>
      </c>
      <c r="J2330" s="27">
        <v>15.38</v>
      </c>
      <c r="K2330" s="17" t="s">
        <v>1782</v>
      </c>
      <c r="L2330" s="34">
        <v>9499740172</v>
      </c>
      <c r="M2330" s="17">
        <v>9499740172</v>
      </c>
      <c r="N2330" s="18">
        <v>1729757.84</v>
      </c>
      <c r="O2330" s="30">
        <v>112468</v>
      </c>
    </row>
    <row r="2331" spans="1:15" x14ac:dyDescent="0.25">
      <c r="A2331" s="36">
        <v>42754</v>
      </c>
      <c r="B2331" s="38">
        <v>1</v>
      </c>
      <c r="C2331" s="38">
        <v>3</v>
      </c>
      <c r="D2331" s="17">
        <v>3000038220</v>
      </c>
      <c r="E2331" s="17">
        <v>1100122</v>
      </c>
      <c r="F2331" s="17" t="s">
        <v>58</v>
      </c>
      <c r="G2331" s="17">
        <v>600005</v>
      </c>
      <c r="H2331" s="17" t="s">
        <v>434</v>
      </c>
      <c r="I2331" s="27">
        <v>20.2</v>
      </c>
      <c r="J2331" s="27">
        <v>20.16</v>
      </c>
      <c r="K2331" s="17" t="s">
        <v>1783</v>
      </c>
      <c r="L2331" s="34">
        <v>9499740182</v>
      </c>
      <c r="M2331" s="17">
        <v>9499740182</v>
      </c>
      <c r="N2331" s="18">
        <v>2146475.52</v>
      </c>
      <c r="O2331" s="30">
        <v>106472</v>
      </c>
    </row>
    <row r="2332" spans="1:15" x14ac:dyDescent="0.25">
      <c r="A2332" s="36">
        <v>42754</v>
      </c>
      <c r="B2332" s="38">
        <v>1</v>
      </c>
      <c r="C2332" s="38">
        <v>3</v>
      </c>
      <c r="D2332" s="17">
        <v>3000038192</v>
      </c>
      <c r="E2332" s="17">
        <v>1100122</v>
      </c>
      <c r="F2332" s="17" t="s">
        <v>58</v>
      </c>
      <c r="G2332" s="17">
        <v>600005</v>
      </c>
      <c r="H2332" s="17" t="s">
        <v>434</v>
      </c>
      <c r="I2332" s="27">
        <v>19.215</v>
      </c>
      <c r="J2332" s="27">
        <v>19.11</v>
      </c>
      <c r="K2332" s="17" t="s">
        <v>1551</v>
      </c>
      <c r="L2332" s="34">
        <v>9499740179</v>
      </c>
      <c r="M2332" s="17">
        <v>9499740179</v>
      </c>
      <c r="N2332" s="18">
        <v>1918529.3400000003</v>
      </c>
      <c r="O2332" s="30">
        <v>100394.00000000001</v>
      </c>
    </row>
    <row r="2333" spans="1:15" x14ac:dyDescent="0.25">
      <c r="A2333" s="36">
        <v>42755</v>
      </c>
      <c r="B2333" s="38">
        <v>1</v>
      </c>
      <c r="C2333" s="38">
        <v>3</v>
      </c>
      <c r="D2333" s="17">
        <v>3000038213</v>
      </c>
      <c r="E2333" s="17">
        <v>1100122</v>
      </c>
      <c r="F2333" s="17" t="s">
        <v>58</v>
      </c>
      <c r="G2333" s="17">
        <v>600005</v>
      </c>
      <c r="H2333" s="17" t="s">
        <v>434</v>
      </c>
      <c r="I2333" s="27">
        <v>15.76</v>
      </c>
      <c r="J2333" s="27">
        <v>15.74</v>
      </c>
      <c r="K2333" s="17" t="s">
        <v>1784</v>
      </c>
      <c r="L2333" s="34">
        <v>9499740180</v>
      </c>
      <c r="M2333" s="17">
        <v>9499740180</v>
      </c>
      <c r="N2333" s="18">
        <v>1754317.44</v>
      </c>
      <c r="O2333" s="30">
        <v>111456</v>
      </c>
    </row>
    <row r="2334" spans="1:15" x14ac:dyDescent="0.25">
      <c r="A2334" s="36">
        <v>42755</v>
      </c>
      <c r="B2334" s="38">
        <v>1</v>
      </c>
      <c r="C2334" s="38">
        <v>3</v>
      </c>
      <c r="D2334" s="17">
        <v>3000038214</v>
      </c>
      <c r="E2334" s="17">
        <v>1100122</v>
      </c>
      <c r="F2334" s="17" t="s">
        <v>58</v>
      </c>
      <c r="G2334" s="17">
        <v>600005</v>
      </c>
      <c r="H2334" s="17" t="s">
        <v>434</v>
      </c>
      <c r="I2334" s="27">
        <v>19.855</v>
      </c>
      <c r="J2334" s="27">
        <v>19.78</v>
      </c>
      <c r="K2334" s="17" t="s">
        <v>1785</v>
      </c>
      <c r="L2334" s="34">
        <v>9499740181</v>
      </c>
      <c r="M2334" s="17">
        <v>9499740181</v>
      </c>
      <c r="N2334" s="18">
        <v>2204599.6800000002</v>
      </c>
      <c r="O2334" s="30">
        <v>111456</v>
      </c>
    </row>
    <row r="2335" spans="1:15" x14ac:dyDescent="0.25">
      <c r="A2335" s="36">
        <v>42756</v>
      </c>
      <c r="B2335" s="38">
        <v>1</v>
      </c>
      <c r="C2335" s="38">
        <v>3</v>
      </c>
      <c r="D2335" s="17">
        <v>3000038255</v>
      </c>
      <c r="E2335" s="17">
        <v>1100122</v>
      </c>
      <c r="F2335" s="17" t="s">
        <v>58</v>
      </c>
      <c r="G2335" s="17">
        <v>600005</v>
      </c>
      <c r="H2335" s="17" t="s">
        <v>434</v>
      </c>
      <c r="I2335" s="27">
        <v>20.5</v>
      </c>
      <c r="J2335" s="27">
        <v>20.440000000000001</v>
      </c>
      <c r="K2335" s="17" t="s">
        <v>1786</v>
      </c>
      <c r="L2335" s="34">
        <v>9499740183</v>
      </c>
      <c r="M2335" s="17">
        <v>9499740183</v>
      </c>
      <c r="N2335" s="18">
        <v>1989936.1999999997</v>
      </c>
      <c r="O2335" s="30">
        <v>97354.999999999985</v>
      </c>
    </row>
    <row r="2336" spans="1:15" x14ac:dyDescent="0.25">
      <c r="A2336" s="36">
        <v>42756</v>
      </c>
      <c r="B2336" s="38">
        <v>1</v>
      </c>
      <c r="C2336" s="38">
        <v>3</v>
      </c>
      <c r="D2336" s="17">
        <v>3000038106</v>
      </c>
      <c r="E2336" s="17">
        <v>1100365</v>
      </c>
      <c r="F2336" s="17" t="s">
        <v>14</v>
      </c>
      <c r="G2336" s="17">
        <v>202529</v>
      </c>
      <c r="H2336" s="17" t="s">
        <v>1787</v>
      </c>
      <c r="I2336" s="27">
        <v>20.34</v>
      </c>
      <c r="J2336" s="27">
        <v>20.27</v>
      </c>
      <c r="K2336" s="17" t="s">
        <v>667</v>
      </c>
      <c r="L2336" s="34" t="s">
        <v>1788</v>
      </c>
      <c r="M2336" s="17">
        <v>188</v>
      </c>
      <c r="N2336" s="18">
        <v>1005392</v>
      </c>
      <c r="O2336" s="30">
        <v>49600</v>
      </c>
    </row>
    <row r="2337" spans="1:15" x14ac:dyDescent="0.25">
      <c r="A2337" s="36">
        <v>42756</v>
      </c>
      <c r="B2337" s="38">
        <v>1</v>
      </c>
      <c r="C2337" s="38">
        <v>3</v>
      </c>
      <c r="D2337" s="17">
        <v>3000038106</v>
      </c>
      <c r="E2337" s="17">
        <v>1100365</v>
      </c>
      <c r="F2337" s="17" t="s">
        <v>14</v>
      </c>
      <c r="G2337" s="17">
        <v>202529</v>
      </c>
      <c r="H2337" s="17" t="s">
        <v>1787</v>
      </c>
      <c r="I2337" s="27">
        <v>20.78</v>
      </c>
      <c r="J2337" s="27">
        <v>20.71</v>
      </c>
      <c r="K2337" s="17" t="s">
        <v>1789</v>
      </c>
      <c r="L2337" s="34" t="s">
        <v>1790</v>
      </c>
      <c r="M2337" s="17">
        <v>189</v>
      </c>
      <c r="N2337" s="18">
        <v>1027216</v>
      </c>
      <c r="O2337" s="30">
        <v>49600</v>
      </c>
    </row>
    <row r="2338" spans="1:15" x14ac:dyDescent="0.25">
      <c r="A2338" s="36">
        <v>42756</v>
      </c>
      <c r="B2338" s="38">
        <v>1</v>
      </c>
      <c r="C2338" s="38">
        <v>3</v>
      </c>
      <c r="D2338" s="17">
        <v>3000038106</v>
      </c>
      <c r="E2338" s="17">
        <v>1100365</v>
      </c>
      <c r="F2338" s="17" t="s">
        <v>14</v>
      </c>
      <c r="G2338" s="17">
        <v>202529</v>
      </c>
      <c r="H2338" s="17" t="s">
        <v>1787</v>
      </c>
      <c r="I2338" s="27">
        <v>19.829999999999998</v>
      </c>
      <c r="J2338" s="27">
        <v>19.78</v>
      </c>
      <c r="K2338" s="17" t="s">
        <v>1413</v>
      </c>
      <c r="L2338" s="34" t="s">
        <v>1791</v>
      </c>
      <c r="M2338" s="17">
        <v>190</v>
      </c>
      <c r="N2338" s="18">
        <v>981088</v>
      </c>
      <c r="O2338" s="30">
        <v>49600</v>
      </c>
    </row>
    <row r="2339" spans="1:15" x14ac:dyDescent="0.25">
      <c r="A2339" s="36">
        <v>42757</v>
      </c>
      <c r="B2339" s="38">
        <v>1</v>
      </c>
      <c r="C2339" s="38">
        <v>4</v>
      </c>
      <c r="D2339" s="17">
        <v>3000038334</v>
      </c>
      <c r="E2339" s="17">
        <v>1100122</v>
      </c>
      <c r="F2339" s="17" t="s">
        <v>58</v>
      </c>
      <c r="G2339" s="17">
        <v>600005</v>
      </c>
      <c r="H2339" s="17" t="s">
        <v>434</v>
      </c>
      <c r="I2339" s="27">
        <v>19.43</v>
      </c>
      <c r="J2339" s="27">
        <v>19.38</v>
      </c>
      <c r="K2339" s="17" t="s">
        <v>1792</v>
      </c>
      <c r="L2339" s="34">
        <v>9499740184</v>
      </c>
      <c r="M2339" s="17">
        <v>9499740184</v>
      </c>
      <c r="N2339" s="18">
        <v>1896546.18</v>
      </c>
      <c r="O2339" s="30">
        <v>97861</v>
      </c>
    </row>
    <row r="2340" spans="1:15" x14ac:dyDescent="0.25">
      <c r="A2340" s="36">
        <v>42757</v>
      </c>
      <c r="B2340" s="38">
        <v>1</v>
      </c>
      <c r="C2340" s="38">
        <v>4</v>
      </c>
      <c r="D2340" s="17">
        <v>3000038334</v>
      </c>
      <c r="E2340" s="17">
        <v>1100122</v>
      </c>
      <c r="F2340" s="17" t="s">
        <v>58</v>
      </c>
      <c r="G2340" s="17">
        <v>600005</v>
      </c>
      <c r="H2340" s="17" t="s">
        <v>434</v>
      </c>
      <c r="I2340" s="27">
        <v>19.809999999999999</v>
      </c>
      <c r="J2340" s="27">
        <v>19.809999999999999</v>
      </c>
      <c r="K2340" s="17" t="s">
        <v>1793</v>
      </c>
      <c r="L2340" s="34">
        <v>9499740185</v>
      </c>
      <c r="M2340" s="17">
        <v>9499740185</v>
      </c>
      <c r="N2340" s="18">
        <v>1938626.41</v>
      </c>
      <c r="O2340" s="30">
        <v>97861</v>
      </c>
    </row>
    <row r="2341" spans="1:15" x14ac:dyDescent="0.25">
      <c r="A2341" s="36">
        <v>42757</v>
      </c>
      <c r="B2341" s="38">
        <v>1</v>
      </c>
      <c r="C2341" s="38">
        <v>4</v>
      </c>
      <c r="D2341" s="17">
        <v>3000038106</v>
      </c>
      <c r="E2341" s="17">
        <v>1100365</v>
      </c>
      <c r="F2341" s="17" t="s">
        <v>14</v>
      </c>
      <c r="G2341" s="17">
        <v>202529</v>
      </c>
      <c r="H2341" s="17" t="s">
        <v>1787</v>
      </c>
      <c r="I2341" s="27">
        <v>20.420000000000002</v>
      </c>
      <c r="J2341" s="27">
        <v>20.36</v>
      </c>
      <c r="K2341" s="17" t="s">
        <v>1794</v>
      </c>
      <c r="L2341" s="34">
        <v>187</v>
      </c>
      <c r="M2341" s="17">
        <v>187</v>
      </c>
      <c r="N2341" s="18">
        <v>1009856</v>
      </c>
      <c r="O2341" s="30">
        <v>49600</v>
      </c>
    </row>
    <row r="2342" spans="1:15" x14ac:dyDescent="0.25">
      <c r="A2342" s="36">
        <v>42757</v>
      </c>
      <c r="B2342" s="38">
        <v>1</v>
      </c>
      <c r="C2342" s="38">
        <v>4</v>
      </c>
      <c r="D2342" s="17">
        <v>3000036712</v>
      </c>
      <c r="E2342" s="17">
        <v>1100365</v>
      </c>
      <c r="F2342" s="17" t="s">
        <v>14</v>
      </c>
      <c r="G2342" s="17">
        <v>201888</v>
      </c>
      <c r="H2342" s="17" t="s">
        <v>15</v>
      </c>
      <c r="I2342" s="27">
        <v>24.38</v>
      </c>
      <c r="J2342" s="27">
        <v>24.38</v>
      </c>
      <c r="K2342" s="17" t="s">
        <v>1006</v>
      </c>
      <c r="L2342" s="34">
        <v>25813</v>
      </c>
      <c r="M2342" s="17">
        <v>25813</v>
      </c>
      <c r="N2342" s="18">
        <v>1136839.3999999999</v>
      </c>
      <c r="O2342" s="30">
        <v>46630</v>
      </c>
    </row>
    <row r="2343" spans="1:15" x14ac:dyDescent="0.25">
      <c r="A2343" s="36">
        <v>42757</v>
      </c>
      <c r="B2343" s="38">
        <v>1</v>
      </c>
      <c r="C2343" s="38">
        <v>4</v>
      </c>
      <c r="D2343" s="17">
        <v>3000036712</v>
      </c>
      <c r="E2343" s="17">
        <v>1100365</v>
      </c>
      <c r="F2343" s="17" t="s">
        <v>14</v>
      </c>
      <c r="G2343" s="17">
        <v>201888</v>
      </c>
      <c r="H2343" s="17" t="s">
        <v>15</v>
      </c>
      <c r="I2343" s="27">
        <v>20.79</v>
      </c>
      <c r="J2343" s="27">
        <v>20.79</v>
      </c>
      <c r="K2343" s="17" t="s">
        <v>472</v>
      </c>
      <c r="L2343" s="34">
        <v>25840</v>
      </c>
      <c r="M2343" s="17">
        <v>25840</v>
      </c>
      <c r="N2343" s="18">
        <v>969437.7</v>
      </c>
      <c r="O2343" s="30">
        <v>46630</v>
      </c>
    </row>
    <row r="2344" spans="1:15" x14ac:dyDescent="0.25">
      <c r="A2344" s="36">
        <v>42757</v>
      </c>
      <c r="B2344" s="38">
        <v>1</v>
      </c>
      <c r="C2344" s="38">
        <v>4</v>
      </c>
      <c r="D2344" s="17">
        <v>3000038106</v>
      </c>
      <c r="E2344" s="17">
        <v>1100365</v>
      </c>
      <c r="F2344" s="17" t="s">
        <v>14</v>
      </c>
      <c r="G2344" s="17">
        <v>202529</v>
      </c>
      <c r="H2344" s="17" t="s">
        <v>1787</v>
      </c>
      <c r="I2344" s="27">
        <v>20.16</v>
      </c>
      <c r="J2344" s="27">
        <v>20.09</v>
      </c>
      <c r="K2344" s="17" t="s">
        <v>1795</v>
      </c>
      <c r="L2344" s="34" t="s">
        <v>1796</v>
      </c>
      <c r="M2344" s="17">
        <v>191</v>
      </c>
      <c r="N2344" s="18">
        <v>996464</v>
      </c>
      <c r="O2344" s="30">
        <v>49600</v>
      </c>
    </row>
    <row r="2345" spans="1:15" x14ac:dyDescent="0.25">
      <c r="A2345" s="36">
        <v>42757</v>
      </c>
      <c r="B2345" s="38">
        <v>1</v>
      </c>
      <c r="C2345" s="38">
        <v>4</v>
      </c>
      <c r="D2345" s="17">
        <v>3000036712</v>
      </c>
      <c r="E2345" s="17">
        <v>1100365</v>
      </c>
      <c r="F2345" s="17" t="s">
        <v>14</v>
      </c>
      <c r="G2345" s="17">
        <v>201888</v>
      </c>
      <c r="H2345" s="17" t="s">
        <v>15</v>
      </c>
      <c r="I2345" s="27">
        <v>20.8</v>
      </c>
      <c r="J2345" s="27">
        <v>20.8</v>
      </c>
      <c r="K2345" s="17" t="s">
        <v>756</v>
      </c>
      <c r="L2345" s="34">
        <v>25817</v>
      </c>
      <c r="M2345" s="17">
        <v>25817</v>
      </c>
      <c r="N2345" s="18">
        <v>969904</v>
      </c>
      <c r="O2345" s="30">
        <v>46630</v>
      </c>
    </row>
    <row r="2346" spans="1:15" x14ac:dyDescent="0.25">
      <c r="A2346" s="36">
        <v>42758</v>
      </c>
      <c r="B2346" s="38">
        <v>1</v>
      </c>
      <c r="C2346" s="38">
        <v>4</v>
      </c>
      <c r="D2346" s="17">
        <v>3000038351</v>
      </c>
      <c r="E2346" s="17">
        <v>1100122</v>
      </c>
      <c r="F2346" s="17" t="s">
        <v>58</v>
      </c>
      <c r="G2346" s="17">
        <v>600005</v>
      </c>
      <c r="H2346" s="17" t="s">
        <v>434</v>
      </c>
      <c r="I2346" s="27">
        <v>20.21</v>
      </c>
      <c r="J2346" s="27">
        <v>20.16</v>
      </c>
      <c r="K2346" s="17" t="s">
        <v>1797</v>
      </c>
      <c r="L2346" s="34">
        <v>9499740188</v>
      </c>
      <c r="M2346" s="17">
        <v>9499740188</v>
      </c>
      <c r="N2346" s="18">
        <v>2410228.7999999998</v>
      </c>
      <c r="O2346" s="30">
        <v>119554.99999999999</v>
      </c>
    </row>
    <row r="2347" spans="1:15" x14ac:dyDescent="0.25">
      <c r="A2347" s="36">
        <v>42758</v>
      </c>
      <c r="B2347" s="38">
        <v>1</v>
      </c>
      <c r="C2347" s="38">
        <v>4</v>
      </c>
      <c r="D2347" s="17">
        <v>3000038350</v>
      </c>
      <c r="E2347" s="17">
        <v>1100122</v>
      </c>
      <c r="F2347" s="17" t="s">
        <v>58</v>
      </c>
      <c r="G2347" s="17">
        <v>600005</v>
      </c>
      <c r="H2347" s="17" t="s">
        <v>434</v>
      </c>
      <c r="I2347" s="27">
        <v>19.350000000000001</v>
      </c>
      <c r="J2347" s="27">
        <v>19.29</v>
      </c>
      <c r="K2347" s="17" t="s">
        <v>1798</v>
      </c>
      <c r="L2347" s="34">
        <v>9499740187</v>
      </c>
      <c r="M2347" s="17">
        <v>9499740187</v>
      </c>
      <c r="N2347" s="18">
        <v>2149986.2400000002</v>
      </c>
      <c r="O2347" s="30">
        <v>111456.00000000001</v>
      </c>
    </row>
    <row r="2348" spans="1:15" x14ac:dyDescent="0.25">
      <c r="A2348" s="36">
        <v>42758</v>
      </c>
      <c r="B2348" s="38">
        <v>1</v>
      </c>
      <c r="C2348" s="38">
        <v>4</v>
      </c>
      <c r="D2348" s="17">
        <v>3000036712</v>
      </c>
      <c r="E2348" s="17">
        <v>1100365</v>
      </c>
      <c r="F2348" s="17" t="s">
        <v>14</v>
      </c>
      <c r="G2348" s="17">
        <v>201888</v>
      </c>
      <c r="H2348" s="17" t="s">
        <v>15</v>
      </c>
      <c r="I2348" s="27">
        <v>18.920000000000002</v>
      </c>
      <c r="J2348" s="27">
        <v>18.920000000000002</v>
      </c>
      <c r="K2348" s="17" t="s">
        <v>1362</v>
      </c>
      <c r="L2348" s="34">
        <v>26160</v>
      </c>
      <c r="M2348" s="17">
        <v>25884</v>
      </c>
      <c r="N2348" s="18">
        <v>882239.6</v>
      </c>
      <c r="O2348" s="30">
        <v>46629.999999999993</v>
      </c>
    </row>
    <row r="2349" spans="1:15" x14ac:dyDescent="0.25">
      <c r="A2349" s="36">
        <v>42758</v>
      </c>
      <c r="B2349" s="38">
        <v>1</v>
      </c>
      <c r="C2349" s="38">
        <v>4</v>
      </c>
      <c r="D2349" s="17">
        <v>3000036712</v>
      </c>
      <c r="E2349" s="17">
        <v>1100365</v>
      </c>
      <c r="F2349" s="17" t="s">
        <v>14</v>
      </c>
      <c r="G2349" s="17">
        <v>201888</v>
      </c>
      <c r="H2349" s="17" t="s">
        <v>15</v>
      </c>
      <c r="I2349" s="27">
        <v>21.82</v>
      </c>
      <c r="J2349" s="27">
        <v>21.77</v>
      </c>
      <c r="K2349" s="17" t="s">
        <v>112</v>
      </c>
      <c r="L2349" s="34">
        <v>25887</v>
      </c>
      <c r="M2349" s="17">
        <v>25887</v>
      </c>
      <c r="N2349" s="18">
        <v>1015135.1</v>
      </c>
      <c r="O2349" s="30">
        <v>46630</v>
      </c>
    </row>
    <row r="2350" spans="1:15" x14ac:dyDescent="0.25">
      <c r="A2350" s="36">
        <v>42758</v>
      </c>
      <c r="B2350" s="38">
        <v>1</v>
      </c>
      <c r="C2350" s="38">
        <v>4</v>
      </c>
      <c r="D2350" s="17">
        <v>3000036712</v>
      </c>
      <c r="E2350" s="17">
        <v>1100365</v>
      </c>
      <c r="F2350" s="17" t="s">
        <v>14</v>
      </c>
      <c r="G2350" s="17">
        <v>201888</v>
      </c>
      <c r="H2350" s="17" t="s">
        <v>15</v>
      </c>
      <c r="I2350" s="27">
        <v>19.36</v>
      </c>
      <c r="J2350" s="27">
        <v>19.36</v>
      </c>
      <c r="K2350" s="17" t="s">
        <v>1495</v>
      </c>
      <c r="L2350" s="34">
        <v>25885</v>
      </c>
      <c r="M2350" s="17">
        <v>25885</v>
      </c>
      <c r="N2350" s="18">
        <v>902756.80000000016</v>
      </c>
      <c r="O2350" s="30">
        <v>46630.000000000007</v>
      </c>
    </row>
    <row r="2351" spans="1:15" x14ac:dyDescent="0.25">
      <c r="A2351" s="36">
        <v>42758</v>
      </c>
      <c r="B2351" s="38">
        <v>1</v>
      </c>
      <c r="C2351" s="38">
        <v>4</v>
      </c>
      <c r="D2351" s="17">
        <v>3000036712</v>
      </c>
      <c r="E2351" s="17">
        <v>1100365</v>
      </c>
      <c r="F2351" s="17" t="s">
        <v>14</v>
      </c>
      <c r="G2351" s="17">
        <v>201888</v>
      </c>
      <c r="H2351" s="17" t="s">
        <v>15</v>
      </c>
      <c r="I2351" s="27">
        <v>19.14</v>
      </c>
      <c r="J2351" s="27">
        <v>19.14</v>
      </c>
      <c r="K2351" s="17" t="s">
        <v>1771</v>
      </c>
      <c r="L2351" s="34">
        <v>25861</v>
      </c>
      <c r="M2351" s="17">
        <v>25861</v>
      </c>
      <c r="N2351" s="18">
        <v>892498.19999999984</v>
      </c>
      <c r="O2351" s="30">
        <v>46629.999999999993</v>
      </c>
    </row>
    <row r="2352" spans="1:15" x14ac:dyDescent="0.25">
      <c r="A2352" s="36">
        <v>42758</v>
      </c>
      <c r="B2352" s="38">
        <v>1</v>
      </c>
      <c r="C2352" s="38">
        <v>4</v>
      </c>
      <c r="D2352" s="17">
        <v>3000035639</v>
      </c>
      <c r="E2352" s="17">
        <v>1100365</v>
      </c>
      <c r="F2352" s="17" t="s">
        <v>14</v>
      </c>
      <c r="G2352" s="17">
        <v>201888</v>
      </c>
      <c r="H2352" s="17" t="s">
        <v>15</v>
      </c>
      <c r="I2352" s="27">
        <v>20.92</v>
      </c>
      <c r="J2352" s="27">
        <v>20.86</v>
      </c>
      <c r="K2352" s="17" t="s">
        <v>1771</v>
      </c>
      <c r="L2352" s="34">
        <v>25083</v>
      </c>
      <c r="M2352" s="17">
        <v>25083</v>
      </c>
      <c r="N2352" s="18">
        <v>887384.4</v>
      </c>
      <c r="O2352" s="30">
        <v>42540</v>
      </c>
    </row>
    <row r="2353" spans="1:15" x14ac:dyDescent="0.25">
      <c r="A2353" s="36">
        <v>42758</v>
      </c>
      <c r="B2353" s="38">
        <v>1</v>
      </c>
      <c r="C2353" s="38">
        <v>4</v>
      </c>
      <c r="D2353" s="17">
        <v>3000035639</v>
      </c>
      <c r="E2353" s="17">
        <v>1100365</v>
      </c>
      <c r="F2353" s="17" t="s">
        <v>14</v>
      </c>
      <c r="G2353" s="17">
        <v>201888</v>
      </c>
      <c r="H2353" s="17" t="s">
        <v>15</v>
      </c>
      <c r="I2353" s="27">
        <v>19.760000000000002</v>
      </c>
      <c r="J2353" s="27">
        <v>19.73</v>
      </c>
      <c r="K2353" s="17" t="s">
        <v>1773</v>
      </c>
      <c r="L2353" s="34">
        <v>25020</v>
      </c>
      <c r="M2353" s="17">
        <v>25020</v>
      </c>
      <c r="N2353" s="18">
        <v>839314.20000000007</v>
      </c>
      <c r="O2353" s="30">
        <v>42540</v>
      </c>
    </row>
    <row r="2354" spans="1:15" x14ac:dyDescent="0.25">
      <c r="A2354" s="36">
        <v>42758</v>
      </c>
      <c r="B2354" s="38">
        <v>1</v>
      </c>
      <c r="C2354" s="38">
        <v>4</v>
      </c>
      <c r="D2354" s="17">
        <v>3000038048</v>
      </c>
      <c r="E2354" s="17">
        <v>1100365</v>
      </c>
      <c r="F2354" s="17" t="s">
        <v>14</v>
      </c>
      <c r="G2354" s="17">
        <v>202696</v>
      </c>
      <c r="H2354" s="17" t="s">
        <v>1799</v>
      </c>
      <c r="I2354" s="27">
        <v>19.8</v>
      </c>
      <c r="J2354" s="27">
        <v>19.78</v>
      </c>
      <c r="K2354" s="17" t="s">
        <v>1800</v>
      </c>
      <c r="L2354" s="34" t="s">
        <v>1801</v>
      </c>
      <c r="M2354" s="17" t="s">
        <v>1801</v>
      </c>
      <c r="N2354" s="18">
        <v>981088</v>
      </c>
      <c r="O2354" s="30">
        <v>49600</v>
      </c>
    </row>
    <row r="2355" spans="1:15" x14ac:dyDescent="0.25">
      <c r="A2355" s="36">
        <v>42758</v>
      </c>
      <c r="B2355" s="38">
        <v>1</v>
      </c>
      <c r="C2355" s="38">
        <v>4</v>
      </c>
      <c r="D2355" s="17">
        <v>3000035639</v>
      </c>
      <c r="E2355" s="17">
        <v>1100365</v>
      </c>
      <c r="F2355" s="17" t="s">
        <v>14</v>
      </c>
      <c r="G2355" s="17">
        <v>201888</v>
      </c>
      <c r="H2355" s="17" t="s">
        <v>15</v>
      </c>
      <c r="I2355" s="27">
        <v>19.510000000000002</v>
      </c>
      <c r="J2355" s="27">
        <v>19.489999999999998</v>
      </c>
      <c r="K2355" s="17" t="s">
        <v>1772</v>
      </c>
      <c r="L2355" s="34">
        <v>25021</v>
      </c>
      <c r="M2355" s="17">
        <v>25021</v>
      </c>
      <c r="N2355" s="18">
        <v>829104.6</v>
      </c>
      <c r="O2355" s="30">
        <v>42540</v>
      </c>
    </row>
    <row r="2356" spans="1:15" x14ac:dyDescent="0.25">
      <c r="A2356" s="36">
        <v>42759</v>
      </c>
      <c r="B2356" s="38">
        <v>1</v>
      </c>
      <c r="C2356" s="38">
        <v>4</v>
      </c>
      <c r="D2356" s="17">
        <v>3000038253</v>
      </c>
      <c r="E2356" s="17">
        <v>1100122</v>
      </c>
      <c r="F2356" s="17" t="s">
        <v>58</v>
      </c>
      <c r="G2356" s="17">
        <v>203062</v>
      </c>
      <c r="H2356" s="17" t="s">
        <v>465</v>
      </c>
      <c r="I2356" s="27">
        <v>19.27</v>
      </c>
      <c r="J2356" s="27">
        <v>19.260000000000002</v>
      </c>
      <c r="K2356" s="17" t="s">
        <v>1802</v>
      </c>
      <c r="L2356" s="34">
        <v>121</v>
      </c>
      <c r="M2356" s="17">
        <v>121</v>
      </c>
      <c r="N2356" s="18">
        <v>2272679.91</v>
      </c>
      <c r="O2356" s="30">
        <v>117999.99532710281</v>
      </c>
    </row>
    <row r="2357" spans="1:15" x14ac:dyDescent="0.25">
      <c r="A2357" s="36">
        <v>42759</v>
      </c>
      <c r="B2357" s="38">
        <v>1</v>
      </c>
      <c r="C2357" s="38">
        <v>4</v>
      </c>
      <c r="D2357" s="17">
        <v>3000038259</v>
      </c>
      <c r="E2357" s="17">
        <v>1100122</v>
      </c>
      <c r="F2357" s="17" t="s">
        <v>58</v>
      </c>
      <c r="G2357" s="17">
        <v>203068</v>
      </c>
      <c r="H2357" s="17" t="s">
        <v>407</v>
      </c>
      <c r="I2357" s="27">
        <v>15.91</v>
      </c>
      <c r="J2357" s="27">
        <v>15.87</v>
      </c>
      <c r="K2357" s="17" t="s">
        <v>1803</v>
      </c>
      <c r="L2357" s="34">
        <v>1114</v>
      </c>
      <c r="M2357" s="17">
        <v>1114</v>
      </c>
      <c r="N2357" s="18">
        <v>1872659.92</v>
      </c>
      <c r="O2357" s="30">
        <v>117999.99495904222</v>
      </c>
    </row>
    <row r="2358" spans="1:15" x14ac:dyDescent="0.25">
      <c r="A2358" s="36">
        <v>42759</v>
      </c>
      <c r="B2358" s="38">
        <v>1</v>
      </c>
      <c r="C2358" s="38">
        <v>4</v>
      </c>
      <c r="D2358" s="17">
        <v>3000038259</v>
      </c>
      <c r="E2358" s="17">
        <v>1100122</v>
      </c>
      <c r="F2358" s="17" t="s">
        <v>58</v>
      </c>
      <c r="G2358" s="17">
        <v>203068</v>
      </c>
      <c r="H2358" s="17" t="s">
        <v>407</v>
      </c>
      <c r="I2358" s="27">
        <v>16.04</v>
      </c>
      <c r="J2358" s="27">
        <v>16.010000000000002</v>
      </c>
      <c r="K2358" s="17" t="s">
        <v>1804</v>
      </c>
      <c r="L2358" s="34">
        <v>1115</v>
      </c>
      <c r="M2358" s="17">
        <v>1115</v>
      </c>
      <c r="N2358" s="18">
        <v>1889179.92</v>
      </c>
      <c r="O2358" s="30">
        <v>117999.99500312303</v>
      </c>
    </row>
    <row r="2359" spans="1:15" x14ac:dyDescent="0.25">
      <c r="A2359" s="36">
        <v>42759</v>
      </c>
      <c r="B2359" s="38">
        <v>1</v>
      </c>
      <c r="C2359" s="38">
        <v>4</v>
      </c>
      <c r="D2359" s="17">
        <v>3000038402</v>
      </c>
      <c r="E2359" s="17">
        <v>1100122</v>
      </c>
      <c r="F2359" s="17" t="s">
        <v>58</v>
      </c>
      <c r="G2359" s="17">
        <v>600005</v>
      </c>
      <c r="H2359" s="17" t="s">
        <v>434</v>
      </c>
      <c r="I2359" s="27">
        <v>19.274999999999999</v>
      </c>
      <c r="J2359" s="27">
        <v>19.274999999999999</v>
      </c>
      <c r="K2359" s="17" t="s">
        <v>1699</v>
      </c>
      <c r="L2359" s="34">
        <v>9499740190</v>
      </c>
      <c r="M2359" s="17">
        <v>9499740190</v>
      </c>
      <c r="N2359" s="18">
        <v>2148314.4</v>
      </c>
      <c r="O2359" s="30">
        <v>111456</v>
      </c>
    </row>
    <row r="2360" spans="1:15" x14ac:dyDescent="0.25">
      <c r="A2360" s="36">
        <v>42759</v>
      </c>
      <c r="B2360" s="38">
        <v>1</v>
      </c>
      <c r="C2360" s="38">
        <v>4</v>
      </c>
      <c r="D2360" s="17">
        <v>3000038404</v>
      </c>
      <c r="E2360" s="17">
        <v>1100122</v>
      </c>
      <c r="F2360" s="17" t="s">
        <v>58</v>
      </c>
      <c r="G2360" s="17">
        <v>600005</v>
      </c>
      <c r="H2360" s="17" t="s">
        <v>434</v>
      </c>
      <c r="I2360" s="27">
        <v>19.79</v>
      </c>
      <c r="J2360" s="27">
        <v>19.71</v>
      </c>
      <c r="K2360" s="17" t="s">
        <v>905</v>
      </c>
      <c r="L2360" s="34">
        <v>9499740192</v>
      </c>
      <c r="M2360" s="17">
        <v>9499740192</v>
      </c>
      <c r="N2360" s="18">
        <v>2198413.98</v>
      </c>
      <c r="O2360" s="30">
        <v>111538</v>
      </c>
    </row>
    <row r="2361" spans="1:15" x14ac:dyDescent="0.25">
      <c r="A2361" s="36">
        <v>42759</v>
      </c>
      <c r="B2361" s="38">
        <v>1</v>
      </c>
      <c r="C2361" s="38">
        <v>4</v>
      </c>
      <c r="D2361" s="17">
        <v>3000038259</v>
      </c>
      <c r="E2361" s="17">
        <v>1100122</v>
      </c>
      <c r="F2361" s="17" t="s">
        <v>58</v>
      </c>
      <c r="G2361" s="17">
        <v>203068</v>
      </c>
      <c r="H2361" s="17" t="s">
        <v>407</v>
      </c>
      <c r="I2361" s="27">
        <v>16.36</v>
      </c>
      <c r="J2361" s="27">
        <v>16.350000000000001</v>
      </c>
      <c r="K2361" s="17" t="s">
        <v>1805</v>
      </c>
      <c r="L2361" s="34">
        <v>1111</v>
      </c>
      <c r="M2361" s="17">
        <v>1111</v>
      </c>
      <c r="N2361" s="18">
        <v>1929299.92</v>
      </c>
      <c r="O2361" s="30">
        <v>117999.99510703362</v>
      </c>
    </row>
    <row r="2362" spans="1:15" x14ac:dyDescent="0.25">
      <c r="A2362" s="36">
        <v>42759</v>
      </c>
      <c r="B2362" s="38">
        <v>1</v>
      </c>
      <c r="C2362" s="38">
        <v>4</v>
      </c>
      <c r="D2362" s="17">
        <v>3000038259</v>
      </c>
      <c r="E2362" s="17">
        <v>1100122</v>
      </c>
      <c r="F2362" s="17" t="s">
        <v>58</v>
      </c>
      <c r="G2362" s="17">
        <v>203068</v>
      </c>
      <c r="H2362" s="17" t="s">
        <v>407</v>
      </c>
      <c r="I2362" s="27">
        <v>16.05</v>
      </c>
      <c r="J2362" s="27">
        <v>16</v>
      </c>
      <c r="K2362" s="17" t="s">
        <v>1563</v>
      </c>
      <c r="L2362" s="34">
        <v>1113</v>
      </c>
      <c r="M2362" s="17">
        <v>1113</v>
      </c>
      <c r="N2362" s="18">
        <v>1887999.93</v>
      </c>
      <c r="O2362" s="30">
        <v>117999.995625</v>
      </c>
    </row>
    <row r="2363" spans="1:15" x14ac:dyDescent="0.25">
      <c r="A2363" s="36">
        <v>42759</v>
      </c>
      <c r="B2363" s="38">
        <v>1</v>
      </c>
      <c r="C2363" s="38">
        <v>4</v>
      </c>
      <c r="D2363" s="17">
        <v>3000038252</v>
      </c>
      <c r="E2363" s="17">
        <v>1100122</v>
      </c>
      <c r="F2363" s="17" t="s">
        <v>58</v>
      </c>
      <c r="G2363" s="17">
        <v>203059</v>
      </c>
      <c r="H2363" s="17" t="s">
        <v>395</v>
      </c>
      <c r="I2363" s="27">
        <v>19.95</v>
      </c>
      <c r="J2363" s="27">
        <v>19.87</v>
      </c>
      <c r="K2363" s="17" t="s">
        <v>1806</v>
      </c>
      <c r="L2363" s="34">
        <v>185</v>
      </c>
      <c r="M2363" s="17">
        <v>185</v>
      </c>
      <c r="N2363" s="18">
        <v>2344659.9</v>
      </c>
      <c r="O2363" s="30">
        <v>117999.99496728736</v>
      </c>
    </row>
    <row r="2364" spans="1:15" x14ac:dyDescent="0.25">
      <c r="A2364" s="36">
        <v>42759</v>
      </c>
      <c r="B2364" s="38">
        <v>1</v>
      </c>
      <c r="C2364" s="38">
        <v>4</v>
      </c>
      <c r="D2364" s="17">
        <v>3000038349</v>
      </c>
      <c r="E2364" s="17">
        <v>1100122</v>
      </c>
      <c r="F2364" s="17" t="s">
        <v>58</v>
      </c>
      <c r="G2364" s="17">
        <v>600005</v>
      </c>
      <c r="H2364" s="17" t="s">
        <v>434</v>
      </c>
      <c r="I2364" s="27">
        <v>20.13</v>
      </c>
      <c r="J2364" s="27">
        <v>20.11</v>
      </c>
      <c r="K2364" s="17" t="s">
        <v>1807</v>
      </c>
      <c r="L2364" s="34">
        <v>9499740186</v>
      </c>
      <c r="M2364" s="17">
        <v>9499740186</v>
      </c>
      <c r="N2364" s="18">
        <v>2404251.0499999998</v>
      </c>
      <c r="O2364" s="30">
        <v>119555</v>
      </c>
    </row>
    <row r="2365" spans="1:15" x14ac:dyDescent="0.25">
      <c r="A2365" s="36">
        <v>42759</v>
      </c>
      <c r="B2365" s="38">
        <v>1</v>
      </c>
      <c r="C2365" s="38">
        <v>4</v>
      </c>
      <c r="D2365" s="17">
        <v>3000038048</v>
      </c>
      <c r="E2365" s="17">
        <v>1100365</v>
      </c>
      <c r="F2365" s="17" t="s">
        <v>14</v>
      </c>
      <c r="G2365" s="17">
        <v>202696</v>
      </c>
      <c r="H2365" s="17" t="s">
        <v>1799</v>
      </c>
      <c r="I2365" s="27">
        <v>20.5</v>
      </c>
      <c r="J2365" s="27">
        <v>20.47</v>
      </c>
      <c r="K2365" s="17" t="s">
        <v>1808</v>
      </c>
      <c r="L2365" s="34" t="s">
        <v>1809</v>
      </c>
      <c r="M2365" s="17" t="s">
        <v>1809</v>
      </c>
      <c r="N2365" s="18">
        <v>1015312</v>
      </c>
      <c r="O2365" s="30">
        <v>49600</v>
      </c>
    </row>
    <row r="2366" spans="1:15" x14ac:dyDescent="0.25">
      <c r="A2366" s="36">
        <v>42759</v>
      </c>
      <c r="B2366" s="38">
        <v>1</v>
      </c>
      <c r="C2366" s="38">
        <v>4</v>
      </c>
      <c r="D2366" s="17">
        <v>3000038048</v>
      </c>
      <c r="E2366" s="17">
        <v>1100365</v>
      </c>
      <c r="F2366" s="17" t="s">
        <v>14</v>
      </c>
      <c r="G2366" s="17">
        <v>202696</v>
      </c>
      <c r="H2366" s="17" t="s">
        <v>1799</v>
      </c>
      <c r="I2366" s="27">
        <v>20.260000000000002</v>
      </c>
      <c r="J2366" s="27">
        <v>20.239999999999998</v>
      </c>
      <c r="K2366" s="17" t="s">
        <v>1810</v>
      </c>
      <c r="L2366" s="34" t="s">
        <v>1811</v>
      </c>
      <c r="M2366" s="17" t="s">
        <v>1811</v>
      </c>
      <c r="N2366" s="18">
        <v>1003903.9999999999</v>
      </c>
      <c r="O2366" s="30">
        <v>49600</v>
      </c>
    </row>
    <row r="2367" spans="1:15" x14ac:dyDescent="0.25">
      <c r="A2367" s="36">
        <v>42760</v>
      </c>
      <c r="B2367" s="38">
        <v>1</v>
      </c>
      <c r="C2367" s="38">
        <v>4</v>
      </c>
      <c r="D2367" s="17">
        <v>3000038265</v>
      </c>
      <c r="E2367" s="17">
        <v>1100122</v>
      </c>
      <c r="F2367" s="17" t="s">
        <v>58</v>
      </c>
      <c r="G2367" s="17">
        <v>203314</v>
      </c>
      <c r="H2367" s="17" t="e">
        <v>#N/A</v>
      </c>
      <c r="I2367" s="27">
        <v>20.05</v>
      </c>
      <c r="J2367" s="27">
        <v>20.03</v>
      </c>
      <c r="K2367" s="17" t="s">
        <v>1812</v>
      </c>
      <c r="L2367" s="34">
        <v>8</v>
      </c>
      <c r="M2367" s="17">
        <v>8</v>
      </c>
      <c r="N2367" s="18">
        <v>2363539.91</v>
      </c>
      <c r="O2367" s="30">
        <v>117999.99550673988</v>
      </c>
    </row>
    <row r="2368" spans="1:15" x14ac:dyDescent="0.25">
      <c r="A2368" s="36">
        <v>42760</v>
      </c>
      <c r="B2368" s="38">
        <v>1</v>
      </c>
      <c r="C2368" s="38">
        <v>4</v>
      </c>
      <c r="D2368" s="17">
        <v>3000038259</v>
      </c>
      <c r="E2368" s="17">
        <v>1100122</v>
      </c>
      <c r="F2368" s="17" t="s">
        <v>58</v>
      </c>
      <c r="G2368" s="17">
        <v>203068</v>
      </c>
      <c r="H2368" s="17" t="s">
        <v>407</v>
      </c>
      <c r="I2368" s="27">
        <v>15.98</v>
      </c>
      <c r="J2368" s="27">
        <v>15.95</v>
      </c>
      <c r="K2368" s="17" t="s">
        <v>1813</v>
      </c>
      <c r="L2368" s="34">
        <v>1112</v>
      </c>
      <c r="M2368" s="17">
        <v>1112</v>
      </c>
      <c r="N2368" s="18">
        <v>1882099.93</v>
      </c>
      <c r="O2368" s="30">
        <v>117999.99561128527</v>
      </c>
    </row>
    <row r="2369" spans="1:15" x14ac:dyDescent="0.25">
      <c r="A2369" s="36">
        <v>42760</v>
      </c>
      <c r="B2369" s="38">
        <v>1</v>
      </c>
      <c r="C2369" s="38">
        <v>4</v>
      </c>
      <c r="D2369" s="17">
        <v>3000036179</v>
      </c>
      <c r="E2369" s="17">
        <v>1100122</v>
      </c>
      <c r="F2369" s="17" t="s">
        <v>58</v>
      </c>
      <c r="G2369" s="17">
        <v>202963</v>
      </c>
      <c r="H2369" s="17" t="s">
        <v>130</v>
      </c>
      <c r="I2369" s="27">
        <v>19.97</v>
      </c>
      <c r="J2369" s="27">
        <v>19.940000000000001</v>
      </c>
      <c r="K2369" s="17" t="s">
        <v>1814</v>
      </c>
      <c r="L2369" s="34">
        <v>508</v>
      </c>
      <c r="M2369" s="17">
        <v>1151</v>
      </c>
      <c r="N2369" s="18">
        <v>1904269.98</v>
      </c>
      <c r="O2369" s="30">
        <v>95499.998996990966</v>
      </c>
    </row>
    <row r="2370" spans="1:15" x14ac:dyDescent="0.25">
      <c r="A2370" s="36">
        <v>42760</v>
      </c>
      <c r="B2370" s="38">
        <v>1</v>
      </c>
      <c r="C2370" s="38">
        <v>4</v>
      </c>
      <c r="D2370" s="17">
        <v>3000036179</v>
      </c>
      <c r="E2370" s="17">
        <v>1100122</v>
      </c>
      <c r="F2370" s="17" t="s">
        <v>58</v>
      </c>
      <c r="G2370" s="17">
        <v>202963</v>
      </c>
      <c r="H2370" s="17" t="s">
        <v>130</v>
      </c>
      <c r="I2370" s="27">
        <v>20.71</v>
      </c>
      <c r="J2370" s="27">
        <v>20.68</v>
      </c>
      <c r="K2370" s="17" t="s">
        <v>1815</v>
      </c>
      <c r="L2370" s="34">
        <v>505</v>
      </c>
      <c r="M2370" s="17">
        <v>1147</v>
      </c>
      <c r="N2370" s="18">
        <v>1974939.98</v>
      </c>
      <c r="O2370" s="30">
        <v>95499.999032882013</v>
      </c>
    </row>
    <row r="2371" spans="1:15" x14ac:dyDescent="0.25">
      <c r="A2371" s="36">
        <v>42760</v>
      </c>
      <c r="B2371" s="38">
        <v>1</v>
      </c>
      <c r="C2371" s="38">
        <v>4</v>
      </c>
      <c r="D2371" s="17">
        <v>3000038258</v>
      </c>
      <c r="E2371" s="17">
        <v>1100122</v>
      </c>
      <c r="F2371" s="17" t="s">
        <v>58</v>
      </c>
      <c r="G2371" s="17">
        <v>203278</v>
      </c>
      <c r="H2371" s="17" t="e">
        <v>#N/A</v>
      </c>
      <c r="I2371" s="27">
        <v>19.71</v>
      </c>
      <c r="J2371" s="27">
        <v>19.54</v>
      </c>
      <c r="K2371" s="17" t="s">
        <v>1816</v>
      </c>
      <c r="L2371" s="34">
        <v>86</v>
      </c>
      <c r="M2371" s="17">
        <v>86</v>
      </c>
      <c r="N2371" s="18">
        <v>2305719.9</v>
      </c>
      <c r="O2371" s="30">
        <v>117999.99488229274</v>
      </c>
    </row>
    <row r="2372" spans="1:15" x14ac:dyDescent="0.25">
      <c r="A2372" s="36">
        <v>42760</v>
      </c>
      <c r="B2372" s="38">
        <v>1</v>
      </c>
      <c r="C2372" s="38">
        <v>4</v>
      </c>
      <c r="D2372" s="17">
        <v>3000038403</v>
      </c>
      <c r="E2372" s="17">
        <v>1100122</v>
      </c>
      <c r="F2372" s="17" t="s">
        <v>58</v>
      </c>
      <c r="G2372" s="17">
        <v>600005</v>
      </c>
      <c r="H2372" s="17" t="s">
        <v>434</v>
      </c>
      <c r="I2372" s="27">
        <v>18.524999999999999</v>
      </c>
      <c r="J2372" s="27">
        <v>18.48</v>
      </c>
      <c r="K2372" s="17" t="s">
        <v>1663</v>
      </c>
      <c r="L2372" s="34">
        <v>9499740191</v>
      </c>
      <c r="M2372" s="17">
        <v>9499740191</v>
      </c>
      <c r="N2372" s="18">
        <v>1845911.76</v>
      </c>
      <c r="O2372" s="30">
        <v>99887</v>
      </c>
    </row>
    <row r="2373" spans="1:15" x14ac:dyDescent="0.25">
      <c r="A2373" s="36">
        <v>42760</v>
      </c>
      <c r="B2373" s="38">
        <v>1</v>
      </c>
      <c r="C2373" s="38">
        <v>4</v>
      </c>
      <c r="D2373" s="17">
        <v>3000036179</v>
      </c>
      <c r="E2373" s="17">
        <v>1100122</v>
      </c>
      <c r="F2373" s="17" t="s">
        <v>58</v>
      </c>
      <c r="G2373" s="17">
        <v>202963</v>
      </c>
      <c r="H2373" s="17" t="s">
        <v>130</v>
      </c>
      <c r="I2373" s="27">
        <v>20.03</v>
      </c>
      <c r="J2373" s="27">
        <v>20</v>
      </c>
      <c r="K2373" s="17" t="s">
        <v>1817</v>
      </c>
      <c r="L2373" s="34">
        <v>506</v>
      </c>
      <c r="M2373" s="17">
        <v>1148</v>
      </c>
      <c r="N2373" s="18">
        <v>1909999.98</v>
      </c>
      <c r="O2373" s="30">
        <v>95499.998999999996</v>
      </c>
    </row>
    <row r="2374" spans="1:15" x14ac:dyDescent="0.25">
      <c r="A2374" s="36">
        <v>42760</v>
      </c>
      <c r="B2374" s="38">
        <v>1</v>
      </c>
      <c r="C2374" s="38">
        <v>4</v>
      </c>
      <c r="D2374" s="17">
        <v>3000038401</v>
      </c>
      <c r="E2374" s="17">
        <v>1100122</v>
      </c>
      <c r="F2374" s="17" t="s">
        <v>58</v>
      </c>
      <c r="G2374" s="17">
        <v>600005</v>
      </c>
      <c r="H2374" s="17" t="s">
        <v>434</v>
      </c>
      <c r="I2374" s="27">
        <v>25.14</v>
      </c>
      <c r="J2374" s="27">
        <v>25.12</v>
      </c>
      <c r="K2374" s="17" t="s">
        <v>1818</v>
      </c>
      <c r="L2374" s="34">
        <v>9499740189</v>
      </c>
      <c r="M2374" s="17">
        <v>9499740189</v>
      </c>
      <c r="N2374" s="18">
        <v>2443774.08</v>
      </c>
      <c r="O2374" s="30">
        <v>97284</v>
      </c>
    </row>
    <row r="2375" spans="1:15" x14ac:dyDescent="0.25">
      <c r="A2375" s="36">
        <v>42760</v>
      </c>
      <c r="B2375" s="38">
        <v>1</v>
      </c>
      <c r="C2375" s="38">
        <v>4</v>
      </c>
      <c r="D2375" s="17">
        <v>3000036179</v>
      </c>
      <c r="E2375" s="17">
        <v>1100122</v>
      </c>
      <c r="F2375" s="17" t="s">
        <v>58</v>
      </c>
      <c r="G2375" s="17">
        <v>202963</v>
      </c>
      <c r="H2375" s="17" t="s">
        <v>130</v>
      </c>
      <c r="I2375" s="27">
        <v>20.88</v>
      </c>
      <c r="J2375" s="27">
        <v>20.85</v>
      </c>
      <c r="K2375" s="17" t="s">
        <v>345</v>
      </c>
      <c r="L2375" s="34">
        <v>507</v>
      </c>
      <c r="M2375" s="17">
        <v>1150</v>
      </c>
      <c r="N2375" s="18">
        <v>1991174.98</v>
      </c>
      <c r="O2375" s="30">
        <v>95499.999040767376</v>
      </c>
    </row>
    <row r="2376" spans="1:15" x14ac:dyDescent="0.25">
      <c r="A2376" s="36">
        <v>42760</v>
      </c>
      <c r="B2376" s="38">
        <v>1</v>
      </c>
      <c r="C2376" s="38">
        <v>4</v>
      </c>
      <c r="D2376" s="17">
        <v>3000036712</v>
      </c>
      <c r="E2376" s="17">
        <v>1100365</v>
      </c>
      <c r="F2376" s="17" t="s">
        <v>14</v>
      </c>
      <c r="G2376" s="17">
        <v>201888</v>
      </c>
      <c r="H2376" s="17" t="s">
        <v>15</v>
      </c>
      <c r="I2376" s="27">
        <v>0.36</v>
      </c>
      <c r="J2376" s="27">
        <v>0.35</v>
      </c>
      <c r="K2376" s="17" t="s">
        <v>1771</v>
      </c>
      <c r="L2376" s="34">
        <v>26035</v>
      </c>
      <c r="M2376" s="17">
        <v>26035</v>
      </c>
      <c r="N2376" s="18">
        <v>16320.499999999998</v>
      </c>
      <c r="O2376" s="30">
        <v>46630</v>
      </c>
    </row>
    <row r="2377" spans="1:15" x14ac:dyDescent="0.25">
      <c r="A2377" s="36">
        <v>42760</v>
      </c>
      <c r="B2377" s="38">
        <v>1</v>
      </c>
      <c r="C2377" s="38">
        <v>4</v>
      </c>
      <c r="D2377" s="17">
        <v>3000036712</v>
      </c>
      <c r="E2377" s="17">
        <v>1100365</v>
      </c>
      <c r="F2377" s="17" t="s">
        <v>14</v>
      </c>
      <c r="G2377" s="17">
        <v>201888</v>
      </c>
      <c r="H2377" s="17" t="s">
        <v>15</v>
      </c>
      <c r="I2377" s="27">
        <v>18.96</v>
      </c>
      <c r="J2377" s="27">
        <v>18.96</v>
      </c>
      <c r="K2377" s="17" t="s">
        <v>1771</v>
      </c>
      <c r="L2377" s="34">
        <v>26035</v>
      </c>
      <c r="M2377" s="17">
        <v>26035</v>
      </c>
      <c r="N2377" s="18">
        <v>884104.8</v>
      </c>
      <c r="O2377" s="30">
        <v>46630</v>
      </c>
    </row>
    <row r="2378" spans="1:15" x14ac:dyDescent="0.25">
      <c r="A2378" s="36">
        <v>42760</v>
      </c>
      <c r="B2378" s="38">
        <v>1</v>
      </c>
      <c r="C2378" s="38">
        <v>4</v>
      </c>
      <c r="D2378" s="17">
        <v>3000038048</v>
      </c>
      <c r="E2378" s="17">
        <v>1100365</v>
      </c>
      <c r="F2378" s="17" t="s">
        <v>14</v>
      </c>
      <c r="G2378" s="17">
        <v>202696</v>
      </c>
      <c r="H2378" s="17" t="s">
        <v>1799</v>
      </c>
      <c r="I2378" s="27">
        <v>21.59</v>
      </c>
      <c r="J2378" s="27">
        <v>21.54</v>
      </c>
      <c r="K2378" s="17" t="s">
        <v>1819</v>
      </c>
      <c r="L2378" s="34">
        <v>9221608336</v>
      </c>
      <c r="M2378" s="17">
        <v>343</v>
      </c>
      <c r="N2378" s="18">
        <v>1068384</v>
      </c>
      <c r="O2378" s="30">
        <v>49600</v>
      </c>
    </row>
    <row r="2379" spans="1:15" x14ac:dyDescent="0.25">
      <c r="A2379" s="36">
        <v>42760</v>
      </c>
      <c r="B2379" s="38">
        <v>1</v>
      </c>
      <c r="C2379" s="38">
        <v>4</v>
      </c>
      <c r="D2379" s="17">
        <v>3000038048</v>
      </c>
      <c r="E2379" s="17">
        <v>1100365</v>
      </c>
      <c r="F2379" s="17" t="s">
        <v>14</v>
      </c>
      <c r="G2379" s="17">
        <v>202696</v>
      </c>
      <c r="H2379" s="17" t="s">
        <v>1799</v>
      </c>
      <c r="I2379" s="27">
        <v>20.309999999999999</v>
      </c>
      <c r="J2379" s="27">
        <v>20.27</v>
      </c>
      <c r="K2379" s="17" t="s">
        <v>1820</v>
      </c>
      <c r="L2379" s="34">
        <v>9221608307</v>
      </c>
      <c r="M2379" s="17" t="s">
        <v>1821</v>
      </c>
      <c r="N2379" s="18">
        <v>1005392</v>
      </c>
      <c r="O2379" s="30">
        <v>49600</v>
      </c>
    </row>
    <row r="2380" spans="1:15" x14ac:dyDescent="0.25">
      <c r="A2380" s="36">
        <v>42760</v>
      </c>
      <c r="B2380" s="38">
        <v>1</v>
      </c>
      <c r="C2380" s="38">
        <v>4</v>
      </c>
      <c r="D2380" s="17">
        <v>3000036712</v>
      </c>
      <c r="E2380" s="17">
        <v>1100365</v>
      </c>
      <c r="F2380" s="17" t="s">
        <v>14</v>
      </c>
      <c r="G2380" s="17">
        <v>201888</v>
      </c>
      <c r="H2380" s="17" t="s">
        <v>15</v>
      </c>
      <c r="I2380" s="27">
        <v>11.98</v>
      </c>
      <c r="J2380" s="27">
        <v>11.973000000000001</v>
      </c>
      <c r="K2380" s="17" t="s">
        <v>1822</v>
      </c>
      <c r="L2380" s="34">
        <v>26078</v>
      </c>
      <c r="M2380" s="17">
        <v>26078</v>
      </c>
      <c r="N2380" s="18">
        <v>558300.99</v>
      </c>
      <c r="O2380" s="30">
        <v>46629.999999999993</v>
      </c>
    </row>
    <row r="2381" spans="1:15" x14ac:dyDescent="0.25">
      <c r="A2381" s="36">
        <v>42760</v>
      </c>
      <c r="B2381" s="38">
        <v>1</v>
      </c>
      <c r="C2381" s="38">
        <v>4</v>
      </c>
      <c r="D2381" s="17">
        <v>3000036712</v>
      </c>
      <c r="E2381" s="17">
        <v>1100365</v>
      </c>
      <c r="F2381" s="17" t="s">
        <v>14</v>
      </c>
      <c r="G2381" s="17">
        <v>201888</v>
      </c>
      <c r="H2381" s="17" t="s">
        <v>15</v>
      </c>
      <c r="I2381" s="27">
        <v>4</v>
      </c>
      <c r="J2381" s="27">
        <v>3.9969999999999999</v>
      </c>
      <c r="K2381" s="17" t="s">
        <v>1822</v>
      </c>
      <c r="L2381" s="34">
        <v>26079</v>
      </c>
      <c r="M2381" s="17">
        <v>26079</v>
      </c>
      <c r="N2381" s="18">
        <v>186380.11</v>
      </c>
      <c r="O2381" s="30">
        <v>46630</v>
      </c>
    </row>
    <row r="2382" spans="1:15" x14ac:dyDescent="0.25">
      <c r="A2382" s="36">
        <v>42760</v>
      </c>
      <c r="B2382" s="38">
        <v>1</v>
      </c>
      <c r="C2382" s="38">
        <v>4</v>
      </c>
      <c r="D2382" s="17">
        <v>3000036712</v>
      </c>
      <c r="E2382" s="17">
        <v>1100365</v>
      </c>
      <c r="F2382" s="17" t="s">
        <v>14</v>
      </c>
      <c r="G2382" s="17">
        <v>201888</v>
      </c>
      <c r="H2382" s="17" t="s">
        <v>15</v>
      </c>
      <c r="I2382" s="27">
        <v>7</v>
      </c>
      <c r="J2382" s="27">
        <v>6.9939999999999998</v>
      </c>
      <c r="K2382" s="17" t="s">
        <v>1017</v>
      </c>
      <c r="L2382" s="34">
        <v>25993</v>
      </c>
      <c r="M2382" s="17">
        <v>25993</v>
      </c>
      <c r="N2382" s="18">
        <v>326130.21999999997</v>
      </c>
      <c r="O2382" s="30">
        <v>46630</v>
      </c>
    </row>
    <row r="2383" spans="1:15" x14ac:dyDescent="0.25">
      <c r="A2383" s="36">
        <v>42760</v>
      </c>
      <c r="B2383" s="38">
        <v>1</v>
      </c>
      <c r="C2383" s="38">
        <v>4</v>
      </c>
      <c r="D2383" s="17">
        <v>3000036712</v>
      </c>
      <c r="E2383" s="17">
        <v>1100365</v>
      </c>
      <c r="F2383" s="17" t="s">
        <v>14</v>
      </c>
      <c r="G2383" s="17">
        <v>201888</v>
      </c>
      <c r="H2383" s="17" t="s">
        <v>15</v>
      </c>
      <c r="I2383" s="27">
        <v>19.95</v>
      </c>
      <c r="J2383" s="27">
        <v>19.940000000000001</v>
      </c>
      <c r="K2383" s="17" t="s">
        <v>1358</v>
      </c>
      <c r="L2383" s="34">
        <v>25997</v>
      </c>
      <c r="M2383" s="17">
        <v>25997</v>
      </c>
      <c r="N2383" s="18">
        <v>929802.2</v>
      </c>
      <c r="O2383" s="30">
        <v>46629.999999999993</v>
      </c>
    </row>
    <row r="2384" spans="1:15" x14ac:dyDescent="0.25">
      <c r="A2384" s="36">
        <v>42760</v>
      </c>
      <c r="B2384" s="38">
        <v>1</v>
      </c>
      <c r="C2384" s="38">
        <v>4</v>
      </c>
      <c r="D2384" s="17">
        <v>3000035954</v>
      </c>
      <c r="E2384" s="17">
        <v>1100365</v>
      </c>
      <c r="F2384" s="17" t="s">
        <v>14</v>
      </c>
      <c r="G2384" s="17">
        <v>201888</v>
      </c>
      <c r="H2384" s="17" t="s">
        <v>15</v>
      </c>
      <c r="I2384" s="27">
        <v>7.23</v>
      </c>
      <c r="J2384" s="27">
        <v>7.2240000000000002</v>
      </c>
      <c r="K2384" s="17" t="s">
        <v>1017</v>
      </c>
      <c r="L2384" s="34">
        <v>25992</v>
      </c>
      <c r="M2384" s="17">
        <v>25992</v>
      </c>
      <c r="N2384" s="18">
        <v>325368.96000000002</v>
      </c>
      <c r="O2384" s="30">
        <v>45040</v>
      </c>
    </row>
    <row r="2385" spans="1:15" x14ac:dyDescent="0.25">
      <c r="A2385" s="36">
        <v>42760</v>
      </c>
      <c r="B2385" s="38">
        <v>1</v>
      </c>
      <c r="C2385" s="38">
        <v>4</v>
      </c>
      <c r="D2385" s="17">
        <v>3000036712</v>
      </c>
      <c r="E2385" s="17">
        <v>1100365</v>
      </c>
      <c r="F2385" s="17" t="s">
        <v>14</v>
      </c>
      <c r="G2385" s="17">
        <v>201888</v>
      </c>
      <c r="H2385" s="17" t="s">
        <v>15</v>
      </c>
      <c r="I2385" s="27">
        <v>19.39</v>
      </c>
      <c r="J2385" s="27">
        <v>19.38</v>
      </c>
      <c r="K2385" s="17" t="s">
        <v>1362</v>
      </c>
      <c r="L2385" s="34">
        <v>26008</v>
      </c>
      <c r="M2385" s="17">
        <v>26008</v>
      </c>
      <c r="N2385" s="18">
        <v>903689.39999999991</v>
      </c>
      <c r="O2385" s="30">
        <v>46630</v>
      </c>
    </row>
    <row r="2386" spans="1:15" x14ac:dyDescent="0.25">
      <c r="A2386" s="36">
        <v>42760</v>
      </c>
      <c r="B2386" s="38">
        <v>1</v>
      </c>
      <c r="C2386" s="38">
        <v>4</v>
      </c>
      <c r="D2386" s="17">
        <v>3000036712</v>
      </c>
      <c r="E2386" s="17">
        <v>1100365</v>
      </c>
      <c r="F2386" s="17" t="s">
        <v>14</v>
      </c>
      <c r="G2386" s="17">
        <v>201888</v>
      </c>
      <c r="H2386" s="17" t="s">
        <v>15</v>
      </c>
      <c r="I2386" s="27">
        <v>21.81</v>
      </c>
      <c r="J2386" s="27">
        <v>21.78</v>
      </c>
      <c r="K2386" s="17" t="s">
        <v>1011</v>
      </c>
      <c r="L2386" s="34">
        <v>25994</v>
      </c>
      <c r="M2386" s="17">
        <v>25994</v>
      </c>
      <c r="N2386" s="18">
        <v>1015601.4</v>
      </c>
      <c r="O2386" s="30">
        <v>46630</v>
      </c>
    </row>
    <row r="2387" spans="1:15" x14ac:dyDescent="0.25">
      <c r="A2387" s="36">
        <v>42760</v>
      </c>
      <c r="B2387" s="38">
        <v>1</v>
      </c>
      <c r="C2387" s="38">
        <v>4</v>
      </c>
      <c r="D2387" s="17">
        <v>3000035639</v>
      </c>
      <c r="E2387" s="17">
        <v>1100365</v>
      </c>
      <c r="F2387" s="17" t="s">
        <v>14</v>
      </c>
      <c r="G2387" s="17">
        <v>201888</v>
      </c>
      <c r="H2387" s="17" t="s">
        <v>15</v>
      </c>
      <c r="I2387" s="27">
        <v>10</v>
      </c>
      <c r="J2387" s="27">
        <v>9.9920000000000009</v>
      </c>
      <c r="K2387" s="17" t="s">
        <v>1017</v>
      </c>
      <c r="L2387" s="34">
        <v>25991</v>
      </c>
      <c r="M2387" s="17">
        <v>25991</v>
      </c>
      <c r="N2387" s="18">
        <v>425059.68</v>
      </c>
      <c r="O2387" s="30">
        <v>42539.999999999993</v>
      </c>
    </row>
    <row r="2388" spans="1:15" x14ac:dyDescent="0.25">
      <c r="A2388" s="36">
        <v>42761</v>
      </c>
      <c r="B2388" s="38">
        <v>1</v>
      </c>
      <c r="C2388" s="38">
        <v>4</v>
      </c>
      <c r="D2388" s="17">
        <v>3000038398</v>
      </c>
      <c r="E2388" s="17">
        <v>1100122</v>
      </c>
      <c r="F2388" s="17" t="s">
        <v>58</v>
      </c>
      <c r="G2388" s="17">
        <v>203323</v>
      </c>
      <c r="H2388" s="17" t="s">
        <v>1823</v>
      </c>
      <c r="I2388" s="27">
        <v>20.239999999999998</v>
      </c>
      <c r="J2388" s="27">
        <v>20.2</v>
      </c>
      <c r="K2388" s="17" t="s">
        <v>1824</v>
      </c>
      <c r="L2388" s="34">
        <v>59</v>
      </c>
      <c r="M2388" s="17">
        <v>59</v>
      </c>
      <c r="N2388" s="18">
        <v>2530050.0499999998</v>
      </c>
      <c r="O2388" s="30">
        <v>125250.00247524751</v>
      </c>
    </row>
    <row r="2389" spans="1:15" x14ac:dyDescent="0.25">
      <c r="A2389" s="36">
        <v>42761</v>
      </c>
      <c r="B2389" s="38">
        <v>1</v>
      </c>
      <c r="C2389" s="38">
        <v>4</v>
      </c>
      <c r="D2389" s="17">
        <v>3000038259</v>
      </c>
      <c r="E2389" s="17">
        <v>1100122</v>
      </c>
      <c r="F2389" s="17" t="s">
        <v>58</v>
      </c>
      <c r="G2389" s="17">
        <v>203068</v>
      </c>
      <c r="H2389" s="17" t="s">
        <v>407</v>
      </c>
      <c r="I2389" s="27">
        <v>19.96</v>
      </c>
      <c r="J2389" s="27">
        <v>19.899999999999999</v>
      </c>
      <c r="K2389" s="17" t="s">
        <v>1586</v>
      </c>
      <c r="L2389" s="34">
        <v>1125</v>
      </c>
      <c r="M2389" s="17">
        <v>1125</v>
      </c>
      <c r="N2389" s="18">
        <v>2348199.91</v>
      </c>
      <c r="O2389" s="30">
        <v>117999.99547738695</v>
      </c>
    </row>
    <row r="2390" spans="1:15" x14ac:dyDescent="0.25">
      <c r="A2390" s="36">
        <v>42761</v>
      </c>
      <c r="B2390" s="38">
        <v>1</v>
      </c>
      <c r="C2390" s="38">
        <v>4</v>
      </c>
      <c r="D2390" s="17">
        <v>3000038048</v>
      </c>
      <c r="E2390" s="17">
        <v>1100365</v>
      </c>
      <c r="F2390" s="17" t="s">
        <v>14</v>
      </c>
      <c r="G2390" s="17">
        <v>202696</v>
      </c>
      <c r="H2390" s="17" t="s">
        <v>1799</v>
      </c>
      <c r="I2390" s="27">
        <v>20.6</v>
      </c>
      <c r="J2390" s="27">
        <v>20.54</v>
      </c>
      <c r="K2390" s="17" t="s">
        <v>1825</v>
      </c>
      <c r="L2390" s="34">
        <v>9221608311</v>
      </c>
      <c r="M2390" s="17" t="s">
        <v>1826</v>
      </c>
      <c r="N2390" s="18">
        <v>1018784</v>
      </c>
      <c r="O2390" s="30">
        <v>49600</v>
      </c>
    </row>
    <row r="2391" spans="1:15" x14ac:dyDescent="0.25">
      <c r="A2391" s="36">
        <v>42761</v>
      </c>
      <c r="B2391" s="38">
        <v>1</v>
      </c>
      <c r="C2391" s="38">
        <v>4</v>
      </c>
      <c r="D2391" s="17">
        <v>3000038048</v>
      </c>
      <c r="E2391" s="17">
        <v>1100365</v>
      </c>
      <c r="F2391" s="17" t="s">
        <v>14</v>
      </c>
      <c r="G2391" s="17">
        <v>202696</v>
      </c>
      <c r="H2391" s="17" t="s">
        <v>1799</v>
      </c>
      <c r="I2391" s="27">
        <v>21.65</v>
      </c>
      <c r="J2391" s="27">
        <v>21.6</v>
      </c>
      <c r="K2391" s="17" t="s">
        <v>1827</v>
      </c>
      <c r="L2391" s="34">
        <v>9221608338</v>
      </c>
      <c r="M2391" s="17" t="s">
        <v>1828</v>
      </c>
      <c r="N2391" s="18">
        <v>1071360</v>
      </c>
      <c r="O2391" s="30">
        <v>49600</v>
      </c>
    </row>
    <row r="2392" spans="1:15" x14ac:dyDescent="0.25">
      <c r="A2392" s="36">
        <v>42761</v>
      </c>
      <c r="B2392" s="38">
        <v>1</v>
      </c>
      <c r="C2392" s="38">
        <v>4</v>
      </c>
      <c r="D2392" s="17">
        <v>3000038048</v>
      </c>
      <c r="E2392" s="17">
        <v>1100365</v>
      </c>
      <c r="F2392" s="17" t="s">
        <v>14</v>
      </c>
      <c r="G2392" s="17">
        <v>202696</v>
      </c>
      <c r="H2392" s="17" t="s">
        <v>1799</v>
      </c>
      <c r="I2392" s="27">
        <v>21.15</v>
      </c>
      <c r="J2392" s="27">
        <v>21.11</v>
      </c>
      <c r="K2392" s="17" t="s">
        <v>1829</v>
      </c>
      <c r="L2392" s="34">
        <v>339</v>
      </c>
      <c r="M2392" s="17">
        <v>339</v>
      </c>
      <c r="N2392" s="18">
        <v>1047056</v>
      </c>
      <c r="O2392" s="30">
        <v>49600</v>
      </c>
    </row>
    <row r="2393" spans="1:15" x14ac:dyDescent="0.25">
      <c r="A2393" s="36">
        <v>42762</v>
      </c>
      <c r="B2393" s="38">
        <v>1</v>
      </c>
      <c r="C2393" s="38">
        <v>4</v>
      </c>
      <c r="D2393" s="17">
        <v>3000038259</v>
      </c>
      <c r="E2393" s="17">
        <v>1100122</v>
      </c>
      <c r="F2393" s="17" t="s">
        <v>58</v>
      </c>
      <c r="G2393" s="17">
        <v>203068</v>
      </c>
      <c r="H2393" s="17" t="s">
        <v>407</v>
      </c>
      <c r="I2393" s="27">
        <v>20.22</v>
      </c>
      <c r="J2393" s="27">
        <v>20.170000000000002</v>
      </c>
      <c r="K2393" s="17" t="s">
        <v>1830</v>
      </c>
      <c r="L2393" s="34">
        <v>1128</v>
      </c>
      <c r="M2393" s="17">
        <v>1128</v>
      </c>
      <c r="N2393" s="18">
        <v>2380059.91</v>
      </c>
      <c r="O2393" s="30">
        <v>117999.99553792761</v>
      </c>
    </row>
    <row r="2394" spans="1:15" x14ac:dyDescent="0.25">
      <c r="A2394" s="36">
        <v>42762</v>
      </c>
      <c r="B2394" s="38">
        <v>1</v>
      </c>
      <c r="C2394" s="38">
        <v>4</v>
      </c>
      <c r="D2394" s="17">
        <v>3000038259</v>
      </c>
      <c r="E2394" s="17">
        <v>1100122</v>
      </c>
      <c r="F2394" s="17" t="s">
        <v>58</v>
      </c>
      <c r="G2394" s="17">
        <v>203068</v>
      </c>
      <c r="H2394" s="17" t="s">
        <v>407</v>
      </c>
      <c r="I2394" s="27">
        <v>19.75</v>
      </c>
      <c r="J2394" s="27">
        <v>19.72</v>
      </c>
      <c r="K2394" s="17" t="s">
        <v>1831</v>
      </c>
      <c r="L2394" s="34">
        <v>1124</v>
      </c>
      <c r="M2394" s="17">
        <v>1124</v>
      </c>
      <c r="N2394" s="18">
        <v>2326959.9</v>
      </c>
      <c r="O2394" s="30">
        <v>117999.99492900609</v>
      </c>
    </row>
    <row r="2395" spans="1:15" x14ac:dyDescent="0.25">
      <c r="A2395" s="36">
        <v>42762</v>
      </c>
      <c r="B2395" s="38">
        <v>1</v>
      </c>
      <c r="C2395" s="38">
        <v>4</v>
      </c>
      <c r="D2395" s="17">
        <v>3000038298</v>
      </c>
      <c r="E2395" s="17">
        <v>1100122</v>
      </c>
      <c r="F2395" s="17" t="s">
        <v>58</v>
      </c>
      <c r="G2395" s="17">
        <v>203110</v>
      </c>
      <c r="H2395" s="17" t="s">
        <v>715</v>
      </c>
      <c r="I2395" s="27">
        <v>19.25</v>
      </c>
      <c r="J2395" s="27">
        <v>19.25</v>
      </c>
      <c r="K2395" s="17" t="s">
        <v>1832</v>
      </c>
      <c r="L2395" s="34">
        <v>277</v>
      </c>
      <c r="M2395" s="17">
        <v>277</v>
      </c>
      <c r="N2395" s="18">
        <v>2271499.9</v>
      </c>
      <c r="O2395" s="30">
        <v>117999.9948051948</v>
      </c>
    </row>
    <row r="2396" spans="1:15" x14ac:dyDescent="0.25">
      <c r="A2396" s="36">
        <v>42762</v>
      </c>
      <c r="B2396" s="38">
        <v>1</v>
      </c>
      <c r="C2396" s="38">
        <v>4</v>
      </c>
      <c r="D2396" s="17">
        <v>3000035639</v>
      </c>
      <c r="E2396" s="17">
        <v>1100365</v>
      </c>
      <c r="F2396" s="17" t="s">
        <v>14</v>
      </c>
      <c r="G2396" s="17">
        <v>201888</v>
      </c>
      <c r="H2396" s="17" t="s">
        <v>15</v>
      </c>
      <c r="I2396" s="27">
        <v>19.14</v>
      </c>
      <c r="J2396" s="27">
        <v>19.12</v>
      </c>
      <c r="K2396" s="17" t="s">
        <v>1770</v>
      </c>
      <c r="L2396" s="34">
        <v>25018</v>
      </c>
      <c r="M2396" s="17">
        <v>25018</v>
      </c>
      <c r="N2396" s="18">
        <v>813364.8</v>
      </c>
      <c r="O2396" s="30">
        <v>42540</v>
      </c>
    </row>
    <row r="2397" spans="1:15" x14ac:dyDescent="0.25">
      <c r="A2397" s="36">
        <v>42762</v>
      </c>
      <c r="B2397" s="38">
        <v>1</v>
      </c>
      <c r="C2397" s="38">
        <v>4</v>
      </c>
      <c r="D2397" s="17">
        <v>3000035639</v>
      </c>
      <c r="E2397" s="17">
        <v>1100365</v>
      </c>
      <c r="F2397" s="17" t="s">
        <v>14</v>
      </c>
      <c r="G2397" s="17">
        <v>201888</v>
      </c>
      <c r="H2397" s="17" t="s">
        <v>15</v>
      </c>
      <c r="I2397" s="27">
        <v>20.62</v>
      </c>
      <c r="J2397" s="27">
        <v>20.62</v>
      </c>
      <c r="K2397" s="17" t="s">
        <v>1079</v>
      </c>
      <c r="L2397" s="34">
        <v>25024</v>
      </c>
      <c r="M2397" s="17">
        <v>25024</v>
      </c>
      <c r="N2397" s="18">
        <v>877174.8</v>
      </c>
      <c r="O2397" s="30">
        <v>42540</v>
      </c>
    </row>
    <row r="2398" spans="1:15" x14ac:dyDescent="0.25">
      <c r="A2398" s="36">
        <v>42762</v>
      </c>
      <c r="B2398" s="38">
        <v>1</v>
      </c>
      <c r="C2398" s="38">
        <v>4</v>
      </c>
      <c r="D2398" s="17">
        <v>3000035639</v>
      </c>
      <c r="E2398" s="17">
        <v>1100365</v>
      </c>
      <c r="F2398" s="17" t="s">
        <v>14</v>
      </c>
      <c r="G2398" s="17">
        <v>201888</v>
      </c>
      <c r="H2398" s="17" t="s">
        <v>15</v>
      </c>
      <c r="I2398" s="27">
        <v>20.29</v>
      </c>
      <c r="J2398" s="27">
        <v>20.23</v>
      </c>
      <c r="K2398" s="17" t="s">
        <v>1670</v>
      </c>
      <c r="L2398" s="34">
        <v>25348</v>
      </c>
      <c r="M2398" s="17">
        <v>25080</v>
      </c>
      <c r="N2398" s="18">
        <v>860584.20000000007</v>
      </c>
      <c r="O2398" s="30">
        <v>42540</v>
      </c>
    </row>
    <row r="2399" spans="1:15" x14ac:dyDescent="0.25">
      <c r="A2399" s="36">
        <v>42762</v>
      </c>
      <c r="B2399" s="38">
        <v>1</v>
      </c>
      <c r="C2399" s="38">
        <v>4</v>
      </c>
      <c r="D2399" s="17">
        <v>3000035639</v>
      </c>
      <c r="E2399" s="17">
        <v>1100365</v>
      </c>
      <c r="F2399" s="17" t="s">
        <v>14</v>
      </c>
      <c r="G2399" s="17">
        <v>201888</v>
      </c>
      <c r="H2399" s="17" t="s">
        <v>15</v>
      </c>
      <c r="I2399" s="27">
        <v>20.63</v>
      </c>
      <c r="J2399" s="27">
        <v>20.58</v>
      </c>
      <c r="K2399" s="17" t="s">
        <v>1404</v>
      </c>
      <c r="L2399" s="34">
        <v>25016</v>
      </c>
      <c r="M2399" s="17">
        <v>25016</v>
      </c>
      <c r="N2399" s="18">
        <v>875473.2</v>
      </c>
      <c r="O2399" s="30">
        <v>42540</v>
      </c>
    </row>
    <row r="2400" spans="1:15" x14ac:dyDescent="0.25">
      <c r="A2400" s="36">
        <v>42763</v>
      </c>
      <c r="B2400" s="38">
        <v>1</v>
      </c>
      <c r="C2400" s="38">
        <v>4</v>
      </c>
      <c r="D2400" s="17">
        <v>3000038561</v>
      </c>
      <c r="E2400" s="17">
        <v>1100122</v>
      </c>
      <c r="F2400" s="17" t="s">
        <v>58</v>
      </c>
      <c r="G2400" s="17">
        <v>600005</v>
      </c>
      <c r="H2400" s="17" t="s">
        <v>434</v>
      </c>
      <c r="I2400" s="27">
        <v>19.600000000000001</v>
      </c>
      <c r="J2400" s="27">
        <v>19.559999999999999</v>
      </c>
      <c r="K2400" s="17" t="s">
        <v>1479</v>
      </c>
      <c r="L2400" s="34">
        <v>9499740193</v>
      </c>
      <c r="M2400" s="17">
        <v>9499740193</v>
      </c>
      <c r="N2400" s="18">
        <v>2161849.44</v>
      </c>
      <c r="O2400" s="30">
        <v>110524</v>
      </c>
    </row>
    <row r="2401" spans="1:15" x14ac:dyDescent="0.25">
      <c r="A2401" s="36">
        <v>42763</v>
      </c>
      <c r="B2401" s="38">
        <v>1</v>
      </c>
      <c r="C2401" s="38">
        <v>4</v>
      </c>
      <c r="D2401" s="17">
        <v>3000038372</v>
      </c>
      <c r="E2401" s="17">
        <v>1100122</v>
      </c>
      <c r="F2401" s="17" t="s">
        <v>58</v>
      </c>
      <c r="G2401" s="17">
        <v>203083</v>
      </c>
      <c r="H2401" s="17" t="s">
        <v>486</v>
      </c>
      <c r="I2401" s="27">
        <v>20.28</v>
      </c>
      <c r="J2401" s="27">
        <v>20.25</v>
      </c>
      <c r="K2401" s="17" t="s">
        <v>1833</v>
      </c>
      <c r="L2401" s="34">
        <v>250</v>
      </c>
      <c r="M2401" s="17">
        <v>250</v>
      </c>
      <c r="N2401" s="18">
        <v>2551499.96</v>
      </c>
      <c r="O2401" s="30">
        <v>125999.99802469136</v>
      </c>
    </row>
    <row r="2402" spans="1:15" x14ac:dyDescent="0.25">
      <c r="A2402" s="36">
        <v>42763</v>
      </c>
      <c r="B2402" s="38">
        <v>1</v>
      </c>
      <c r="C2402" s="38">
        <v>4</v>
      </c>
      <c r="D2402" s="17">
        <v>3000038253</v>
      </c>
      <c r="E2402" s="17">
        <v>1100122</v>
      </c>
      <c r="F2402" s="17" t="s">
        <v>58</v>
      </c>
      <c r="G2402" s="17">
        <v>203062</v>
      </c>
      <c r="H2402" s="17" t="s">
        <v>465</v>
      </c>
      <c r="I2402" s="27">
        <v>20.02</v>
      </c>
      <c r="J2402" s="27">
        <v>20.010000000000002</v>
      </c>
      <c r="K2402" s="17" t="s">
        <v>1834</v>
      </c>
      <c r="L2402" s="34">
        <v>125</v>
      </c>
      <c r="M2402" s="17">
        <v>125</v>
      </c>
      <c r="N2402" s="18">
        <v>2361179.91</v>
      </c>
      <c r="O2402" s="30">
        <v>117999.99550224887</v>
      </c>
    </row>
    <row r="2403" spans="1:15" x14ac:dyDescent="0.25">
      <c r="A2403" s="36">
        <v>42763</v>
      </c>
      <c r="B2403" s="38">
        <v>1</v>
      </c>
      <c r="C2403" s="38">
        <v>4</v>
      </c>
      <c r="D2403" s="17">
        <v>3000038259</v>
      </c>
      <c r="E2403" s="17">
        <v>1100122</v>
      </c>
      <c r="F2403" s="17" t="s">
        <v>58</v>
      </c>
      <c r="G2403" s="17">
        <v>203068</v>
      </c>
      <c r="H2403" s="17" t="s">
        <v>407</v>
      </c>
      <c r="I2403" s="27">
        <v>20.64</v>
      </c>
      <c r="J2403" s="27">
        <v>20.6</v>
      </c>
      <c r="K2403" s="17" t="s">
        <v>1835</v>
      </c>
      <c r="L2403" s="34">
        <v>1126</v>
      </c>
      <c r="M2403" s="17">
        <v>1126</v>
      </c>
      <c r="N2403" s="18">
        <v>2430799.9</v>
      </c>
      <c r="O2403" s="30">
        <v>117999.99514563105</v>
      </c>
    </row>
    <row r="2404" spans="1:15" x14ac:dyDescent="0.25">
      <c r="A2404" s="36">
        <v>42763</v>
      </c>
      <c r="B2404" s="38">
        <v>1</v>
      </c>
      <c r="C2404" s="38">
        <v>4</v>
      </c>
      <c r="D2404" s="17">
        <v>3000038259</v>
      </c>
      <c r="E2404" s="17">
        <v>1100122</v>
      </c>
      <c r="F2404" s="17" t="s">
        <v>58</v>
      </c>
      <c r="G2404" s="17">
        <v>203068</v>
      </c>
      <c r="H2404" s="17" t="s">
        <v>407</v>
      </c>
      <c r="I2404" s="27">
        <v>20.47</v>
      </c>
      <c r="J2404" s="27">
        <v>20.420000000000002</v>
      </c>
      <c r="K2404" s="17" t="s">
        <v>1836</v>
      </c>
      <c r="L2404" s="34">
        <v>1127</v>
      </c>
      <c r="M2404" s="17">
        <v>1127</v>
      </c>
      <c r="N2404" s="18">
        <v>2409559.9</v>
      </c>
      <c r="O2404" s="30">
        <v>117999.99510284034</v>
      </c>
    </row>
    <row r="2405" spans="1:15" x14ac:dyDescent="0.25">
      <c r="A2405" s="36">
        <v>42764</v>
      </c>
      <c r="B2405" s="38">
        <v>1</v>
      </c>
      <c r="C2405" s="38">
        <v>5</v>
      </c>
      <c r="D2405" s="17">
        <v>3000038259</v>
      </c>
      <c r="E2405" s="17">
        <v>1100122</v>
      </c>
      <c r="F2405" s="17" t="s">
        <v>58</v>
      </c>
      <c r="G2405" s="17">
        <v>203068</v>
      </c>
      <c r="H2405" s="17" t="s">
        <v>407</v>
      </c>
      <c r="I2405" s="27">
        <v>19.98</v>
      </c>
      <c r="J2405" s="27">
        <v>19.93</v>
      </c>
      <c r="K2405" s="17" t="s">
        <v>1837</v>
      </c>
      <c r="L2405" s="34">
        <v>1129</v>
      </c>
      <c r="M2405" s="17">
        <v>1129</v>
      </c>
      <c r="N2405" s="18">
        <v>2351739.91</v>
      </c>
      <c r="O2405" s="30">
        <v>117999.99548419469</v>
      </c>
    </row>
    <row r="2406" spans="1:15" x14ac:dyDescent="0.25">
      <c r="A2406" s="36">
        <v>42764</v>
      </c>
      <c r="B2406" s="38">
        <v>1</v>
      </c>
      <c r="C2406" s="38">
        <v>5</v>
      </c>
      <c r="D2406" s="17">
        <v>3000038297</v>
      </c>
      <c r="E2406" s="17">
        <v>1100122</v>
      </c>
      <c r="F2406" s="17" t="s">
        <v>58</v>
      </c>
      <c r="G2406" s="17">
        <v>203098</v>
      </c>
      <c r="H2406" s="17" t="s">
        <v>626</v>
      </c>
      <c r="I2406" s="27">
        <v>24.31</v>
      </c>
      <c r="J2406" s="27">
        <v>24.25</v>
      </c>
      <c r="K2406" s="17" t="s">
        <v>1838</v>
      </c>
      <c r="L2406" s="34">
        <v>325</v>
      </c>
      <c r="M2406" s="17">
        <v>325</v>
      </c>
      <c r="N2406" s="18">
        <v>2812999.99</v>
      </c>
      <c r="O2406" s="30">
        <v>115999.99958762887</v>
      </c>
    </row>
    <row r="2407" spans="1:15" x14ac:dyDescent="0.25">
      <c r="A2407" s="36">
        <v>42764</v>
      </c>
      <c r="B2407" s="38">
        <v>1</v>
      </c>
      <c r="C2407" s="38">
        <v>5</v>
      </c>
      <c r="D2407" s="17">
        <v>3000038048</v>
      </c>
      <c r="E2407" s="17">
        <v>1100365</v>
      </c>
      <c r="F2407" s="17" t="s">
        <v>14</v>
      </c>
      <c r="G2407" s="17">
        <v>202696</v>
      </c>
      <c r="H2407" s="17" t="s">
        <v>1799</v>
      </c>
      <c r="I2407" s="27">
        <v>20.04</v>
      </c>
      <c r="J2407" s="27">
        <v>20.010000000000002</v>
      </c>
      <c r="K2407" s="17" t="s">
        <v>1839</v>
      </c>
      <c r="L2407" s="34">
        <v>345</v>
      </c>
      <c r="M2407" s="17">
        <v>345</v>
      </c>
      <c r="N2407" s="18">
        <v>992496.00000000012</v>
      </c>
      <c r="O2407" s="30">
        <v>49600</v>
      </c>
    </row>
    <row r="2408" spans="1:15" x14ac:dyDescent="0.25">
      <c r="A2408" s="36">
        <v>42765</v>
      </c>
      <c r="B2408" s="38">
        <v>1</v>
      </c>
      <c r="C2408" s="38">
        <v>5</v>
      </c>
      <c r="D2408" s="17">
        <v>3000038257</v>
      </c>
      <c r="E2408" s="17">
        <v>1100378</v>
      </c>
      <c r="F2408" s="17" t="s">
        <v>668</v>
      </c>
      <c r="G2408" s="17">
        <v>200222</v>
      </c>
      <c r="H2408" s="17" t="s">
        <v>17</v>
      </c>
      <c r="I2408" s="27">
        <v>19.96</v>
      </c>
      <c r="J2408" s="27">
        <v>19.96</v>
      </c>
      <c r="K2408" s="17" t="s">
        <v>1358</v>
      </c>
      <c r="L2408" s="34">
        <v>24747</v>
      </c>
      <c r="M2408" s="17">
        <v>24747</v>
      </c>
      <c r="N2408" s="18">
        <v>1165165</v>
      </c>
      <c r="O2408" s="30">
        <v>58375</v>
      </c>
    </row>
    <row r="2409" spans="1:15" x14ac:dyDescent="0.25">
      <c r="A2409" s="36">
        <v>42765</v>
      </c>
      <c r="B2409" s="38">
        <v>1</v>
      </c>
      <c r="C2409" s="38">
        <v>5</v>
      </c>
      <c r="D2409" s="17">
        <v>3000038257</v>
      </c>
      <c r="E2409" s="17">
        <v>1100378</v>
      </c>
      <c r="F2409" s="17" t="s">
        <v>668</v>
      </c>
      <c r="G2409" s="17">
        <v>200222</v>
      </c>
      <c r="H2409" s="17" t="s">
        <v>17</v>
      </c>
      <c r="I2409" s="27">
        <v>20.149999999999999</v>
      </c>
      <c r="J2409" s="27">
        <v>20.149999999999999</v>
      </c>
      <c r="K2409" s="17" t="s">
        <v>1354</v>
      </c>
      <c r="L2409" s="34">
        <v>24727</v>
      </c>
      <c r="M2409" s="17">
        <v>24727</v>
      </c>
      <c r="N2409" s="18">
        <v>1176256.25</v>
      </c>
      <c r="O2409" s="30">
        <v>58375.000000000007</v>
      </c>
    </row>
    <row r="2410" spans="1:15" x14ac:dyDescent="0.25">
      <c r="A2410" s="36">
        <v>42765</v>
      </c>
      <c r="B2410" s="38">
        <v>1</v>
      </c>
      <c r="C2410" s="38">
        <v>5</v>
      </c>
      <c r="D2410" s="17">
        <v>3000038257</v>
      </c>
      <c r="E2410" s="17">
        <v>1100378</v>
      </c>
      <c r="F2410" s="17" t="s">
        <v>668</v>
      </c>
      <c r="G2410" s="17">
        <v>200222</v>
      </c>
      <c r="H2410" s="17" t="s">
        <v>17</v>
      </c>
      <c r="I2410" s="27">
        <v>20.38</v>
      </c>
      <c r="J2410" s="27">
        <v>20.38</v>
      </c>
      <c r="K2410" s="17" t="s">
        <v>16</v>
      </c>
      <c r="L2410" s="34">
        <v>24728</v>
      </c>
      <c r="M2410" s="17">
        <v>24728</v>
      </c>
      <c r="N2410" s="18">
        <v>1189682.5</v>
      </c>
      <c r="O2410" s="30">
        <v>58375</v>
      </c>
    </row>
    <row r="2411" spans="1:15" x14ac:dyDescent="0.25">
      <c r="A2411" s="36">
        <v>42765</v>
      </c>
      <c r="B2411" s="38">
        <v>1</v>
      </c>
      <c r="C2411" s="38">
        <v>5</v>
      </c>
      <c r="D2411" s="17">
        <v>3000038257</v>
      </c>
      <c r="E2411" s="17">
        <v>1100378</v>
      </c>
      <c r="F2411" s="17" t="s">
        <v>668</v>
      </c>
      <c r="G2411" s="17">
        <v>200222</v>
      </c>
      <c r="H2411" s="17" t="s">
        <v>17</v>
      </c>
      <c r="I2411" s="27">
        <v>20.350000000000001</v>
      </c>
      <c r="J2411" s="27">
        <v>20.350000000000001</v>
      </c>
      <c r="K2411" s="17" t="s">
        <v>18</v>
      </c>
      <c r="L2411" s="34">
        <v>24729</v>
      </c>
      <c r="M2411" s="17">
        <v>24729</v>
      </c>
      <c r="N2411" s="18">
        <v>1187931.25</v>
      </c>
      <c r="O2411" s="30">
        <v>58374.999999999993</v>
      </c>
    </row>
    <row r="2412" spans="1:15" x14ac:dyDescent="0.25">
      <c r="A2412" s="36">
        <v>42766</v>
      </c>
      <c r="B2412" s="38">
        <v>1</v>
      </c>
      <c r="C2412" s="38">
        <v>5</v>
      </c>
      <c r="D2412" s="17">
        <v>3000038618</v>
      </c>
      <c r="E2412" s="17">
        <v>1100122</v>
      </c>
      <c r="F2412" s="17" t="s">
        <v>58</v>
      </c>
      <c r="G2412" s="17">
        <v>203110</v>
      </c>
      <c r="H2412" s="17" t="s">
        <v>715</v>
      </c>
      <c r="I2412" s="27">
        <v>20.05</v>
      </c>
      <c r="J2412" s="27">
        <v>20.05</v>
      </c>
      <c r="K2412" s="17" t="s">
        <v>1840</v>
      </c>
      <c r="L2412" s="34">
        <v>285</v>
      </c>
      <c r="M2412" s="17">
        <v>285</v>
      </c>
      <c r="N2412" s="18">
        <v>1944850.01</v>
      </c>
      <c r="O2412" s="30">
        <v>97000.000498753114</v>
      </c>
    </row>
    <row r="2413" spans="1:15" x14ac:dyDescent="0.25">
      <c r="A2413" s="36">
        <v>42766</v>
      </c>
      <c r="B2413" s="38">
        <v>1</v>
      </c>
      <c r="C2413" s="38">
        <v>5</v>
      </c>
      <c r="D2413" s="17">
        <v>3000038329</v>
      </c>
      <c r="E2413" s="17">
        <v>1100122</v>
      </c>
      <c r="F2413" s="17" t="s">
        <v>58</v>
      </c>
      <c r="G2413" s="17">
        <v>203316</v>
      </c>
      <c r="H2413" s="17" t="s">
        <v>1841</v>
      </c>
      <c r="I2413" s="27">
        <v>20</v>
      </c>
      <c r="J2413" s="27">
        <v>20</v>
      </c>
      <c r="K2413" s="17" t="s">
        <v>730</v>
      </c>
      <c r="L2413" s="34">
        <v>226</v>
      </c>
      <c r="M2413" s="17">
        <v>226</v>
      </c>
      <c r="N2413" s="18">
        <v>2320000</v>
      </c>
      <c r="O2413" s="30">
        <v>116000</v>
      </c>
    </row>
    <row r="2414" spans="1:15" x14ac:dyDescent="0.25">
      <c r="A2414" s="36">
        <v>42766</v>
      </c>
      <c r="B2414" s="38">
        <v>1</v>
      </c>
      <c r="C2414" s="38">
        <v>5</v>
      </c>
      <c r="D2414" s="17">
        <v>3000038372</v>
      </c>
      <c r="E2414" s="17">
        <v>1100122</v>
      </c>
      <c r="F2414" s="17" t="s">
        <v>58</v>
      </c>
      <c r="G2414" s="17">
        <v>203083</v>
      </c>
      <c r="H2414" s="17" t="s">
        <v>486</v>
      </c>
      <c r="I2414" s="27">
        <v>20.010000000000002</v>
      </c>
      <c r="J2414" s="27">
        <v>20.010000000000002</v>
      </c>
      <c r="K2414" s="17" t="s">
        <v>893</v>
      </c>
      <c r="L2414" s="34">
        <v>251</v>
      </c>
      <c r="M2414" s="17">
        <v>251</v>
      </c>
      <c r="N2414" s="18">
        <v>2521259.96</v>
      </c>
      <c r="O2414" s="30">
        <v>125999.99800099949</v>
      </c>
    </row>
    <row r="2415" spans="1:15" x14ac:dyDescent="0.25">
      <c r="A2415" s="36">
        <v>42766</v>
      </c>
      <c r="B2415" s="38">
        <v>1</v>
      </c>
      <c r="C2415" s="38">
        <v>5</v>
      </c>
      <c r="D2415" s="17">
        <v>3000038374</v>
      </c>
      <c r="E2415" s="17">
        <v>1100122</v>
      </c>
      <c r="F2415" s="17" t="s">
        <v>58</v>
      </c>
      <c r="G2415" s="17">
        <v>203285</v>
      </c>
      <c r="H2415" s="17" t="e">
        <v>#N/A</v>
      </c>
      <c r="I2415" s="27">
        <v>19.649999999999999</v>
      </c>
      <c r="J2415" s="27">
        <v>19.649999999999999</v>
      </c>
      <c r="K2415" s="17" t="s">
        <v>1842</v>
      </c>
      <c r="L2415" s="34">
        <v>89</v>
      </c>
      <c r="M2415" s="17">
        <v>89</v>
      </c>
      <c r="N2415" s="18">
        <v>2456250.0099999998</v>
      </c>
      <c r="O2415" s="30">
        <v>125000.00050890585</v>
      </c>
    </row>
    <row r="2416" spans="1:15" x14ac:dyDescent="0.25">
      <c r="A2416" s="36">
        <v>42766</v>
      </c>
      <c r="B2416" s="38">
        <v>1</v>
      </c>
      <c r="C2416" s="38">
        <v>5</v>
      </c>
      <c r="D2416" s="17">
        <v>3000038254</v>
      </c>
      <c r="E2416" s="17">
        <v>1100122</v>
      </c>
      <c r="F2416" s="17" t="s">
        <v>58</v>
      </c>
      <c r="G2416" s="17">
        <v>203126</v>
      </c>
      <c r="H2416" s="17" t="s">
        <v>939</v>
      </c>
      <c r="I2416" s="27">
        <v>20.02</v>
      </c>
      <c r="J2416" s="27">
        <v>20.010000000000002</v>
      </c>
      <c r="K2416" s="17" t="s">
        <v>1843</v>
      </c>
      <c r="L2416" s="34">
        <v>94</v>
      </c>
      <c r="M2416" s="17">
        <v>94</v>
      </c>
      <c r="N2416" s="18">
        <v>2346172.4900000002</v>
      </c>
      <c r="O2416" s="30">
        <v>117249.99950024988</v>
      </c>
    </row>
    <row r="2417" spans="1:15" x14ac:dyDescent="0.25">
      <c r="A2417" s="36">
        <v>42766</v>
      </c>
      <c r="B2417" s="38">
        <v>1</v>
      </c>
      <c r="C2417" s="38">
        <v>5</v>
      </c>
      <c r="D2417" s="17">
        <v>3000038048</v>
      </c>
      <c r="E2417" s="17">
        <v>1100365</v>
      </c>
      <c r="F2417" s="17" t="s">
        <v>14</v>
      </c>
      <c r="G2417" s="17">
        <v>202696</v>
      </c>
      <c r="H2417" s="17" t="s">
        <v>1799</v>
      </c>
      <c r="I2417" s="27">
        <v>27.09</v>
      </c>
      <c r="J2417" s="27">
        <v>26.98</v>
      </c>
      <c r="K2417" s="17" t="s">
        <v>1844</v>
      </c>
      <c r="L2417" s="34">
        <v>351</v>
      </c>
      <c r="M2417" s="17">
        <v>351</v>
      </c>
      <c r="N2417" s="18">
        <v>1338208</v>
      </c>
      <c r="O2417" s="30">
        <v>49600</v>
      </c>
    </row>
    <row r="2418" spans="1:15" x14ac:dyDescent="0.25">
      <c r="A2418" s="36">
        <v>42766</v>
      </c>
      <c r="B2418" s="38">
        <v>1</v>
      </c>
      <c r="C2418" s="38">
        <v>5</v>
      </c>
      <c r="D2418" s="17">
        <v>3000038379</v>
      </c>
      <c r="E2418" s="17">
        <v>1100365</v>
      </c>
      <c r="F2418" s="17" t="s">
        <v>14</v>
      </c>
      <c r="G2418" s="17">
        <v>202529</v>
      </c>
      <c r="H2418" s="17" t="s">
        <v>1787</v>
      </c>
      <c r="I2418" s="27">
        <v>20.309999999999999</v>
      </c>
      <c r="J2418" s="27">
        <v>20.28</v>
      </c>
      <c r="K2418" s="17" t="s">
        <v>1845</v>
      </c>
      <c r="L2418" s="34">
        <v>201</v>
      </c>
      <c r="M2418" s="17">
        <v>201</v>
      </c>
      <c r="N2418" s="18">
        <v>1024140</v>
      </c>
      <c r="O2418" s="30">
        <v>50500</v>
      </c>
    </row>
    <row r="2419" spans="1:15" x14ac:dyDescent="0.25">
      <c r="A2419" s="36">
        <v>42766</v>
      </c>
      <c r="B2419" s="38">
        <v>1</v>
      </c>
      <c r="C2419" s="38">
        <v>5</v>
      </c>
      <c r="D2419" s="17">
        <v>3000038379</v>
      </c>
      <c r="E2419" s="17">
        <v>1100365</v>
      </c>
      <c r="F2419" s="17" t="s">
        <v>14</v>
      </c>
      <c r="G2419" s="17">
        <v>202529</v>
      </c>
      <c r="H2419" s="17" t="s">
        <v>1787</v>
      </c>
      <c r="I2419" s="27">
        <v>20.65</v>
      </c>
      <c r="J2419" s="27">
        <v>20.63</v>
      </c>
      <c r="K2419" s="17" t="s">
        <v>1112</v>
      </c>
      <c r="L2419" s="34" t="s">
        <v>1846</v>
      </c>
      <c r="M2419" s="17">
        <v>202</v>
      </c>
      <c r="N2419" s="18">
        <v>1041815</v>
      </c>
      <c r="O2419" s="30">
        <v>50500</v>
      </c>
    </row>
    <row r="2420" spans="1:15" x14ac:dyDescent="0.25">
      <c r="A2420" s="36">
        <v>42766</v>
      </c>
      <c r="B2420" s="38">
        <v>1</v>
      </c>
      <c r="C2420" s="38">
        <v>5</v>
      </c>
      <c r="D2420" s="17">
        <v>3000038379</v>
      </c>
      <c r="E2420" s="17">
        <v>1100365</v>
      </c>
      <c r="F2420" s="17" t="s">
        <v>14</v>
      </c>
      <c r="G2420" s="17">
        <v>202529</v>
      </c>
      <c r="H2420" s="17" t="s">
        <v>1787</v>
      </c>
      <c r="I2420" s="27">
        <v>20.72</v>
      </c>
      <c r="J2420" s="27">
        <v>20.7</v>
      </c>
      <c r="K2420" s="17" t="s">
        <v>1847</v>
      </c>
      <c r="L2420" s="34" t="s">
        <v>1848</v>
      </c>
      <c r="M2420" s="17">
        <v>203</v>
      </c>
      <c r="N2420" s="18">
        <v>1045350</v>
      </c>
      <c r="O2420" s="30">
        <v>50500</v>
      </c>
    </row>
    <row r="2421" spans="1:15" x14ac:dyDescent="0.25">
      <c r="A2421" s="36">
        <v>42766</v>
      </c>
      <c r="B2421" s="38">
        <v>1</v>
      </c>
      <c r="C2421" s="38">
        <v>5</v>
      </c>
      <c r="D2421" s="17">
        <v>3000038379</v>
      </c>
      <c r="E2421" s="17">
        <v>1100365</v>
      </c>
      <c r="F2421" s="17" t="s">
        <v>14</v>
      </c>
      <c r="G2421" s="17">
        <v>202529</v>
      </c>
      <c r="H2421" s="17" t="s">
        <v>1787</v>
      </c>
      <c r="I2421" s="27">
        <v>20.76</v>
      </c>
      <c r="J2421" s="27">
        <v>20.76</v>
      </c>
      <c r="K2421" s="17" t="s">
        <v>1849</v>
      </c>
      <c r="L2421" s="34" t="s">
        <v>1850</v>
      </c>
      <c r="M2421" s="17">
        <v>205</v>
      </c>
      <c r="N2421" s="18">
        <v>1048380.0000000001</v>
      </c>
      <c r="O2421" s="30">
        <v>50500</v>
      </c>
    </row>
    <row r="2422" spans="1:15" x14ac:dyDescent="0.25">
      <c r="A2422" s="36">
        <v>42766</v>
      </c>
      <c r="B2422" s="38">
        <v>1</v>
      </c>
      <c r="C2422" s="38">
        <v>5</v>
      </c>
      <c r="D2422" s="17">
        <v>3000038048</v>
      </c>
      <c r="E2422" s="17">
        <v>1100365</v>
      </c>
      <c r="F2422" s="17" t="s">
        <v>14</v>
      </c>
      <c r="G2422" s="17">
        <v>202696</v>
      </c>
      <c r="H2422" s="17" t="s">
        <v>1799</v>
      </c>
      <c r="I2422" s="27">
        <v>16.91</v>
      </c>
      <c r="J2422" s="27">
        <v>16.87</v>
      </c>
      <c r="K2422" s="17" t="s">
        <v>1851</v>
      </c>
      <c r="L2422" s="34">
        <v>350</v>
      </c>
      <c r="M2422" s="17">
        <v>350</v>
      </c>
      <c r="N2422" s="18">
        <v>836752</v>
      </c>
      <c r="O2422" s="30">
        <v>49600</v>
      </c>
    </row>
    <row r="2423" spans="1:15" x14ac:dyDescent="0.25">
      <c r="A2423" s="36">
        <v>42766</v>
      </c>
      <c r="B2423" s="38">
        <v>1</v>
      </c>
      <c r="C2423" s="38">
        <v>5</v>
      </c>
      <c r="D2423" s="17">
        <v>3000038048</v>
      </c>
      <c r="E2423" s="17">
        <v>1100365</v>
      </c>
      <c r="F2423" s="17" t="s">
        <v>14</v>
      </c>
      <c r="G2423" s="17">
        <v>202696</v>
      </c>
      <c r="H2423" s="17" t="s">
        <v>1799</v>
      </c>
      <c r="I2423" s="27">
        <v>21.13</v>
      </c>
      <c r="J2423" s="27">
        <v>21.12</v>
      </c>
      <c r="K2423" s="17" t="s">
        <v>1852</v>
      </c>
      <c r="L2423" s="34">
        <v>9221608490</v>
      </c>
      <c r="M2423" s="17">
        <v>352</v>
      </c>
      <c r="N2423" s="18">
        <v>1047552</v>
      </c>
      <c r="O2423" s="30">
        <v>49600</v>
      </c>
    </row>
    <row r="2424" spans="1:15" x14ac:dyDescent="0.25">
      <c r="A2424" s="36">
        <v>42766</v>
      </c>
      <c r="B2424" s="38">
        <v>1</v>
      </c>
      <c r="C2424" s="38">
        <v>5</v>
      </c>
      <c r="D2424" s="17">
        <v>3000038257</v>
      </c>
      <c r="E2424" s="17">
        <v>1100378</v>
      </c>
      <c r="F2424" s="17" t="s">
        <v>668</v>
      </c>
      <c r="G2424" s="17">
        <v>200222</v>
      </c>
      <c r="H2424" s="17" t="s">
        <v>17</v>
      </c>
      <c r="I2424" s="27">
        <v>20.94</v>
      </c>
      <c r="J2424" s="27">
        <v>20.94</v>
      </c>
      <c r="K2424" s="17" t="s">
        <v>491</v>
      </c>
      <c r="L2424" s="34">
        <v>24755</v>
      </c>
      <c r="M2424" s="17">
        <v>24755</v>
      </c>
      <c r="N2424" s="18">
        <v>1222372.5</v>
      </c>
      <c r="O2424" s="30">
        <v>58375</v>
      </c>
    </row>
    <row r="2425" spans="1:15" x14ac:dyDescent="0.25">
      <c r="A2425" s="36">
        <v>42766</v>
      </c>
      <c r="B2425" s="38">
        <v>1</v>
      </c>
      <c r="C2425" s="38">
        <v>5</v>
      </c>
      <c r="D2425" s="17">
        <v>3000038257</v>
      </c>
      <c r="E2425" s="17">
        <v>1100378</v>
      </c>
      <c r="F2425" s="17" t="s">
        <v>668</v>
      </c>
      <c r="G2425" s="17">
        <v>200222</v>
      </c>
      <c r="H2425" s="17" t="s">
        <v>17</v>
      </c>
      <c r="I2425" s="27">
        <v>22.52</v>
      </c>
      <c r="J2425" s="27">
        <v>22.52</v>
      </c>
      <c r="K2425" s="17" t="s">
        <v>1011</v>
      </c>
      <c r="L2425" s="34">
        <v>24743</v>
      </c>
      <c r="M2425" s="17">
        <v>24743</v>
      </c>
      <c r="N2425" s="18">
        <v>1314605</v>
      </c>
      <c r="O2425" s="30">
        <v>58375</v>
      </c>
    </row>
    <row r="2426" spans="1:15" x14ac:dyDescent="0.25">
      <c r="A2426" s="36">
        <v>42766</v>
      </c>
      <c r="B2426" s="38">
        <v>1</v>
      </c>
      <c r="C2426" s="38">
        <v>5</v>
      </c>
      <c r="D2426" s="17">
        <v>3000038257</v>
      </c>
      <c r="E2426" s="17">
        <v>1100378</v>
      </c>
      <c r="F2426" s="17" t="s">
        <v>668</v>
      </c>
      <c r="G2426" s="17">
        <v>200222</v>
      </c>
      <c r="H2426" s="17" t="s">
        <v>17</v>
      </c>
      <c r="I2426" s="27">
        <v>20.36</v>
      </c>
      <c r="J2426" s="27">
        <v>20.36</v>
      </c>
      <c r="K2426" s="17" t="s">
        <v>1853</v>
      </c>
      <c r="L2426" s="34">
        <v>24745</v>
      </c>
      <c r="M2426" s="17">
        <v>24745</v>
      </c>
      <c r="N2426" s="18">
        <v>1188515</v>
      </c>
      <c r="O2426" s="30">
        <v>58375</v>
      </c>
    </row>
    <row r="2427" spans="1:15" x14ac:dyDescent="0.25">
      <c r="A2427" s="36">
        <v>42766</v>
      </c>
      <c r="B2427" s="38">
        <v>1</v>
      </c>
      <c r="C2427" s="38">
        <v>5</v>
      </c>
      <c r="D2427" s="17">
        <v>3000038257</v>
      </c>
      <c r="E2427" s="17">
        <v>1100378</v>
      </c>
      <c r="F2427" s="17" t="s">
        <v>668</v>
      </c>
      <c r="G2427" s="17">
        <v>200222</v>
      </c>
      <c r="H2427" s="17" t="s">
        <v>17</v>
      </c>
      <c r="I2427" s="27">
        <v>27.16</v>
      </c>
      <c r="J2427" s="27">
        <v>27.16</v>
      </c>
      <c r="K2427" s="17" t="s">
        <v>1854</v>
      </c>
      <c r="L2427" s="34">
        <v>24757</v>
      </c>
      <c r="M2427" s="17">
        <v>24757</v>
      </c>
      <c r="N2427" s="18">
        <v>1585465</v>
      </c>
      <c r="O2427" s="30">
        <v>58375</v>
      </c>
    </row>
    <row r="2428" spans="1:15" x14ac:dyDescent="0.25">
      <c r="A2428" s="36">
        <v>42766</v>
      </c>
      <c r="B2428" s="38">
        <v>1</v>
      </c>
      <c r="C2428" s="38">
        <v>5</v>
      </c>
      <c r="D2428" s="17">
        <v>3000038257</v>
      </c>
      <c r="E2428" s="17">
        <v>1100378</v>
      </c>
      <c r="F2428" s="17" t="s">
        <v>668</v>
      </c>
      <c r="G2428" s="17">
        <v>200222</v>
      </c>
      <c r="H2428" s="17" t="s">
        <v>17</v>
      </c>
      <c r="I2428" s="27">
        <v>20.34</v>
      </c>
      <c r="J2428" s="27">
        <v>20.28</v>
      </c>
      <c r="K2428" s="17" t="s">
        <v>1259</v>
      </c>
      <c r="L2428" s="34">
        <v>24730</v>
      </c>
      <c r="M2428" s="17">
        <v>24730</v>
      </c>
      <c r="N2428" s="18">
        <v>1183845</v>
      </c>
      <c r="O2428" s="30">
        <v>58375</v>
      </c>
    </row>
    <row r="2429" spans="1:15" x14ac:dyDescent="0.25">
      <c r="A2429" s="36">
        <v>42766</v>
      </c>
      <c r="B2429" s="38">
        <v>1</v>
      </c>
      <c r="C2429" s="38">
        <v>5</v>
      </c>
      <c r="D2429" s="17">
        <v>3000038257</v>
      </c>
      <c r="E2429" s="17">
        <v>1100378</v>
      </c>
      <c r="F2429" s="17" t="s">
        <v>668</v>
      </c>
      <c r="G2429" s="17">
        <v>200222</v>
      </c>
      <c r="H2429" s="17" t="s">
        <v>17</v>
      </c>
      <c r="I2429" s="27">
        <v>21.49</v>
      </c>
      <c r="J2429" s="27">
        <v>21.49</v>
      </c>
      <c r="K2429" s="17" t="s">
        <v>472</v>
      </c>
      <c r="L2429" s="34">
        <v>24752</v>
      </c>
      <c r="M2429" s="17">
        <v>24752</v>
      </c>
      <c r="N2429" s="18">
        <v>1254478.75</v>
      </c>
      <c r="O2429" s="30">
        <v>58375.000000000007</v>
      </c>
    </row>
    <row r="2430" spans="1:15" x14ac:dyDescent="0.25">
      <c r="A2430" s="36">
        <v>42766</v>
      </c>
      <c r="B2430" s="38">
        <v>1</v>
      </c>
      <c r="C2430" s="38">
        <v>5</v>
      </c>
      <c r="D2430" s="17">
        <v>3000038257</v>
      </c>
      <c r="E2430" s="17">
        <v>1100378</v>
      </c>
      <c r="F2430" s="17" t="s">
        <v>668</v>
      </c>
      <c r="G2430" s="17">
        <v>200222</v>
      </c>
      <c r="H2430" s="17" t="s">
        <v>17</v>
      </c>
      <c r="I2430" s="27">
        <v>23.46</v>
      </c>
      <c r="J2430" s="27">
        <v>23.46</v>
      </c>
      <c r="K2430" s="17" t="s">
        <v>428</v>
      </c>
      <c r="L2430" s="34">
        <v>24756</v>
      </c>
      <c r="M2430" s="17">
        <v>24756</v>
      </c>
      <c r="N2430" s="18">
        <v>1369477.5</v>
      </c>
      <c r="O2430" s="30">
        <v>58375</v>
      </c>
    </row>
    <row r="2431" spans="1:15" x14ac:dyDescent="0.25">
      <c r="A2431" s="36">
        <v>42766</v>
      </c>
      <c r="B2431" s="38">
        <v>1</v>
      </c>
      <c r="C2431" s="38">
        <v>5</v>
      </c>
      <c r="D2431" s="17">
        <v>3000038257</v>
      </c>
      <c r="E2431" s="17">
        <v>1100378</v>
      </c>
      <c r="F2431" s="17" t="s">
        <v>668</v>
      </c>
      <c r="G2431" s="17">
        <v>200222</v>
      </c>
      <c r="H2431" s="17" t="s">
        <v>17</v>
      </c>
      <c r="I2431" s="27">
        <v>20.170000000000002</v>
      </c>
      <c r="J2431" s="27">
        <v>20.170000000000002</v>
      </c>
      <c r="K2431" s="17" t="s">
        <v>1855</v>
      </c>
      <c r="L2431" s="34">
        <v>24739</v>
      </c>
      <c r="M2431" s="17">
        <v>24739</v>
      </c>
      <c r="N2431" s="18">
        <v>1177423.75</v>
      </c>
      <c r="O2431" s="30">
        <v>58374.999999999993</v>
      </c>
    </row>
    <row r="2432" spans="1:15" x14ac:dyDescent="0.25">
      <c r="A2432" s="36">
        <v>42766</v>
      </c>
      <c r="B2432" s="38">
        <v>1</v>
      </c>
      <c r="C2432" s="38">
        <v>5</v>
      </c>
      <c r="D2432" s="17">
        <v>3000038257</v>
      </c>
      <c r="E2432" s="17">
        <v>1100378</v>
      </c>
      <c r="F2432" s="17" t="s">
        <v>668</v>
      </c>
      <c r="G2432" s="17">
        <v>200222</v>
      </c>
      <c r="H2432" s="17" t="s">
        <v>17</v>
      </c>
      <c r="I2432" s="27">
        <v>20.99</v>
      </c>
      <c r="J2432" s="27">
        <v>20.98</v>
      </c>
      <c r="K2432" s="17" t="s">
        <v>531</v>
      </c>
      <c r="L2432" s="34">
        <v>24753</v>
      </c>
      <c r="M2432" s="17">
        <v>24753</v>
      </c>
      <c r="N2432" s="18">
        <v>1224707.5</v>
      </c>
      <c r="O2432" s="30">
        <v>58375</v>
      </c>
    </row>
    <row r="2433" spans="1:15" x14ac:dyDescent="0.25">
      <c r="A2433" s="36">
        <v>42766</v>
      </c>
      <c r="B2433" s="38">
        <v>1</v>
      </c>
      <c r="C2433" s="38">
        <v>5</v>
      </c>
      <c r="D2433" s="17">
        <v>3000038257</v>
      </c>
      <c r="E2433" s="17">
        <v>1100378</v>
      </c>
      <c r="F2433" s="17" t="s">
        <v>668</v>
      </c>
      <c r="G2433" s="17">
        <v>200222</v>
      </c>
      <c r="H2433" s="17" t="s">
        <v>17</v>
      </c>
      <c r="I2433" s="27">
        <v>20.65</v>
      </c>
      <c r="J2433" s="27">
        <v>20.65</v>
      </c>
      <c r="K2433" s="17" t="s">
        <v>1856</v>
      </c>
      <c r="L2433" s="34">
        <v>24731</v>
      </c>
      <c r="M2433" s="17">
        <v>24731</v>
      </c>
      <c r="N2433" s="18">
        <v>1205443.75</v>
      </c>
      <c r="O2433" s="30">
        <v>58375.000000000007</v>
      </c>
    </row>
    <row r="2434" spans="1:15" x14ac:dyDescent="0.25">
      <c r="A2434" s="36">
        <v>42766</v>
      </c>
      <c r="B2434" s="38">
        <v>1</v>
      </c>
      <c r="C2434" s="38">
        <v>5</v>
      </c>
      <c r="D2434" s="17">
        <v>3000038257</v>
      </c>
      <c r="E2434" s="17">
        <v>1100378</v>
      </c>
      <c r="F2434" s="17" t="s">
        <v>668</v>
      </c>
      <c r="G2434" s="17">
        <v>200222</v>
      </c>
      <c r="H2434" s="17" t="s">
        <v>17</v>
      </c>
      <c r="I2434" s="27">
        <v>26.07</v>
      </c>
      <c r="J2434" s="27">
        <v>26.07</v>
      </c>
      <c r="K2434" s="17" t="s">
        <v>1009</v>
      </c>
      <c r="L2434" s="34">
        <v>24715</v>
      </c>
      <c r="M2434" s="17">
        <v>24715</v>
      </c>
      <c r="N2434" s="18">
        <v>1521836.25</v>
      </c>
      <c r="O2434" s="30">
        <v>58375</v>
      </c>
    </row>
    <row r="2435" spans="1:15" x14ac:dyDescent="0.25">
      <c r="A2435" s="36">
        <v>42767</v>
      </c>
      <c r="B2435" s="38">
        <v>2</v>
      </c>
      <c r="C2435" s="38">
        <v>5</v>
      </c>
      <c r="D2435" s="17">
        <v>3000038374</v>
      </c>
      <c r="E2435" s="17">
        <v>1100122</v>
      </c>
      <c r="F2435" s="17" t="s">
        <v>58</v>
      </c>
      <c r="G2435" s="17">
        <v>203285</v>
      </c>
      <c r="H2435" s="17" t="e">
        <v>#N/A</v>
      </c>
      <c r="I2435" s="27">
        <v>-19.649999999999999</v>
      </c>
      <c r="J2435" s="27">
        <v>-19.649999999999999</v>
      </c>
      <c r="K2435" s="17" t="s">
        <v>1842</v>
      </c>
      <c r="L2435" s="34">
        <v>89</v>
      </c>
      <c r="M2435" s="17">
        <v>89</v>
      </c>
      <c r="N2435" s="18">
        <v>-2456250</v>
      </c>
      <c r="O2435" s="30">
        <v>125000.00000000001</v>
      </c>
    </row>
    <row r="2436" spans="1:15" x14ac:dyDescent="0.25">
      <c r="A2436" s="36">
        <v>42767</v>
      </c>
      <c r="B2436" s="38">
        <v>2</v>
      </c>
      <c r="C2436" s="38">
        <v>5</v>
      </c>
      <c r="D2436" s="17">
        <v>3000038372</v>
      </c>
      <c r="E2436" s="17">
        <v>1100122</v>
      </c>
      <c r="F2436" s="17" t="s">
        <v>58</v>
      </c>
      <c r="G2436" s="17">
        <v>203083</v>
      </c>
      <c r="H2436" s="17" t="s">
        <v>486</v>
      </c>
      <c r="I2436" s="27">
        <v>-20.010000000000002</v>
      </c>
      <c r="J2436" s="27">
        <v>-20.010000000000002</v>
      </c>
      <c r="K2436" s="17" t="s">
        <v>893</v>
      </c>
      <c r="L2436" s="34">
        <v>251</v>
      </c>
      <c r="M2436" s="17">
        <v>251</v>
      </c>
      <c r="N2436" s="18">
        <v>-2521259.96</v>
      </c>
      <c r="O2436" s="30">
        <v>125999.99800099949</v>
      </c>
    </row>
    <row r="2437" spans="1:15" x14ac:dyDescent="0.25">
      <c r="A2437" s="36">
        <v>42767</v>
      </c>
      <c r="B2437" s="38">
        <v>2</v>
      </c>
      <c r="C2437" s="38">
        <v>5</v>
      </c>
      <c r="D2437" s="17">
        <v>3000038372</v>
      </c>
      <c r="E2437" s="17">
        <v>1100122</v>
      </c>
      <c r="F2437" s="17" t="s">
        <v>58</v>
      </c>
      <c r="G2437" s="17">
        <v>203083</v>
      </c>
      <c r="H2437" s="17" t="s">
        <v>486</v>
      </c>
      <c r="I2437" s="27">
        <v>20.010000000000002</v>
      </c>
      <c r="J2437" s="27">
        <v>20.010000000000002</v>
      </c>
      <c r="K2437" s="17" t="s">
        <v>893</v>
      </c>
      <c r="L2437" s="34">
        <v>251</v>
      </c>
      <c r="M2437" s="17">
        <v>251</v>
      </c>
      <c r="N2437" s="18">
        <v>2521259.96</v>
      </c>
      <c r="O2437" s="30">
        <v>125999.99800099949</v>
      </c>
    </row>
    <row r="2438" spans="1:15" x14ac:dyDescent="0.25">
      <c r="A2438" s="36">
        <v>42767</v>
      </c>
      <c r="B2438" s="38">
        <v>2</v>
      </c>
      <c r="C2438" s="38">
        <v>5</v>
      </c>
      <c r="D2438" s="17">
        <v>3000038374</v>
      </c>
      <c r="E2438" s="17">
        <v>1100122</v>
      </c>
      <c r="F2438" s="17" t="s">
        <v>58</v>
      </c>
      <c r="G2438" s="17">
        <v>203285</v>
      </c>
      <c r="H2438" s="17" t="e">
        <v>#N/A</v>
      </c>
      <c r="I2438" s="27">
        <v>19.715</v>
      </c>
      <c r="J2438" s="27">
        <v>19.715</v>
      </c>
      <c r="K2438" s="17" t="s">
        <v>1729</v>
      </c>
      <c r="L2438" s="34">
        <v>91</v>
      </c>
      <c r="M2438" s="17">
        <v>91</v>
      </c>
      <c r="N2438" s="18">
        <v>2464375.0099999998</v>
      </c>
      <c r="O2438" s="30">
        <v>125000.00050722799</v>
      </c>
    </row>
    <row r="2439" spans="1:15" x14ac:dyDescent="0.25">
      <c r="A2439" s="36">
        <v>42767</v>
      </c>
      <c r="B2439" s="38">
        <v>2</v>
      </c>
      <c r="C2439" s="38">
        <v>5</v>
      </c>
      <c r="D2439" s="17">
        <v>3000038374</v>
      </c>
      <c r="E2439" s="17">
        <v>1100122</v>
      </c>
      <c r="F2439" s="17" t="s">
        <v>58</v>
      </c>
      <c r="G2439" s="17">
        <v>203285</v>
      </c>
      <c r="H2439" s="17" t="e">
        <v>#N/A</v>
      </c>
      <c r="I2439" s="27">
        <v>19.649999999999999</v>
      </c>
      <c r="J2439" s="27">
        <v>19.649999999999999</v>
      </c>
      <c r="K2439" s="17" t="s">
        <v>1842</v>
      </c>
      <c r="L2439" s="34">
        <v>89</v>
      </c>
      <c r="M2439" s="17">
        <v>89</v>
      </c>
      <c r="N2439" s="18">
        <v>2456250</v>
      </c>
      <c r="O2439" s="30">
        <v>125000.00000000001</v>
      </c>
    </row>
    <row r="2440" spans="1:15" x14ac:dyDescent="0.25">
      <c r="A2440" s="36">
        <v>42767</v>
      </c>
      <c r="B2440" s="38">
        <v>2</v>
      </c>
      <c r="C2440" s="38">
        <v>5</v>
      </c>
      <c r="D2440" s="17">
        <v>3000038257</v>
      </c>
      <c r="E2440" s="17">
        <v>1100378</v>
      </c>
      <c r="F2440" s="17" t="s">
        <v>668</v>
      </c>
      <c r="G2440" s="17">
        <v>200222</v>
      </c>
      <c r="H2440" s="17" t="s">
        <v>17</v>
      </c>
      <c r="I2440" s="27">
        <v>-20.36</v>
      </c>
      <c r="J2440" s="27">
        <v>-20.36</v>
      </c>
      <c r="K2440" s="17" t="s">
        <v>1853</v>
      </c>
      <c r="L2440" s="34">
        <v>24745</v>
      </c>
      <c r="M2440" s="17">
        <v>24745</v>
      </c>
      <c r="N2440" s="18">
        <v>-1188515</v>
      </c>
      <c r="O2440" s="30">
        <v>58375</v>
      </c>
    </row>
    <row r="2441" spans="1:15" x14ac:dyDescent="0.25">
      <c r="A2441" s="36">
        <v>42767</v>
      </c>
      <c r="B2441" s="38">
        <v>2</v>
      </c>
      <c r="C2441" s="38">
        <v>5</v>
      </c>
      <c r="D2441" s="17">
        <v>3000038257</v>
      </c>
      <c r="E2441" s="17">
        <v>1100378</v>
      </c>
      <c r="F2441" s="17" t="s">
        <v>668</v>
      </c>
      <c r="G2441" s="17">
        <v>200222</v>
      </c>
      <c r="H2441" s="17" t="s">
        <v>17</v>
      </c>
      <c r="I2441" s="27">
        <v>20.36</v>
      </c>
      <c r="J2441" s="27">
        <v>20.36</v>
      </c>
      <c r="K2441" s="17" t="s">
        <v>1853</v>
      </c>
      <c r="L2441" s="34">
        <v>24745</v>
      </c>
      <c r="M2441" s="17">
        <v>24745</v>
      </c>
      <c r="N2441" s="18">
        <v>1188515</v>
      </c>
      <c r="O2441" s="30">
        <v>58375</v>
      </c>
    </row>
    <row r="2442" spans="1:15" x14ac:dyDescent="0.25">
      <c r="A2442" s="36">
        <v>42767</v>
      </c>
      <c r="B2442" s="38">
        <v>2</v>
      </c>
      <c r="C2442" s="38">
        <v>5</v>
      </c>
      <c r="D2442" s="17">
        <v>3000038257</v>
      </c>
      <c r="E2442" s="17">
        <v>1100378</v>
      </c>
      <c r="F2442" s="17" t="s">
        <v>668</v>
      </c>
      <c r="G2442" s="17">
        <v>200222</v>
      </c>
      <c r="H2442" s="17" t="s">
        <v>17</v>
      </c>
      <c r="I2442" s="27">
        <v>-20.65</v>
      </c>
      <c r="J2442" s="27">
        <v>-20.65</v>
      </c>
      <c r="K2442" s="17" t="s">
        <v>1856</v>
      </c>
      <c r="L2442" s="34">
        <v>24731</v>
      </c>
      <c r="M2442" s="17">
        <v>24731</v>
      </c>
      <c r="N2442" s="18">
        <v>-1205443.75</v>
      </c>
      <c r="O2442" s="30">
        <v>58375.000000000007</v>
      </c>
    </row>
    <row r="2443" spans="1:15" x14ac:dyDescent="0.25">
      <c r="A2443" s="36">
        <v>42767</v>
      </c>
      <c r="B2443" s="38">
        <v>2</v>
      </c>
      <c r="C2443" s="38">
        <v>5</v>
      </c>
      <c r="D2443" s="17">
        <v>3000038257</v>
      </c>
      <c r="E2443" s="17">
        <v>1100378</v>
      </c>
      <c r="F2443" s="17" t="s">
        <v>668</v>
      </c>
      <c r="G2443" s="17">
        <v>200222</v>
      </c>
      <c r="H2443" s="17" t="s">
        <v>17</v>
      </c>
      <c r="I2443" s="27">
        <v>20.65</v>
      </c>
      <c r="J2443" s="27">
        <v>20.65</v>
      </c>
      <c r="K2443" s="17" t="s">
        <v>1856</v>
      </c>
      <c r="L2443" s="34">
        <v>24731</v>
      </c>
      <c r="M2443" s="17">
        <v>24731</v>
      </c>
      <c r="N2443" s="18">
        <v>1205443.75</v>
      </c>
      <c r="O2443" s="30">
        <v>58375.000000000007</v>
      </c>
    </row>
    <row r="2444" spans="1:15" x14ac:dyDescent="0.25">
      <c r="A2444" s="36">
        <v>42768</v>
      </c>
      <c r="B2444" s="38">
        <v>2</v>
      </c>
      <c r="C2444" s="38">
        <v>5</v>
      </c>
      <c r="D2444" s="17">
        <v>3000038398</v>
      </c>
      <c r="E2444" s="17">
        <v>1100122</v>
      </c>
      <c r="F2444" s="17" t="s">
        <v>58</v>
      </c>
      <c r="G2444" s="17">
        <v>203323</v>
      </c>
      <c r="H2444" s="17" t="s">
        <v>1823</v>
      </c>
      <c r="I2444" s="27">
        <v>20.260000000000002</v>
      </c>
      <c r="J2444" s="27">
        <v>20.21</v>
      </c>
      <c r="K2444" s="17" t="s">
        <v>1857</v>
      </c>
      <c r="L2444" s="34">
        <v>60</v>
      </c>
      <c r="M2444" s="17">
        <v>60</v>
      </c>
      <c r="N2444" s="18">
        <v>2531302.5499999998</v>
      </c>
      <c r="O2444" s="30">
        <v>125250.00247402275</v>
      </c>
    </row>
    <row r="2445" spans="1:15" x14ac:dyDescent="0.25">
      <c r="A2445" s="36">
        <v>42768</v>
      </c>
      <c r="B2445" s="38">
        <v>2</v>
      </c>
      <c r="C2445" s="38">
        <v>5</v>
      </c>
      <c r="D2445" s="17">
        <v>3000038048</v>
      </c>
      <c r="E2445" s="17">
        <v>1100365</v>
      </c>
      <c r="F2445" s="17" t="s">
        <v>14</v>
      </c>
      <c r="G2445" s="17">
        <v>202696</v>
      </c>
      <c r="H2445" s="17" t="s">
        <v>1799</v>
      </c>
      <c r="I2445" s="27">
        <v>23</v>
      </c>
      <c r="J2445" s="27">
        <v>23</v>
      </c>
      <c r="K2445" s="17" t="s">
        <v>1858</v>
      </c>
      <c r="L2445" s="34">
        <v>9221608421</v>
      </c>
      <c r="M2445" s="17">
        <v>346</v>
      </c>
      <c r="N2445" s="18">
        <v>1140800</v>
      </c>
      <c r="O2445" s="30">
        <v>49600</v>
      </c>
    </row>
    <row r="2446" spans="1:15" x14ac:dyDescent="0.25">
      <c r="A2446" s="36">
        <v>42768</v>
      </c>
      <c r="B2446" s="38">
        <v>2</v>
      </c>
      <c r="C2446" s="38">
        <v>5</v>
      </c>
      <c r="D2446" s="17">
        <v>3000038379</v>
      </c>
      <c r="E2446" s="17">
        <v>1100365</v>
      </c>
      <c r="F2446" s="17" t="s">
        <v>14</v>
      </c>
      <c r="G2446" s="17">
        <v>202529</v>
      </c>
      <c r="H2446" s="17" t="s">
        <v>1787</v>
      </c>
      <c r="I2446" s="27">
        <v>17.559999999999999</v>
      </c>
      <c r="J2446" s="27">
        <v>17.559999999999999</v>
      </c>
      <c r="K2446" s="17" t="s">
        <v>1859</v>
      </c>
      <c r="L2446" s="34" t="s">
        <v>1860</v>
      </c>
      <c r="M2446" s="17">
        <v>204</v>
      </c>
      <c r="N2446" s="18">
        <v>886779.99999999988</v>
      </c>
      <c r="O2446" s="30">
        <v>50500</v>
      </c>
    </row>
    <row r="2447" spans="1:15" x14ac:dyDescent="0.25">
      <c r="A2447" s="36">
        <v>42768</v>
      </c>
      <c r="B2447" s="38">
        <v>2</v>
      </c>
      <c r="C2447" s="38">
        <v>5</v>
      </c>
      <c r="D2447" s="17">
        <v>3000038300</v>
      </c>
      <c r="E2447" s="17">
        <v>1100365</v>
      </c>
      <c r="F2447" s="17" t="s">
        <v>14</v>
      </c>
      <c r="G2447" s="17">
        <v>203315</v>
      </c>
      <c r="H2447" s="17" t="s">
        <v>1861</v>
      </c>
      <c r="I2447" s="27">
        <v>19.77</v>
      </c>
      <c r="J2447" s="27">
        <v>19.73</v>
      </c>
      <c r="K2447" s="17" t="s">
        <v>1862</v>
      </c>
      <c r="L2447" s="34" t="s">
        <v>1863</v>
      </c>
      <c r="M2447" s="17">
        <v>1622102313</v>
      </c>
      <c r="N2447" s="18">
        <v>954867.88</v>
      </c>
      <c r="O2447" s="30">
        <v>48396.750126710591</v>
      </c>
    </row>
    <row r="2448" spans="1:15" x14ac:dyDescent="0.25">
      <c r="A2448" s="36">
        <v>42768</v>
      </c>
      <c r="B2448" s="38">
        <v>2</v>
      </c>
      <c r="C2448" s="38">
        <v>5</v>
      </c>
      <c r="D2448" s="17">
        <v>3000038644</v>
      </c>
      <c r="E2448" s="17">
        <v>1100365</v>
      </c>
      <c r="F2448" s="17" t="s">
        <v>14</v>
      </c>
      <c r="G2448" s="17">
        <v>202529</v>
      </c>
      <c r="H2448" s="17" t="s">
        <v>1787</v>
      </c>
      <c r="I2448" s="27">
        <v>3.18</v>
      </c>
      <c r="J2448" s="27">
        <v>3.18</v>
      </c>
      <c r="K2448" s="17" t="s">
        <v>1859</v>
      </c>
      <c r="L2448" s="34" t="s">
        <v>1860</v>
      </c>
      <c r="M2448" s="17">
        <v>204</v>
      </c>
      <c r="N2448" s="18">
        <v>160590</v>
      </c>
      <c r="O2448" s="30">
        <v>50500</v>
      </c>
    </row>
    <row r="2449" spans="1:15" x14ac:dyDescent="0.25">
      <c r="A2449" s="36">
        <v>42768</v>
      </c>
      <c r="B2449" s="38">
        <v>2</v>
      </c>
      <c r="C2449" s="38">
        <v>5</v>
      </c>
      <c r="D2449" s="17">
        <v>3000038257</v>
      </c>
      <c r="E2449" s="17">
        <v>1100378</v>
      </c>
      <c r="F2449" s="17" t="s">
        <v>668</v>
      </c>
      <c r="G2449" s="17">
        <v>200222</v>
      </c>
      <c r="H2449" s="17" t="s">
        <v>17</v>
      </c>
      <c r="I2449" s="27">
        <v>19.18</v>
      </c>
      <c r="J2449" s="27">
        <v>19.18</v>
      </c>
      <c r="K2449" s="17" t="s">
        <v>1652</v>
      </c>
      <c r="L2449" s="34" t="s">
        <v>1864</v>
      </c>
      <c r="M2449" s="17">
        <v>24849</v>
      </c>
      <c r="N2449" s="18">
        <v>1119632.5</v>
      </c>
      <c r="O2449" s="30">
        <v>58375</v>
      </c>
    </row>
    <row r="2450" spans="1:15" x14ac:dyDescent="0.25">
      <c r="A2450" s="36">
        <v>42768</v>
      </c>
      <c r="B2450" s="38">
        <v>2</v>
      </c>
      <c r="C2450" s="38">
        <v>5</v>
      </c>
      <c r="D2450" s="17">
        <v>3000038257</v>
      </c>
      <c r="E2450" s="17">
        <v>1100378</v>
      </c>
      <c r="F2450" s="17" t="s">
        <v>668</v>
      </c>
      <c r="G2450" s="17">
        <v>200222</v>
      </c>
      <c r="H2450" s="17" t="s">
        <v>17</v>
      </c>
      <c r="I2450" s="27">
        <v>26.1</v>
      </c>
      <c r="J2450" s="27">
        <v>26.1</v>
      </c>
      <c r="K2450" s="17" t="s">
        <v>113</v>
      </c>
      <c r="L2450" s="34">
        <v>24853</v>
      </c>
      <c r="M2450" s="17">
        <v>24853</v>
      </c>
      <c r="N2450" s="18">
        <v>1523587.5</v>
      </c>
      <c r="O2450" s="30">
        <v>58375</v>
      </c>
    </row>
    <row r="2451" spans="1:15" x14ac:dyDescent="0.25">
      <c r="A2451" s="36">
        <v>42768</v>
      </c>
      <c r="B2451" s="38">
        <v>2</v>
      </c>
      <c r="C2451" s="38">
        <v>5</v>
      </c>
      <c r="D2451" s="17">
        <v>3000038257</v>
      </c>
      <c r="E2451" s="17">
        <v>1100378</v>
      </c>
      <c r="F2451" s="17" t="s">
        <v>668</v>
      </c>
      <c r="G2451" s="17">
        <v>200222</v>
      </c>
      <c r="H2451" s="17" t="s">
        <v>17</v>
      </c>
      <c r="I2451" s="27">
        <v>21.46</v>
      </c>
      <c r="J2451" s="27">
        <v>21.45</v>
      </c>
      <c r="K2451" s="17" t="s">
        <v>472</v>
      </c>
      <c r="L2451" s="34">
        <v>24860</v>
      </c>
      <c r="M2451" s="17">
        <v>24860</v>
      </c>
      <c r="N2451" s="18">
        <v>1252143.75</v>
      </c>
      <c r="O2451" s="30">
        <v>58375</v>
      </c>
    </row>
    <row r="2452" spans="1:15" x14ac:dyDescent="0.25">
      <c r="A2452" s="36">
        <v>42768</v>
      </c>
      <c r="B2452" s="38">
        <v>2</v>
      </c>
      <c r="C2452" s="38">
        <v>5</v>
      </c>
      <c r="D2452" s="17">
        <v>3000038257</v>
      </c>
      <c r="E2452" s="17">
        <v>1100378</v>
      </c>
      <c r="F2452" s="17" t="s">
        <v>668</v>
      </c>
      <c r="G2452" s="17">
        <v>200222</v>
      </c>
      <c r="H2452" s="17" t="s">
        <v>17</v>
      </c>
      <c r="I2452" s="27">
        <v>22.4</v>
      </c>
      <c r="J2452" s="27">
        <v>22.4</v>
      </c>
      <c r="K2452" s="17" t="s">
        <v>112</v>
      </c>
      <c r="L2452" s="34">
        <v>24859</v>
      </c>
      <c r="M2452" s="17">
        <v>24859</v>
      </c>
      <c r="N2452" s="18">
        <v>1307600</v>
      </c>
      <c r="O2452" s="30">
        <v>58375.000000000007</v>
      </c>
    </row>
    <row r="2453" spans="1:15" x14ac:dyDescent="0.25">
      <c r="A2453" s="36">
        <v>42768</v>
      </c>
      <c r="B2453" s="38">
        <v>2</v>
      </c>
      <c r="C2453" s="38">
        <v>5</v>
      </c>
      <c r="D2453" s="17">
        <v>3000038257</v>
      </c>
      <c r="E2453" s="17">
        <v>1100378</v>
      </c>
      <c r="F2453" s="17" t="s">
        <v>668</v>
      </c>
      <c r="G2453" s="17">
        <v>200222</v>
      </c>
      <c r="H2453" s="17" t="s">
        <v>17</v>
      </c>
      <c r="I2453" s="27">
        <v>20.32</v>
      </c>
      <c r="J2453" s="27">
        <v>20.32</v>
      </c>
      <c r="K2453" s="17" t="s">
        <v>1259</v>
      </c>
      <c r="L2453" s="34">
        <v>24867</v>
      </c>
      <c r="M2453" s="17">
        <v>24867</v>
      </c>
      <c r="N2453" s="18">
        <v>1186180</v>
      </c>
      <c r="O2453" s="30">
        <v>58375</v>
      </c>
    </row>
    <row r="2454" spans="1:15" x14ac:dyDescent="0.25">
      <c r="A2454" s="36">
        <v>42768</v>
      </c>
      <c r="B2454" s="38">
        <v>2</v>
      </c>
      <c r="C2454" s="38">
        <v>5</v>
      </c>
      <c r="D2454" s="17">
        <v>3000038257</v>
      </c>
      <c r="E2454" s="17">
        <v>1100378</v>
      </c>
      <c r="F2454" s="17" t="s">
        <v>668</v>
      </c>
      <c r="G2454" s="17">
        <v>200222</v>
      </c>
      <c r="H2454" s="17" t="s">
        <v>17</v>
      </c>
      <c r="I2454" s="27">
        <v>19.63</v>
      </c>
      <c r="J2454" s="27">
        <v>19.63</v>
      </c>
      <c r="K2454" s="17" t="s">
        <v>1865</v>
      </c>
      <c r="L2454" s="34" t="s">
        <v>1866</v>
      </c>
      <c r="M2454" s="17">
        <v>24851</v>
      </c>
      <c r="N2454" s="18">
        <v>1145901.25</v>
      </c>
      <c r="O2454" s="30">
        <v>58375</v>
      </c>
    </row>
    <row r="2455" spans="1:15" x14ac:dyDescent="0.25">
      <c r="A2455" s="36">
        <v>42768</v>
      </c>
      <c r="B2455" s="38">
        <v>2</v>
      </c>
      <c r="C2455" s="38">
        <v>5</v>
      </c>
      <c r="D2455" s="17">
        <v>3000038257</v>
      </c>
      <c r="E2455" s="17">
        <v>1100378</v>
      </c>
      <c r="F2455" s="17" t="s">
        <v>668</v>
      </c>
      <c r="G2455" s="17">
        <v>200222</v>
      </c>
      <c r="H2455" s="17" t="s">
        <v>17</v>
      </c>
      <c r="I2455" s="27">
        <v>20.64</v>
      </c>
      <c r="J2455" s="27">
        <v>20.64</v>
      </c>
      <c r="K2455" s="17" t="s">
        <v>1867</v>
      </c>
      <c r="L2455" s="34" t="s">
        <v>1868</v>
      </c>
      <c r="M2455" s="17">
        <v>24854</v>
      </c>
      <c r="N2455" s="18">
        <v>1204860</v>
      </c>
      <c r="O2455" s="30">
        <v>58375</v>
      </c>
    </row>
    <row r="2456" spans="1:15" x14ac:dyDescent="0.25">
      <c r="A2456" s="36">
        <v>42768</v>
      </c>
      <c r="B2456" s="38">
        <v>2</v>
      </c>
      <c r="C2456" s="38">
        <v>5</v>
      </c>
      <c r="D2456" s="17">
        <v>3000038257</v>
      </c>
      <c r="E2456" s="17">
        <v>1100378</v>
      </c>
      <c r="F2456" s="17" t="s">
        <v>668</v>
      </c>
      <c r="G2456" s="17">
        <v>200222</v>
      </c>
      <c r="H2456" s="17" t="s">
        <v>17</v>
      </c>
      <c r="I2456" s="27">
        <v>20.71</v>
      </c>
      <c r="J2456" s="27">
        <v>20.67</v>
      </c>
      <c r="K2456" s="17" t="s">
        <v>531</v>
      </c>
      <c r="L2456" s="34">
        <v>24862</v>
      </c>
      <c r="M2456" s="17">
        <v>24862</v>
      </c>
      <c r="N2456" s="18">
        <v>1206611.25</v>
      </c>
      <c r="O2456" s="30">
        <v>58374.999999999993</v>
      </c>
    </row>
    <row r="2457" spans="1:15" x14ac:dyDescent="0.25">
      <c r="A2457" s="36">
        <v>42769</v>
      </c>
      <c r="B2457" s="38">
        <v>2</v>
      </c>
      <c r="C2457" s="38">
        <v>5</v>
      </c>
      <c r="D2457" s="17">
        <v>3000038371</v>
      </c>
      <c r="E2457" s="17">
        <v>1100122</v>
      </c>
      <c r="F2457" s="17" t="s">
        <v>58</v>
      </c>
      <c r="G2457" s="17">
        <v>203059</v>
      </c>
      <c r="H2457" s="17" t="s">
        <v>395</v>
      </c>
      <c r="I2457" s="27">
        <v>19.760000000000002</v>
      </c>
      <c r="J2457" s="27">
        <v>19.75</v>
      </c>
      <c r="K2457" s="17" t="s">
        <v>1869</v>
      </c>
      <c r="L2457" s="34">
        <v>188</v>
      </c>
      <c r="M2457" s="17">
        <v>188</v>
      </c>
      <c r="N2457" s="18">
        <v>2488499.9700000002</v>
      </c>
      <c r="O2457" s="30">
        <v>125999.99848101266</v>
      </c>
    </row>
    <row r="2458" spans="1:15" x14ac:dyDescent="0.25">
      <c r="A2458" s="36">
        <v>42769</v>
      </c>
      <c r="B2458" s="38">
        <v>2</v>
      </c>
      <c r="C2458" s="38">
        <v>5</v>
      </c>
      <c r="D2458" s="17">
        <v>3000038664</v>
      </c>
      <c r="E2458" s="17">
        <v>1100122</v>
      </c>
      <c r="F2458" s="17" t="s">
        <v>58</v>
      </c>
      <c r="G2458" s="17">
        <v>600005</v>
      </c>
      <c r="H2458" s="17" t="s">
        <v>434</v>
      </c>
      <c r="I2458" s="27">
        <v>19.7</v>
      </c>
      <c r="J2458" s="27">
        <v>19.66</v>
      </c>
      <c r="K2458" s="17" t="s">
        <v>1870</v>
      </c>
      <c r="L2458" s="34">
        <v>9499740196</v>
      </c>
      <c r="M2458" s="17">
        <v>9499740196</v>
      </c>
      <c r="N2458" s="18">
        <v>1972310.86</v>
      </c>
      <c r="O2458" s="30">
        <v>100321</v>
      </c>
    </row>
    <row r="2459" spans="1:15" x14ac:dyDescent="0.25">
      <c r="A2459" s="36">
        <v>42769</v>
      </c>
      <c r="B2459" s="38">
        <v>2</v>
      </c>
      <c r="C2459" s="38">
        <v>5</v>
      </c>
      <c r="D2459" s="17">
        <v>3000038653</v>
      </c>
      <c r="E2459" s="17">
        <v>1100122</v>
      </c>
      <c r="F2459" s="17" t="s">
        <v>58</v>
      </c>
      <c r="G2459" s="17">
        <v>600005</v>
      </c>
      <c r="H2459" s="17" t="s">
        <v>434</v>
      </c>
      <c r="I2459" s="27">
        <v>19.440000000000001</v>
      </c>
      <c r="J2459" s="27">
        <v>19.38</v>
      </c>
      <c r="K2459" s="17" t="s">
        <v>1871</v>
      </c>
      <c r="L2459" s="34">
        <v>9499740194</v>
      </c>
      <c r="M2459" s="17">
        <v>9499740194</v>
      </c>
      <c r="N2459" s="18">
        <v>2141955.12</v>
      </c>
      <c r="O2459" s="30">
        <v>110524.00000000001</v>
      </c>
    </row>
    <row r="2460" spans="1:15" x14ac:dyDescent="0.25">
      <c r="A2460" s="36">
        <v>42769</v>
      </c>
      <c r="B2460" s="38">
        <v>2</v>
      </c>
      <c r="C2460" s="38">
        <v>5</v>
      </c>
      <c r="D2460" s="17">
        <v>3000038665</v>
      </c>
      <c r="E2460" s="17">
        <v>1100122</v>
      </c>
      <c r="F2460" s="17" t="s">
        <v>58</v>
      </c>
      <c r="G2460" s="17">
        <v>600005</v>
      </c>
      <c r="H2460" s="17" t="s">
        <v>434</v>
      </c>
      <c r="I2460" s="27">
        <v>19.989999999999998</v>
      </c>
      <c r="J2460" s="27">
        <v>19.920000000000002</v>
      </c>
      <c r="K2460" s="17" t="s">
        <v>1872</v>
      </c>
      <c r="L2460" s="34">
        <v>9499740197</v>
      </c>
      <c r="M2460" s="17">
        <v>9499740197</v>
      </c>
      <c r="N2460" s="18">
        <v>2220203.52</v>
      </c>
      <c r="O2460" s="30">
        <v>111455.99999999999</v>
      </c>
    </row>
    <row r="2461" spans="1:15" x14ac:dyDescent="0.25">
      <c r="A2461" s="36">
        <v>42769</v>
      </c>
      <c r="B2461" s="38">
        <v>2</v>
      </c>
      <c r="C2461" s="38">
        <v>5</v>
      </c>
      <c r="D2461" s="17">
        <v>3000038654</v>
      </c>
      <c r="E2461" s="17">
        <v>1100122</v>
      </c>
      <c r="F2461" s="17" t="s">
        <v>58</v>
      </c>
      <c r="G2461" s="17">
        <v>600005</v>
      </c>
      <c r="H2461" s="17" t="s">
        <v>434</v>
      </c>
      <c r="I2461" s="27">
        <v>18.945</v>
      </c>
      <c r="J2461" s="27">
        <v>18.88</v>
      </c>
      <c r="K2461" s="17" t="s">
        <v>1873</v>
      </c>
      <c r="L2461" s="34">
        <v>9499740195</v>
      </c>
      <c r="M2461" s="17">
        <v>9499740195</v>
      </c>
      <c r="N2461" s="18">
        <v>1885866.5600000003</v>
      </c>
      <c r="O2461" s="30">
        <v>99887.000000000015</v>
      </c>
    </row>
    <row r="2462" spans="1:15" x14ac:dyDescent="0.25">
      <c r="A2462" s="36">
        <v>42769</v>
      </c>
      <c r="B2462" s="38">
        <v>2</v>
      </c>
      <c r="C2462" s="38">
        <v>5</v>
      </c>
      <c r="D2462" s="17">
        <v>3000038048</v>
      </c>
      <c r="E2462" s="17">
        <v>1100365</v>
      </c>
      <c r="F2462" s="17" t="s">
        <v>14</v>
      </c>
      <c r="G2462" s="17">
        <v>202696</v>
      </c>
      <c r="H2462" s="17" t="s">
        <v>1799</v>
      </c>
      <c r="I2462" s="27">
        <v>23.91</v>
      </c>
      <c r="J2462" s="27">
        <v>23.87</v>
      </c>
      <c r="K2462" s="17" t="s">
        <v>1874</v>
      </c>
      <c r="L2462" s="34">
        <v>354</v>
      </c>
      <c r="M2462" s="17">
        <v>354</v>
      </c>
      <c r="N2462" s="18">
        <v>1183952</v>
      </c>
      <c r="O2462" s="30">
        <v>49600</v>
      </c>
    </row>
    <row r="2463" spans="1:15" x14ac:dyDescent="0.25">
      <c r="A2463" s="36">
        <v>42769</v>
      </c>
      <c r="B2463" s="38">
        <v>2</v>
      </c>
      <c r="C2463" s="38">
        <v>5</v>
      </c>
      <c r="D2463" s="17">
        <v>3000038285</v>
      </c>
      <c r="E2463" s="17">
        <v>1100500</v>
      </c>
      <c r="F2463" s="17" t="s">
        <v>642</v>
      </c>
      <c r="G2463" s="17">
        <v>203163</v>
      </c>
      <c r="H2463" s="17" t="e">
        <v>#N/A</v>
      </c>
      <c r="I2463" s="27">
        <v>19.98</v>
      </c>
      <c r="J2463" s="27">
        <v>19.95</v>
      </c>
      <c r="K2463" s="17" t="s">
        <v>1875</v>
      </c>
      <c r="L2463" s="34" t="s">
        <v>1876</v>
      </c>
      <c r="M2463" s="17">
        <v>1608105</v>
      </c>
      <c r="N2463" s="18">
        <v>2374049.87</v>
      </c>
      <c r="O2463" s="30">
        <v>118999.99348370929</v>
      </c>
    </row>
    <row r="2464" spans="1:15" x14ac:dyDescent="0.25">
      <c r="A2464" s="36">
        <v>42770</v>
      </c>
      <c r="B2464" s="38">
        <v>2</v>
      </c>
      <c r="C2464" s="38">
        <v>5</v>
      </c>
      <c r="D2464" s="17">
        <v>3000038374</v>
      </c>
      <c r="E2464" s="17">
        <v>1100122</v>
      </c>
      <c r="F2464" s="17" t="s">
        <v>58</v>
      </c>
      <c r="G2464" s="17">
        <v>203285</v>
      </c>
      <c r="H2464" s="17" t="e">
        <v>#N/A</v>
      </c>
      <c r="I2464" s="27">
        <v>20.605</v>
      </c>
      <c r="J2464" s="27">
        <v>20.605</v>
      </c>
      <c r="K2464" s="17" t="s">
        <v>1877</v>
      </c>
      <c r="L2464" s="34">
        <v>99</v>
      </c>
      <c r="M2464" s="17">
        <v>99</v>
      </c>
      <c r="N2464" s="18">
        <v>2575625.0099999998</v>
      </c>
      <c r="O2464" s="30">
        <v>125000.00048531908</v>
      </c>
    </row>
    <row r="2465" spans="1:15" x14ac:dyDescent="0.25">
      <c r="A2465" s="36">
        <v>42770</v>
      </c>
      <c r="B2465" s="38">
        <v>2</v>
      </c>
      <c r="C2465" s="38">
        <v>5</v>
      </c>
      <c r="D2465" s="17">
        <v>3000038371</v>
      </c>
      <c r="E2465" s="17">
        <v>1100122</v>
      </c>
      <c r="F2465" s="17" t="s">
        <v>58</v>
      </c>
      <c r="G2465" s="17">
        <v>203059</v>
      </c>
      <c r="H2465" s="17" t="s">
        <v>395</v>
      </c>
      <c r="I2465" s="27">
        <v>19.739999999999998</v>
      </c>
      <c r="J2465" s="27">
        <v>19.739999999999998</v>
      </c>
      <c r="K2465" s="17" t="s">
        <v>1330</v>
      </c>
      <c r="L2465" s="34">
        <v>187</v>
      </c>
      <c r="M2465" s="17">
        <v>187</v>
      </c>
      <c r="N2465" s="18">
        <v>2487239.9700000002</v>
      </c>
      <c r="O2465" s="30">
        <v>125999.99848024319</v>
      </c>
    </row>
    <row r="2466" spans="1:15" x14ac:dyDescent="0.25">
      <c r="A2466" s="36">
        <v>42770</v>
      </c>
      <c r="B2466" s="38">
        <v>2</v>
      </c>
      <c r="C2466" s="38">
        <v>5</v>
      </c>
      <c r="D2466" s="17">
        <v>3000038373</v>
      </c>
      <c r="E2466" s="17">
        <v>1100122</v>
      </c>
      <c r="F2466" s="17" t="s">
        <v>58</v>
      </c>
      <c r="G2466" s="17">
        <v>203071</v>
      </c>
      <c r="H2466" s="17" t="s">
        <v>513</v>
      </c>
      <c r="I2466" s="27">
        <v>19.739999999999998</v>
      </c>
      <c r="J2466" s="27">
        <v>19.72</v>
      </c>
      <c r="K2466" s="17" t="s">
        <v>1878</v>
      </c>
      <c r="L2466" s="34">
        <v>242</v>
      </c>
      <c r="M2466" s="17">
        <v>242</v>
      </c>
      <c r="N2466" s="18">
        <v>2484719.96</v>
      </c>
      <c r="O2466" s="30">
        <v>125999.99797160244</v>
      </c>
    </row>
    <row r="2467" spans="1:15" x14ac:dyDescent="0.25">
      <c r="A2467" s="36">
        <v>42770</v>
      </c>
      <c r="B2467" s="38">
        <v>2</v>
      </c>
      <c r="C2467" s="38">
        <v>5</v>
      </c>
      <c r="D2467" s="17">
        <v>3000038254</v>
      </c>
      <c r="E2467" s="17">
        <v>1100122</v>
      </c>
      <c r="F2467" s="17" t="s">
        <v>58</v>
      </c>
      <c r="G2467" s="17">
        <v>203126</v>
      </c>
      <c r="H2467" s="17" t="s">
        <v>939</v>
      </c>
      <c r="I2467" s="27">
        <v>20</v>
      </c>
      <c r="J2467" s="27">
        <v>19.989999999999998</v>
      </c>
      <c r="K2467" s="17" t="s">
        <v>1241</v>
      </c>
      <c r="L2467" s="34">
        <v>93</v>
      </c>
      <c r="M2467" s="17">
        <v>93</v>
      </c>
      <c r="N2467" s="18">
        <v>2343827.4900000002</v>
      </c>
      <c r="O2467" s="30">
        <v>117249.9994997499</v>
      </c>
    </row>
    <row r="2468" spans="1:15" x14ac:dyDescent="0.25">
      <c r="A2468" s="36">
        <v>42770</v>
      </c>
      <c r="B2468" s="38">
        <v>2</v>
      </c>
      <c r="C2468" s="38">
        <v>5</v>
      </c>
      <c r="D2468" s="17">
        <v>3000038300</v>
      </c>
      <c r="E2468" s="17">
        <v>1100365</v>
      </c>
      <c r="F2468" s="17" t="s">
        <v>14</v>
      </c>
      <c r="G2468" s="17">
        <v>203315</v>
      </c>
      <c r="H2468" s="17" t="s">
        <v>1861</v>
      </c>
      <c r="I2468" s="27">
        <v>24.86</v>
      </c>
      <c r="J2468" s="27">
        <v>24.78</v>
      </c>
      <c r="K2468" s="17" t="s">
        <v>1879</v>
      </c>
      <c r="L2468" s="34">
        <v>1622102336</v>
      </c>
      <c r="M2468" s="17">
        <v>1622102336</v>
      </c>
      <c r="N2468" s="18">
        <v>1199271.46</v>
      </c>
      <c r="O2468" s="30">
        <v>48396.749798224373</v>
      </c>
    </row>
    <row r="2469" spans="1:15" x14ac:dyDescent="0.25">
      <c r="A2469" s="36">
        <v>42770</v>
      </c>
      <c r="B2469" s="38">
        <v>2</v>
      </c>
      <c r="C2469" s="38">
        <v>5</v>
      </c>
      <c r="D2469" s="17">
        <v>3000038300</v>
      </c>
      <c r="E2469" s="17">
        <v>1100365</v>
      </c>
      <c r="F2469" s="17" t="s">
        <v>14</v>
      </c>
      <c r="G2469" s="17">
        <v>203315</v>
      </c>
      <c r="H2469" s="17" t="s">
        <v>1861</v>
      </c>
      <c r="I2469" s="27">
        <v>23.93</v>
      </c>
      <c r="J2469" s="27">
        <v>23.87</v>
      </c>
      <c r="K2469" s="17" t="s">
        <v>1445</v>
      </c>
      <c r="L2469" s="34">
        <v>1622102335</v>
      </c>
      <c r="M2469" s="17">
        <v>1622102335</v>
      </c>
      <c r="N2469" s="18">
        <v>1155230.42</v>
      </c>
      <c r="O2469" s="30">
        <v>48396.749895266017</v>
      </c>
    </row>
    <row r="2470" spans="1:15" x14ac:dyDescent="0.25">
      <c r="A2470" s="36">
        <v>42770</v>
      </c>
      <c r="B2470" s="38">
        <v>2</v>
      </c>
      <c r="C2470" s="38">
        <v>5</v>
      </c>
      <c r="D2470" s="17">
        <v>3000038285</v>
      </c>
      <c r="E2470" s="17">
        <v>1100500</v>
      </c>
      <c r="F2470" s="17" t="s">
        <v>642</v>
      </c>
      <c r="G2470" s="17">
        <v>203163</v>
      </c>
      <c r="H2470" s="17" t="e">
        <v>#N/A</v>
      </c>
      <c r="I2470" s="27">
        <v>19.989999999999998</v>
      </c>
      <c r="J2470" s="27">
        <v>19.989999999999998</v>
      </c>
      <c r="K2470" s="17" t="s">
        <v>1880</v>
      </c>
      <c r="L2470" s="34">
        <v>1600807</v>
      </c>
      <c r="M2470" s="17">
        <v>1608159</v>
      </c>
      <c r="N2470" s="18">
        <v>2378809.87</v>
      </c>
      <c r="O2470" s="30">
        <v>118999.99349674839</v>
      </c>
    </row>
    <row r="2471" spans="1:15" x14ac:dyDescent="0.25">
      <c r="A2471" s="36">
        <v>42771</v>
      </c>
      <c r="B2471" s="38">
        <v>2</v>
      </c>
      <c r="C2471" s="38">
        <v>6</v>
      </c>
      <c r="D2471" s="17">
        <v>3000038300</v>
      </c>
      <c r="E2471" s="17">
        <v>1100365</v>
      </c>
      <c r="F2471" s="17" t="s">
        <v>14</v>
      </c>
      <c r="G2471" s="17">
        <v>203315</v>
      </c>
      <c r="H2471" s="17" t="s">
        <v>1861</v>
      </c>
      <c r="I2471" s="27">
        <v>20.34</v>
      </c>
      <c r="J2471" s="27">
        <v>20.3</v>
      </c>
      <c r="K2471" s="17" t="s">
        <v>1038</v>
      </c>
      <c r="L2471" s="34">
        <v>1622102332</v>
      </c>
      <c r="M2471" s="17">
        <v>1622102332</v>
      </c>
      <c r="N2471" s="18">
        <v>982454.02</v>
      </c>
      <c r="O2471" s="30">
        <v>48396.749753694581</v>
      </c>
    </row>
    <row r="2472" spans="1:15" x14ac:dyDescent="0.25">
      <c r="A2472" s="36">
        <v>42773</v>
      </c>
      <c r="B2472" s="38">
        <v>2</v>
      </c>
      <c r="C2472" s="38">
        <v>6</v>
      </c>
      <c r="D2472" s="17">
        <v>3000038697</v>
      </c>
      <c r="E2472" s="17">
        <v>1100122</v>
      </c>
      <c r="F2472" s="17" t="s">
        <v>58</v>
      </c>
      <c r="G2472" s="17">
        <v>203316</v>
      </c>
      <c r="H2472" s="17" t="s">
        <v>1841</v>
      </c>
      <c r="I2472" s="27">
        <v>20</v>
      </c>
      <c r="J2472" s="27">
        <v>19.98</v>
      </c>
      <c r="K2472" s="17" t="s">
        <v>1881</v>
      </c>
      <c r="L2472" s="34">
        <v>235</v>
      </c>
      <c r="M2472" s="17">
        <v>235</v>
      </c>
      <c r="N2472" s="18">
        <v>2597399.9900000002</v>
      </c>
      <c r="O2472" s="30">
        <v>129999.99949949951</v>
      </c>
    </row>
    <row r="2473" spans="1:15" x14ac:dyDescent="0.25">
      <c r="A2473" s="36">
        <v>42773</v>
      </c>
      <c r="B2473" s="38">
        <v>2</v>
      </c>
      <c r="C2473" s="38">
        <v>6</v>
      </c>
      <c r="D2473" s="17">
        <v>3000038297</v>
      </c>
      <c r="E2473" s="17">
        <v>1100122</v>
      </c>
      <c r="F2473" s="17" t="s">
        <v>58</v>
      </c>
      <c r="G2473" s="17">
        <v>203098</v>
      </c>
      <c r="H2473" s="17" t="s">
        <v>626</v>
      </c>
      <c r="I2473" s="27">
        <v>15.58</v>
      </c>
      <c r="J2473" s="27">
        <v>15.57</v>
      </c>
      <c r="K2473" s="17" t="s">
        <v>1882</v>
      </c>
      <c r="L2473" s="34">
        <v>329</v>
      </c>
      <c r="M2473" s="17">
        <v>329</v>
      </c>
      <c r="N2473" s="18">
        <v>1806120</v>
      </c>
      <c r="O2473" s="30">
        <v>116000</v>
      </c>
    </row>
    <row r="2474" spans="1:15" x14ac:dyDescent="0.25">
      <c r="A2474" s="36">
        <v>42773</v>
      </c>
      <c r="B2474" s="38">
        <v>2</v>
      </c>
      <c r="C2474" s="38">
        <v>6</v>
      </c>
      <c r="D2474" s="17">
        <v>3000038267</v>
      </c>
      <c r="E2474" s="17">
        <v>1100365</v>
      </c>
      <c r="F2474" s="17" t="s">
        <v>14</v>
      </c>
      <c r="G2474" s="17">
        <v>202011</v>
      </c>
      <c r="H2474" s="17" t="s">
        <v>380</v>
      </c>
      <c r="I2474" s="27">
        <v>20.41</v>
      </c>
      <c r="J2474" s="27">
        <v>20.36</v>
      </c>
      <c r="K2474" s="17" t="s">
        <v>1883</v>
      </c>
      <c r="L2474" s="34">
        <v>1611610683</v>
      </c>
      <c r="M2474" s="17">
        <v>1611610683</v>
      </c>
      <c r="N2474" s="18">
        <v>978231.84000000008</v>
      </c>
      <c r="O2474" s="30">
        <v>48046.750491159139</v>
      </c>
    </row>
    <row r="2475" spans="1:15" x14ac:dyDescent="0.25">
      <c r="A2475" s="36">
        <v>42773</v>
      </c>
      <c r="B2475" s="38">
        <v>2</v>
      </c>
      <c r="C2475" s="38">
        <v>6</v>
      </c>
      <c r="D2475" s="17">
        <v>3000038267</v>
      </c>
      <c r="E2475" s="17">
        <v>1100365</v>
      </c>
      <c r="F2475" s="17" t="s">
        <v>14</v>
      </c>
      <c r="G2475" s="17">
        <v>202011</v>
      </c>
      <c r="H2475" s="17" t="s">
        <v>380</v>
      </c>
      <c r="I2475" s="27">
        <v>20.02</v>
      </c>
      <c r="J2475" s="27">
        <v>19.98</v>
      </c>
      <c r="K2475" s="17" t="s">
        <v>1884</v>
      </c>
      <c r="L2475" s="34">
        <v>1611610620</v>
      </c>
      <c r="M2475" s="17">
        <v>1611610620</v>
      </c>
      <c r="N2475" s="18">
        <v>959974.06</v>
      </c>
      <c r="O2475" s="30">
        <v>48046.749749749753</v>
      </c>
    </row>
    <row r="2476" spans="1:15" x14ac:dyDescent="0.25">
      <c r="A2476" s="36">
        <v>42773</v>
      </c>
      <c r="B2476" s="38">
        <v>2</v>
      </c>
      <c r="C2476" s="38">
        <v>6</v>
      </c>
      <c r="D2476" s="17">
        <v>3000038267</v>
      </c>
      <c r="E2476" s="17">
        <v>1100365</v>
      </c>
      <c r="F2476" s="17" t="s">
        <v>14</v>
      </c>
      <c r="G2476" s="17">
        <v>202011</v>
      </c>
      <c r="H2476" s="17" t="s">
        <v>380</v>
      </c>
      <c r="I2476" s="27">
        <v>19.920000000000002</v>
      </c>
      <c r="J2476" s="27">
        <v>19.899999999999999</v>
      </c>
      <c r="K2476" s="17" t="s">
        <v>1885</v>
      </c>
      <c r="L2476" s="34">
        <v>1611610621</v>
      </c>
      <c r="M2476" s="17">
        <v>1611610621</v>
      </c>
      <c r="N2476" s="18">
        <v>956130.32</v>
      </c>
      <c r="O2476" s="30">
        <v>48046.749748743721</v>
      </c>
    </row>
    <row r="2477" spans="1:15" x14ac:dyDescent="0.25">
      <c r="A2477" s="36">
        <v>42773</v>
      </c>
      <c r="B2477" s="38">
        <v>2</v>
      </c>
      <c r="C2477" s="38">
        <v>6</v>
      </c>
      <c r="D2477" s="17">
        <v>3000038466</v>
      </c>
      <c r="E2477" s="17">
        <v>1100380</v>
      </c>
      <c r="F2477" s="17" t="s">
        <v>23</v>
      </c>
      <c r="G2477" s="17">
        <v>200282</v>
      </c>
      <c r="H2477" s="17" t="s">
        <v>24</v>
      </c>
      <c r="I2477" s="27">
        <v>21.795000000000002</v>
      </c>
      <c r="J2477" s="27">
        <v>21.768000000000001</v>
      </c>
      <c r="K2477" s="17" t="s">
        <v>1886</v>
      </c>
      <c r="L2477" s="34">
        <v>379</v>
      </c>
      <c r="M2477" s="17">
        <v>379</v>
      </c>
      <c r="N2477" s="18">
        <v>1866501.51</v>
      </c>
      <c r="O2477" s="30">
        <v>85745.19983461962</v>
      </c>
    </row>
    <row r="2478" spans="1:15" x14ac:dyDescent="0.25">
      <c r="A2478" s="36">
        <v>42773</v>
      </c>
      <c r="B2478" s="38">
        <v>2</v>
      </c>
      <c r="C2478" s="38">
        <v>6</v>
      </c>
      <c r="D2478" s="17">
        <v>3000038466</v>
      </c>
      <c r="E2478" s="17">
        <v>1100380</v>
      </c>
      <c r="F2478" s="17" t="s">
        <v>23</v>
      </c>
      <c r="G2478" s="17">
        <v>200282</v>
      </c>
      <c r="H2478" s="17" t="s">
        <v>24</v>
      </c>
      <c r="I2478" s="27">
        <v>27.84</v>
      </c>
      <c r="J2478" s="27">
        <v>27.8</v>
      </c>
      <c r="K2478" s="17" t="s">
        <v>42</v>
      </c>
      <c r="L2478" s="34" t="s">
        <v>1887</v>
      </c>
      <c r="M2478" s="17">
        <v>380</v>
      </c>
      <c r="N2478" s="18">
        <v>2383716.56</v>
      </c>
      <c r="O2478" s="30">
        <v>85745.2</v>
      </c>
    </row>
    <row r="2479" spans="1:15" x14ac:dyDescent="0.25">
      <c r="A2479" s="36">
        <v>42773</v>
      </c>
      <c r="B2479" s="38">
        <v>2</v>
      </c>
      <c r="C2479" s="38">
        <v>6</v>
      </c>
      <c r="D2479" s="17">
        <v>3000038466</v>
      </c>
      <c r="E2479" s="17">
        <v>1100380</v>
      </c>
      <c r="F2479" s="17" t="s">
        <v>23</v>
      </c>
      <c r="G2479" s="17">
        <v>200282</v>
      </c>
      <c r="H2479" s="17" t="s">
        <v>24</v>
      </c>
      <c r="I2479" s="27">
        <v>27.72</v>
      </c>
      <c r="J2479" s="27">
        <v>27.71</v>
      </c>
      <c r="K2479" s="17" t="s">
        <v>897</v>
      </c>
      <c r="L2479" s="34" t="s">
        <v>1888</v>
      </c>
      <c r="M2479" s="17">
        <v>384</v>
      </c>
      <c r="N2479" s="18">
        <v>2375999.4900000002</v>
      </c>
      <c r="O2479" s="30">
        <v>85745.199927823895</v>
      </c>
    </row>
    <row r="2480" spans="1:15" x14ac:dyDescent="0.25">
      <c r="A2480" s="36">
        <v>42773</v>
      </c>
      <c r="B2480" s="38">
        <v>2</v>
      </c>
      <c r="C2480" s="38">
        <v>6</v>
      </c>
      <c r="D2480" s="17">
        <v>3000038466</v>
      </c>
      <c r="E2480" s="17">
        <v>1100380</v>
      </c>
      <c r="F2480" s="17" t="s">
        <v>23</v>
      </c>
      <c r="G2480" s="17">
        <v>200282</v>
      </c>
      <c r="H2480" s="17" t="s">
        <v>24</v>
      </c>
      <c r="I2480" s="27">
        <v>27.29</v>
      </c>
      <c r="J2480" s="27">
        <v>27.25</v>
      </c>
      <c r="K2480" s="17" t="s">
        <v>216</v>
      </c>
      <c r="L2480" s="34" t="s">
        <v>1889</v>
      </c>
      <c r="M2480" s="17">
        <v>383</v>
      </c>
      <c r="N2480" s="18">
        <v>2336556.7000000002</v>
      </c>
      <c r="O2480" s="30">
        <v>85745.200000000012</v>
      </c>
    </row>
    <row r="2481" spans="1:15" x14ac:dyDescent="0.25">
      <c r="A2481" s="36">
        <v>42773</v>
      </c>
      <c r="B2481" s="38">
        <v>2</v>
      </c>
      <c r="C2481" s="38">
        <v>6</v>
      </c>
      <c r="D2481" s="17">
        <v>3000038466</v>
      </c>
      <c r="E2481" s="17">
        <v>1100380</v>
      </c>
      <c r="F2481" s="17" t="s">
        <v>23</v>
      </c>
      <c r="G2481" s="17">
        <v>200282</v>
      </c>
      <c r="H2481" s="17" t="s">
        <v>24</v>
      </c>
      <c r="I2481" s="27">
        <v>26.99</v>
      </c>
      <c r="J2481" s="27">
        <v>26.94</v>
      </c>
      <c r="K2481" s="17" t="s">
        <v>48</v>
      </c>
      <c r="L2481" s="34" t="s">
        <v>1890</v>
      </c>
      <c r="M2481" s="17">
        <v>387</v>
      </c>
      <c r="N2481" s="18">
        <v>2309975.69</v>
      </c>
      <c r="O2481" s="30">
        <v>85745.200074239037</v>
      </c>
    </row>
    <row r="2482" spans="1:15" x14ac:dyDescent="0.25">
      <c r="A2482" s="36">
        <v>42773</v>
      </c>
      <c r="B2482" s="38">
        <v>2</v>
      </c>
      <c r="C2482" s="38">
        <v>6</v>
      </c>
      <c r="D2482" s="17">
        <v>3000038466</v>
      </c>
      <c r="E2482" s="17">
        <v>1100380</v>
      </c>
      <c r="F2482" s="17" t="s">
        <v>23</v>
      </c>
      <c r="G2482" s="17">
        <v>200282</v>
      </c>
      <c r="H2482" s="17" t="s">
        <v>24</v>
      </c>
      <c r="I2482" s="27">
        <v>26.82</v>
      </c>
      <c r="J2482" s="27">
        <v>26.82</v>
      </c>
      <c r="K2482" s="17" t="s">
        <v>791</v>
      </c>
      <c r="L2482" s="34" t="s">
        <v>1891</v>
      </c>
      <c r="M2482" s="17">
        <v>381</v>
      </c>
      <c r="N2482" s="18">
        <v>2299686.2599999998</v>
      </c>
      <c r="O2482" s="30">
        <v>85745.199850857563</v>
      </c>
    </row>
    <row r="2483" spans="1:15" x14ac:dyDescent="0.25">
      <c r="A2483" s="36">
        <v>42773</v>
      </c>
      <c r="B2483" s="38">
        <v>2</v>
      </c>
      <c r="C2483" s="38">
        <v>6</v>
      </c>
      <c r="D2483" s="17">
        <v>3000038466</v>
      </c>
      <c r="E2483" s="17">
        <v>1100380</v>
      </c>
      <c r="F2483" s="17" t="s">
        <v>23</v>
      </c>
      <c r="G2483" s="17">
        <v>200282</v>
      </c>
      <c r="H2483" s="17" t="s">
        <v>24</v>
      </c>
      <c r="I2483" s="27">
        <v>27.31</v>
      </c>
      <c r="J2483" s="27">
        <v>27.27</v>
      </c>
      <c r="K2483" s="17" t="s">
        <v>52</v>
      </c>
      <c r="L2483" s="34" t="s">
        <v>1892</v>
      </c>
      <c r="M2483" s="17" t="s">
        <v>1893</v>
      </c>
      <c r="N2483" s="18">
        <v>2338271.6</v>
      </c>
      <c r="O2483" s="30">
        <v>85745.199853318671</v>
      </c>
    </row>
    <row r="2484" spans="1:15" x14ac:dyDescent="0.25">
      <c r="A2484" s="36">
        <v>42773</v>
      </c>
      <c r="B2484" s="38">
        <v>2</v>
      </c>
      <c r="C2484" s="38">
        <v>6</v>
      </c>
      <c r="D2484" s="17">
        <v>3000037806</v>
      </c>
      <c r="E2484" s="17">
        <v>1100380</v>
      </c>
      <c r="F2484" s="17" t="s">
        <v>23</v>
      </c>
      <c r="G2484" s="17">
        <v>200282</v>
      </c>
      <c r="H2484" s="17" t="s">
        <v>24</v>
      </c>
      <c r="I2484" s="27">
        <v>10.885</v>
      </c>
      <c r="J2484" s="27">
        <v>10.872</v>
      </c>
      <c r="K2484" s="17" t="s">
        <v>1886</v>
      </c>
      <c r="L2484" s="34">
        <v>378</v>
      </c>
      <c r="M2484" s="17">
        <v>378</v>
      </c>
      <c r="N2484" s="18">
        <v>963693.65</v>
      </c>
      <c r="O2484" s="30">
        <v>88639.960448859463</v>
      </c>
    </row>
    <row r="2485" spans="1:15" x14ac:dyDescent="0.25">
      <c r="A2485" s="36">
        <v>42774</v>
      </c>
      <c r="B2485" s="38">
        <v>2</v>
      </c>
      <c r="C2485" s="38">
        <v>6</v>
      </c>
      <c r="D2485" s="17">
        <v>3000038794</v>
      </c>
      <c r="E2485" s="17">
        <v>1100122</v>
      </c>
      <c r="F2485" s="17" t="s">
        <v>58</v>
      </c>
      <c r="G2485" s="17">
        <v>600005</v>
      </c>
      <c r="H2485" s="17" t="s">
        <v>434</v>
      </c>
      <c r="I2485" s="27">
        <v>19.555</v>
      </c>
      <c r="J2485" s="27">
        <v>19.52</v>
      </c>
      <c r="K2485" s="17" t="s">
        <v>1871</v>
      </c>
      <c r="L2485" s="34">
        <v>9499740199</v>
      </c>
      <c r="M2485" s="17">
        <v>9499740199</v>
      </c>
      <c r="N2485" s="18">
        <v>2157428.48</v>
      </c>
      <c r="O2485" s="30">
        <v>110524</v>
      </c>
    </row>
    <row r="2486" spans="1:15" x14ac:dyDescent="0.25">
      <c r="A2486" s="36">
        <v>42774</v>
      </c>
      <c r="B2486" s="38">
        <v>2</v>
      </c>
      <c r="C2486" s="38">
        <v>6</v>
      </c>
      <c r="D2486" s="17">
        <v>3000038788</v>
      </c>
      <c r="E2486" s="17">
        <v>1100122</v>
      </c>
      <c r="F2486" s="17" t="s">
        <v>58</v>
      </c>
      <c r="G2486" s="17">
        <v>600005</v>
      </c>
      <c r="H2486" s="17" t="s">
        <v>434</v>
      </c>
      <c r="I2486" s="27">
        <v>12.94</v>
      </c>
      <c r="J2486" s="27">
        <v>12.92</v>
      </c>
      <c r="K2486" s="17" t="s">
        <v>1894</v>
      </c>
      <c r="L2486" s="34">
        <v>9499740198</v>
      </c>
      <c r="M2486" s="17">
        <v>9499740198</v>
      </c>
      <c r="N2486" s="18">
        <v>1440011.52</v>
      </c>
      <c r="O2486" s="30">
        <v>111456</v>
      </c>
    </row>
    <row r="2487" spans="1:15" x14ac:dyDescent="0.25">
      <c r="A2487" s="36">
        <v>42774</v>
      </c>
      <c r="B2487" s="38">
        <v>2</v>
      </c>
      <c r="C2487" s="38">
        <v>6</v>
      </c>
      <c r="D2487" s="17">
        <v>3000038694</v>
      </c>
      <c r="E2487" s="17">
        <v>1100122</v>
      </c>
      <c r="F2487" s="17" t="s">
        <v>58</v>
      </c>
      <c r="G2487" s="17">
        <v>203098</v>
      </c>
      <c r="H2487" s="17" t="s">
        <v>626</v>
      </c>
      <c r="I2487" s="27">
        <v>23.6</v>
      </c>
      <c r="J2487" s="27">
        <v>23.54</v>
      </c>
      <c r="K2487" s="17" t="s">
        <v>1895</v>
      </c>
      <c r="L2487" s="34">
        <v>331</v>
      </c>
      <c r="M2487" s="17">
        <v>331</v>
      </c>
      <c r="N2487" s="18">
        <v>3060199.99</v>
      </c>
      <c r="O2487" s="30">
        <v>129999.99957519118</v>
      </c>
    </row>
    <row r="2488" spans="1:15" x14ac:dyDescent="0.25">
      <c r="A2488" s="36">
        <v>42774</v>
      </c>
      <c r="B2488" s="38">
        <v>2</v>
      </c>
      <c r="C2488" s="38">
        <v>6</v>
      </c>
      <c r="D2488" s="17">
        <v>3000038762</v>
      </c>
      <c r="E2488" s="17">
        <v>1100122</v>
      </c>
      <c r="F2488" s="17" t="s">
        <v>58</v>
      </c>
      <c r="G2488" s="17">
        <v>203153</v>
      </c>
      <c r="H2488" s="17" t="s">
        <v>1896</v>
      </c>
      <c r="I2488" s="27">
        <v>20.6</v>
      </c>
      <c r="J2488" s="27">
        <v>20.56</v>
      </c>
      <c r="K2488" s="17" t="s">
        <v>1897</v>
      </c>
      <c r="L2488" s="34">
        <v>2</v>
      </c>
      <c r="M2488" s="17">
        <v>2</v>
      </c>
      <c r="N2488" s="18">
        <v>2453013.52</v>
      </c>
      <c r="O2488" s="30">
        <v>119309.99610894943</v>
      </c>
    </row>
    <row r="2489" spans="1:15" x14ac:dyDescent="0.25">
      <c r="A2489" s="36">
        <v>42774</v>
      </c>
      <c r="B2489" s="38">
        <v>2</v>
      </c>
      <c r="C2489" s="38">
        <v>6</v>
      </c>
      <c r="D2489" s="17">
        <v>3000038275</v>
      </c>
      <c r="E2489" s="17">
        <v>1100122</v>
      </c>
      <c r="F2489" s="17" t="s">
        <v>58</v>
      </c>
      <c r="G2489" s="17">
        <v>203307</v>
      </c>
      <c r="H2489" s="17" t="e">
        <v>#N/A</v>
      </c>
      <c r="I2489" s="27">
        <v>19.98</v>
      </c>
      <c r="J2489" s="27">
        <v>19.88</v>
      </c>
      <c r="K2489" s="17" t="s">
        <v>858</v>
      </c>
      <c r="L2489" s="34">
        <v>141</v>
      </c>
      <c r="M2489" s="17">
        <v>141</v>
      </c>
      <c r="N2489" s="18">
        <v>2345839.91</v>
      </c>
      <c r="O2489" s="30">
        <v>117999.99547283704</v>
      </c>
    </row>
    <row r="2490" spans="1:15" x14ac:dyDescent="0.25">
      <c r="A2490" s="36">
        <v>42774</v>
      </c>
      <c r="B2490" s="38">
        <v>2</v>
      </c>
      <c r="C2490" s="38">
        <v>6</v>
      </c>
      <c r="D2490" s="17">
        <v>3000038788</v>
      </c>
      <c r="E2490" s="17">
        <v>1100122</v>
      </c>
      <c r="F2490" s="17" t="s">
        <v>58</v>
      </c>
      <c r="G2490" s="17">
        <v>600005</v>
      </c>
      <c r="H2490" s="17" t="s">
        <v>434</v>
      </c>
      <c r="I2490" s="27">
        <v>12.94</v>
      </c>
      <c r="J2490" s="27">
        <v>12.92</v>
      </c>
      <c r="K2490" s="17" t="s">
        <v>1894</v>
      </c>
      <c r="L2490" s="34">
        <v>9499740198</v>
      </c>
      <c r="M2490" s="17">
        <v>9499740198</v>
      </c>
      <c r="N2490" s="18">
        <v>1440011.52</v>
      </c>
      <c r="O2490" s="30">
        <v>111456</v>
      </c>
    </row>
    <row r="2491" spans="1:15" x14ac:dyDescent="0.25">
      <c r="A2491" s="36">
        <v>42774</v>
      </c>
      <c r="B2491" s="38">
        <v>2</v>
      </c>
      <c r="C2491" s="38">
        <v>6</v>
      </c>
      <c r="D2491" s="17">
        <v>3000038788</v>
      </c>
      <c r="E2491" s="17">
        <v>1100122</v>
      </c>
      <c r="F2491" s="17" t="s">
        <v>58</v>
      </c>
      <c r="G2491" s="17">
        <v>600005</v>
      </c>
      <c r="H2491" s="17" t="s">
        <v>434</v>
      </c>
      <c r="I2491" s="27">
        <v>-12.94</v>
      </c>
      <c r="J2491" s="27">
        <v>-12.92</v>
      </c>
      <c r="K2491" s="17" t="s">
        <v>1894</v>
      </c>
      <c r="L2491" s="34">
        <v>9499740198</v>
      </c>
      <c r="M2491" s="17">
        <v>9499740198</v>
      </c>
      <c r="N2491" s="18">
        <v>-1440011.52</v>
      </c>
      <c r="O2491" s="30">
        <v>111456</v>
      </c>
    </row>
    <row r="2492" spans="1:15" x14ac:dyDescent="0.25">
      <c r="A2492" s="36">
        <v>42774</v>
      </c>
      <c r="B2492" s="38">
        <v>2</v>
      </c>
      <c r="C2492" s="38">
        <v>6</v>
      </c>
      <c r="D2492" s="17">
        <v>3000038106</v>
      </c>
      <c r="E2492" s="17">
        <v>1100365</v>
      </c>
      <c r="F2492" s="17" t="s">
        <v>14</v>
      </c>
      <c r="G2492" s="17">
        <v>202529</v>
      </c>
      <c r="H2492" s="17" t="s">
        <v>1787</v>
      </c>
      <c r="I2492" s="27">
        <v>21.51</v>
      </c>
      <c r="J2492" s="27">
        <v>21.47</v>
      </c>
      <c r="K2492" s="17" t="s">
        <v>1898</v>
      </c>
      <c r="L2492" s="34" t="s">
        <v>1899</v>
      </c>
      <c r="M2492" s="17" t="s">
        <v>1899</v>
      </c>
      <c r="N2492" s="18">
        <v>1064912</v>
      </c>
      <c r="O2492" s="30">
        <v>49600</v>
      </c>
    </row>
    <row r="2493" spans="1:15" x14ac:dyDescent="0.25">
      <c r="A2493" s="36">
        <v>42774</v>
      </c>
      <c r="B2493" s="38">
        <v>2</v>
      </c>
      <c r="C2493" s="38">
        <v>6</v>
      </c>
      <c r="D2493" s="17">
        <v>3000038466</v>
      </c>
      <c r="E2493" s="17">
        <v>1100380</v>
      </c>
      <c r="F2493" s="17" t="s">
        <v>23</v>
      </c>
      <c r="G2493" s="17">
        <v>200282</v>
      </c>
      <c r="H2493" s="17" t="s">
        <v>24</v>
      </c>
      <c r="I2493" s="27">
        <v>32.53</v>
      </c>
      <c r="J2493" s="27">
        <v>32.53</v>
      </c>
      <c r="K2493" s="17" t="s">
        <v>1182</v>
      </c>
      <c r="L2493" s="34">
        <v>385</v>
      </c>
      <c r="M2493" s="17">
        <v>385</v>
      </c>
      <c r="N2493" s="18">
        <v>2789291.36</v>
      </c>
      <c r="O2493" s="30">
        <v>85745.200122963404</v>
      </c>
    </row>
    <row r="2494" spans="1:15" x14ac:dyDescent="0.25">
      <c r="A2494" s="36">
        <v>42774</v>
      </c>
      <c r="B2494" s="38">
        <v>2</v>
      </c>
      <c r="C2494" s="38">
        <v>6</v>
      </c>
      <c r="D2494" s="17">
        <v>3000038466</v>
      </c>
      <c r="E2494" s="17">
        <v>1100380</v>
      </c>
      <c r="F2494" s="17" t="s">
        <v>23</v>
      </c>
      <c r="G2494" s="17">
        <v>200282</v>
      </c>
      <c r="H2494" s="17" t="s">
        <v>24</v>
      </c>
      <c r="I2494" s="27">
        <v>27.15</v>
      </c>
      <c r="J2494" s="27">
        <v>27.15</v>
      </c>
      <c r="K2494" s="17" t="s">
        <v>245</v>
      </c>
      <c r="L2494" s="34">
        <v>388</v>
      </c>
      <c r="M2494" s="17">
        <v>388</v>
      </c>
      <c r="N2494" s="18">
        <v>2327982.1800000002</v>
      </c>
      <c r="O2494" s="30">
        <v>85745.200000000012</v>
      </c>
    </row>
    <row r="2495" spans="1:15" x14ac:dyDescent="0.25">
      <c r="A2495" s="36">
        <v>42774</v>
      </c>
      <c r="B2495" s="38">
        <v>2</v>
      </c>
      <c r="C2495" s="38">
        <v>6</v>
      </c>
      <c r="D2495" s="17">
        <v>3000038466</v>
      </c>
      <c r="E2495" s="17">
        <v>1100380</v>
      </c>
      <c r="F2495" s="17" t="s">
        <v>23</v>
      </c>
      <c r="G2495" s="17">
        <v>200282</v>
      </c>
      <c r="H2495" s="17" t="s">
        <v>24</v>
      </c>
      <c r="I2495" s="27">
        <v>27.45</v>
      </c>
      <c r="J2495" s="27">
        <v>27.45</v>
      </c>
      <c r="K2495" s="17" t="s">
        <v>1900</v>
      </c>
      <c r="L2495" s="34">
        <v>386</v>
      </c>
      <c r="M2495" s="17">
        <v>386</v>
      </c>
      <c r="N2495" s="18">
        <v>2353705.7400000002</v>
      </c>
      <c r="O2495" s="30">
        <v>85745.200000000012</v>
      </c>
    </row>
    <row r="2496" spans="1:15" x14ac:dyDescent="0.25">
      <c r="A2496" s="36">
        <v>42774</v>
      </c>
      <c r="B2496" s="38">
        <v>2</v>
      </c>
      <c r="C2496" s="38">
        <v>6</v>
      </c>
      <c r="D2496" s="17">
        <v>3000038466</v>
      </c>
      <c r="E2496" s="17">
        <v>1100380</v>
      </c>
      <c r="F2496" s="17" t="s">
        <v>23</v>
      </c>
      <c r="G2496" s="17">
        <v>200282</v>
      </c>
      <c r="H2496" s="17" t="s">
        <v>24</v>
      </c>
      <c r="I2496" s="27">
        <v>27.96</v>
      </c>
      <c r="J2496" s="27">
        <v>27.94</v>
      </c>
      <c r="K2496" s="17" t="s">
        <v>68</v>
      </c>
      <c r="L2496" s="34">
        <v>389</v>
      </c>
      <c r="M2496" s="17">
        <v>389</v>
      </c>
      <c r="N2496" s="18">
        <v>2395720.89</v>
      </c>
      <c r="O2496" s="30">
        <v>85745.200071581959</v>
      </c>
    </row>
    <row r="2497" spans="1:15" x14ac:dyDescent="0.25">
      <c r="A2497" s="36">
        <v>42775</v>
      </c>
      <c r="B2497" s="38">
        <v>2</v>
      </c>
      <c r="C2497" s="38">
        <v>6</v>
      </c>
      <c r="D2497" s="17">
        <v>3000038696</v>
      </c>
      <c r="E2497" s="17">
        <v>1100122</v>
      </c>
      <c r="F2497" s="17" t="s">
        <v>58</v>
      </c>
      <c r="G2497" s="17">
        <v>203059</v>
      </c>
      <c r="H2497" s="17" t="s">
        <v>395</v>
      </c>
      <c r="I2497" s="27">
        <v>19.71</v>
      </c>
      <c r="J2497" s="27">
        <v>19.71</v>
      </c>
      <c r="K2497" s="17" t="s">
        <v>1521</v>
      </c>
      <c r="L2497" s="34">
        <v>194</v>
      </c>
      <c r="M2497" s="17">
        <v>194</v>
      </c>
      <c r="N2497" s="18">
        <v>2562300</v>
      </c>
      <c r="O2497" s="30">
        <v>130000</v>
      </c>
    </row>
    <row r="2498" spans="1:15" x14ac:dyDescent="0.25">
      <c r="A2498" s="36">
        <v>42775</v>
      </c>
      <c r="B2498" s="38">
        <v>2</v>
      </c>
      <c r="C2498" s="38">
        <v>6</v>
      </c>
      <c r="D2498" s="17">
        <v>3000038696</v>
      </c>
      <c r="E2498" s="17">
        <v>1100122</v>
      </c>
      <c r="F2498" s="17" t="s">
        <v>58</v>
      </c>
      <c r="G2498" s="17">
        <v>203059</v>
      </c>
      <c r="H2498" s="17" t="s">
        <v>395</v>
      </c>
      <c r="I2498" s="27">
        <v>19.72</v>
      </c>
      <c r="J2498" s="27">
        <v>19.72</v>
      </c>
      <c r="K2498" s="17" t="s">
        <v>1901</v>
      </c>
      <c r="L2498" s="34">
        <v>192</v>
      </c>
      <c r="M2498" s="17">
        <v>192</v>
      </c>
      <c r="N2498" s="18">
        <v>2563600</v>
      </c>
      <c r="O2498" s="30">
        <v>130000.00000000001</v>
      </c>
    </row>
    <row r="2499" spans="1:15" x14ac:dyDescent="0.25">
      <c r="A2499" s="36">
        <v>42775</v>
      </c>
      <c r="B2499" s="38">
        <v>2</v>
      </c>
      <c r="C2499" s="38">
        <v>6</v>
      </c>
      <c r="D2499" s="17">
        <v>3000038696</v>
      </c>
      <c r="E2499" s="17">
        <v>1100122</v>
      </c>
      <c r="F2499" s="17" t="s">
        <v>58</v>
      </c>
      <c r="G2499" s="17">
        <v>203059</v>
      </c>
      <c r="H2499" s="17" t="s">
        <v>395</v>
      </c>
      <c r="I2499" s="27">
        <v>19.75</v>
      </c>
      <c r="J2499" s="27">
        <v>19.75</v>
      </c>
      <c r="K2499" s="17" t="s">
        <v>485</v>
      </c>
      <c r="L2499" s="34">
        <v>193</v>
      </c>
      <c r="M2499" s="17">
        <v>193</v>
      </c>
      <c r="N2499" s="18">
        <v>2567500</v>
      </c>
      <c r="O2499" s="30">
        <v>130000</v>
      </c>
    </row>
    <row r="2500" spans="1:15" x14ac:dyDescent="0.25">
      <c r="A2500" s="36">
        <v>42775</v>
      </c>
      <c r="B2500" s="38">
        <v>2</v>
      </c>
      <c r="C2500" s="38">
        <v>6</v>
      </c>
      <c r="D2500" s="17">
        <v>3000038912</v>
      </c>
      <c r="E2500" s="17">
        <v>1100122</v>
      </c>
      <c r="F2500" s="17" t="s">
        <v>58</v>
      </c>
      <c r="G2500" s="17">
        <v>600005</v>
      </c>
      <c r="H2500" s="17" t="s">
        <v>434</v>
      </c>
      <c r="I2500" s="27">
        <v>19.45</v>
      </c>
      <c r="J2500" s="27">
        <v>19.43</v>
      </c>
      <c r="K2500" s="17" t="s">
        <v>981</v>
      </c>
      <c r="L2500" s="34">
        <v>9499740201</v>
      </c>
      <c r="M2500" s="17">
        <v>9499740201</v>
      </c>
      <c r="N2500" s="18">
        <v>1526323.65</v>
      </c>
      <c r="O2500" s="30">
        <v>78555</v>
      </c>
    </row>
    <row r="2501" spans="1:15" x14ac:dyDescent="0.25">
      <c r="A2501" s="36">
        <v>42775</v>
      </c>
      <c r="B2501" s="38">
        <v>2</v>
      </c>
      <c r="C2501" s="38">
        <v>6</v>
      </c>
      <c r="D2501" s="17">
        <v>3000038863</v>
      </c>
      <c r="E2501" s="17">
        <v>1100122</v>
      </c>
      <c r="F2501" s="17" t="s">
        <v>58</v>
      </c>
      <c r="G2501" s="17">
        <v>600005</v>
      </c>
      <c r="H2501" s="17" t="s">
        <v>434</v>
      </c>
      <c r="I2501" s="27">
        <v>20.36</v>
      </c>
      <c r="J2501" s="27">
        <v>20.32</v>
      </c>
      <c r="K2501" s="17" t="s">
        <v>1316</v>
      </c>
      <c r="L2501" s="34">
        <v>9499740200</v>
      </c>
      <c r="M2501" s="17">
        <v>9499740200</v>
      </c>
      <c r="N2501" s="18">
        <v>2163511.04</v>
      </c>
      <c r="O2501" s="30">
        <v>106472</v>
      </c>
    </row>
    <row r="2502" spans="1:15" x14ac:dyDescent="0.25">
      <c r="A2502" s="36">
        <v>42776</v>
      </c>
      <c r="B2502" s="38">
        <v>2</v>
      </c>
      <c r="C2502" s="38">
        <v>6</v>
      </c>
      <c r="D2502" s="17">
        <v>3000038740</v>
      </c>
      <c r="E2502" s="17">
        <v>1100122</v>
      </c>
      <c r="F2502" s="17" t="s">
        <v>58</v>
      </c>
      <c r="G2502" s="17">
        <v>202963</v>
      </c>
      <c r="H2502" s="17" t="s">
        <v>130</v>
      </c>
      <c r="I2502" s="27">
        <v>17.079999999999998</v>
      </c>
      <c r="J2502" s="27">
        <v>17.05</v>
      </c>
      <c r="K2502" s="17" t="s">
        <v>1902</v>
      </c>
      <c r="L2502" s="34">
        <v>1182</v>
      </c>
      <c r="M2502" s="17">
        <v>1182</v>
      </c>
      <c r="N2502" s="18">
        <v>2250599.92</v>
      </c>
      <c r="O2502" s="30">
        <v>131999.99530791788</v>
      </c>
    </row>
    <row r="2503" spans="1:15" x14ac:dyDescent="0.25">
      <c r="A2503" s="36">
        <v>42776</v>
      </c>
      <c r="B2503" s="38">
        <v>2</v>
      </c>
      <c r="C2503" s="38">
        <v>6</v>
      </c>
      <c r="D2503" s="17">
        <v>3000038697</v>
      </c>
      <c r="E2503" s="17">
        <v>1100122</v>
      </c>
      <c r="F2503" s="17" t="s">
        <v>58</v>
      </c>
      <c r="G2503" s="17">
        <v>203316</v>
      </c>
      <c r="H2503" s="17" t="s">
        <v>1841</v>
      </c>
      <c r="I2503" s="27">
        <v>20</v>
      </c>
      <c r="J2503" s="27">
        <v>19.97</v>
      </c>
      <c r="K2503" s="17" t="s">
        <v>1837</v>
      </c>
      <c r="L2503" s="34">
        <v>237</v>
      </c>
      <c r="M2503" s="17">
        <v>237</v>
      </c>
      <c r="N2503" s="18">
        <v>2596099.9900000002</v>
      </c>
      <c r="O2503" s="30">
        <v>129999.99949924889</v>
      </c>
    </row>
    <row r="2504" spans="1:15" x14ac:dyDescent="0.25">
      <c r="A2504" s="36">
        <v>42776</v>
      </c>
      <c r="B2504" s="38">
        <v>2</v>
      </c>
      <c r="C2504" s="38">
        <v>6</v>
      </c>
      <c r="D2504" s="17">
        <v>3000038106</v>
      </c>
      <c r="E2504" s="17">
        <v>1100365</v>
      </c>
      <c r="F2504" s="17" t="s">
        <v>14</v>
      </c>
      <c r="G2504" s="17">
        <v>202529</v>
      </c>
      <c r="H2504" s="17" t="s">
        <v>1787</v>
      </c>
      <c r="I2504" s="27">
        <v>20.11</v>
      </c>
      <c r="J2504" s="27">
        <v>20.079999999999998</v>
      </c>
      <c r="K2504" s="17" t="s">
        <v>1903</v>
      </c>
      <c r="L2504" s="34">
        <v>217</v>
      </c>
      <c r="M2504" s="17">
        <v>217</v>
      </c>
      <c r="N2504" s="18">
        <v>995967.99999999988</v>
      </c>
      <c r="O2504" s="30">
        <v>49600</v>
      </c>
    </row>
    <row r="2505" spans="1:15" x14ac:dyDescent="0.25">
      <c r="A2505" s="36">
        <v>42776</v>
      </c>
      <c r="B2505" s="38">
        <v>2</v>
      </c>
      <c r="C2505" s="38">
        <v>6</v>
      </c>
      <c r="D2505" s="17">
        <v>3000038106</v>
      </c>
      <c r="E2505" s="17">
        <v>1100365</v>
      </c>
      <c r="F2505" s="17" t="s">
        <v>14</v>
      </c>
      <c r="G2505" s="17">
        <v>202529</v>
      </c>
      <c r="H2505" s="17" t="s">
        <v>1787</v>
      </c>
      <c r="I2505" s="27">
        <v>-20.11</v>
      </c>
      <c r="J2505" s="27">
        <v>-20.079999999999998</v>
      </c>
      <c r="K2505" s="17" t="s">
        <v>1903</v>
      </c>
      <c r="L2505" s="34">
        <v>217</v>
      </c>
      <c r="M2505" s="17">
        <v>217</v>
      </c>
      <c r="N2505" s="18">
        <v>-995967.99999999988</v>
      </c>
      <c r="O2505" s="30">
        <v>49600</v>
      </c>
    </row>
    <row r="2506" spans="1:15" x14ac:dyDescent="0.25">
      <c r="A2506" s="36">
        <v>42776</v>
      </c>
      <c r="B2506" s="38">
        <v>2</v>
      </c>
      <c r="C2506" s="38">
        <v>6</v>
      </c>
      <c r="D2506" s="17">
        <v>3000038106</v>
      </c>
      <c r="E2506" s="17">
        <v>1100365</v>
      </c>
      <c r="F2506" s="17" t="s">
        <v>14</v>
      </c>
      <c r="G2506" s="17">
        <v>202529</v>
      </c>
      <c r="H2506" s="17" t="s">
        <v>1787</v>
      </c>
      <c r="I2506" s="27">
        <v>-19.96</v>
      </c>
      <c r="J2506" s="27">
        <v>-19.93</v>
      </c>
      <c r="K2506" s="17" t="s">
        <v>1904</v>
      </c>
      <c r="L2506" s="34">
        <v>218</v>
      </c>
      <c r="M2506" s="17">
        <v>218</v>
      </c>
      <c r="N2506" s="18">
        <v>-988528</v>
      </c>
      <c r="O2506" s="30">
        <v>49600</v>
      </c>
    </row>
    <row r="2507" spans="1:15" x14ac:dyDescent="0.25">
      <c r="A2507" s="36">
        <v>42776</v>
      </c>
      <c r="B2507" s="38">
        <v>2</v>
      </c>
      <c r="C2507" s="38">
        <v>6</v>
      </c>
      <c r="D2507" s="17">
        <v>3000038106</v>
      </c>
      <c r="E2507" s="17">
        <v>1100365</v>
      </c>
      <c r="F2507" s="17" t="s">
        <v>14</v>
      </c>
      <c r="G2507" s="17">
        <v>202529</v>
      </c>
      <c r="H2507" s="17" t="s">
        <v>1787</v>
      </c>
      <c r="I2507" s="27">
        <v>19.96</v>
      </c>
      <c r="J2507" s="27">
        <v>19.93</v>
      </c>
      <c r="K2507" s="17" t="s">
        <v>1904</v>
      </c>
      <c r="L2507" s="34">
        <v>218</v>
      </c>
      <c r="M2507" s="17">
        <v>218</v>
      </c>
      <c r="N2507" s="18">
        <v>988528</v>
      </c>
      <c r="O2507" s="30">
        <v>49600</v>
      </c>
    </row>
    <row r="2508" spans="1:15" x14ac:dyDescent="0.25">
      <c r="A2508" s="36">
        <v>42776</v>
      </c>
      <c r="B2508" s="38">
        <v>2</v>
      </c>
      <c r="C2508" s="38">
        <v>6</v>
      </c>
      <c r="D2508" s="17">
        <v>3000038466</v>
      </c>
      <c r="E2508" s="17">
        <v>1100380</v>
      </c>
      <c r="F2508" s="17" t="s">
        <v>23</v>
      </c>
      <c r="G2508" s="17">
        <v>200282</v>
      </c>
      <c r="H2508" s="17" t="s">
        <v>24</v>
      </c>
      <c r="I2508" s="27">
        <v>27.61</v>
      </c>
      <c r="J2508" s="27">
        <v>27.6</v>
      </c>
      <c r="K2508" s="17" t="s">
        <v>33</v>
      </c>
      <c r="L2508" s="34">
        <v>393</v>
      </c>
      <c r="M2508" s="17">
        <v>393</v>
      </c>
      <c r="N2508" s="18">
        <v>2366567.52</v>
      </c>
      <c r="O2508" s="30">
        <v>85745.2</v>
      </c>
    </row>
    <row r="2509" spans="1:15" x14ac:dyDescent="0.25">
      <c r="A2509" s="36">
        <v>42776</v>
      </c>
      <c r="B2509" s="38">
        <v>2</v>
      </c>
      <c r="C2509" s="38">
        <v>6</v>
      </c>
      <c r="D2509" s="17">
        <v>3000038466</v>
      </c>
      <c r="E2509" s="17">
        <v>1100380</v>
      </c>
      <c r="F2509" s="17" t="s">
        <v>23</v>
      </c>
      <c r="G2509" s="17">
        <v>200282</v>
      </c>
      <c r="H2509" s="17" t="s">
        <v>24</v>
      </c>
      <c r="I2509" s="27">
        <v>33.380000000000003</v>
      </c>
      <c r="J2509" s="27">
        <v>33.340000000000003</v>
      </c>
      <c r="K2509" s="17" t="s">
        <v>50</v>
      </c>
      <c r="L2509" s="34">
        <v>390</v>
      </c>
      <c r="M2509" s="17">
        <v>390</v>
      </c>
      <c r="N2509" s="18">
        <v>2858744.97</v>
      </c>
      <c r="O2509" s="30">
        <v>85745.200059987998</v>
      </c>
    </row>
    <row r="2510" spans="1:15" x14ac:dyDescent="0.25">
      <c r="A2510" s="36">
        <v>42776</v>
      </c>
      <c r="B2510" s="38">
        <v>2</v>
      </c>
      <c r="C2510" s="38">
        <v>6</v>
      </c>
      <c r="D2510" s="17">
        <v>3000038466</v>
      </c>
      <c r="E2510" s="17">
        <v>1100380</v>
      </c>
      <c r="F2510" s="17" t="s">
        <v>23</v>
      </c>
      <c r="G2510" s="17">
        <v>200282</v>
      </c>
      <c r="H2510" s="17" t="s">
        <v>24</v>
      </c>
      <c r="I2510" s="27">
        <v>27.57</v>
      </c>
      <c r="J2510" s="27">
        <v>27.55</v>
      </c>
      <c r="K2510" s="17" t="s">
        <v>192</v>
      </c>
      <c r="L2510" s="34">
        <v>391</v>
      </c>
      <c r="M2510" s="17">
        <v>391</v>
      </c>
      <c r="N2510" s="18">
        <v>2362280.2599999998</v>
      </c>
      <c r="O2510" s="30">
        <v>85745.199999999983</v>
      </c>
    </row>
    <row r="2511" spans="1:15" x14ac:dyDescent="0.25">
      <c r="A2511" s="36">
        <v>42776</v>
      </c>
      <c r="B2511" s="38">
        <v>2</v>
      </c>
      <c r="C2511" s="38">
        <v>6</v>
      </c>
      <c r="D2511" s="17">
        <v>3000038466</v>
      </c>
      <c r="E2511" s="17">
        <v>1100380</v>
      </c>
      <c r="F2511" s="17" t="s">
        <v>23</v>
      </c>
      <c r="G2511" s="17">
        <v>200282</v>
      </c>
      <c r="H2511" s="17" t="s">
        <v>24</v>
      </c>
      <c r="I2511" s="27">
        <v>32.9</v>
      </c>
      <c r="J2511" s="27">
        <v>32.83</v>
      </c>
      <c r="K2511" s="17" t="s">
        <v>145</v>
      </c>
      <c r="L2511" s="34">
        <v>392</v>
      </c>
      <c r="M2511" s="17">
        <v>392</v>
      </c>
      <c r="N2511" s="18">
        <v>2815014.92</v>
      </c>
      <c r="O2511" s="30">
        <v>85745.200121839778</v>
      </c>
    </row>
    <row r="2512" spans="1:15" x14ac:dyDescent="0.25">
      <c r="A2512" s="36">
        <v>42777</v>
      </c>
      <c r="B2512" s="38">
        <v>2</v>
      </c>
      <c r="C2512" s="38">
        <v>6</v>
      </c>
      <c r="D2512" s="17">
        <v>3000038281</v>
      </c>
      <c r="E2512" s="17">
        <v>1100365</v>
      </c>
      <c r="F2512" s="17" t="s">
        <v>14</v>
      </c>
      <c r="G2512" s="17">
        <v>201888</v>
      </c>
      <c r="H2512" s="17" t="s">
        <v>15</v>
      </c>
      <c r="I2512" s="27">
        <v>23.95</v>
      </c>
      <c r="J2512" s="27">
        <v>23.91</v>
      </c>
      <c r="K2512" s="17" t="s">
        <v>1636</v>
      </c>
      <c r="L2512" s="34">
        <v>27902</v>
      </c>
      <c r="M2512" s="17">
        <v>27599</v>
      </c>
      <c r="N2512" s="18">
        <v>1165134.3</v>
      </c>
      <c r="O2512" s="30">
        <v>48730</v>
      </c>
    </row>
    <row r="2513" spans="1:15" x14ac:dyDescent="0.25">
      <c r="A2513" s="36">
        <v>42777</v>
      </c>
      <c r="B2513" s="38">
        <v>2</v>
      </c>
      <c r="C2513" s="38">
        <v>6</v>
      </c>
      <c r="D2513" s="17">
        <v>3000038281</v>
      </c>
      <c r="E2513" s="17">
        <v>1100365</v>
      </c>
      <c r="F2513" s="17" t="s">
        <v>14</v>
      </c>
      <c r="G2513" s="17">
        <v>201888</v>
      </c>
      <c r="H2513" s="17" t="s">
        <v>15</v>
      </c>
      <c r="I2513" s="27">
        <v>23.48</v>
      </c>
      <c r="J2513" s="27">
        <v>23.44</v>
      </c>
      <c r="K2513" s="17" t="s">
        <v>358</v>
      </c>
      <c r="L2513" s="34">
        <v>27893</v>
      </c>
      <c r="M2513" s="17">
        <v>27590</v>
      </c>
      <c r="N2513" s="18">
        <v>1142231.2</v>
      </c>
      <c r="O2513" s="30">
        <v>48729.999999999993</v>
      </c>
    </row>
    <row r="2514" spans="1:15" x14ac:dyDescent="0.25">
      <c r="A2514" s="36">
        <v>42779</v>
      </c>
      <c r="B2514" s="38">
        <v>2</v>
      </c>
      <c r="C2514" s="38">
        <v>7</v>
      </c>
      <c r="D2514" s="17">
        <v>3000038758</v>
      </c>
      <c r="E2514" s="17">
        <v>1100122</v>
      </c>
      <c r="F2514" s="17" t="s">
        <v>58</v>
      </c>
      <c r="G2514" s="17">
        <v>203068</v>
      </c>
      <c r="H2514" s="17" t="s">
        <v>407</v>
      </c>
      <c r="I2514" s="27">
        <v>20.27</v>
      </c>
      <c r="J2514" s="27">
        <v>20.23</v>
      </c>
      <c r="K2514" s="17" t="s">
        <v>1905</v>
      </c>
      <c r="L2514" s="34">
        <v>1199</v>
      </c>
      <c r="M2514" s="17">
        <v>1199</v>
      </c>
      <c r="N2514" s="18">
        <v>2690590.07</v>
      </c>
      <c r="O2514" s="30">
        <v>133000.0034602076</v>
      </c>
    </row>
    <row r="2515" spans="1:15" x14ac:dyDescent="0.25">
      <c r="A2515" s="36">
        <v>42779</v>
      </c>
      <c r="B2515" s="38">
        <v>2</v>
      </c>
      <c r="C2515" s="38">
        <v>7</v>
      </c>
      <c r="D2515" s="17">
        <v>3000038756</v>
      </c>
      <c r="E2515" s="17">
        <v>1100122</v>
      </c>
      <c r="F2515" s="17" t="s">
        <v>58</v>
      </c>
      <c r="G2515" s="17">
        <v>203071</v>
      </c>
      <c r="H2515" s="17" t="s">
        <v>513</v>
      </c>
      <c r="I2515" s="27">
        <v>20.05</v>
      </c>
      <c r="J2515" s="27">
        <v>20.04</v>
      </c>
      <c r="K2515" s="17" t="s">
        <v>1906</v>
      </c>
      <c r="L2515" s="34">
        <v>250</v>
      </c>
      <c r="M2515" s="17">
        <v>250</v>
      </c>
      <c r="N2515" s="18">
        <v>2665320.0699999998</v>
      </c>
      <c r="O2515" s="30">
        <v>133000.00349301397</v>
      </c>
    </row>
    <row r="2516" spans="1:15" x14ac:dyDescent="0.25">
      <c r="A2516" s="36">
        <v>42779</v>
      </c>
      <c r="B2516" s="38">
        <v>2</v>
      </c>
      <c r="C2516" s="38">
        <v>7</v>
      </c>
      <c r="D2516" s="17">
        <v>3000038275</v>
      </c>
      <c r="E2516" s="17">
        <v>1100122</v>
      </c>
      <c r="F2516" s="17" t="s">
        <v>58</v>
      </c>
      <c r="G2516" s="17">
        <v>203307</v>
      </c>
      <c r="H2516" s="17" t="e">
        <v>#N/A</v>
      </c>
      <c r="I2516" s="27">
        <v>19.920000000000002</v>
      </c>
      <c r="J2516" s="27">
        <v>19.88</v>
      </c>
      <c r="K2516" s="17" t="s">
        <v>1907</v>
      </c>
      <c r="L2516" s="34">
        <v>151</v>
      </c>
      <c r="M2516" s="17">
        <v>151</v>
      </c>
      <c r="N2516" s="18">
        <v>2345839.91</v>
      </c>
      <c r="O2516" s="30">
        <v>117999.99547283704</v>
      </c>
    </row>
    <row r="2517" spans="1:15" x14ac:dyDescent="0.25">
      <c r="A2517" s="36">
        <v>42779</v>
      </c>
      <c r="B2517" s="38">
        <v>2</v>
      </c>
      <c r="C2517" s="38">
        <v>7</v>
      </c>
      <c r="D2517" s="17">
        <v>3000038801</v>
      </c>
      <c r="E2517" s="17">
        <v>1100122</v>
      </c>
      <c r="F2517" s="17" t="s">
        <v>58</v>
      </c>
      <c r="G2517" s="17">
        <v>203314</v>
      </c>
      <c r="H2517" s="17" t="e">
        <v>#N/A</v>
      </c>
      <c r="I2517" s="27">
        <v>20.72</v>
      </c>
      <c r="J2517" s="27">
        <v>20.68</v>
      </c>
      <c r="K2517" s="17" t="s">
        <v>1908</v>
      </c>
      <c r="L2517" s="34">
        <v>9</v>
      </c>
      <c r="M2517" s="17">
        <v>9</v>
      </c>
      <c r="N2517" s="18">
        <v>2729759.9</v>
      </c>
      <c r="O2517" s="30">
        <v>131999.99516441007</v>
      </c>
    </row>
    <row r="2518" spans="1:15" x14ac:dyDescent="0.25">
      <c r="A2518" s="36">
        <v>42779</v>
      </c>
      <c r="B2518" s="38">
        <v>2</v>
      </c>
      <c r="C2518" s="38">
        <v>7</v>
      </c>
      <c r="D2518" s="17">
        <v>3000038758</v>
      </c>
      <c r="E2518" s="17">
        <v>1100122</v>
      </c>
      <c r="F2518" s="17" t="s">
        <v>58</v>
      </c>
      <c r="G2518" s="17">
        <v>203068</v>
      </c>
      <c r="H2518" s="17" t="s">
        <v>407</v>
      </c>
      <c r="I2518" s="27">
        <v>20.07</v>
      </c>
      <c r="J2518" s="27">
        <v>20.05</v>
      </c>
      <c r="K2518" s="17" t="s">
        <v>1909</v>
      </c>
      <c r="L2518" s="34">
        <v>1198</v>
      </c>
      <c r="M2518" s="17">
        <v>1198</v>
      </c>
      <c r="N2518" s="18">
        <v>2666650.0699999998</v>
      </c>
      <c r="O2518" s="30">
        <v>133000.00349127181</v>
      </c>
    </row>
    <row r="2519" spans="1:15" x14ac:dyDescent="0.25">
      <c r="A2519" s="36">
        <v>42779</v>
      </c>
      <c r="B2519" s="38">
        <v>2</v>
      </c>
      <c r="C2519" s="38">
        <v>7</v>
      </c>
      <c r="D2519" s="17">
        <v>3000038758</v>
      </c>
      <c r="E2519" s="17">
        <v>1100122</v>
      </c>
      <c r="F2519" s="17" t="s">
        <v>58</v>
      </c>
      <c r="G2519" s="17">
        <v>203068</v>
      </c>
      <c r="H2519" s="17" t="s">
        <v>407</v>
      </c>
      <c r="I2519" s="27">
        <v>20.55</v>
      </c>
      <c r="J2519" s="27">
        <v>20.46</v>
      </c>
      <c r="K2519" s="17" t="s">
        <v>1910</v>
      </c>
      <c r="L2519" s="34">
        <v>1196</v>
      </c>
      <c r="M2519" s="17">
        <v>1196</v>
      </c>
      <c r="N2519" s="18">
        <v>2721180.06</v>
      </c>
      <c r="O2519" s="30">
        <v>133000.00293255132</v>
      </c>
    </row>
    <row r="2520" spans="1:15" x14ac:dyDescent="0.25">
      <c r="A2520" s="36">
        <v>42779</v>
      </c>
      <c r="B2520" s="38">
        <v>2</v>
      </c>
      <c r="C2520" s="38">
        <v>7</v>
      </c>
      <c r="D2520" s="17">
        <v>3000038281</v>
      </c>
      <c r="E2520" s="17">
        <v>1100365</v>
      </c>
      <c r="F2520" s="17" t="s">
        <v>14</v>
      </c>
      <c r="G2520" s="17">
        <v>201888</v>
      </c>
      <c r="H2520" s="17" t="s">
        <v>15</v>
      </c>
      <c r="I2520" s="27">
        <v>25</v>
      </c>
      <c r="J2520" s="27">
        <v>24.96</v>
      </c>
      <c r="K2520" s="17" t="s">
        <v>1483</v>
      </c>
      <c r="L2520" s="34">
        <v>27894</v>
      </c>
      <c r="M2520" s="17">
        <v>27591</v>
      </c>
      <c r="N2520" s="18">
        <v>1216300.8</v>
      </c>
      <c r="O2520" s="30">
        <v>48730</v>
      </c>
    </row>
    <row r="2521" spans="1:15" x14ac:dyDescent="0.25">
      <c r="A2521" s="36">
        <v>42779</v>
      </c>
      <c r="B2521" s="38">
        <v>2</v>
      </c>
      <c r="C2521" s="38">
        <v>7</v>
      </c>
      <c r="D2521" s="17">
        <v>3000038267</v>
      </c>
      <c r="E2521" s="17">
        <v>1100365</v>
      </c>
      <c r="F2521" s="17" t="s">
        <v>14</v>
      </c>
      <c r="G2521" s="17">
        <v>202011</v>
      </c>
      <c r="H2521" s="17" t="s">
        <v>380</v>
      </c>
      <c r="I2521" s="27">
        <v>22.65</v>
      </c>
      <c r="J2521" s="27">
        <v>22.59</v>
      </c>
      <c r="K2521" s="17" t="s">
        <v>1911</v>
      </c>
      <c r="L2521" s="34">
        <v>1611610756</v>
      </c>
      <c r="M2521" s="17">
        <v>1611610756</v>
      </c>
      <c r="N2521" s="18">
        <v>1085376.08</v>
      </c>
      <c r="O2521" s="30">
        <v>48046.749889331564</v>
      </c>
    </row>
    <row r="2522" spans="1:15" x14ac:dyDescent="0.25">
      <c r="A2522" s="36">
        <v>42779</v>
      </c>
      <c r="B2522" s="38">
        <v>2</v>
      </c>
      <c r="C2522" s="38">
        <v>7</v>
      </c>
      <c r="D2522" s="17">
        <v>3000038857</v>
      </c>
      <c r="E2522" s="17">
        <v>1100365</v>
      </c>
      <c r="F2522" s="17" t="s">
        <v>14</v>
      </c>
      <c r="G2522" s="17">
        <v>200258</v>
      </c>
      <c r="H2522" s="17" t="s">
        <v>400</v>
      </c>
      <c r="I2522" s="27">
        <v>19.71</v>
      </c>
      <c r="J2522" s="27">
        <v>19.71</v>
      </c>
      <c r="K2522" s="17" t="s">
        <v>1497</v>
      </c>
      <c r="L2522" s="34">
        <v>271000208</v>
      </c>
      <c r="M2522" s="17">
        <v>271000208</v>
      </c>
      <c r="N2522" s="18">
        <v>959384.25</v>
      </c>
      <c r="O2522" s="30">
        <v>48675</v>
      </c>
    </row>
    <row r="2523" spans="1:15" x14ac:dyDescent="0.25">
      <c r="A2523" s="36">
        <v>42779</v>
      </c>
      <c r="B2523" s="38">
        <v>2</v>
      </c>
      <c r="C2523" s="38">
        <v>7</v>
      </c>
      <c r="D2523" s="17">
        <v>3000038857</v>
      </c>
      <c r="E2523" s="17">
        <v>1100365</v>
      </c>
      <c r="F2523" s="17" t="s">
        <v>14</v>
      </c>
      <c r="G2523" s="17">
        <v>200258</v>
      </c>
      <c r="H2523" s="17" t="s">
        <v>400</v>
      </c>
      <c r="I2523" s="27">
        <v>23.02</v>
      </c>
      <c r="J2523" s="27">
        <v>23</v>
      </c>
      <c r="K2523" s="17" t="s">
        <v>672</v>
      </c>
      <c r="L2523" s="34">
        <v>271000205</v>
      </c>
      <c r="M2523" s="17">
        <v>271000205</v>
      </c>
      <c r="N2523" s="18">
        <v>1119525</v>
      </c>
      <c r="O2523" s="30">
        <v>48675</v>
      </c>
    </row>
    <row r="2524" spans="1:15" x14ac:dyDescent="0.25">
      <c r="A2524" s="36">
        <v>42779</v>
      </c>
      <c r="B2524" s="38">
        <v>2</v>
      </c>
      <c r="C2524" s="38">
        <v>7</v>
      </c>
      <c r="D2524" s="17">
        <v>3000038857</v>
      </c>
      <c r="E2524" s="17">
        <v>1100365</v>
      </c>
      <c r="F2524" s="17" t="s">
        <v>14</v>
      </c>
      <c r="G2524" s="17">
        <v>200258</v>
      </c>
      <c r="H2524" s="17" t="s">
        <v>400</v>
      </c>
      <c r="I2524" s="27">
        <v>19.420000000000002</v>
      </c>
      <c r="J2524" s="27">
        <v>19.420000000000002</v>
      </c>
      <c r="K2524" s="17" t="s">
        <v>1912</v>
      </c>
      <c r="L2524" s="34">
        <v>271000207</v>
      </c>
      <c r="M2524" s="17">
        <v>271000207</v>
      </c>
      <c r="N2524" s="18">
        <v>945268.49999999988</v>
      </c>
      <c r="O2524" s="30">
        <v>48674.999999999993</v>
      </c>
    </row>
    <row r="2525" spans="1:15" x14ac:dyDescent="0.25">
      <c r="A2525" s="36">
        <v>42779</v>
      </c>
      <c r="B2525" s="38">
        <v>2</v>
      </c>
      <c r="C2525" s="38">
        <v>7</v>
      </c>
      <c r="D2525" s="17">
        <v>3000038281</v>
      </c>
      <c r="E2525" s="17">
        <v>1100365</v>
      </c>
      <c r="F2525" s="17" t="s">
        <v>14</v>
      </c>
      <c r="G2525" s="17">
        <v>201888</v>
      </c>
      <c r="H2525" s="17" t="s">
        <v>15</v>
      </c>
      <c r="I2525" s="27">
        <v>24.97</v>
      </c>
      <c r="J2525" s="27">
        <v>24.89</v>
      </c>
      <c r="K2525" s="17" t="s">
        <v>1913</v>
      </c>
      <c r="L2525" s="34">
        <v>27719</v>
      </c>
      <c r="M2525" s="17">
        <v>27719</v>
      </c>
      <c r="N2525" s="18">
        <v>1212889.7</v>
      </c>
      <c r="O2525" s="30">
        <v>48730</v>
      </c>
    </row>
    <row r="2526" spans="1:15" x14ac:dyDescent="0.25">
      <c r="A2526" s="36">
        <v>42779</v>
      </c>
      <c r="B2526" s="38">
        <v>2</v>
      </c>
      <c r="C2526" s="38">
        <v>7</v>
      </c>
      <c r="D2526" s="17">
        <v>3000038857</v>
      </c>
      <c r="E2526" s="17">
        <v>1100365</v>
      </c>
      <c r="F2526" s="17" t="s">
        <v>14</v>
      </c>
      <c r="G2526" s="17">
        <v>200258</v>
      </c>
      <c r="H2526" s="17" t="s">
        <v>400</v>
      </c>
      <c r="I2526" s="27">
        <v>19.98</v>
      </c>
      <c r="J2526" s="27">
        <v>19.920000000000002</v>
      </c>
      <c r="K2526" s="17" t="s">
        <v>1354</v>
      </c>
      <c r="L2526" s="34">
        <v>271000209</v>
      </c>
      <c r="M2526" s="17">
        <v>271000209</v>
      </c>
      <c r="N2526" s="18">
        <v>969605.99999999988</v>
      </c>
      <c r="O2526" s="30">
        <v>48674.999999999993</v>
      </c>
    </row>
    <row r="2527" spans="1:15" x14ac:dyDescent="0.25">
      <c r="A2527" s="36">
        <v>42779</v>
      </c>
      <c r="B2527" s="38">
        <v>2</v>
      </c>
      <c r="C2527" s="38">
        <v>7</v>
      </c>
      <c r="D2527" s="17">
        <v>3000038106</v>
      </c>
      <c r="E2527" s="17">
        <v>1100365</v>
      </c>
      <c r="F2527" s="17" t="s">
        <v>14</v>
      </c>
      <c r="G2527" s="17">
        <v>202529</v>
      </c>
      <c r="H2527" s="17" t="s">
        <v>1787</v>
      </c>
      <c r="I2527" s="27">
        <v>20.09</v>
      </c>
      <c r="J2527" s="27">
        <v>20.079999999999998</v>
      </c>
      <c r="K2527" s="17" t="s">
        <v>1914</v>
      </c>
      <c r="L2527" s="34" t="s">
        <v>1915</v>
      </c>
      <c r="M2527" s="17">
        <v>219</v>
      </c>
      <c r="N2527" s="18">
        <v>995967.99999999988</v>
      </c>
      <c r="O2527" s="30">
        <v>49600</v>
      </c>
    </row>
    <row r="2528" spans="1:15" x14ac:dyDescent="0.25">
      <c r="A2528" s="36">
        <v>42779</v>
      </c>
      <c r="B2528" s="38">
        <v>2</v>
      </c>
      <c r="C2528" s="38">
        <v>7</v>
      </c>
      <c r="D2528" s="17">
        <v>3000038857</v>
      </c>
      <c r="E2528" s="17">
        <v>1100365</v>
      </c>
      <c r="F2528" s="17" t="s">
        <v>14</v>
      </c>
      <c r="G2528" s="17">
        <v>200258</v>
      </c>
      <c r="H2528" s="17" t="s">
        <v>400</v>
      </c>
      <c r="I2528" s="27">
        <v>16.21</v>
      </c>
      <c r="J2528" s="27">
        <v>16.18</v>
      </c>
      <c r="K2528" s="17" t="s">
        <v>1916</v>
      </c>
      <c r="L2528" s="34">
        <v>271000206</v>
      </c>
      <c r="M2528" s="17">
        <v>271000206</v>
      </c>
      <c r="N2528" s="18">
        <v>787561.5</v>
      </c>
      <c r="O2528" s="30">
        <v>48675</v>
      </c>
    </row>
    <row r="2529" spans="1:15" x14ac:dyDescent="0.25">
      <c r="A2529" s="36">
        <v>42780</v>
      </c>
      <c r="B2529" s="38">
        <v>2</v>
      </c>
      <c r="C2529" s="38">
        <v>7</v>
      </c>
      <c r="D2529" s="17">
        <v>3000038952</v>
      </c>
      <c r="E2529" s="17">
        <v>1100122</v>
      </c>
      <c r="F2529" s="17" t="s">
        <v>58</v>
      </c>
      <c r="G2529" s="17">
        <v>600005</v>
      </c>
      <c r="H2529" s="17" t="s">
        <v>434</v>
      </c>
      <c r="I2529" s="27">
        <v>20.03</v>
      </c>
      <c r="J2529" s="27">
        <v>19.87</v>
      </c>
      <c r="K2529" s="17" t="s">
        <v>1917</v>
      </c>
      <c r="L2529" s="34">
        <v>9499740202</v>
      </c>
      <c r="M2529" s="17">
        <v>9499740202</v>
      </c>
      <c r="N2529" s="18">
        <v>2236388.37</v>
      </c>
      <c r="O2529" s="30">
        <v>112551</v>
      </c>
    </row>
    <row r="2530" spans="1:15" x14ac:dyDescent="0.25">
      <c r="A2530" s="36">
        <v>42780</v>
      </c>
      <c r="B2530" s="38">
        <v>2</v>
      </c>
      <c r="C2530" s="38">
        <v>7</v>
      </c>
      <c r="D2530" s="17">
        <v>3000038758</v>
      </c>
      <c r="E2530" s="17">
        <v>1100122</v>
      </c>
      <c r="F2530" s="17" t="s">
        <v>58</v>
      </c>
      <c r="G2530" s="17">
        <v>203068</v>
      </c>
      <c r="H2530" s="17" t="s">
        <v>407</v>
      </c>
      <c r="I2530" s="27">
        <v>19.93</v>
      </c>
      <c r="J2530" s="27">
        <v>19.86</v>
      </c>
      <c r="K2530" s="17" t="s">
        <v>1918</v>
      </c>
      <c r="L2530" s="34">
        <v>1206</v>
      </c>
      <c r="M2530" s="17">
        <v>1206</v>
      </c>
      <c r="N2530" s="18">
        <v>2641380.0699999998</v>
      </c>
      <c r="O2530" s="30">
        <v>133000.00352467271</v>
      </c>
    </row>
    <row r="2531" spans="1:15" x14ac:dyDescent="0.25">
      <c r="A2531" s="36">
        <v>42780</v>
      </c>
      <c r="B2531" s="38">
        <v>2</v>
      </c>
      <c r="C2531" s="38">
        <v>7</v>
      </c>
      <c r="D2531" s="17">
        <v>3000038980</v>
      </c>
      <c r="E2531" s="17">
        <v>1100122</v>
      </c>
      <c r="F2531" s="17" t="s">
        <v>58</v>
      </c>
      <c r="G2531" s="17">
        <v>600005</v>
      </c>
      <c r="H2531" s="17" t="s">
        <v>434</v>
      </c>
      <c r="I2531" s="27">
        <v>19.335000000000001</v>
      </c>
      <c r="J2531" s="27">
        <v>19.3</v>
      </c>
      <c r="K2531" s="17" t="s">
        <v>1919</v>
      </c>
      <c r="L2531" s="34">
        <v>9499740203</v>
      </c>
      <c r="M2531" s="17">
        <v>9499740203</v>
      </c>
      <c r="N2531" s="18">
        <v>2152683.4</v>
      </c>
      <c r="O2531" s="30">
        <v>111537.99999999999</v>
      </c>
    </row>
    <row r="2532" spans="1:15" x14ac:dyDescent="0.25">
      <c r="A2532" s="36">
        <v>42780</v>
      </c>
      <c r="B2532" s="38">
        <v>2</v>
      </c>
      <c r="C2532" s="38">
        <v>7</v>
      </c>
      <c r="D2532" s="17">
        <v>3000038645</v>
      </c>
      <c r="E2532" s="17">
        <v>1100122</v>
      </c>
      <c r="F2532" s="17" t="s">
        <v>58</v>
      </c>
      <c r="G2532" s="17">
        <v>203094</v>
      </c>
      <c r="H2532" s="17" t="s">
        <v>1920</v>
      </c>
      <c r="I2532" s="27">
        <v>20.36</v>
      </c>
      <c r="J2532" s="27">
        <v>20.28</v>
      </c>
      <c r="K2532" s="17" t="s">
        <v>1709</v>
      </c>
      <c r="L2532" s="34">
        <v>382</v>
      </c>
      <c r="M2532" s="17">
        <v>382</v>
      </c>
      <c r="N2532" s="18">
        <v>2879760.28</v>
      </c>
      <c r="O2532" s="30">
        <v>142000.01380670609</v>
      </c>
    </row>
    <row r="2533" spans="1:15" x14ac:dyDescent="0.25">
      <c r="A2533" s="36">
        <v>42781</v>
      </c>
      <c r="B2533" s="38">
        <v>2</v>
      </c>
      <c r="C2533" s="38">
        <v>7</v>
      </c>
      <c r="D2533" s="17">
        <v>3000038694</v>
      </c>
      <c r="E2533" s="17">
        <v>1100122</v>
      </c>
      <c r="F2533" s="17" t="s">
        <v>58</v>
      </c>
      <c r="G2533" s="17">
        <v>203098</v>
      </c>
      <c r="H2533" s="17" t="s">
        <v>626</v>
      </c>
      <c r="I2533" s="27">
        <v>15.82</v>
      </c>
      <c r="J2533" s="27">
        <v>15.82</v>
      </c>
      <c r="K2533" s="17" t="s">
        <v>1921</v>
      </c>
      <c r="L2533" s="34">
        <v>333</v>
      </c>
      <c r="M2533" s="17">
        <v>333</v>
      </c>
      <c r="N2533" s="18">
        <v>2056599.99</v>
      </c>
      <c r="O2533" s="30">
        <v>129999.99936788874</v>
      </c>
    </row>
    <row r="2534" spans="1:15" x14ac:dyDescent="0.25">
      <c r="A2534" s="36">
        <v>42781</v>
      </c>
      <c r="B2534" s="38">
        <v>2</v>
      </c>
      <c r="C2534" s="38">
        <v>7</v>
      </c>
      <c r="D2534" s="17">
        <v>3000038744</v>
      </c>
      <c r="E2534" s="17">
        <v>1100122</v>
      </c>
      <c r="F2534" s="17" t="s">
        <v>58</v>
      </c>
      <c r="G2534" s="17">
        <v>203062</v>
      </c>
      <c r="H2534" s="17" t="s">
        <v>465</v>
      </c>
      <c r="I2534" s="27">
        <v>20.21</v>
      </c>
      <c r="J2534" s="27">
        <v>20.13</v>
      </c>
      <c r="K2534" s="17" t="s">
        <v>1922</v>
      </c>
      <c r="L2534" s="34">
        <v>130</v>
      </c>
      <c r="M2534" s="17">
        <v>130</v>
      </c>
      <c r="N2534" s="18">
        <v>2657159.9</v>
      </c>
      <c r="O2534" s="30">
        <v>131999.99503229011</v>
      </c>
    </row>
    <row r="2535" spans="1:15" x14ac:dyDescent="0.25">
      <c r="A2535" s="36">
        <v>42781</v>
      </c>
      <c r="B2535" s="38">
        <v>2</v>
      </c>
      <c r="C2535" s="38">
        <v>7</v>
      </c>
      <c r="D2535" s="17">
        <v>3000038694</v>
      </c>
      <c r="E2535" s="17">
        <v>1100122</v>
      </c>
      <c r="F2535" s="17" t="s">
        <v>58</v>
      </c>
      <c r="G2535" s="17">
        <v>203098</v>
      </c>
      <c r="H2535" s="17" t="s">
        <v>626</v>
      </c>
      <c r="I2535" s="27">
        <v>15.82</v>
      </c>
      <c r="J2535" s="27">
        <v>15.82</v>
      </c>
      <c r="K2535" s="17" t="s">
        <v>1921</v>
      </c>
      <c r="L2535" s="34">
        <v>333</v>
      </c>
      <c r="M2535" s="17">
        <v>333</v>
      </c>
      <c r="N2535" s="18">
        <v>2056599.99</v>
      </c>
      <c r="O2535" s="30">
        <v>129999.99936788874</v>
      </c>
    </row>
    <row r="2536" spans="1:15" x14ac:dyDescent="0.25">
      <c r="A2536" s="36">
        <v>42781</v>
      </c>
      <c r="B2536" s="38">
        <v>2</v>
      </c>
      <c r="C2536" s="38">
        <v>7</v>
      </c>
      <c r="D2536" s="17">
        <v>3000038694</v>
      </c>
      <c r="E2536" s="17">
        <v>1100122</v>
      </c>
      <c r="F2536" s="17" t="s">
        <v>58</v>
      </c>
      <c r="G2536" s="17">
        <v>203098</v>
      </c>
      <c r="H2536" s="17" t="s">
        <v>626</v>
      </c>
      <c r="I2536" s="27">
        <v>-15.82</v>
      </c>
      <c r="J2536" s="27">
        <v>-15.82</v>
      </c>
      <c r="K2536" s="17" t="s">
        <v>1921</v>
      </c>
      <c r="L2536" s="34">
        <v>333</v>
      </c>
      <c r="M2536" s="17">
        <v>333</v>
      </c>
      <c r="N2536" s="18">
        <v>-2056599.99</v>
      </c>
      <c r="O2536" s="30">
        <v>129999.99936788874</v>
      </c>
    </row>
    <row r="2537" spans="1:15" x14ac:dyDescent="0.25">
      <c r="A2537" s="36">
        <v>42781</v>
      </c>
      <c r="B2537" s="38">
        <v>2</v>
      </c>
      <c r="C2537" s="38">
        <v>7</v>
      </c>
      <c r="D2537" s="17">
        <v>3000038758</v>
      </c>
      <c r="E2537" s="17">
        <v>1100122</v>
      </c>
      <c r="F2537" s="17" t="s">
        <v>58</v>
      </c>
      <c r="G2537" s="17">
        <v>203068</v>
      </c>
      <c r="H2537" s="17" t="s">
        <v>407</v>
      </c>
      <c r="I2537" s="27">
        <v>20.23</v>
      </c>
      <c r="J2537" s="27">
        <v>20.190000000000001</v>
      </c>
      <c r="K2537" s="17" t="s">
        <v>809</v>
      </c>
      <c r="L2537" s="34">
        <v>1200</v>
      </c>
      <c r="M2537" s="17">
        <v>1200</v>
      </c>
      <c r="N2537" s="18">
        <v>2685270.06</v>
      </c>
      <c r="O2537" s="30">
        <v>133000.0029717682</v>
      </c>
    </row>
    <row r="2538" spans="1:15" x14ac:dyDescent="0.25">
      <c r="A2538" s="36">
        <v>42781</v>
      </c>
      <c r="B2538" s="38">
        <v>2</v>
      </c>
      <c r="C2538" s="38">
        <v>7</v>
      </c>
      <c r="D2538" s="17">
        <v>3000038267</v>
      </c>
      <c r="E2538" s="17">
        <v>1100365</v>
      </c>
      <c r="F2538" s="17" t="s">
        <v>14</v>
      </c>
      <c r="G2538" s="17">
        <v>202011</v>
      </c>
      <c r="H2538" s="17" t="s">
        <v>380</v>
      </c>
      <c r="I2538" s="27">
        <v>16.760000000000002</v>
      </c>
      <c r="J2538" s="27">
        <v>16.75</v>
      </c>
      <c r="K2538" s="17" t="s">
        <v>1923</v>
      </c>
      <c r="L2538" s="34">
        <v>1611610822</v>
      </c>
      <c r="M2538" s="17">
        <v>1611610822</v>
      </c>
      <c r="N2538" s="18">
        <v>804783.06</v>
      </c>
      <c r="O2538" s="30">
        <v>48046.749850746273</v>
      </c>
    </row>
    <row r="2539" spans="1:15" x14ac:dyDescent="0.25">
      <c r="A2539" s="36">
        <v>42782</v>
      </c>
      <c r="B2539" s="38">
        <v>2</v>
      </c>
      <c r="C2539" s="38">
        <v>7</v>
      </c>
      <c r="D2539" s="17">
        <v>3000039061</v>
      </c>
      <c r="E2539" s="17">
        <v>1100122</v>
      </c>
      <c r="F2539" s="17" t="s">
        <v>58</v>
      </c>
      <c r="G2539" s="17">
        <v>600005</v>
      </c>
      <c r="H2539" s="17" t="s">
        <v>434</v>
      </c>
      <c r="I2539" s="27">
        <v>19.434999999999999</v>
      </c>
      <c r="J2539" s="27">
        <v>19.420000000000002</v>
      </c>
      <c r="K2539" s="17" t="s">
        <v>1924</v>
      </c>
      <c r="L2539" s="34">
        <v>9499740204</v>
      </c>
      <c r="M2539" s="17">
        <v>9499740204</v>
      </c>
      <c r="N2539" s="18">
        <v>2067686.24</v>
      </c>
      <c r="O2539" s="30">
        <v>106471.99999999999</v>
      </c>
    </row>
    <row r="2540" spans="1:15" x14ac:dyDescent="0.25">
      <c r="A2540" s="36">
        <v>42782</v>
      </c>
      <c r="B2540" s="38">
        <v>2</v>
      </c>
      <c r="C2540" s="38">
        <v>7</v>
      </c>
      <c r="D2540" s="17">
        <v>3000038760</v>
      </c>
      <c r="E2540" s="17">
        <v>1100122</v>
      </c>
      <c r="F2540" s="17" t="s">
        <v>58</v>
      </c>
      <c r="G2540" s="17">
        <v>203316</v>
      </c>
      <c r="H2540" s="17" t="s">
        <v>1841</v>
      </c>
      <c r="I2540" s="27">
        <v>20.079999999999998</v>
      </c>
      <c r="J2540" s="27">
        <v>20.079999999999998</v>
      </c>
      <c r="K2540" s="17" t="s">
        <v>1925</v>
      </c>
      <c r="L2540" s="34">
        <v>238</v>
      </c>
      <c r="M2540" s="17">
        <v>238</v>
      </c>
      <c r="N2540" s="18">
        <v>2670640.0599999996</v>
      </c>
      <c r="O2540" s="30">
        <v>133000.00298804781</v>
      </c>
    </row>
    <row r="2541" spans="1:15" x14ac:dyDescent="0.25">
      <c r="A2541" s="36">
        <v>42782</v>
      </c>
      <c r="B2541" s="38">
        <v>2</v>
      </c>
      <c r="C2541" s="38">
        <v>7</v>
      </c>
      <c r="D2541" s="17">
        <v>3000038758</v>
      </c>
      <c r="E2541" s="17">
        <v>1100122</v>
      </c>
      <c r="F2541" s="17" t="s">
        <v>58</v>
      </c>
      <c r="G2541" s="17">
        <v>203068</v>
      </c>
      <c r="H2541" s="17" t="s">
        <v>407</v>
      </c>
      <c r="I2541" s="27">
        <v>20.23</v>
      </c>
      <c r="J2541" s="27">
        <v>20.2</v>
      </c>
      <c r="K2541" s="17" t="s">
        <v>1926</v>
      </c>
      <c r="L2541" s="34">
        <v>1204</v>
      </c>
      <c r="M2541" s="17">
        <v>1204</v>
      </c>
      <c r="N2541" s="18">
        <v>2686600.06</v>
      </c>
      <c r="O2541" s="30">
        <v>133000.00297029704</v>
      </c>
    </row>
    <row r="2542" spans="1:15" x14ac:dyDescent="0.25">
      <c r="A2542" s="36">
        <v>42782</v>
      </c>
      <c r="B2542" s="38">
        <v>2</v>
      </c>
      <c r="C2542" s="38">
        <v>7</v>
      </c>
      <c r="D2542" s="17">
        <v>3000038694</v>
      </c>
      <c r="E2542" s="17">
        <v>1100122</v>
      </c>
      <c r="F2542" s="17" t="s">
        <v>58</v>
      </c>
      <c r="G2542" s="17">
        <v>203098</v>
      </c>
      <c r="H2542" s="17" t="s">
        <v>626</v>
      </c>
      <c r="I2542" s="27">
        <v>20.29</v>
      </c>
      <c r="J2542" s="27">
        <v>20.27</v>
      </c>
      <c r="K2542" s="17" t="s">
        <v>1927</v>
      </c>
      <c r="L2542" s="34">
        <v>353</v>
      </c>
      <c r="M2542" s="17">
        <v>353</v>
      </c>
      <c r="N2542" s="18">
        <v>2635099.9900000002</v>
      </c>
      <c r="O2542" s="30">
        <v>129999.9995066601</v>
      </c>
    </row>
    <row r="2543" spans="1:15" x14ac:dyDescent="0.25">
      <c r="A2543" s="36">
        <v>42783</v>
      </c>
      <c r="B2543" s="38">
        <v>2</v>
      </c>
      <c r="C2543" s="38">
        <v>7</v>
      </c>
      <c r="D2543" s="17">
        <v>3000038694</v>
      </c>
      <c r="E2543" s="17">
        <v>1100122</v>
      </c>
      <c r="F2543" s="17" t="s">
        <v>58</v>
      </c>
      <c r="G2543" s="17">
        <v>203098</v>
      </c>
      <c r="H2543" s="17" t="s">
        <v>626</v>
      </c>
      <c r="I2543" s="27">
        <v>20.329999999999998</v>
      </c>
      <c r="J2543" s="27">
        <v>20.329999999999998</v>
      </c>
      <c r="K2543" s="17" t="s">
        <v>1763</v>
      </c>
      <c r="L2543" s="34">
        <v>352</v>
      </c>
      <c r="M2543" s="17">
        <v>352</v>
      </c>
      <c r="N2543" s="18">
        <v>2642899.9900000002</v>
      </c>
      <c r="O2543" s="30">
        <v>129999.9995081161</v>
      </c>
    </row>
    <row r="2544" spans="1:15" x14ac:dyDescent="0.25">
      <c r="A2544" s="36">
        <v>42783</v>
      </c>
      <c r="B2544" s="38">
        <v>2</v>
      </c>
      <c r="C2544" s="38">
        <v>7</v>
      </c>
      <c r="D2544" s="17">
        <v>3000038799</v>
      </c>
      <c r="E2544" s="17">
        <v>1100122</v>
      </c>
      <c r="F2544" s="17" t="s">
        <v>58</v>
      </c>
      <c r="G2544" s="17">
        <v>202989</v>
      </c>
      <c r="H2544" s="17" t="s">
        <v>206</v>
      </c>
      <c r="I2544" s="27">
        <v>19.989999999999998</v>
      </c>
      <c r="J2544" s="27">
        <v>19.920000000000002</v>
      </c>
      <c r="K2544" s="17" t="s">
        <v>1928</v>
      </c>
      <c r="L2544" s="34">
        <v>1352</v>
      </c>
      <c r="M2544" s="17">
        <v>1352</v>
      </c>
      <c r="N2544" s="18">
        <v>2649360.0600000005</v>
      </c>
      <c r="O2544" s="30">
        <v>133000.0030120482</v>
      </c>
    </row>
    <row r="2545" spans="1:15" x14ac:dyDescent="0.25">
      <c r="A2545" s="36">
        <v>42783</v>
      </c>
      <c r="B2545" s="38">
        <v>2</v>
      </c>
      <c r="C2545" s="38">
        <v>7</v>
      </c>
      <c r="D2545" s="17">
        <v>3000038740</v>
      </c>
      <c r="E2545" s="17">
        <v>1100122</v>
      </c>
      <c r="F2545" s="17" t="s">
        <v>58</v>
      </c>
      <c r="G2545" s="17">
        <v>202963</v>
      </c>
      <c r="H2545" s="17" t="s">
        <v>130</v>
      </c>
      <c r="I2545" s="27">
        <v>16.5</v>
      </c>
      <c r="J2545" s="27">
        <v>16.5</v>
      </c>
      <c r="K2545" s="17" t="s">
        <v>1805</v>
      </c>
      <c r="L2545" s="34">
        <v>1191</v>
      </c>
      <c r="M2545" s="17">
        <v>1191</v>
      </c>
      <c r="N2545" s="18">
        <v>2177999.92</v>
      </c>
      <c r="O2545" s="30">
        <v>131999.99515151515</v>
      </c>
    </row>
    <row r="2546" spans="1:15" x14ac:dyDescent="0.25">
      <c r="A2546" s="36">
        <v>42783</v>
      </c>
      <c r="B2546" s="38">
        <v>2</v>
      </c>
      <c r="C2546" s="38">
        <v>7</v>
      </c>
      <c r="D2546" s="17">
        <v>3000038740</v>
      </c>
      <c r="E2546" s="17">
        <v>1100122</v>
      </c>
      <c r="F2546" s="17" t="s">
        <v>58</v>
      </c>
      <c r="G2546" s="17">
        <v>202963</v>
      </c>
      <c r="H2546" s="17" t="s">
        <v>130</v>
      </c>
      <c r="I2546" s="27">
        <v>16.5</v>
      </c>
      <c r="J2546" s="27">
        <v>16.5</v>
      </c>
      <c r="K2546" s="17" t="s">
        <v>1170</v>
      </c>
      <c r="L2546" s="34">
        <v>1190</v>
      </c>
      <c r="M2546" s="17">
        <v>1190</v>
      </c>
      <c r="N2546" s="18">
        <v>2177999.92</v>
      </c>
      <c r="O2546" s="30">
        <v>131999.99515151515</v>
      </c>
    </row>
    <row r="2547" spans="1:15" x14ac:dyDescent="0.25">
      <c r="A2547" s="36">
        <v>42783</v>
      </c>
      <c r="B2547" s="38">
        <v>2</v>
      </c>
      <c r="C2547" s="38">
        <v>7</v>
      </c>
      <c r="D2547" s="17">
        <v>3000038799</v>
      </c>
      <c r="E2547" s="17">
        <v>1100122</v>
      </c>
      <c r="F2547" s="17" t="s">
        <v>58</v>
      </c>
      <c r="G2547" s="17">
        <v>202989</v>
      </c>
      <c r="H2547" s="17" t="s">
        <v>206</v>
      </c>
      <c r="I2547" s="27">
        <v>20.12</v>
      </c>
      <c r="J2547" s="27">
        <v>20.04</v>
      </c>
      <c r="K2547" s="17" t="s">
        <v>1929</v>
      </c>
      <c r="L2547" s="34">
        <v>1351</v>
      </c>
      <c r="M2547" s="17">
        <v>1351</v>
      </c>
      <c r="N2547" s="18">
        <v>2665320.0599999996</v>
      </c>
      <c r="O2547" s="30">
        <v>133000.00299401197</v>
      </c>
    </row>
    <row r="2548" spans="1:15" x14ac:dyDescent="0.25">
      <c r="A2548" s="36">
        <v>42783</v>
      </c>
      <c r="B2548" s="38">
        <v>2</v>
      </c>
      <c r="C2548" s="38">
        <v>7</v>
      </c>
      <c r="D2548" s="17">
        <v>3000038696</v>
      </c>
      <c r="E2548" s="17">
        <v>1100122</v>
      </c>
      <c r="F2548" s="17" t="s">
        <v>58</v>
      </c>
      <c r="G2548" s="17">
        <v>203059</v>
      </c>
      <c r="H2548" s="17" t="s">
        <v>395</v>
      </c>
      <c r="I2548" s="27">
        <v>20.52</v>
      </c>
      <c r="J2548" s="27">
        <v>20.52</v>
      </c>
      <c r="K2548" s="17" t="s">
        <v>1930</v>
      </c>
      <c r="L2548" s="34">
        <v>197</v>
      </c>
      <c r="M2548" s="17">
        <v>197</v>
      </c>
      <c r="N2548" s="18">
        <v>2667599.9900000002</v>
      </c>
      <c r="O2548" s="30">
        <v>129999.99951267058</v>
      </c>
    </row>
    <row r="2549" spans="1:15" x14ac:dyDescent="0.25">
      <c r="A2549" s="36">
        <v>42783</v>
      </c>
      <c r="B2549" s="38">
        <v>2</v>
      </c>
      <c r="C2549" s="38">
        <v>7</v>
      </c>
      <c r="D2549" s="17">
        <v>3000038740</v>
      </c>
      <c r="E2549" s="17">
        <v>1100122</v>
      </c>
      <c r="F2549" s="17" t="s">
        <v>58</v>
      </c>
      <c r="G2549" s="17">
        <v>202963</v>
      </c>
      <c r="H2549" s="17" t="s">
        <v>130</v>
      </c>
      <c r="I2549" s="27">
        <v>16.260000000000002</v>
      </c>
      <c r="J2549" s="27">
        <v>16.260000000000002</v>
      </c>
      <c r="K2549" s="17" t="s">
        <v>1931</v>
      </c>
      <c r="L2549" s="34">
        <v>1193</v>
      </c>
      <c r="M2549" s="17">
        <v>1193</v>
      </c>
      <c r="N2549" s="18">
        <v>2146319.92</v>
      </c>
      <c r="O2549" s="30">
        <v>131999.99507995078</v>
      </c>
    </row>
    <row r="2550" spans="1:15" x14ac:dyDescent="0.25">
      <c r="A2550" s="36">
        <v>42783</v>
      </c>
      <c r="B2550" s="38">
        <v>2</v>
      </c>
      <c r="C2550" s="38">
        <v>7</v>
      </c>
      <c r="D2550" s="17">
        <v>3000038281</v>
      </c>
      <c r="E2550" s="17">
        <v>1100365</v>
      </c>
      <c r="F2550" s="17" t="s">
        <v>14</v>
      </c>
      <c r="G2550" s="17">
        <v>201888</v>
      </c>
      <c r="H2550" s="17" t="s">
        <v>15</v>
      </c>
      <c r="I2550" s="27">
        <v>24.3</v>
      </c>
      <c r="J2550" s="27">
        <v>24.29</v>
      </c>
      <c r="K2550" s="17" t="s">
        <v>21</v>
      </c>
      <c r="L2550" s="34">
        <v>28372</v>
      </c>
      <c r="M2550" s="17">
        <v>28066</v>
      </c>
      <c r="N2550" s="18">
        <v>1183651.7</v>
      </c>
      <c r="O2550" s="30">
        <v>48730</v>
      </c>
    </row>
    <row r="2551" spans="1:15" x14ac:dyDescent="0.25">
      <c r="A2551" s="36">
        <v>42783</v>
      </c>
      <c r="B2551" s="38">
        <v>2</v>
      </c>
      <c r="C2551" s="38">
        <v>7</v>
      </c>
      <c r="D2551" s="17">
        <v>3000038281</v>
      </c>
      <c r="E2551" s="17">
        <v>1100365</v>
      </c>
      <c r="F2551" s="17" t="s">
        <v>14</v>
      </c>
      <c r="G2551" s="17">
        <v>201888</v>
      </c>
      <c r="H2551" s="17" t="s">
        <v>15</v>
      </c>
      <c r="I2551" s="27">
        <v>19.8</v>
      </c>
      <c r="J2551" s="27">
        <v>19.78</v>
      </c>
      <c r="K2551" s="17" t="s">
        <v>1932</v>
      </c>
      <c r="L2551" s="34">
        <v>28133</v>
      </c>
      <c r="M2551" s="17">
        <v>28133</v>
      </c>
      <c r="N2551" s="18">
        <v>963879.4</v>
      </c>
      <c r="O2551" s="30">
        <v>48730</v>
      </c>
    </row>
    <row r="2552" spans="1:15" x14ac:dyDescent="0.25">
      <c r="A2552" s="36">
        <v>42783</v>
      </c>
      <c r="B2552" s="38">
        <v>2</v>
      </c>
      <c r="C2552" s="38">
        <v>7</v>
      </c>
      <c r="D2552" s="17">
        <v>3000038281</v>
      </c>
      <c r="E2552" s="17">
        <v>1100365</v>
      </c>
      <c r="F2552" s="17" t="s">
        <v>14</v>
      </c>
      <c r="G2552" s="17">
        <v>201888</v>
      </c>
      <c r="H2552" s="17" t="s">
        <v>15</v>
      </c>
      <c r="I2552" s="27">
        <v>21.86</v>
      </c>
      <c r="J2552" s="27">
        <v>21.84</v>
      </c>
      <c r="K2552" s="17" t="s">
        <v>20</v>
      </c>
      <c r="L2552" s="34">
        <v>28410</v>
      </c>
      <c r="M2552" s="17">
        <v>28104</v>
      </c>
      <c r="N2552" s="18">
        <v>1064263.2</v>
      </c>
      <c r="O2552" s="30">
        <v>48730</v>
      </c>
    </row>
    <row r="2553" spans="1:15" x14ac:dyDescent="0.25">
      <c r="A2553" s="36">
        <v>42783</v>
      </c>
      <c r="B2553" s="38">
        <v>2</v>
      </c>
      <c r="C2553" s="38">
        <v>7</v>
      </c>
      <c r="D2553" s="17">
        <v>3000038281</v>
      </c>
      <c r="E2553" s="17">
        <v>1100365</v>
      </c>
      <c r="F2553" s="17" t="s">
        <v>14</v>
      </c>
      <c r="G2553" s="17">
        <v>201888</v>
      </c>
      <c r="H2553" s="17" t="s">
        <v>15</v>
      </c>
      <c r="I2553" s="27">
        <v>25.55</v>
      </c>
      <c r="J2553" s="27">
        <v>25.52</v>
      </c>
      <c r="K2553" s="17" t="s">
        <v>19</v>
      </c>
      <c r="L2553" s="34">
        <v>28420</v>
      </c>
      <c r="M2553" s="17">
        <v>28114</v>
      </c>
      <c r="N2553" s="18">
        <v>1243589.6000000001</v>
      </c>
      <c r="O2553" s="30">
        <v>48730.000000000007</v>
      </c>
    </row>
    <row r="2554" spans="1:15" x14ac:dyDescent="0.25">
      <c r="A2554" s="36">
        <v>42783</v>
      </c>
      <c r="B2554" s="38">
        <v>2</v>
      </c>
      <c r="C2554" s="38">
        <v>7</v>
      </c>
      <c r="D2554" s="17">
        <v>3000039072</v>
      </c>
      <c r="E2554" s="17">
        <v>1100380</v>
      </c>
      <c r="F2554" s="17" t="s">
        <v>23</v>
      </c>
      <c r="G2554" s="17">
        <v>200282</v>
      </c>
      <c r="H2554" s="17" t="s">
        <v>24</v>
      </c>
      <c r="I2554" s="27">
        <v>-15.285</v>
      </c>
      <c r="J2554" s="27">
        <v>-15.285</v>
      </c>
      <c r="K2554" s="17" t="s">
        <v>241</v>
      </c>
      <c r="L2554" s="34">
        <v>395</v>
      </c>
      <c r="M2554" s="17">
        <v>395</v>
      </c>
      <c r="N2554" s="18">
        <v>-1232771.02</v>
      </c>
      <c r="O2554" s="30">
        <v>80652.340202813211</v>
      </c>
    </row>
    <row r="2555" spans="1:15" x14ac:dyDescent="0.25">
      <c r="A2555" s="36">
        <v>42783</v>
      </c>
      <c r="B2555" s="38">
        <v>2</v>
      </c>
      <c r="C2555" s="38">
        <v>7</v>
      </c>
      <c r="D2555" s="17">
        <v>3000039072</v>
      </c>
      <c r="E2555" s="17">
        <v>1100380</v>
      </c>
      <c r="F2555" s="17" t="s">
        <v>23</v>
      </c>
      <c r="G2555" s="17">
        <v>200282</v>
      </c>
      <c r="H2555" s="17" t="s">
        <v>24</v>
      </c>
      <c r="I2555" s="27">
        <v>32.67</v>
      </c>
      <c r="J2555" s="27">
        <v>32.67</v>
      </c>
      <c r="K2555" s="17" t="s">
        <v>1933</v>
      </c>
      <c r="L2555" s="34">
        <v>397</v>
      </c>
      <c r="M2555" s="17">
        <v>397</v>
      </c>
      <c r="N2555" s="18">
        <v>2634911.9500000002</v>
      </c>
      <c r="O2555" s="30">
        <v>80652.340067340076</v>
      </c>
    </row>
    <row r="2556" spans="1:15" x14ac:dyDescent="0.25">
      <c r="A2556" s="36">
        <v>42783</v>
      </c>
      <c r="B2556" s="38">
        <v>2</v>
      </c>
      <c r="C2556" s="38">
        <v>7</v>
      </c>
      <c r="D2556" s="17">
        <v>3000038466</v>
      </c>
      <c r="E2556" s="17">
        <v>1100380</v>
      </c>
      <c r="F2556" s="17" t="s">
        <v>23</v>
      </c>
      <c r="G2556" s="17">
        <v>200282</v>
      </c>
      <c r="H2556" s="17" t="s">
        <v>24</v>
      </c>
      <c r="I2556" s="27">
        <v>12.515000000000001</v>
      </c>
      <c r="J2556" s="27">
        <v>12.51</v>
      </c>
      <c r="K2556" s="17" t="s">
        <v>241</v>
      </c>
      <c r="L2556" s="34">
        <v>394</v>
      </c>
      <c r="M2556" s="17">
        <v>394</v>
      </c>
      <c r="N2556" s="18">
        <v>1072672.45</v>
      </c>
      <c r="O2556" s="30">
        <v>85745.199840127898</v>
      </c>
    </row>
    <row r="2557" spans="1:15" x14ac:dyDescent="0.25">
      <c r="A2557" s="36">
        <v>42783</v>
      </c>
      <c r="B2557" s="38">
        <v>2</v>
      </c>
      <c r="C2557" s="38">
        <v>7</v>
      </c>
      <c r="D2557" s="17">
        <v>3000039072</v>
      </c>
      <c r="E2557" s="17">
        <v>1100380</v>
      </c>
      <c r="F2557" s="17" t="s">
        <v>23</v>
      </c>
      <c r="G2557" s="17">
        <v>200282</v>
      </c>
      <c r="H2557" s="17" t="s">
        <v>24</v>
      </c>
      <c r="I2557" s="27">
        <v>15.285</v>
      </c>
      <c r="J2557" s="27">
        <v>15.285</v>
      </c>
      <c r="K2557" s="17" t="s">
        <v>241</v>
      </c>
      <c r="L2557" s="34">
        <v>395</v>
      </c>
      <c r="M2557" s="17">
        <v>395</v>
      </c>
      <c r="N2557" s="18">
        <v>1232771.02</v>
      </c>
      <c r="O2557" s="30">
        <v>80652.340202813211</v>
      </c>
    </row>
    <row r="2558" spans="1:15" x14ac:dyDescent="0.25">
      <c r="A2558" s="36">
        <v>42783</v>
      </c>
      <c r="B2558" s="38">
        <v>2</v>
      </c>
      <c r="C2558" s="38">
        <v>7</v>
      </c>
      <c r="D2558" s="17">
        <v>3000039072</v>
      </c>
      <c r="E2558" s="17">
        <v>1100380</v>
      </c>
      <c r="F2558" s="17" t="s">
        <v>23</v>
      </c>
      <c r="G2558" s="17">
        <v>200282</v>
      </c>
      <c r="H2558" s="17" t="s">
        <v>24</v>
      </c>
      <c r="I2558" s="27">
        <v>27.59</v>
      </c>
      <c r="J2558" s="27">
        <v>27.59</v>
      </c>
      <c r="K2558" s="17" t="s">
        <v>1934</v>
      </c>
      <c r="L2558" s="34">
        <v>396</v>
      </c>
      <c r="M2558" s="17">
        <v>396</v>
      </c>
      <c r="N2558" s="18">
        <v>2225198.06</v>
      </c>
      <c r="O2558" s="30">
        <v>80652.339978252989</v>
      </c>
    </row>
    <row r="2559" spans="1:15" x14ac:dyDescent="0.25">
      <c r="A2559" s="36">
        <v>42783</v>
      </c>
      <c r="B2559" s="38">
        <v>2</v>
      </c>
      <c r="C2559" s="38">
        <v>7</v>
      </c>
      <c r="D2559" s="17">
        <v>3000039072</v>
      </c>
      <c r="E2559" s="17">
        <v>1100380</v>
      </c>
      <c r="F2559" s="17" t="s">
        <v>23</v>
      </c>
      <c r="G2559" s="17">
        <v>200282</v>
      </c>
      <c r="H2559" s="17" t="s">
        <v>24</v>
      </c>
      <c r="I2559" s="27">
        <v>15.285</v>
      </c>
      <c r="J2559" s="27">
        <v>15.28</v>
      </c>
      <c r="K2559" s="17" t="s">
        <v>241</v>
      </c>
      <c r="L2559" s="34">
        <v>395</v>
      </c>
      <c r="M2559" s="17">
        <v>395</v>
      </c>
      <c r="N2559" s="18">
        <v>1232367.76</v>
      </c>
      <c r="O2559" s="30">
        <v>80652.340314136134</v>
      </c>
    </row>
    <row r="2560" spans="1:15" x14ac:dyDescent="0.25">
      <c r="A2560" s="36">
        <v>42784</v>
      </c>
      <c r="B2560" s="38">
        <v>2</v>
      </c>
      <c r="C2560" s="38">
        <v>7</v>
      </c>
      <c r="D2560" s="17">
        <v>3000038759</v>
      </c>
      <c r="E2560" s="17">
        <v>1100122</v>
      </c>
      <c r="F2560" s="17" t="s">
        <v>58</v>
      </c>
      <c r="G2560" s="17">
        <v>202963</v>
      </c>
      <c r="H2560" s="17" t="s">
        <v>130</v>
      </c>
      <c r="I2560" s="27">
        <v>-20.34</v>
      </c>
      <c r="J2560" s="27">
        <v>-20.34</v>
      </c>
      <c r="K2560" s="17" t="s">
        <v>1935</v>
      </c>
      <c r="L2560" s="34">
        <v>1195</v>
      </c>
      <c r="M2560" s="17">
        <v>1195</v>
      </c>
      <c r="N2560" s="18">
        <v>-2684879.9</v>
      </c>
      <c r="O2560" s="30">
        <v>131999.99508357915</v>
      </c>
    </row>
    <row r="2561" spans="1:15" x14ac:dyDescent="0.25">
      <c r="A2561" s="36">
        <v>42784</v>
      </c>
      <c r="B2561" s="38">
        <v>2</v>
      </c>
      <c r="C2561" s="38">
        <v>7</v>
      </c>
      <c r="D2561" s="17">
        <v>3000039180</v>
      </c>
      <c r="E2561" s="17">
        <v>1100122</v>
      </c>
      <c r="F2561" s="17" t="s">
        <v>58</v>
      </c>
      <c r="G2561" s="17">
        <v>600005</v>
      </c>
      <c r="H2561" s="17" t="s">
        <v>434</v>
      </c>
      <c r="I2561" s="27">
        <v>19.079999999999998</v>
      </c>
      <c r="J2561" s="27">
        <v>19.02</v>
      </c>
      <c r="K2561" s="17" t="s">
        <v>1936</v>
      </c>
      <c r="L2561" s="34">
        <v>9499740210</v>
      </c>
      <c r="M2561" s="17">
        <v>9499740210</v>
      </c>
      <c r="N2561" s="18">
        <v>2158408.62</v>
      </c>
      <c r="O2561" s="30">
        <v>113481.00000000001</v>
      </c>
    </row>
    <row r="2562" spans="1:15" x14ac:dyDescent="0.25">
      <c r="A2562" s="36">
        <v>42784</v>
      </c>
      <c r="B2562" s="38">
        <v>2</v>
      </c>
      <c r="C2562" s="38">
        <v>7</v>
      </c>
      <c r="D2562" s="17">
        <v>3000038740</v>
      </c>
      <c r="E2562" s="17">
        <v>1100122</v>
      </c>
      <c r="F2562" s="17" t="s">
        <v>58</v>
      </c>
      <c r="G2562" s="17">
        <v>202963</v>
      </c>
      <c r="H2562" s="17" t="s">
        <v>130</v>
      </c>
      <c r="I2562" s="27">
        <v>20.440000000000001</v>
      </c>
      <c r="J2562" s="27">
        <v>20.43</v>
      </c>
      <c r="K2562" s="17" t="s">
        <v>1937</v>
      </c>
      <c r="L2562" s="34">
        <v>1194</v>
      </c>
      <c r="M2562" s="17">
        <v>1194</v>
      </c>
      <c r="N2562" s="18">
        <v>2696759.91</v>
      </c>
      <c r="O2562" s="30">
        <v>131999.99559471366</v>
      </c>
    </row>
    <row r="2563" spans="1:15" x14ac:dyDescent="0.25">
      <c r="A2563" s="36">
        <v>42784</v>
      </c>
      <c r="B2563" s="38">
        <v>2</v>
      </c>
      <c r="C2563" s="38">
        <v>7</v>
      </c>
      <c r="D2563" s="17">
        <v>3000038619</v>
      </c>
      <c r="E2563" s="17">
        <v>1100122</v>
      </c>
      <c r="F2563" s="17" t="s">
        <v>58</v>
      </c>
      <c r="G2563" s="17">
        <v>200292</v>
      </c>
      <c r="H2563" s="17" t="s">
        <v>624</v>
      </c>
      <c r="I2563" s="27">
        <v>19.795000000000002</v>
      </c>
      <c r="J2563" s="27">
        <v>19.795000000000002</v>
      </c>
      <c r="K2563" s="17" t="s">
        <v>1938</v>
      </c>
      <c r="L2563" s="34">
        <v>5955</v>
      </c>
      <c r="M2563" s="17">
        <v>5955</v>
      </c>
      <c r="N2563" s="18">
        <v>2533760</v>
      </c>
      <c r="O2563" s="30">
        <v>127999.99999999999</v>
      </c>
    </row>
    <row r="2564" spans="1:15" x14ac:dyDescent="0.25">
      <c r="A2564" s="36">
        <v>42784</v>
      </c>
      <c r="B2564" s="38">
        <v>2</v>
      </c>
      <c r="C2564" s="38">
        <v>7</v>
      </c>
      <c r="D2564" s="17">
        <v>3000039175</v>
      </c>
      <c r="E2564" s="17">
        <v>1100122</v>
      </c>
      <c r="F2564" s="17" t="s">
        <v>58</v>
      </c>
      <c r="G2564" s="17">
        <v>600005</v>
      </c>
      <c r="H2564" s="17" t="s">
        <v>434</v>
      </c>
      <c r="I2564" s="27">
        <v>19.670000000000002</v>
      </c>
      <c r="J2564" s="27">
        <v>19.649999999999999</v>
      </c>
      <c r="K2564" s="17" t="s">
        <v>905</v>
      </c>
      <c r="L2564" s="34">
        <v>9499740208</v>
      </c>
      <c r="M2564" s="17">
        <v>9499740208</v>
      </c>
      <c r="N2564" s="18">
        <v>2191721.7000000002</v>
      </c>
      <c r="O2564" s="30">
        <v>111538.00000000001</v>
      </c>
    </row>
    <row r="2565" spans="1:15" x14ac:dyDescent="0.25">
      <c r="A2565" s="36">
        <v>42784</v>
      </c>
      <c r="B2565" s="38">
        <v>2</v>
      </c>
      <c r="C2565" s="38">
        <v>7</v>
      </c>
      <c r="D2565" s="17">
        <v>3000039179</v>
      </c>
      <c r="E2565" s="17">
        <v>1100122</v>
      </c>
      <c r="F2565" s="17" t="s">
        <v>58</v>
      </c>
      <c r="G2565" s="17">
        <v>600005</v>
      </c>
      <c r="H2565" s="17" t="s">
        <v>434</v>
      </c>
      <c r="I2565" s="27">
        <v>19.739999999999998</v>
      </c>
      <c r="J2565" s="27">
        <v>19.7</v>
      </c>
      <c r="K2565" s="17" t="s">
        <v>1774</v>
      </c>
      <c r="L2565" s="34">
        <v>9499740209</v>
      </c>
      <c r="M2565" s="17">
        <v>9499740209</v>
      </c>
      <c r="N2565" s="18">
        <v>1577457.8</v>
      </c>
      <c r="O2565" s="30">
        <v>80074</v>
      </c>
    </row>
    <row r="2566" spans="1:15" x14ac:dyDescent="0.25">
      <c r="A2566" s="36">
        <v>42784</v>
      </c>
      <c r="B2566" s="38">
        <v>2</v>
      </c>
      <c r="C2566" s="38">
        <v>7</v>
      </c>
      <c r="D2566" s="17">
        <v>3000038759</v>
      </c>
      <c r="E2566" s="17">
        <v>1100122</v>
      </c>
      <c r="F2566" s="17" t="s">
        <v>58</v>
      </c>
      <c r="G2566" s="17">
        <v>202963</v>
      </c>
      <c r="H2566" s="17" t="s">
        <v>130</v>
      </c>
      <c r="I2566" s="27">
        <v>20.5</v>
      </c>
      <c r="J2566" s="27">
        <v>20.5</v>
      </c>
      <c r="K2566" s="17" t="s">
        <v>1939</v>
      </c>
      <c r="L2566" s="34">
        <v>1197</v>
      </c>
      <c r="M2566" s="17">
        <v>1197</v>
      </c>
      <c r="N2566" s="18">
        <v>2705999.9</v>
      </c>
      <c r="O2566" s="30">
        <v>131999.99512195121</v>
      </c>
    </row>
    <row r="2567" spans="1:15" x14ac:dyDescent="0.25">
      <c r="A2567" s="36">
        <v>42784</v>
      </c>
      <c r="B2567" s="38">
        <v>2</v>
      </c>
      <c r="C2567" s="38">
        <v>7</v>
      </c>
      <c r="D2567" s="17">
        <v>3000038759</v>
      </c>
      <c r="E2567" s="17">
        <v>1100122</v>
      </c>
      <c r="F2567" s="17" t="s">
        <v>58</v>
      </c>
      <c r="G2567" s="17">
        <v>202963</v>
      </c>
      <c r="H2567" s="17" t="s">
        <v>130</v>
      </c>
      <c r="I2567" s="27">
        <v>20.079999999999998</v>
      </c>
      <c r="J2567" s="27">
        <v>20.059999999999999</v>
      </c>
      <c r="K2567" s="17" t="s">
        <v>1940</v>
      </c>
      <c r="L2567" s="34">
        <v>1196</v>
      </c>
      <c r="M2567" s="17">
        <v>1196</v>
      </c>
      <c r="N2567" s="18">
        <v>2647919.91</v>
      </c>
      <c r="O2567" s="30">
        <v>131999.99551345964</v>
      </c>
    </row>
    <row r="2568" spans="1:15" x14ac:dyDescent="0.25">
      <c r="A2568" s="36">
        <v>42784</v>
      </c>
      <c r="B2568" s="38">
        <v>2</v>
      </c>
      <c r="C2568" s="38">
        <v>7</v>
      </c>
      <c r="D2568" s="17">
        <v>3000038759</v>
      </c>
      <c r="E2568" s="17">
        <v>1100122</v>
      </c>
      <c r="F2568" s="17" t="s">
        <v>58</v>
      </c>
      <c r="G2568" s="17">
        <v>202963</v>
      </c>
      <c r="H2568" s="17" t="s">
        <v>130</v>
      </c>
      <c r="I2568" s="27">
        <v>20.34</v>
      </c>
      <c r="J2568" s="27">
        <v>20.34</v>
      </c>
      <c r="K2568" s="17" t="s">
        <v>1935</v>
      </c>
      <c r="L2568" s="34">
        <v>1195</v>
      </c>
      <c r="M2568" s="17">
        <v>1195</v>
      </c>
      <c r="N2568" s="18">
        <v>2684879.9</v>
      </c>
      <c r="O2568" s="30">
        <v>131999.99508357915</v>
      </c>
    </row>
    <row r="2569" spans="1:15" x14ac:dyDescent="0.25">
      <c r="A2569" s="36">
        <v>42784</v>
      </c>
      <c r="B2569" s="38">
        <v>2</v>
      </c>
      <c r="C2569" s="38">
        <v>7</v>
      </c>
      <c r="D2569" s="17">
        <v>3000039123</v>
      </c>
      <c r="E2569" s="17">
        <v>1100122</v>
      </c>
      <c r="F2569" s="17" t="s">
        <v>58</v>
      </c>
      <c r="G2569" s="17">
        <v>600005</v>
      </c>
      <c r="H2569" s="17" t="s">
        <v>434</v>
      </c>
      <c r="I2569" s="27">
        <v>19.024999999999999</v>
      </c>
      <c r="J2569" s="27">
        <v>19</v>
      </c>
      <c r="K2569" s="17" t="s">
        <v>1476</v>
      </c>
      <c r="L2569" s="34">
        <v>9499740207</v>
      </c>
      <c r="M2569" s="17">
        <v>9499740207</v>
      </c>
      <c r="N2569" s="18">
        <v>2138469</v>
      </c>
      <c r="O2569" s="30">
        <v>112551</v>
      </c>
    </row>
    <row r="2570" spans="1:15" x14ac:dyDescent="0.25">
      <c r="A2570" s="36">
        <v>42784</v>
      </c>
      <c r="B2570" s="38">
        <v>2</v>
      </c>
      <c r="C2570" s="38">
        <v>7</v>
      </c>
      <c r="D2570" s="17">
        <v>3000039072</v>
      </c>
      <c r="E2570" s="17">
        <v>1100380</v>
      </c>
      <c r="F2570" s="17" t="s">
        <v>23</v>
      </c>
      <c r="G2570" s="17">
        <v>200282</v>
      </c>
      <c r="H2570" s="17" t="s">
        <v>24</v>
      </c>
      <c r="I2570" s="27">
        <v>32.99</v>
      </c>
      <c r="J2570" s="27">
        <v>32.99</v>
      </c>
      <c r="K2570" s="17" t="s">
        <v>1941</v>
      </c>
      <c r="L2570" s="34">
        <v>399</v>
      </c>
      <c r="M2570" s="17">
        <v>399</v>
      </c>
      <c r="N2570" s="18">
        <v>2660720.7000000002</v>
      </c>
      <c r="O2570" s="30">
        <v>80652.340103061535</v>
      </c>
    </row>
    <row r="2571" spans="1:15" x14ac:dyDescent="0.25">
      <c r="A2571" s="36">
        <v>42784</v>
      </c>
      <c r="B2571" s="38">
        <v>2</v>
      </c>
      <c r="C2571" s="38">
        <v>7</v>
      </c>
      <c r="D2571" s="17">
        <v>3000039072</v>
      </c>
      <c r="E2571" s="17">
        <v>1100380</v>
      </c>
      <c r="F2571" s="17" t="s">
        <v>23</v>
      </c>
      <c r="G2571" s="17">
        <v>200282</v>
      </c>
      <c r="H2571" s="17" t="s">
        <v>24</v>
      </c>
      <c r="I2571" s="27">
        <v>33.659999999999997</v>
      </c>
      <c r="J2571" s="27">
        <v>33.619999999999997</v>
      </c>
      <c r="K2571" s="17" t="s">
        <v>519</v>
      </c>
      <c r="L2571" s="34">
        <v>400</v>
      </c>
      <c r="M2571" s="17">
        <v>400</v>
      </c>
      <c r="N2571" s="18">
        <v>2711531.67</v>
      </c>
      <c r="O2571" s="30">
        <v>80652.339976204647</v>
      </c>
    </row>
    <row r="2572" spans="1:15" x14ac:dyDescent="0.25">
      <c r="A2572" s="36">
        <v>42784</v>
      </c>
      <c r="B2572" s="38">
        <v>2</v>
      </c>
      <c r="C2572" s="38">
        <v>7</v>
      </c>
      <c r="D2572" s="17">
        <v>3000039072</v>
      </c>
      <c r="E2572" s="17">
        <v>1100380</v>
      </c>
      <c r="F2572" s="17" t="s">
        <v>23</v>
      </c>
      <c r="G2572" s="17">
        <v>200282</v>
      </c>
      <c r="H2572" s="17" t="s">
        <v>24</v>
      </c>
      <c r="I2572" s="27">
        <v>33.380000000000003</v>
      </c>
      <c r="J2572" s="27">
        <v>33.36</v>
      </c>
      <c r="K2572" s="17" t="s">
        <v>1942</v>
      </c>
      <c r="L2572" s="34">
        <v>398</v>
      </c>
      <c r="M2572" s="17">
        <v>398</v>
      </c>
      <c r="N2572" s="18">
        <v>2690562.06</v>
      </c>
      <c r="O2572" s="30">
        <v>80652.339928057554</v>
      </c>
    </row>
    <row r="2573" spans="1:15" x14ac:dyDescent="0.25">
      <c r="A2573" s="36">
        <v>42787</v>
      </c>
      <c r="B2573" s="38">
        <v>2</v>
      </c>
      <c r="C2573" s="38">
        <v>8</v>
      </c>
      <c r="D2573" s="17">
        <v>3000038758</v>
      </c>
      <c r="E2573" s="17">
        <v>1100122</v>
      </c>
      <c r="F2573" s="17" t="s">
        <v>58</v>
      </c>
      <c r="G2573" s="17">
        <v>203068</v>
      </c>
      <c r="H2573" s="17" t="s">
        <v>407</v>
      </c>
      <c r="I2573" s="27">
        <v>20.420000000000002</v>
      </c>
      <c r="J2573" s="27">
        <v>20.350000000000001</v>
      </c>
      <c r="K2573" s="17" t="s">
        <v>972</v>
      </c>
      <c r="L2573" s="34">
        <v>1215</v>
      </c>
      <c r="M2573" s="17">
        <v>1215</v>
      </c>
      <c r="N2573" s="18">
        <v>2706550.07</v>
      </c>
      <c r="O2573" s="30">
        <v>133000.00343980343</v>
      </c>
    </row>
    <row r="2574" spans="1:15" x14ac:dyDescent="0.25">
      <c r="A2574" s="36">
        <v>42787</v>
      </c>
      <c r="B2574" s="38">
        <v>2</v>
      </c>
      <c r="C2574" s="38">
        <v>8</v>
      </c>
      <c r="D2574" s="17">
        <v>3000038758</v>
      </c>
      <c r="E2574" s="17">
        <v>1100122</v>
      </c>
      <c r="F2574" s="17" t="s">
        <v>58</v>
      </c>
      <c r="G2574" s="17">
        <v>203068</v>
      </c>
      <c r="H2574" s="17" t="s">
        <v>407</v>
      </c>
      <c r="I2574" s="27">
        <v>19.850000000000001</v>
      </c>
      <c r="J2574" s="27">
        <v>19.850000000000001</v>
      </c>
      <c r="K2574" s="17" t="s">
        <v>1943</v>
      </c>
      <c r="L2574" s="34">
        <v>1220</v>
      </c>
      <c r="M2574" s="17">
        <v>1220</v>
      </c>
      <c r="N2574" s="18">
        <v>2640050.0699999994</v>
      </c>
      <c r="O2574" s="30">
        <v>133000.00352644833</v>
      </c>
    </row>
    <row r="2575" spans="1:15" x14ac:dyDescent="0.25">
      <c r="A2575" s="36">
        <v>42787</v>
      </c>
      <c r="B2575" s="38">
        <v>2</v>
      </c>
      <c r="C2575" s="38">
        <v>8</v>
      </c>
      <c r="D2575" s="17">
        <v>3000038742</v>
      </c>
      <c r="E2575" s="17">
        <v>1100122</v>
      </c>
      <c r="F2575" s="17" t="s">
        <v>58</v>
      </c>
      <c r="G2575" s="17">
        <v>203079</v>
      </c>
      <c r="H2575" s="17" t="s">
        <v>482</v>
      </c>
      <c r="I2575" s="27">
        <v>19.77</v>
      </c>
      <c r="J2575" s="27">
        <v>19.77</v>
      </c>
      <c r="K2575" s="17" t="s">
        <v>1944</v>
      </c>
      <c r="L2575" s="34">
        <v>177</v>
      </c>
      <c r="M2575" s="17">
        <v>177</v>
      </c>
      <c r="N2575" s="18">
        <v>2609639.91</v>
      </c>
      <c r="O2575" s="30">
        <v>131999.99544764796</v>
      </c>
    </row>
    <row r="2576" spans="1:15" x14ac:dyDescent="0.25">
      <c r="A2576" s="36">
        <v>42787</v>
      </c>
      <c r="B2576" s="38">
        <v>2</v>
      </c>
      <c r="C2576" s="38">
        <v>8</v>
      </c>
      <c r="D2576" s="17">
        <v>3000038619</v>
      </c>
      <c r="E2576" s="17">
        <v>1100122</v>
      </c>
      <c r="F2576" s="17" t="s">
        <v>58</v>
      </c>
      <c r="G2576" s="17">
        <v>200292</v>
      </c>
      <c r="H2576" s="17" t="s">
        <v>624</v>
      </c>
      <c r="I2576" s="27">
        <v>20.175000000000001</v>
      </c>
      <c r="J2576" s="27">
        <v>20.13</v>
      </c>
      <c r="K2576" s="17" t="s">
        <v>1945</v>
      </c>
      <c r="L2576" s="34">
        <v>5956</v>
      </c>
      <c r="M2576" s="17">
        <v>5956</v>
      </c>
      <c r="N2576" s="18">
        <v>2576640</v>
      </c>
      <c r="O2576" s="30">
        <v>128000</v>
      </c>
    </row>
    <row r="2577" spans="1:15" x14ac:dyDescent="0.25">
      <c r="A2577" s="36">
        <v>42787</v>
      </c>
      <c r="B2577" s="38">
        <v>2</v>
      </c>
      <c r="C2577" s="38">
        <v>8</v>
      </c>
      <c r="D2577" s="17">
        <v>3000038758</v>
      </c>
      <c r="E2577" s="17">
        <v>1100122</v>
      </c>
      <c r="F2577" s="17" t="s">
        <v>58</v>
      </c>
      <c r="G2577" s="17">
        <v>203068</v>
      </c>
      <c r="H2577" s="17" t="s">
        <v>407</v>
      </c>
      <c r="I2577" s="27">
        <v>20.03</v>
      </c>
      <c r="J2577" s="27">
        <v>20.010000000000002</v>
      </c>
      <c r="K2577" s="17" t="s">
        <v>1946</v>
      </c>
      <c r="L2577" s="34">
        <v>1225</v>
      </c>
      <c r="M2577" s="17">
        <v>1225</v>
      </c>
      <c r="N2577" s="18">
        <v>2661330.06</v>
      </c>
      <c r="O2577" s="30">
        <v>133000.00299850074</v>
      </c>
    </row>
    <row r="2578" spans="1:15" x14ac:dyDescent="0.25">
      <c r="A2578" s="36">
        <v>42787</v>
      </c>
      <c r="B2578" s="38">
        <v>2</v>
      </c>
      <c r="C2578" s="38">
        <v>8</v>
      </c>
      <c r="D2578" s="17">
        <v>3000038742</v>
      </c>
      <c r="E2578" s="17">
        <v>1100122</v>
      </c>
      <c r="F2578" s="17" t="s">
        <v>58</v>
      </c>
      <c r="G2578" s="17">
        <v>203079</v>
      </c>
      <c r="H2578" s="17" t="s">
        <v>482</v>
      </c>
      <c r="I2578" s="27">
        <v>19.98</v>
      </c>
      <c r="J2578" s="27">
        <v>19.97</v>
      </c>
      <c r="K2578" s="17" t="s">
        <v>1947</v>
      </c>
      <c r="L2578" s="34">
        <v>178</v>
      </c>
      <c r="M2578" s="17">
        <v>178</v>
      </c>
      <c r="N2578" s="18">
        <v>2636039.91</v>
      </c>
      <c r="O2578" s="30">
        <v>131999.99549323987</v>
      </c>
    </row>
    <row r="2579" spans="1:15" x14ac:dyDescent="0.25">
      <c r="A2579" s="36">
        <v>42787</v>
      </c>
      <c r="B2579" s="38">
        <v>2</v>
      </c>
      <c r="C2579" s="38">
        <v>8</v>
      </c>
      <c r="D2579" s="17">
        <v>3000038757</v>
      </c>
      <c r="E2579" s="17">
        <v>1100122</v>
      </c>
      <c r="F2579" s="17" t="s">
        <v>58</v>
      </c>
      <c r="G2579" s="17">
        <v>203084</v>
      </c>
      <c r="H2579" s="17" t="s">
        <v>494</v>
      </c>
      <c r="I2579" s="27">
        <v>20.350000000000001</v>
      </c>
      <c r="J2579" s="27">
        <v>20.3</v>
      </c>
      <c r="K2579" s="17" t="s">
        <v>1948</v>
      </c>
      <c r="L2579" s="34">
        <v>131</v>
      </c>
      <c r="M2579" s="17">
        <v>131</v>
      </c>
      <c r="N2579" s="18">
        <v>2699900.06</v>
      </c>
      <c r="O2579" s="30">
        <v>133000.00295566503</v>
      </c>
    </row>
    <row r="2580" spans="1:15" x14ac:dyDescent="0.25">
      <c r="A2580" s="36">
        <v>42787</v>
      </c>
      <c r="B2580" s="38">
        <v>2</v>
      </c>
      <c r="C2580" s="38">
        <v>8</v>
      </c>
      <c r="D2580" s="17">
        <v>3000038275</v>
      </c>
      <c r="E2580" s="17">
        <v>1100122</v>
      </c>
      <c r="F2580" s="17" t="s">
        <v>58</v>
      </c>
      <c r="G2580" s="17">
        <v>203307</v>
      </c>
      <c r="H2580" s="17" t="e">
        <v>#N/A</v>
      </c>
      <c r="I2580" s="27">
        <v>20.13</v>
      </c>
      <c r="J2580" s="27">
        <v>20.12</v>
      </c>
      <c r="K2580" s="17" t="s">
        <v>1230</v>
      </c>
      <c r="L2580" s="34">
        <v>154</v>
      </c>
      <c r="M2580" s="17">
        <v>154</v>
      </c>
      <c r="N2580" s="18">
        <v>2374159.91</v>
      </c>
      <c r="O2580" s="30">
        <v>117999.99552683897</v>
      </c>
    </row>
    <row r="2581" spans="1:15" x14ac:dyDescent="0.25">
      <c r="A2581" s="36">
        <v>42787</v>
      </c>
      <c r="B2581" s="38">
        <v>2</v>
      </c>
      <c r="C2581" s="38">
        <v>8</v>
      </c>
      <c r="D2581" s="17">
        <v>3000038759</v>
      </c>
      <c r="E2581" s="17">
        <v>1100122</v>
      </c>
      <c r="F2581" s="17" t="s">
        <v>58</v>
      </c>
      <c r="G2581" s="17">
        <v>202963</v>
      </c>
      <c r="H2581" s="17" t="s">
        <v>130</v>
      </c>
      <c r="I2581" s="27">
        <v>16.61</v>
      </c>
      <c r="J2581" s="27">
        <v>16.57</v>
      </c>
      <c r="K2581" s="17" t="s">
        <v>1949</v>
      </c>
      <c r="L2581" s="34">
        <v>1200</v>
      </c>
      <c r="M2581" s="17">
        <v>1200</v>
      </c>
      <c r="N2581" s="18">
        <v>2187239.92</v>
      </c>
      <c r="O2581" s="30">
        <v>131999.99517199758</v>
      </c>
    </row>
    <row r="2582" spans="1:15" x14ac:dyDescent="0.25">
      <c r="A2582" s="36">
        <v>42787</v>
      </c>
      <c r="B2582" s="38">
        <v>2</v>
      </c>
      <c r="C2582" s="38">
        <v>8</v>
      </c>
      <c r="D2582" s="17">
        <v>3000038758</v>
      </c>
      <c r="E2582" s="17">
        <v>1100122</v>
      </c>
      <c r="F2582" s="17" t="s">
        <v>58</v>
      </c>
      <c r="G2582" s="17">
        <v>203068</v>
      </c>
      <c r="H2582" s="17" t="s">
        <v>407</v>
      </c>
      <c r="I2582" s="27">
        <v>20.65</v>
      </c>
      <c r="J2582" s="27">
        <v>20.59</v>
      </c>
      <c r="K2582" s="17" t="s">
        <v>1950</v>
      </c>
      <c r="L2582" s="34">
        <v>1224</v>
      </c>
      <c r="M2582" s="17">
        <v>1224</v>
      </c>
      <c r="N2582" s="18">
        <v>2738470.07</v>
      </c>
      <c r="O2582" s="30">
        <v>133000.0033997086</v>
      </c>
    </row>
    <row r="2583" spans="1:15" x14ac:dyDescent="0.25">
      <c r="A2583" s="36">
        <v>42787</v>
      </c>
      <c r="B2583" s="38">
        <v>2</v>
      </c>
      <c r="C2583" s="38">
        <v>8</v>
      </c>
      <c r="D2583" s="17">
        <v>3000038759</v>
      </c>
      <c r="E2583" s="17">
        <v>1100122</v>
      </c>
      <c r="F2583" s="17" t="s">
        <v>58</v>
      </c>
      <c r="G2583" s="17">
        <v>202963</v>
      </c>
      <c r="H2583" s="17" t="s">
        <v>130</v>
      </c>
      <c r="I2583" s="27">
        <v>16.22</v>
      </c>
      <c r="J2583" s="27">
        <v>16.18</v>
      </c>
      <c r="K2583" s="17" t="s">
        <v>1951</v>
      </c>
      <c r="L2583" s="34">
        <v>1201</v>
      </c>
      <c r="M2583" s="17">
        <v>1201</v>
      </c>
      <c r="N2583" s="18">
        <v>2135759.92</v>
      </c>
      <c r="O2583" s="30">
        <v>131999.99505562423</v>
      </c>
    </row>
    <row r="2584" spans="1:15" x14ac:dyDescent="0.25">
      <c r="A2584" s="36">
        <v>42787</v>
      </c>
      <c r="B2584" s="38">
        <v>2</v>
      </c>
      <c r="C2584" s="38">
        <v>8</v>
      </c>
      <c r="D2584" s="17">
        <v>3000038299</v>
      </c>
      <c r="E2584" s="17">
        <v>1100365</v>
      </c>
      <c r="F2584" s="17" t="s">
        <v>14</v>
      </c>
      <c r="G2584" s="17">
        <v>202018</v>
      </c>
      <c r="H2584" s="17" t="s">
        <v>1952</v>
      </c>
      <c r="I2584" s="27">
        <v>24.71</v>
      </c>
      <c r="J2584" s="27">
        <v>24.69</v>
      </c>
      <c r="K2584" s="17" t="s">
        <v>1953</v>
      </c>
      <c r="L2584" s="34">
        <v>143</v>
      </c>
      <c r="M2584" s="17">
        <v>143</v>
      </c>
      <c r="N2584" s="18">
        <v>1224624</v>
      </c>
      <c r="O2584" s="30">
        <v>49600</v>
      </c>
    </row>
    <row r="2585" spans="1:15" x14ac:dyDescent="0.25">
      <c r="A2585" s="36">
        <v>42787</v>
      </c>
      <c r="B2585" s="38">
        <v>2</v>
      </c>
      <c r="C2585" s="38">
        <v>8</v>
      </c>
      <c r="D2585" s="17">
        <v>3000039072</v>
      </c>
      <c r="E2585" s="17">
        <v>1100380</v>
      </c>
      <c r="F2585" s="17" t="s">
        <v>23</v>
      </c>
      <c r="G2585" s="17">
        <v>200282</v>
      </c>
      <c r="H2585" s="17" t="s">
        <v>24</v>
      </c>
      <c r="I2585" s="27">
        <v>27.42</v>
      </c>
      <c r="J2585" s="27">
        <v>27.4</v>
      </c>
      <c r="K2585" s="17" t="s">
        <v>1954</v>
      </c>
      <c r="L2585" s="34">
        <v>403</v>
      </c>
      <c r="M2585" s="17">
        <v>403</v>
      </c>
      <c r="N2585" s="18">
        <v>2209874.12</v>
      </c>
      <c r="O2585" s="30">
        <v>80652.340145985407</v>
      </c>
    </row>
    <row r="2586" spans="1:15" x14ac:dyDescent="0.25">
      <c r="A2586" s="36">
        <v>42787</v>
      </c>
      <c r="B2586" s="38">
        <v>2</v>
      </c>
      <c r="C2586" s="38">
        <v>8</v>
      </c>
      <c r="D2586" s="17">
        <v>3000039072</v>
      </c>
      <c r="E2586" s="17">
        <v>1100380</v>
      </c>
      <c r="F2586" s="17" t="s">
        <v>23</v>
      </c>
      <c r="G2586" s="17">
        <v>200282</v>
      </c>
      <c r="H2586" s="17" t="s">
        <v>24</v>
      </c>
      <c r="I2586" s="27">
        <v>28.02</v>
      </c>
      <c r="J2586" s="27">
        <v>28.02</v>
      </c>
      <c r="K2586" s="17" t="s">
        <v>68</v>
      </c>
      <c r="L2586" s="34" t="s">
        <v>1955</v>
      </c>
      <c r="M2586" s="17">
        <v>401</v>
      </c>
      <c r="N2586" s="18">
        <v>2259878.5699999998</v>
      </c>
      <c r="O2586" s="30">
        <v>80652.34011420414</v>
      </c>
    </row>
    <row r="2587" spans="1:15" x14ac:dyDescent="0.25">
      <c r="A2587" s="36">
        <v>42787</v>
      </c>
      <c r="B2587" s="38">
        <v>2</v>
      </c>
      <c r="C2587" s="38">
        <v>8</v>
      </c>
      <c r="D2587" s="17">
        <v>3000039072</v>
      </c>
      <c r="E2587" s="17">
        <v>1100380</v>
      </c>
      <c r="F2587" s="17" t="s">
        <v>23</v>
      </c>
      <c r="G2587" s="17">
        <v>200282</v>
      </c>
      <c r="H2587" s="17" t="s">
        <v>24</v>
      </c>
      <c r="I2587" s="27">
        <v>26.75</v>
      </c>
      <c r="J2587" s="27">
        <v>26.73</v>
      </c>
      <c r="K2587" s="17" t="s">
        <v>1956</v>
      </c>
      <c r="L2587" s="34" t="s">
        <v>1957</v>
      </c>
      <c r="M2587" s="17">
        <v>407</v>
      </c>
      <c r="N2587" s="18">
        <v>2155837.0499999998</v>
      </c>
      <c r="O2587" s="30">
        <v>80652.340067340061</v>
      </c>
    </row>
    <row r="2588" spans="1:15" x14ac:dyDescent="0.25">
      <c r="A2588" s="36">
        <v>42787</v>
      </c>
      <c r="B2588" s="38">
        <v>2</v>
      </c>
      <c r="C2588" s="38">
        <v>8</v>
      </c>
      <c r="D2588" s="17">
        <v>3000039072</v>
      </c>
      <c r="E2588" s="17">
        <v>1100380</v>
      </c>
      <c r="F2588" s="17" t="s">
        <v>23</v>
      </c>
      <c r="G2588" s="17">
        <v>200282</v>
      </c>
      <c r="H2588" s="17" t="s">
        <v>24</v>
      </c>
      <c r="I2588" s="27">
        <v>32.729999999999997</v>
      </c>
      <c r="J2588" s="27">
        <v>32.67</v>
      </c>
      <c r="K2588" s="17" t="s">
        <v>1958</v>
      </c>
      <c r="L2588" s="34">
        <v>402</v>
      </c>
      <c r="M2588" s="17">
        <v>402</v>
      </c>
      <c r="N2588" s="18">
        <v>2634911.9500000002</v>
      </c>
      <c r="O2588" s="30">
        <v>80652.340067340076</v>
      </c>
    </row>
    <row r="2589" spans="1:15" x14ac:dyDescent="0.25">
      <c r="A2589" s="36">
        <v>42787</v>
      </c>
      <c r="B2589" s="38">
        <v>2</v>
      </c>
      <c r="C2589" s="38">
        <v>8</v>
      </c>
      <c r="D2589" s="17">
        <v>3000039226</v>
      </c>
      <c r="E2589" s="17">
        <v>1100380</v>
      </c>
      <c r="F2589" s="17" t="s">
        <v>23</v>
      </c>
      <c r="G2589" s="17">
        <v>200282</v>
      </c>
      <c r="H2589" s="17" t="s">
        <v>24</v>
      </c>
      <c r="I2589" s="27">
        <v>27.98</v>
      </c>
      <c r="J2589" s="27">
        <v>27.9</v>
      </c>
      <c r="K2589" s="17" t="s">
        <v>241</v>
      </c>
      <c r="L2589" s="34">
        <v>410</v>
      </c>
      <c r="M2589" s="17">
        <v>410</v>
      </c>
      <c r="N2589" s="18">
        <v>2240410.73</v>
      </c>
      <c r="O2589" s="30">
        <v>80301.459856630827</v>
      </c>
    </row>
    <row r="2590" spans="1:15" x14ac:dyDescent="0.25">
      <c r="A2590" s="36">
        <v>42787</v>
      </c>
      <c r="B2590" s="38">
        <v>2</v>
      </c>
      <c r="C2590" s="38">
        <v>8</v>
      </c>
      <c r="D2590" s="17">
        <v>3000039072</v>
      </c>
      <c r="E2590" s="17">
        <v>1100380</v>
      </c>
      <c r="F2590" s="17" t="s">
        <v>23</v>
      </c>
      <c r="G2590" s="17">
        <v>200282</v>
      </c>
      <c r="H2590" s="17" t="s">
        <v>24</v>
      </c>
      <c r="I2590" s="27">
        <v>27.44</v>
      </c>
      <c r="J2590" s="27">
        <v>27.38</v>
      </c>
      <c r="K2590" s="17" t="s">
        <v>33</v>
      </c>
      <c r="L2590" s="34">
        <v>404</v>
      </c>
      <c r="M2590" s="17">
        <v>404</v>
      </c>
      <c r="N2590" s="18">
        <v>2208261.0699999998</v>
      </c>
      <c r="O2590" s="30">
        <v>80652.340029218409</v>
      </c>
    </row>
    <row r="2591" spans="1:15" x14ac:dyDescent="0.25">
      <c r="A2591" s="36">
        <v>42787</v>
      </c>
      <c r="B2591" s="38">
        <v>2</v>
      </c>
      <c r="C2591" s="38">
        <v>8</v>
      </c>
      <c r="D2591" s="17">
        <v>3000039072</v>
      </c>
      <c r="E2591" s="17">
        <v>1100380</v>
      </c>
      <c r="F2591" s="17" t="s">
        <v>23</v>
      </c>
      <c r="G2591" s="17">
        <v>200282</v>
      </c>
      <c r="H2591" s="17" t="s">
        <v>24</v>
      </c>
      <c r="I2591" s="27">
        <v>33.200000000000003</v>
      </c>
      <c r="J2591" s="27">
        <v>33.15</v>
      </c>
      <c r="K2591" s="17" t="s">
        <v>1959</v>
      </c>
      <c r="L2591" s="34" t="s">
        <v>1960</v>
      </c>
      <c r="M2591" s="17">
        <v>405</v>
      </c>
      <c r="N2591" s="18">
        <v>2673625.0699999998</v>
      </c>
      <c r="O2591" s="30">
        <v>80652.33996983408</v>
      </c>
    </row>
    <row r="2592" spans="1:15" x14ac:dyDescent="0.25">
      <c r="A2592" s="36">
        <v>42787</v>
      </c>
      <c r="B2592" s="38">
        <v>2</v>
      </c>
      <c r="C2592" s="38">
        <v>8</v>
      </c>
      <c r="D2592" s="17">
        <v>3000039072</v>
      </c>
      <c r="E2592" s="17">
        <v>1100380</v>
      </c>
      <c r="F2592" s="17" t="s">
        <v>23</v>
      </c>
      <c r="G2592" s="17">
        <v>200282</v>
      </c>
      <c r="H2592" s="17" t="s">
        <v>24</v>
      </c>
      <c r="I2592" s="27">
        <v>27.13</v>
      </c>
      <c r="J2592" s="27">
        <v>27.11</v>
      </c>
      <c r="K2592" s="17" t="s">
        <v>95</v>
      </c>
      <c r="L2592" s="34" t="s">
        <v>1961</v>
      </c>
      <c r="M2592" s="17">
        <v>406</v>
      </c>
      <c r="N2592" s="18">
        <v>2186484.94</v>
      </c>
      <c r="O2592" s="30">
        <v>80652.340095905573</v>
      </c>
    </row>
    <row r="2593" spans="1:15" x14ac:dyDescent="0.25">
      <c r="A2593" s="36">
        <v>42788</v>
      </c>
      <c r="B2593" s="38">
        <v>2</v>
      </c>
      <c r="C2593" s="38">
        <v>8</v>
      </c>
      <c r="D2593" s="17">
        <v>3000038694</v>
      </c>
      <c r="E2593" s="17">
        <v>1100122</v>
      </c>
      <c r="F2593" s="17" t="s">
        <v>58</v>
      </c>
      <c r="G2593" s="17">
        <v>203098</v>
      </c>
      <c r="H2593" s="17" t="s">
        <v>626</v>
      </c>
      <c r="I2593" s="27">
        <v>20.2</v>
      </c>
      <c r="J2593" s="27">
        <v>20.170000000000002</v>
      </c>
      <c r="K2593" s="17" t="s">
        <v>1962</v>
      </c>
      <c r="L2593" s="34">
        <v>397</v>
      </c>
      <c r="M2593" s="17">
        <v>397</v>
      </c>
      <c r="N2593" s="18">
        <v>2622099.9900000002</v>
      </c>
      <c r="O2593" s="30">
        <v>129999.99950421418</v>
      </c>
    </row>
    <row r="2594" spans="1:15" x14ac:dyDescent="0.25">
      <c r="A2594" s="36">
        <v>42788</v>
      </c>
      <c r="B2594" s="38">
        <v>2</v>
      </c>
      <c r="C2594" s="38">
        <v>8</v>
      </c>
      <c r="D2594" s="17">
        <v>3000038759</v>
      </c>
      <c r="E2594" s="17">
        <v>1100122</v>
      </c>
      <c r="F2594" s="17" t="s">
        <v>58</v>
      </c>
      <c r="G2594" s="17">
        <v>202963</v>
      </c>
      <c r="H2594" s="17" t="s">
        <v>130</v>
      </c>
      <c r="I2594" s="27">
        <v>7.12</v>
      </c>
      <c r="J2594" s="27">
        <v>7.12</v>
      </c>
      <c r="K2594" s="17" t="s">
        <v>1935</v>
      </c>
      <c r="L2594" s="34">
        <v>1195</v>
      </c>
      <c r="M2594" s="17">
        <v>1195</v>
      </c>
      <c r="N2594" s="18">
        <v>939839.96</v>
      </c>
      <c r="O2594" s="30">
        <v>131999.99438202247</v>
      </c>
    </row>
    <row r="2595" spans="1:15" x14ac:dyDescent="0.25">
      <c r="A2595" s="36">
        <v>42788</v>
      </c>
      <c r="B2595" s="38">
        <v>2</v>
      </c>
      <c r="C2595" s="38">
        <v>8</v>
      </c>
      <c r="D2595" s="17">
        <v>3000038740</v>
      </c>
      <c r="E2595" s="17">
        <v>1100122</v>
      </c>
      <c r="F2595" s="17" t="s">
        <v>58</v>
      </c>
      <c r="G2595" s="17">
        <v>202963</v>
      </c>
      <c r="H2595" s="17" t="s">
        <v>130</v>
      </c>
      <c r="I2595" s="27">
        <v>13.22</v>
      </c>
      <c r="J2595" s="27">
        <v>13.22</v>
      </c>
      <c r="K2595" s="17" t="s">
        <v>1935</v>
      </c>
      <c r="L2595" s="34">
        <v>1195</v>
      </c>
      <c r="M2595" s="17">
        <v>1195</v>
      </c>
      <c r="N2595" s="18">
        <v>1745039.94</v>
      </c>
      <c r="O2595" s="30">
        <v>131999.99546142208</v>
      </c>
    </row>
    <row r="2596" spans="1:15" x14ac:dyDescent="0.25">
      <c r="A2596" s="36">
        <v>42788</v>
      </c>
      <c r="B2596" s="38">
        <v>2</v>
      </c>
      <c r="C2596" s="38">
        <v>8</v>
      </c>
      <c r="D2596" s="17">
        <v>3000038759</v>
      </c>
      <c r="E2596" s="17">
        <v>1100122</v>
      </c>
      <c r="F2596" s="17" t="s">
        <v>58</v>
      </c>
      <c r="G2596" s="17">
        <v>202963</v>
      </c>
      <c r="H2596" s="17" t="s">
        <v>130</v>
      </c>
      <c r="I2596" s="27">
        <v>20.21</v>
      </c>
      <c r="J2596" s="27">
        <v>20.170000000000002</v>
      </c>
      <c r="K2596" s="17" t="s">
        <v>1963</v>
      </c>
      <c r="L2596" s="34">
        <v>1202</v>
      </c>
      <c r="M2596" s="17">
        <v>1202</v>
      </c>
      <c r="N2596" s="18">
        <v>2662439.9</v>
      </c>
      <c r="O2596" s="30">
        <v>131999.99504214179</v>
      </c>
    </row>
    <row r="2597" spans="1:15" x14ac:dyDescent="0.25">
      <c r="A2597" s="36">
        <v>42788</v>
      </c>
      <c r="B2597" s="38">
        <v>2</v>
      </c>
      <c r="C2597" s="38">
        <v>8</v>
      </c>
      <c r="D2597" s="17">
        <v>3000038712</v>
      </c>
      <c r="E2597" s="17">
        <v>1100122</v>
      </c>
      <c r="F2597" s="17" t="s">
        <v>58</v>
      </c>
      <c r="G2597" s="17">
        <v>200296</v>
      </c>
      <c r="H2597" s="17" t="s">
        <v>864</v>
      </c>
      <c r="I2597" s="27">
        <v>19.23</v>
      </c>
      <c r="J2597" s="27">
        <v>19.190000000000001</v>
      </c>
      <c r="K2597" s="17" t="s">
        <v>1964</v>
      </c>
      <c r="L2597" s="34">
        <v>91</v>
      </c>
      <c r="M2597" s="17">
        <v>91</v>
      </c>
      <c r="N2597" s="18">
        <v>2264420</v>
      </c>
      <c r="O2597" s="30">
        <v>117999.99999999999</v>
      </c>
    </row>
    <row r="2598" spans="1:15" x14ac:dyDescent="0.25">
      <c r="A2598" s="36">
        <v>42788</v>
      </c>
      <c r="B2598" s="38">
        <v>2</v>
      </c>
      <c r="C2598" s="38">
        <v>8</v>
      </c>
      <c r="D2598" s="17">
        <v>3000039253</v>
      </c>
      <c r="E2598" s="17">
        <v>1100122</v>
      </c>
      <c r="F2598" s="17" t="s">
        <v>58</v>
      </c>
      <c r="G2598" s="17">
        <v>600005</v>
      </c>
      <c r="H2598" s="17" t="s">
        <v>434</v>
      </c>
      <c r="I2598" s="27">
        <v>18.309999999999999</v>
      </c>
      <c r="J2598" s="27">
        <v>18.3</v>
      </c>
      <c r="K2598" s="17" t="s">
        <v>1965</v>
      </c>
      <c r="L2598" s="34">
        <v>9499740211</v>
      </c>
      <c r="M2598" s="17">
        <v>9499740211</v>
      </c>
      <c r="N2598" s="18">
        <v>1948437.6</v>
      </c>
      <c r="O2598" s="30">
        <v>106472</v>
      </c>
    </row>
    <row r="2599" spans="1:15" x14ac:dyDescent="0.25">
      <c r="A2599" s="36">
        <v>42788</v>
      </c>
      <c r="B2599" s="38">
        <v>2</v>
      </c>
      <c r="C2599" s="38">
        <v>8</v>
      </c>
      <c r="D2599" s="17">
        <v>3000038106</v>
      </c>
      <c r="E2599" s="17">
        <v>1100365</v>
      </c>
      <c r="F2599" s="17" t="s">
        <v>14</v>
      </c>
      <c r="G2599" s="17">
        <v>202529</v>
      </c>
      <c r="H2599" s="17" t="s">
        <v>1787</v>
      </c>
      <c r="I2599" s="27">
        <v>20.11</v>
      </c>
      <c r="J2599" s="27">
        <v>20.079999999999998</v>
      </c>
      <c r="K2599" s="17" t="s">
        <v>1903</v>
      </c>
      <c r="L2599" s="34">
        <v>217</v>
      </c>
      <c r="M2599" s="17">
        <v>217</v>
      </c>
      <c r="N2599" s="18">
        <v>995967.99999999988</v>
      </c>
      <c r="O2599" s="30">
        <v>49600</v>
      </c>
    </row>
    <row r="2600" spans="1:15" x14ac:dyDescent="0.25">
      <c r="A2600" s="36">
        <v>42788</v>
      </c>
      <c r="B2600" s="38">
        <v>2</v>
      </c>
      <c r="C2600" s="38">
        <v>8</v>
      </c>
      <c r="D2600" s="17">
        <v>3000038106</v>
      </c>
      <c r="E2600" s="17">
        <v>1100365</v>
      </c>
      <c r="F2600" s="17" t="s">
        <v>14</v>
      </c>
      <c r="G2600" s="17">
        <v>202529</v>
      </c>
      <c r="H2600" s="17" t="s">
        <v>1787</v>
      </c>
      <c r="I2600" s="27">
        <v>19.96</v>
      </c>
      <c r="J2600" s="27">
        <v>19.93</v>
      </c>
      <c r="K2600" s="17" t="s">
        <v>1904</v>
      </c>
      <c r="L2600" s="34">
        <v>218</v>
      </c>
      <c r="M2600" s="17">
        <v>218</v>
      </c>
      <c r="N2600" s="18">
        <v>988528</v>
      </c>
      <c r="O2600" s="30">
        <v>49600</v>
      </c>
    </row>
    <row r="2601" spans="1:15" x14ac:dyDescent="0.25">
      <c r="A2601" s="36">
        <v>42788</v>
      </c>
      <c r="B2601" s="38">
        <v>2</v>
      </c>
      <c r="C2601" s="38">
        <v>8</v>
      </c>
      <c r="D2601" s="17">
        <v>3000038281</v>
      </c>
      <c r="E2601" s="17">
        <v>1100365</v>
      </c>
      <c r="F2601" s="17" t="s">
        <v>14</v>
      </c>
      <c r="G2601" s="17">
        <v>201888</v>
      </c>
      <c r="H2601" s="17" t="s">
        <v>15</v>
      </c>
      <c r="I2601" s="27">
        <v>19.350000000000001</v>
      </c>
      <c r="J2601" s="27">
        <v>19.350000000000001</v>
      </c>
      <c r="K2601" s="17" t="s">
        <v>1362</v>
      </c>
      <c r="L2601" s="34">
        <v>28729</v>
      </c>
      <c r="M2601" s="17">
        <v>28422</v>
      </c>
      <c r="N2601" s="18">
        <v>942925.50000000012</v>
      </c>
      <c r="O2601" s="30">
        <v>48730</v>
      </c>
    </row>
    <row r="2602" spans="1:15" x14ac:dyDescent="0.25">
      <c r="A2602" s="36">
        <v>42788</v>
      </c>
      <c r="B2602" s="38">
        <v>2</v>
      </c>
      <c r="C2602" s="38">
        <v>8</v>
      </c>
      <c r="D2602" s="17">
        <v>3000038281</v>
      </c>
      <c r="E2602" s="17">
        <v>1100365</v>
      </c>
      <c r="F2602" s="17" t="s">
        <v>14</v>
      </c>
      <c r="G2602" s="17">
        <v>201888</v>
      </c>
      <c r="H2602" s="17" t="s">
        <v>15</v>
      </c>
      <c r="I2602" s="27">
        <v>19.84</v>
      </c>
      <c r="J2602" s="27">
        <v>19.809999999999999</v>
      </c>
      <c r="K2602" s="17" t="s">
        <v>1354</v>
      </c>
      <c r="L2602" s="34">
        <v>28706</v>
      </c>
      <c r="M2602" s="17">
        <v>28399</v>
      </c>
      <c r="N2602" s="18">
        <v>965341.3</v>
      </c>
      <c r="O2602" s="30">
        <v>48730.000000000007</v>
      </c>
    </row>
    <row r="2603" spans="1:15" x14ac:dyDescent="0.25">
      <c r="A2603" s="36">
        <v>42788</v>
      </c>
      <c r="B2603" s="38">
        <v>2</v>
      </c>
      <c r="C2603" s="38">
        <v>8</v>
      </c>
      <c r="D2603" s="17">
        <v>3000038281</v>
      </c>
      <c r="E2603" s="17">
        <v>1100365</v>
      </c>
      <c r="F2603" s="17" t="s">
        <v>14</v>
      </c>
      <c r="G2603" s="17">
        <v>201888</v>
      </c>
      <c r="H2603" s="17" t="s">
        <v>15</v>
      </c>
      <c r="I2603" s="27">
        <v>22.13</v>
      </c>
      <c r="J2603" s="27">
        <v>22.07</v>
      </c>
      <c r="K2603" s="17" t="s">
        <v>88</v>
      </c>
      <c r="L2603" s="34">
        <v>28389</v>
      </c>
      <c r="M2603" s="17">
        <v>28389</v>
      </c>
      <c r="N2603" s="18">
        <v>1075471.1000000001</v>
      </c>
      <c r="O2603" s="30">
        <v>48730</v>
      </c>
    </row>
    <row r="2604" spans="1:15" x14ac:dyDescent="0.25">
      <c r="A2604" s="36">
        <v>42788</v>
      </c>
      <c r="B2604" s="38">
        <v>2</v>
      </c>
      <c r="C2604" s="38">
        <v>8</v>
      </c>
      <c r="D2604" s="17">
        <v>3000038281</v>
      </c>
      <c r="E2604" s="17">
        <v>1100365</v>
      </c>
      <c r="F2604" s="17" t="s">
        <v>14</v>
      </c>
      <c r="G2604" s="17">
        <v>201888</v>
      </c>
      <c r="H2604" s="17" t="s">
        <v>15</v>
      </c>
      <c r="I2604" s="27">
        <v>24.51</v>
      </c>
      <c r="J2604" s="27">
        <v>24.44</v>
      </c>
      <c r="K2604" s="17" t="s">
        <v>1420</v>
      </c>
      <c r="L2604" s="34">
        <v>28387</v>
      </c>
      <c r="M2604" s="17">
        <v>28387</v>
      </c>
      <c r="N2604" s="18">
        <v>1190961.2</v>
      </c>
      <c r="O2604" s="30">
        <v>48729.999999999993</v>
      </c>
    </row>
    <row r="2605" spans="1:15" x14ac:dyDescent="0.25">
      <c r="A2605" s="36">
        <v>42788</v>
      </c>
      <c r="B2605" s="38">
        <v>2</v>
      </c>
      <c r="C2605" s="38">
        <v>8</v>
      </c>
      <c r="D2605" s="17">
        <v>3000038299</v>
      </c>
      <c r="E2605" s="17">
        <v>1100365</v>
      </c>
      <c r="F2605" s="17" t="s">
        <v>14</v>
      </c>
      <c r="G2605" s="17">
        <v>202018</v>
      </c>
      <c r="H2605" s="17" t="s">
        <v>1952</v>
      </c>
      <c r="I2605" s="27">
        <v>25.405000000000001</v>
      </c>
      <c r="J2605" s="27">
        <v>25.38</v>
      </c>
      <c r="K2605" s="17" t="s">
        <v>1966</v>
      </c>
      <c r="L2605" s="34">
        <v>144</v>
      </c>
      <c r="M2605" s="17">
        <v>144</v>
      </c>
      <c r="N2605" s="18">
        <v>1258848</v>
      </c>
      <c r="O2605" s="30">
        <v>49600</v>
      </c>
    </row>
    <row r="2606" spans="1:15" x14ac:dyDescent="0.25">
      <c r="A2606" s="36">
        <v>42788</v>
      </c>
      <c r="B2606" s="38">
        <v>2</v>
      </c>
      <c r="C2606" s="38">
        <v>8</v>
      </c>
      <c r="D2606" s="17">
        <v>3000039252</v>
      </c>
      <c r="E2606" s="17">
        <v>1100380</v>
      </c>
      <c r="F2606" s="17" t="s">
        <v>23</v>
      </c>
      <c r="G2606" s="17">
        <v>200282</v>
      </c>
      <c r="H2606" s="17" t="s">
        <v>24</v>
      </c>
      <c r="I2606" s="27">
        <v>16.295000000000002</v>
      </c>
      <c r="J2606" s="27">
        <v>16.283000000000001</v>
      </c>
      <c r="K2606" s="17" t="s">
        <v>1603</v>
      </c>
      <c r="L2606" s="34" t="s">
        <v>1967</v>
      </c>
      <c r="M2606" s="17">
        <v>417</v>
      </c>
      <c r="N2606" s="18">
        <v>1291969.75</v>
      </c>
      <c r="O2606" s="30">
        <v>79344.699993858623</v>
      </c>
    </row>
    <row r="2607" spans="1:15" x14ac:dyDescent="0.25">
      <c r="A2607" s="36">
        <v>42788</v>
      </c>
      <c r="B2607" s="38">
        <v>2</v>
      </c>
      <c r="C2607" s="38">
        <v>8</v>
      </c>
      <c r="D2607" s="17">
        <v>3000039226</v>
      </c>
      <c r="E2607" s="17">
        <v>1100380</v>
      </c>
      <c r="F2607" s="17" t="s">
        <v>23</v>
      </c>
      <c r="G2607" s="17">
        <v>200282</v>
      </c>
      <c r="H2607" s="17" t="s">
        <v>24</v>
      </c>
      <c r="I2607" s="27">
        <v>11.645</v>
      </c>
      <c r="J2607" s="27">
        <v>11.637</v>
      </c>
      <c r="K2607" s="17" t="s">
        <v>1603</v>
      </c>
      <c r="L2607" s="34" t="s">
        <v>1968</v>
      </c>
      <c r="M2607" s="17">
        <v>416</v>
      </c>
      <c r="N2607" s="18">
        <v>934468.09</v>
      </c>
      <c r="O2607" s="30">
        <v>80301.459998281338</v>
      </c>
    </row>
    <row r="2608" spans="1:15" x14ac:dyDescent="0.25">
      <c r="A2608" s="36">
        <v>42788</v>
      </c>
      <c r="B2608" s="38">
        <v>2</v>
      </c>
      <c r="C2608" s="38">
        <v>8</v>
      </c>
      <c r="D2608" s="17">
        <v>3000039226</v>
      </c>
      <c r="E2608" s="17">
        <v>1100380</v>
      </c>
      <c r="F2608" s="17" t="s">
        <v>23</v>
      </c>
      <c r="G2608" s="17">
        <v>200282</v>
      </c>
      <c r="H2608" s="17" t="s">
        <v>24</v>
      </c>
      <c r="I2608" s="27">
        <v>33.4</v>
      </c>
      <c r="J2608" s="27">
        <v>33.4</v>
      </c>
      <c r="K2608" s="17" t="s">
        <v>1579</v>
      </c>
      <c r="L2608" s="34" t="s">
        <v>1969</v>
      </c>
      <c r="M2608" s="17">
        <v>414</v>
      </c>
      <c r="N2608" s="18">
        <v>2682068.7599999998</v>
      </c>
      <c r="O2608" s="30">
        <v>80301.459880239519</v>
      </c>
    </row>
    <row r="2609" spans="1:15" x14ac:dyDescent="0.25">
      <c r="A2609" s="36">
        <v>42788</v>
      </c>
      <c r="B2609" s="38">
        <v>2</v>
      </c>
      <c r="C2609" s="38">
        <v>8</v>
      </c>
      <c r="D2609" s="17">
        <v>3000039226</v>
      </c>
      <c r="E2609" s="17">
        <v>1100380</v>
      </c>
      <c r="F2609" s="17" t="s">
        <v>23</v>
      </c>
      <c r="G2609" s="17">
        <v>200282</v>
      </c>
      <c r="H2609" s="17" t="s">
        <v>24</v>
      </c>
      <c r="I2609" s="27">
        <v>27.34</v>
      </c>
      <c r="J2609" s="27">
        <v>27.34</v>
      </c>
      <c r="K2609" s="17" t="s">
        <v>1653</v>
      </c>
      <c r="L2609" s="34">
        <v>413</v>
      </c>
      <c r="M2609" s="17">
        <v>413</v>
      </c>
      <c r="N2609" s="18">
        <v>2195441.92</v>
      </c>
      <c r="O2609" s="30">
        <v>80301.460131675194</v>
      </c>
    </row>
    <row r="2610" spans="1:15" x14ac:dyDescent="0.25">
      <c r="A2610" s="36">
        <v>42788</v>
      </c>
      <c r="B2610" s="38">
        <v>2</v>
      </c>
      <c r="C2610" s="38">
        <v>8</v>
      </c>
      <c r="D2610" s="17">
        <v>3000039072</v>
      </c>
      <c r="E2610" s="17">
        <v>1100380</v>
      </c>
      <c r="F2610" s="17" t="s">
        <v>23</v>
      </c>
      <c r="G2610" s="17">
        <v>200282</v>
      </c>
      <c r="H2610" s="17" t="s">
        <v>24</v>
      </c>
      <c r="I2610" s="27">
        <v>16.484999999999999</v>
      </c>
      <c r="J2610" s="27">
        <v>16.484999999999999</v>
      </c>
      <c r="K2610" s="17" t="s">
        <v>1970</v>
      </c>
      <c r="L2610" s="34" t="s">
        <v>1971</v>
      </c>
      <c r="M2610" s="17">
        <v>408</v>
      </c>
      <c r="N2610" s="18">
        <v>1329553.83</v>
      </c>
      <c r="O2610" s="30">
        <v>80652.340309372157</v>
      </c>
    </row>
    <row r="2611" spans="1:15" x14ac:dyDescent="0.25">
      <c r="A2611" s="36">
        <v>42788</v>
      </c>
      <c r="B2611" s="38">
        <v>2</v>
      </c>
      <c r="C2611" s="38">
        <v>8</v>
      </c>
      <c r="D2611" s="17">
        <v>3000039226</v>
      </c>
      <c r="E2611" s="17">
        <v>1100380</v>
      </c>
      <c r="F2611" s="17" t="s">
        <v>23</v>
      </c>
      <c r="G2611" s="17">
        <v>200282</v>
      </c>
      <c r="H2611" s="17" t="s">
        <v>24</v>
      </c>
      <c r="I2611" s="27">
        <v>31.87</v>
      </c>
      <c r="J2611" s="27">
        <v>31.85</v>
      </c>
      <c r="K2611" s="17" t="s">
        <v>1972</v>
      </c>
      <c r="L2611" s="34" t="s">
        <v>1973</v>
      </c>
      <c r="M2611" s="17">
        <v>415</v>
      </c>
      <c r="N2611" s="18">
        <v>2557601.5</v>
      </c>
      <c r="O2611" s="30">
        <v>80301.459968602823</v>
      </c>
    </row>
    <row r="2612" spans="1:15" x14ac:dyDescent="0.25">
      <c r="A2612" s="36">
        <v>42788</v>
      </c>
      <c r="B2612" s="38">
        <v>2</v>
      </c>
      <c r="C2612" s="38">
        <v>8</v>
      </c>
      <c r="D2612" s="17">
        <v>3000039226</v>
      </c>
      <c r="E2612" s="17">
        <v>1100380</v>
      </c>
      <c r="F2612" s="17" t="s">
        <v>23</v>
      </c>
      <c r="G2612" s="17">
        <v>200282</v>
      </c>
      <c r="H2612" s="17" t="s">
        <v>24</v>
      </c>
      <c r="I2612" s="27">
        <v>27.1</v>
      </c>
      <c r="J2612" s="27">
        <v>27.1</v>
      </c>
      <c r="K2612" s="17" t="s">
        <v>1974</v>
      </c>
      <c r="L2612" s="34">
        <v>412</v>
      </c>
      <c r="M2612" s="17">
        <v>412</v>
      </c>
      <c r="N2612" s="18">
        <v>2176169.5699999998</v>
      </c>
      <c r="O2612" s="30">
        <v>80301.460147601465</v>
      </c>
    </row>
    <row r="2613" spans="1:15" x14ac:dyDescent="0.25">
      <c r="A2613" s="36">
        <v>42788</v>
      </c>
      <c r="B2613" s="38">
        <v>2</v>
      </c>
      <c r="C2613" s="38">
        <v>8</v>
      </c>
      <c r="D2613" s="17">
        <v>3000039226</v>
      </c>
      <c r="E2613" s="17">
        <v>1100380</v>
      </c>
      <c r="F2613" s="17" t="s">
        <v>23</v>
      </c>
      <c r="G2613" s="17">
        <v>200282</v>
      </c>
      <c r="H2613" s="17" t="s">
        <v>24</v>
      </c>
      <c r="I2613" s="27">
        <v>16.055</v>
      </c>
      <c r="J2613" s="27">
        <v>16.055</v>
      </c>
      <c r="K2613" s="17" t="s">
        <v>1970</v>
      </c>
      <c r="L2613" s="34" t="s">
        <v>1975</v>
      </c>
      <c r="M2613" s="17">
        <v>409</v>
      </c>
      <c r="N2613" s="18">
        <v>1289239.94</v>
      </c>
      <c r="O2613" s="30">
        <v>80301.459981314227</v>
      </c>
    </row>
    <row r="2614" spans="1:15" x14ac:dyDescent="0.25">
      <c r="A2614" s="36">
        <v>42789</v>
      </c>
      <c r="B2614" s="38">
        <v>2</v>
      </c>
      <c r="C2614" s="38">
        <v>8</v>
      </c>
      <c r="D2614" s="17">
        <v>3000039252</v>
      </c>
      <c r="E2614" s="17">
        <v>1100380</v>
      </c>
      <c r="F2614" s="17" t="s">
        <v>23</v>
      </c>
      <c r="G2614" s="17">
        <v>200282</v>
      </c>
      <c r="H2614" s="17" t="s">
        <v>24</v>
      </c>
      <c r="I2614" s="27">
        <v>27.04</v>
      </c>
      <c r="J2614" s="27">
        <v>27.01</v>
      </c>
      <c r="K2614" s="17" t="s">
        <v>221</v>
      </c>
      <c r="L2614" s="34">
        <v>418</v>
      </c>
      <c r="M2614" s="17">
        <v>418</v>
      </c>
      <c r="N2614" s="18">
        <v>2143100.35</v>
      </c>
      <c r="O2614" s="30">
        <v>79344.700111069978</v>
      </c>
    </row>
    <row r="2615" spans="1:15" x14ac:dyDescent="0.25">
      <c r="A2615" s="36">
        <v>42789</v>
      </c>
      <c r="B2615" s="38">
        <v>2</v>
      </c>
      <c r="C2615" s="38">
        <v>8</v>
      </c>
      <c r="D2615" s="17">
        <v>3000039226</v>
      </c>
      <c r="E2615" s="17">
        <v>1100380</v>
      </c>
      <c r="F2615" s="17" t="s">
        <v>23</v>
      </c>
      <c r="G2615" s="17">
        <v>200282</v>
      </c>
      <c r="H2615" s="17" t="s">
        <v>24</v>
      </c>
      <c r="I2615" s="27">
        <v>27.37</v>
      </c>
      <c r="J2615" s="27">
        <v>27.3</v>
      </c>
      <c r="K2615" s="17" t="s">
        <v>118</v>
      </c>
      <c r="L2615" s="34">
        <v>411</v>
      </c>
      <c r="M2615" s="17">
        <v>411</v>
      </c>
      <c r="N2615" s="18">
        <v>2192229.86</v>
      </c>
      <c r="O2615" s="30">
        <v>80301.460073260067</v>
      </c>
    </row>
    <row r="2616" spans="1:15" x14ac:dyDescent="0.25">
      <c r="A2616" s="36">
        <v>42790</v>
      </c>
      <c r="B2616" s="38">
        <v>2</v>
      </c>
      <c r="C2616" s="38">
        <v>8</v>
      </c>
      <c r="D2616" s="17">
        <v>3000038797</v>
      </c>
      <c r="E2616" s="17">
        <v>1100122</v>
      </c>
      <c r="F2616" s="17" t="s">
        <v>58</v>
      </c>
      <c r="G2616" s="17">
        <v>203079</v>
      </c>
      <c r="H2616" s="17" t="s">
        <v>482</v>
      </c>
      <c r="I2616" s="27">
        <v>20.260000000000002</v>
      </c>
      <c r="J2616" s="27">
        <v>20.18</v>
      </c>
      <c r="K2616" s="17" t="s">
        <v>1976</v>
      </c>
      <c r="L2616" s="34">
        <v>179</v>
      </c>
      <c r="M2616" s="17">
        <v>179</v>
      </c>
      <c r="N2616" s="18">
        <v>2683940.0699999994</v>
      </c>
      <c r="O2616" s="30">
        <v>133000.00346878095</v>
      </c>
    </row>
    <row r="2617" spans="1:15" x14ac:dyDescent="0.25">
      <c r="A2617" s="36">
        <v>42791</v>
      </c>
      <c r="B2617" s="38">
        <v>2</v>
      </c>
      <c r="C2617" s="38">
        <v>8</v>
      </c>
      <c r="D2617" s="17">
        <v>3000038712</v>
      </c>
      <c r="E2617" s="17">
        <v>1100122</v>
      </c>
      <c r="F2617" s="17" t="s">
        <v>58</v>
      </c>
      <c r="G2617" s="17">
        <v>200296</v>
      </c>
      <c r="H2617" s="17" t="s">
        <v>864</v>
      </c>
      <c r="I2617" s="27">
        <v>19.8</v>
      </c>
      <c r="J2617" s="27">
        <v>19.760000000000002</v>
      </c>
      <c r="K2617" s="17" t="s">
        <v>1977</v>
      </c>
      <c r="L2617" s="34">
        <v>92</v>
      </c>
      <c r="M2617" s="17">
        <v>92</v>
      </c>
      <c r="N2617" s="18">
        <v>2331680</v>
      </c>
      <c r="O2617" s="30">
        <v>117999.99999999999</v>
      </c>
    </row>
    <row r="2618" spans="1:15" x14ac:dyDescent="0.25">
      <c r="A2618" s="36">
        <v>42791</v>
      </c>
      <c r="B2618" s="38">
        <v>2</v>
      </c>
      <c r="C2618" s="38">
        <v>8</v>
      </c>
      <c r="D2618" s="17">
        <v>3000039168</v>
      </c>
      <c r="E2618" s="17">
        <v>1100365</v>
      </c>
      <c r="F2618" s="17" t="s">
        <v>14</v>
      </c>
      <c r="G2618" s="17">
        <v>202529</v>
      </c>
      <c r="H2618" s="17" t="s">
        <v>1787</v>
      </c>
      <c r="I2618" s="27">
        <v>19.2</v>
      </c>
      <c r="J2618" s="27">
        <v>19.170000000000002</v>
      </c>
      <c r="K2618" s="17" t="s">
        <v>1978</v>
      </c>
      <c r="L2618" s="34" t="s">
        <v>1979</v>
      </c>
      <c r="M2618" s="17">
        <v>232</v>
      </c>
      <c r="N2618" s="18">
        <v>977670.00000000012</v>
      </c>
      <c r="O2618" s="30">
        <v>51000</v>
      </c>
    </row>
    <row r="2619" spans="1:15" x14ac:dyDescent="0.25">
      <c r="A2619" s="36">
        <v>42791</v>
      </c>
      <c r="B2619" s="38">
        <v>2</v>
      </c>
      <c r="C2619" s="38">
        <v>8</v>
      </c>
      <c r="D2619" s="17">
        <v>3000039168</v>
      </c>
      <c r="E2619" s="17">
        <v>1100365</v>
      </c>
      <c r="F2619" s="17" t="s">
        <v>14</v>
      </c>
      <c r="G2619" s="17">
        <v>202529</v>
      </c>
      <c r="H2619" s="17" t="s">
        <v>1787</v>
      </c>
      <c r="I2619" s="27">
        <v>19.11</v>
      </c>
      <c r="J2619" s="27">
        <v>19.09</v>
      </c>
      <c r="K2619" s="17" t="s">
        <v>1980</v>
      </c>
      <c r="L2619" s="34" t="s">
        <v>1981</v>
      </c>
      <c r="M2619" s="17">
        <v>231</v>
      </c>
      <c r="N2619" s="18">
        <v>973590</v>
      </c>
      <c r="O2619" s="30">
        <v>51000</v>
      </c>
    </row>
    <row r="2620" spans="1:15" x14ac:dyDescent="0.25">
      <c r="A2620" s="36">
        <v>42792</v>
      </c>
      <c r="B2620" s="38">
        <v>2</v>
      </c>
      <c r="C2620" s="38">
        <v>9</v>
      </c>
      <c r="D2620" s="17">
        <v>3000038797</v>
      </c>
      <c r="E2620" s="17">
        <v>1100122</v>
      </c>
      <c r="F2620" s="17" t="s">
        <v>58</v>
      </c>
      <c r="G2620" s="17">
        <v>203079</v>
      </c>
      <c r="H2620" s="17" t="s">
        <v>482</v>
      </c>
      <c r="I2620" s="27">
        <v>20</v>
      </c>
      <c r="J2620" s="27">
        <v>20</v>
      </c>
      <c r="K2620" s="17" t="s">
        <v>1982</v>
      </c>
      <c r="L2620" s="34">
        <v>180</v>
      </c>
      <c r="M2620" s="17">
        <v>180</v>
      </c>
      <c r="N2620" s="18">
        <v>2660000.06</v>
      </c>
      <c r="O2620" s="30">
        <v>133000.003</v>
      </c>
    </row>
    <row r="2621" spans="1:15" x14ac:dyDescent="0.25">
      <c r="A2621" s="36">
        <v>42792</v>
      </c>
      <c r="B2621" s="38">
        <v>2</v>
      </c>
      <c r="C2621" s="38">
        <v>9</v>
      </c>
      <c r="D2621" s="17">
        <v>3000038619</v>
      </c>
      <c r="E2621" s="17">
        <v>1100122</v>
      </c>
      <c r="F2621" s="17" t="s">
        <v>58</v>
      </c>
      <c r="G2621" s="17">
        <v>200292</v>
      </c>
      <c r="H2621" s="17" t="s">
        <v>624</v>
      </c>
      <c r="I2621" s="27">
        <v>20.135000000000002</v>
      </c>
      <c r="J2621" s="27">
        <v>20.12</v>
      </c>
      <c r="K2621" s="17" t="s">
        <v>1983</v>
      </c>
      <c r="L2621" s="34">
        <v>5959</v>
      </c>
      <c r="M2621" s="17">
        <v>5959</v>
      </c>
      <c r="N2621" s="18">
        <v>2575360</v>
      </c>
      <c r="O2621" s="30">
        <v>128000</v>
      </c>
    </row>
    <row r="2622" spans="1:15" x14ac:dyDescent="0.25">
      <c r="A2622" s="36">
        <v>42792</v>
      </c>
      <c r="B2622" s="38">
        <v>2</v>
      </c>
      <c r="C2622" s="38">
        <v>9</v>
      </c>
      <c r="D2622" s="17">
        <v>3000038713</v>
      </c>
      <c r="E2622" s="17">
        <v>1100122</v>
      </c>
      <c r="F2622" s="17" t="s">
        <v>58</v>
      </c>
      <c r="G2622" s="17">
        <v>200292</v>
      </c>
      <c r="H2622" s="17" t="s">
        <v>624</v>
      </c>
      <c r="I2622" s="27">
        <v>20.22</v>
      </c>
      <c r="J2622" s="27">
        <v>20.170000000000002</v>
      </c>
      <c r="K2622" s="17" t="s">
        <v>1984</v>
      </c>
      <c r="L2622" s="34">
        <v>5960</v>
      </c>
      <c r="M2622" s="17">
        <v>5960</v>
      </c>
      <c r="N2622" s="18">
        <v>2622100</v>
      </c>
      <c r="O2622" s="30">
        <v>129999.99999999999</v>
      </c>
    </row>
    <row r="2623" spans="1:15" x14ac:dyDescent="0.25">
      <c r="A2623" s="36">
        <v>42792</v>
      </c>
      <c r="B2623" s="38">
        <v>2</v>
      </c>
      <c r="C2623" s="38">
        <v>9</v>
      </c>
      <c r="D2623" s="17">
        <v>3000039168</v>
      </c>
      <c r="E2623" s="17">
        <v>1100365</v>
      </c>
      <c r="F2623" s="17" t="s">
        <v>14</v>
      </c>
      <c r="G2623" s="17">
        <v>202529</v>
      </c>
      <c r="H2623" s="17" t="s">
        <v>1787</v>
      </c>
      <c r="I2623" s="27">
        <v>20.29</v>
      </c>
      <c r="J2623" s="27">
        <v>20.239999999999998</v>
      </c>
      <c r="K2623" s="17" t="s">
        <v>1985</v>
      </c>
      <c r="L2623" s="34" t="s">
        <v>1986</v>
      </c>
      <c r="M2623" s="17">
        <v>235</v>
      </c>
      <c r="N2623" s="18">
        <v>1032239.9999999999</v>
      </c>
      <c r="O2623" s="30">
        <v>51000</v>
      </c>
    </row>
    <row r="2624" spans="1:15" x14ac:dyDescent="0.25">
      <c r="A2624" s="36">
        <v>42793</v>
      </c>
      <c r="B2624" s="38">
        <v>2</v>
      </c>
      <c r="C2624" s="38">
        <v>9</v>
      </c>
      <c r="D2624" s="17">
        <v>3000038799</v>
      </c>
      <c r="E2624" s="17">
        <v>1100122</v>
      </c>
      <c r="F2624" s="17" t="s">
        <v>58</v>
      </c>
      <c r="G2624" s="17">
        <v>202989</v>
      </c>
      <c r="H2624" s="17" t="s">
        <v>206</v>
      </c>
      <c r="I2624" s="27">
        <v>20.100000000000001</v>
      </c>
      <c r="J2624" s="27">
        <v>20.04</v>
      </c>
      <c r="K2624" s="17" t="s">
        <v>1987</v>
      </c>
      <c r="L2624" s="34">
        <v>1361</v>
      </c>
      <c r="M2624" s="17">
        <v>1361</v>
      </c>
      <c r="N2624" s="18">
        <v>2665320.0699999998</v>
      </c>
      <c r="O2624" s="30">
        <v>133000.00349301397</v>
      </c>
    </row>
    <row r="2625" spans="1:15" x14ac:dyDescent="0.25">
      <c r="A2625" s="36">
        <v>42793</v>
      </c>
      <c r="B2625" s="38">
        <v>2</v>
      </c>
      <c r="C2625" s="38">
        <v>9</v>
      </c>
      <c r="D2625" s="17">
        <v>3000039168</v>
      </c>
      <c r="E2625" s="17">
        <v>1100365</v>
      </c>
      <c r="F2625" s="17" t="s">
        <v>14</v>
      </c>
      <c r="G2625" s="17">
        <v>202529</v>
      </c>
      <c r="H2625" s="17" t="s">
        <v>1787</v>
      </c>
      <c r="I2625" s="27">
        <v>19.68</v>
      </c>
      <c r="J2625" s="27">
        <v>19.62</v>
      </c>
      <c r="K2625" s="17" t="s">
        <v>1988</v>
      </c>
      <c r="L2625" s="34" t="s">
        <v>1989</v>
      </c>
      <c r="M2625" s="17">
        <v>240</v>
      </c>
      <c r="N2625" s="18">
        <v>1000620</v>
      </c>
      <c r="O2625" s="30">
        <v>51000</v>
      </c>
    </row>
    <row r="2626" spans="1:15" x14ac:dyDescent="0.25">
      <c r="A2626" s="36">
        <v>42793</v>
      </c>
      <c r="B2626" s="38">
        <v>2</v>
      </c>
      <c r="C2626" s="38">
        <v>9</v>
      </c>
      <c r="D2626" s="17">
        <v>3000039168</v>
      </c>
      <c r="E2626" s="17">
        <v>1100365</v>
      </c>
      <c r="F2626" s="17" t="s">
        <v>14</v>
      </c>
      <c r="G2626" s="17">
        <v>202529</v>
      </c>
      <c r="H2626" s="17" t="s">
        <v>1787</v>
      </c>
      <c r="I2626" s="27">
        <v>20.3</v>
      </c>
      <c r="J2626" s="27">
        <v>20.260000000000002</v>
      </c>
      <c r="K2626" s="17" t="s">
        <v>440</v>
      </c>
      <c r="L2626" s="34" t="s">
        <v>1990</v>
      </c>
      <c r="M2626" s="17">
        <v>239</v>
      </c>
      <c r="N2626" s="18">
        <v>1033260.0000000001</v>
      </c>
      <c r="O2626" s="30">
        <v>51000</v>
      </c>
    </row>
    <row r="2627" spans="1:15" x14ac:dyDescent="0.25">
      <c r="A2627" s="36">
        <v>42794</v>
      </c>
      <c r="B2627" s="38">
        <v>2</v>
      </c>
      <c r="C2627" s="38">
        <v>9</v>
      </c>
      <c r="D2627" s="17">
        <v>3000039451</v>
      </c>
      <c r="E2627" s="17">
        <v>1100122</v>
      </c>
      <c r="F2627" s="17" t="s">
        <v>58</v>
      </c>
      <c r="G2627" s="17">
        <v>600005</v>
      </c>
      <c r="H2627" s="17" t="s">
        <v>434</v>
      </c>
      <c r="I2627" s="27">
        <v>19.695</v>
      </c>
      <c r="J2627" s="27">
        <v>19.68</v>
      </c>
      <c r="K2627" s="17" t="s">
        <v>858</v>
      </c>
      <c r="L2627" s="34">
        <v>9499740213</v>
      </c>
      <c r="M2627" s="17">
        <v>9499740213</v>
      </c>
      <c r="N2627" s="18">
        <v>2631747.36</v>
      </c>
      <c r="O2627" s="30">
        <v>133727</v>
      </c>
    </row>
    <row r="2628" spans="1:15" x14ac:dyDescent="0.25">
      <c r="A2628" s="36">
        <v>42794</v>
      </c>
      <c r="B2628" s="38">
        <v>2</v>
      </c>
      <c r="C2628" s="38">
        <v>9</v>
      </c>
      <c r="D2628" s="17">
        <v>3000039417</v>
      </c>
      <c r="E2628" s="17">
        <v>1100122</v>
      </c>
      <c r="F2628" s="17" t="s">
        <v>58</v>
      </c>
      <c r="G2628" s="17">
        <v>600005</v>
      </c>
      <c r="H2628" s="17" t="s">
        <v>434</v>
      </c>
      <c r="I2628" s="27">
        <v>19.239999999999998</v>
      </c>
      <c r="J2628" s="27">
        <v>19.239999999999998</v>
      </c>
      <c r="K2628" s="17" t="s">
        <v>880</v>
      </c>
      <c r="L2628" s="34">
        <v>9499740212</v>
      </c>
      <c r="M2628" s="17">
        <v>9499740212</v>
      </c>
      <c r="N2628" s="18">
        <v>1871744.16</v>
      </c>
      <c r="O2628" s="30">
        <v>97284</v>
      </c>
    </row>
    <row r="2629" spans="1:15" x14ac:dyDescent="0.25">
      <c r="A2629" s="36">
        <v>42794</v>
      </c>
      <c r="B2629" s="38">
        <v>2</v>
      </c>
      <c r="C2629" s="38">
        <v>9</v>
      </c>
      <c r="D2629" s="17">
        <v>3000038765</v>
      </c>
      <c r="E2629" s="17">
        <v>1100122</v>
      </c>
      <c r="F2629" s="17" t="s">
        <v>58</v>
      </c>
      <c r="G2629" s="17">
        <v>203059</v>
      </c>
      <c r="H2629" s="17" t="s">
        <v>395</v>
      </c>
      <c r="I2629" s="27">
        <v>20.25</v>
      </c>
      <c r="J2629" s="27">
        <v>20.2</v>
      </c>
      <c r="K2629" s="17" t="s">
        <v>1991</v>
      </c>
      <c r="L2629" s="34">
        <v>206</v>
      </c>
      <c r="M2629" s="17">
        <v>206</v>
      </c>
      <c r="N2629" s="18">
        <v>2686600.06</v>
      </c>
      <c r="O2629" s="30">
        <v>133000.00297029704</v>
      </c>
    </row>
    <row r="2630" spans="1:15" x14ac:dyDescent="0.25">
      <c r="A2630" s="36">
        <v>42794</v>
      </c>
      <c r="B2630" s="38">
        <v>2</v>
      </c>
      <c r="C2630" s="38">
        <v>9</v>
      </c>
      <c r="D2630" s="17">
        <v>3000039505</v>
      </c>
      <c r="E2630" s="17">
        <v>1100122</v>
      </c>
      <c r="F2630" s="17" t="s">
        <v>58</v>
      </c>
      <c r="G2630" s="17">
        <v>600005</v>
      </c>
      <c r="H2630" s="17" t="s">
        <v>434</v>
      </c>
      <c r="I2630" s="27">
        <v>20.11</v>
      </c>
      <c r="J2630" s="27">
        <v>20.09</v>
      </c>
      <c r="K2630" s="17" t="s">
        <v>1992</v>
      </c>
      <c r="L2630" s="34">
        <v>9499740215</v>
      </c>
      <c r="M2630" s="17">
        <v>9499740215</v>
      </c>
      <c r="N2630" s="18">
        <v>2686575.43</v>
      </c>
      <c r="O2630" s="30">
        <v>133727</v>
      </c>
    </row>
    <row r="2631" spans="1:15" x14ac:dyDescent="0.25">
      <c r="A2631" s="36">
        <v>42794</v>
      </c>
      <c r="B2631" s="38">
        <v>2</v>
      </c>
      <c r="C2631" s="38">
        <v>9</v>
      </c>
      <c r="D2631" s="17">
        <v>3000039504</v>
      </c>
      <c r="E2631" s="17">
        <v>1100122</v>
      </c>
      <c r="F2631" s="17" t="s">
        <v>58</v>
      </c>
      <c r="G2631" s="17">
        <v>600005</v>
      </c>
      <c r="H2631" s="17" t="s">
        <v>434</v>
      </c>
      <c r="I2631" s="27">
        <v>19.059999999999999</v>
      </c>
      <c r="J2631" s="27">
        <v>18.989999999999998</v>
      </c>
      <c r="K2631" s="17" t="s">
        <v>1993</v>
      </c>
      <c r="L2631" s="34">
        <v>9499740214</v>
      </c>
      <c r="M2631" s="17">
        <v>9499740214</v>
      </c>
      <c r="N2631" s="18">
        <v>1905095.79</v>
      </c>
      <c r="O2631" s="30">
        <v>100321.00000000001</v>
      </c>
    </row>
    <row r="2632" spans="1:15" x14ac:dyDescent="0.25">
      <c r="A2632" s="36">
        <v>42794</v>
      </c>
      <c r="B2632" s="38">
        <v>2</v>
      </c>
      <c r="C2632" s="38">
        <v>9</v>
      </c>
      <c r="D2632" s="17">
        <v>3000039040</v>
      </c>
      <c r="E2632" s="17">
        <v>1100122</v>
      </c>
      <c r="F2632" s="17" t="s">
        <v>58</v>
      </c>
      <c r="G2632" s="17">
        <v>203094</v>
      </c>
      <c r="H2632" s="17" t="s">
        <v>1920</v>
      </c>
      <c r="I2632" s="27">
        <v>19.98</v>
      </c>
      <c r="J2632" s="27">
        <v>19.96</v>
      </c>
      <c r="K2632" s="17" t="s">
        <v>1994</v>
      </c>
      <c r="L2632" s="34">
        <v>406</v>
      </c>
      <c r="M2632" s="17">
        <v>406</v>
      </c>
      <c r="N2632" s="18">
        <v>2594799.9900000002</v>
      </c>
      <c r="O2632" s="30">
        <v>129999.999498998</v>
      </c>
    </row>
    <row r="2633" spans="1:15" x14ac:dyDescent="0.25">
      <c r="A2633" s="36">
        <v>42794</v>
      </c>
      <c r="B2633" s="38">
        <v>2</v>
      </c>
      <c r="C2633" s="38">
        <v>9</v>
      </c>
      <c r="D2633" s="17">
        <v>3000038713</v>
      </c>
      <c r="E2633" s="17">
        <v>1100122</v>
      </c>
      <c r="F2633" s="17" t="s">
        <v>58</v>
      </c>
      <c r="G2633" s="17">
        <v>200292</v>
      </c>
      <c r="H2633" s="17" t="s">
        <v>624</v>
      </c>
      <c r="I2633" s="27">
        <v>20.36</v>
      </c>
      <c r="J2633" s="27">
        <v>20.309999999999999</v>
      </c>
      <c r="K2633" s="17" t="s">
        <v>1995</v>
      </c>
      <c r="L2633" s="34">
        <v>5963</v>
      </c>
      <c r="M2633" s="17">
        <v>5963</v>
      </c>
      <c r="N2633" s="18">
        <v>2640300</v>
      </c>
      <c r="O2633" s="30">
        <v>130000.00000000001</v>
      </c>
    </row>
    <row r="2634" spans="1:15" x14ac:dyDescent="0.25">
      <c r="A2634" s="36">
        <v>42794</v>
      </c>
      <c r="B2634" s="38">
        <v>2</v>
      </c>
      <c r="C2634" s="38">
        <v>9</v>
      </c>
      <c r="D2634" s="17">
        <v>3000038299</v>
      </c>
      <c r="E2634" s="17">
        <v>1100365</v>
      </c>
      <c r="F2634" s="17" t="s">
        <v>14</v>
      </c>
      <c r="G2634" s="17">
        <v>202018</v>
      </c>
      <c r="H2634" s="17" t="s">
        <v>1952</v>
      </c>
      <c r="I2634" s="27">
        <v>20.855</v>
      </c>
      <c r="J2634" s="27">
        <v>20.82</v>
      </c>
      <c r="K2634" s="17" t="s">
        <v>1996</v>
      </c>
      <c r="L2634" s="34">
        <v>148</v>
      </c>
      <c r="M2634" s="17">
        <v>148</v>
      </c>
      <c r="N2634" s="18">
        <v>1032672</v>
      </c>
      <c r="O2634" s="30">
        <v>49600</v>
      </c>
    </row>
    <row r="2635" spans="1:15" x14ac:dyDescent="0.25">
      <c r="A2635" s="36">
        <v>42795</v>
      </c>
      <c r="B2635" s="38">
        <v>3</v>
      </c>
      <c r="C2635" s="38">
        <v>9</v>
      </c>
      <c r="D2635" s="17">
        <v>3000039505</v>
      </c>
      <c r="E2635" s="17">
        <v>1100122</v>
      </c>
      <c r="F2635" s="17" t="s">
        <v>58</v>
      </c>
      <c r="G2635" s="17">
        <v>600005</v>
      </c>
      <c r="H2635" s="17" t="s">
        <v>434</v>
      </c>
      <c r="I2635" s="27">
        <v>20.11</v>
      </c>
      <c r="J2635" s="27">
        <v>20.09</v>
      </c>
      <c r="K2635" s="17" t="s">
        <v>1992</v>
      </c>
      <c r="L2635" s="34">
        <v>9499740215</v>
      </c>
      <c r="M2635" s="17">
        <v>9499740215</v>
      </c>
      <c r="N2635" s="18">
        <v>2686575.43</v>
      </c>
      <c r="O2635" s="30">
        <v>133727</v>
      </c>
    </row>
    <row r="2636" spans="1:15" x14ac:dyDescent="0.25">
      <c r="A2636" s="36">
        <v>42795</v>
      </c>
      <c r="B2636" s="38">
        <v>3</v>
      </c>
      <c r="C2636" s="38">
        <v>9</v>
      </c>
      <c r="D2636" s="17">
        <v>3000039505</v>
      </c>
      <c r="E2636" s="17">
        <v>1100122</v>
      </c>
      <c r="F2636" s="17" t="s">
        <v>58</v>
      </c>
      <c r="G2636" s="17">
        <v>600005</v>
      </c>
      <c r="H2636" s="17" t="s">
        <v>434</v>
      </c>
      <c r="I2636" s="27">
        <v>-20.11</v>
      </c>
      <c r="J2636" s="27">
        <v>-20.09</v>
      </c>
      <c r="K2636" s="17" t="s">
        <v>1992</v>
      </c>
      <c r="L2636" s="34">
        <v>9499740215</v>
      </c>
      <c r="M2636" s="17">
        <v>9499740215</v>
      </c>
      <c r="N2636" s="18">
        <v>-2686575.43</v>
      </c>
      <c r="O2636" s="30">
        <v>133727</v>
      </c>
    </row>
    <row r="2637" spans="1:15" x14ac:dyDescent="0.25">
      <c r="A2637" s="36">
        <v>42798</v>
      </c>
      <c r="B2637" s="38">
        <v>3</v>
      </c>
      <c r="C2637" s="38">
        <v>9</v>
      </c>
      <c r="D2637" s="17">
        <v>3000038814</v>
      </c>
      <c r="E2637" s="17">
        <v>1100122</v>
      </c>
      <c r="F2637" s="17" t="s">
        <v>58</v>
      </c>
      <c r="G2637" s="17">
        <v>200292</v>
      </c>
      <c r="H2637" s="17" t="s">
        <v>624</v>
      </c>
      <c r="I2637" s="27">
        <v>20.355</v>
      </c>
      <c r="J2637" s="27">
        <v>20.260000000000002</v>
      </c>
      <c r="K2637" s="17" t="s">
        <v>1997</v>
      </c>
      <c r="L2637" s="34">
        <v>5964</v>
      </c>
      <c r="M2637" s="17">
        <v>5964</v>
      </c>
      <c r="N2637" s="18">
        <v>2573020</v>
      </c>
      <c r="O2637" s="30">
        <v>126999.99999999999</v>
      </c>
    </row>
    <row r="2638" spans="1:15" x14ac:dyDescent="0.25">
      <c r="A2638" s="36">
        <v>42798</v>
      </c>
      <c r="B2638" s="38">
        <v>3</v>
      </c>
      <c r="C2638" s="38">
        <v>9</v>
      </c>
      <c r="D2638" s="17">
        <v>3000038739</v>
      </c>
      <c r="E2638" s="17">
        <v>1100122</v>
      </c>
      <c r="F2638" s="17" t="s">
        <v>58</v>
      </c>
      <c r="G2638" s="17">
        <v>203098</v>
      </c>
      <c r="H2638" s="17" t="s">
        <v>626</v>
      </c>
      <c r="I2638" s="27">
        <v>20.29</v>
      </c>
      <c r="J2638" s="27">
        <v>20.29</v>
      </c>
      <c r="K2638" s="17" t="s">
        <v>1998</v>
      </c>
      <c r="L2638" s="34">
        <v>411</v>
      </c>
      <c r="M2638" s="17">
        <v>411</v>
      </c>
      <c r="N2638" s="18">
        <v>2678279.9</v>
      </c>
      <c r="O2638" s="30">
        <v>131999.99507146378</v>
      </c>
    </row>
    <row r="2639" spans="1:15" x14ac:dyDescent="0.25">
      <c r="A2639" s="36">
        <v>42798</v>
      </c>
      <c r="B2639" s="38">
        <v>3</v>
      </c>
      <c r="C2639" s="38">
        <v>9</v>
      </c>
      <c r="D2639" s="17">
        <v>3000039589</v>
      </c>
      <c r="E2639" s="17">
        <v>1100122</v>
      </c>
      <c r="F2639" s="17" t="s">
        <v>58</v>
      </c>
      <c r="G2639" s="17">
        <v>600005</v>
      </c>
      <c r="H2639" s="17" t="s">
        <v>434</v>
      </c>
      <c r="I2639" s="27">
        <v>20.745000000000001</v>
      </c>
      <c r="J2639" s="27">
        <v>20.71</v>
      </c>
      <c r="K2639" s="17" t="s">
        <v>1999</v>
      </c>
      <c r="L2639" s="34">
        <v>9499740216</v>
      </c>
      <c r="M2639" s="17">
        <v>9499740216</v>
      </c>
      <c r="N2639" s="18">
        <v>2309951.98</v>
      </c>
      <c r="O2639" s="30">
        <v>111538</v>
      </c>
    </row>
    <row r="2640" spans="1:15" x14ac:dyDescent="0.25">
      <c r="A2640" s="36">
        <v>42799</v>
      </c>
      <c r="B2640" s="38">
        <v>3</v>
      </c>
      <c r="C2640" s="38">
        <v>10</v>
      </c>
      <c r="D2640" s="17">
        <v>3000038106</v>
      </c>
      <c r="E2640" s="17">
        <v>1100365</v>
      </c>
      <c r="F2640" s="17" t="s">
        <v>14</v>
      </c>
      <c r="G2640" s="17">
        <v>202529</v>
      </c>
      <c r="H2640" s="17" t="s">
        <v>1787</v>
      </c>
      <c r="I2640" s="27">
        <v>16.8</v>
      </c>
      <c r="J2640" s="27">
        <v>16.783000000000001</v>
      </c>
      <c r="K2640" s="17" t="s">
        <v>667</v>
      </c>
      <c r="L2640" s="34" t="s">
        <v>2000</v>
      </c>
      <c r="M2640" s="17">
        <v>233</v>
      </c>
      <c r="N2640" s="18">
        <v>832436.8</v>
      </c>
      <c r="O2640" s="30">
        <v>49600</v>
      </c>
    </row>
    <row r="2641" spans="1:15" x14ac:dyDescent="0.25">
      <c r="A2641" s="36">
        <v>42799</v>
      </c>
      <c r="B2641" s="38">
        <v>3</v>
      </c>
      <c r="C2641" s="38">
        <v>10</v>
      </c>
      <c r="D2641" s="17">
        <v>3000038352</v>
      </c>
      <c r="E2641" s="17">
        <v>1100365</v>
      </c>
      <c r="F2641" s="17" t="s">
        <v>14</v>
      </c>
      <c r="G2641" s="17">
        <v>202018</v>
      </c>
      <c r="H2641" s="17" t="s">
        <v>1952</v>
      </c>
      <c r="I2641" s="27">
        <v>20.625</v>
      </c>
      <c r="J2641" s="27">
        <v>20.62</v>
      </c>
      <c r="K2641" s="17" t="s">
        <v>2001</v>
      </c>
      <c r="L2641" s="34">
        <v>152</v>
      </c>
      <c r="M2641" s="17">
        <v>152</v>
      </c>
      <c r="N2641" s="18">
        <v>1051620</v>
      </c>
      <c r="O2641" s="30">
        <v>51000</v>
      </c>
    </row>
    <row r="2642" spans="1:15" x14ac:dyDescent="0.25">
      <c r="A2642" s="36">
        <v>42799</v>
      </c>
      <c r="B2642" s="38">
        <v>3</v>
      </c>
      <c r="C2642" s="38">
        <v>10</v>
      </c>
      <c r="D2642" s="17">
        <v>3000039168</v>
      </c>
      <c r="E2642" s="17">
        <v>1100365</v>
      </c>
      <c r="F2642" s="17" t="s">
        <v>14</v>
      </c>
      <c r="G2642" s="17">
        <v>202529</v>
      </c>
      <c r="H2642" s="17" t="s">
        <v>1787</v>
      </c>
      <c r="I2642" s="27">
        <v>3.21</v>
      </c>
      <c r="J2642" s="27">
        <v>3.2069999999999999</v>
      </c>
      <c r="K2642" s="17" t="s">
        <v>667</v>
      </c>
      <c r="L2642" s="34" t="s">
        <v>2002</v>
      </c>
      <c r="M2642" s="17">
        <v>234</v>
      </c>
      <c r="N2642" s="18">
        <v>163557</v>
      </c>
      <c r="O2642" s="30">
        <v>51000</v>
      </c>
    </row>
    <row r="2643" spans="1:15" x14ac:dyDescent="0.25">
      <c r="A2643" s="36">
        <v>42799</v>
      </c>
      <c r="B2643" s="38">
        <v>3</v>
      </c>
      <c r="C2643" s="38">
        <v>10</v>
      </c>
      <c r="D2643" s="17">
        <v>3000038352</v>
      </c>
      <c r="E2643" s="17">
        <v>1100365</v>
      </c>
      <c r="F2643" s="17" t="s">
        <v>14</v>
      </c>
      <c r="G2643" s="17">
        <v>202018</v>
      </c>
      <c r="H2643" s="17" t="s">
        <v>1952</v>
      </c>
      <c r="I2643" s="27">
        <v>21.13</v>
      </c>
      <c r="J2643" s="27">
        <v>21.11</v>
      </c>
      <c r="K2643" s="17" t="s">
        <v>2003</v>
      </c>
      <c r="L2643" s="34">
        <v>150</v>
      </c>
      <c r="M2643" s="17">
        <v>150</v>
      </c>
      <c r="N2643" s="18">
        <v>1076610</v>
      </c>
      <c r="O2643" s="30">
        <v>51000</v>
      </c>
    </row>
    <row r="2644" spans="1:15" x14ac:dyDescent="0.25">
      <c r="A2644" s="36">
        <v>42799</v>
      </c>
      <c r="B2644" s="38">
        <v>3</v>
      </c>
      <c r="C2644" s="38">
        <v>10</v>
      </c>
      <c r="D2644" s="17">
        <v>3000038299</v>
      </c>
      <c r="E2644" s="17">
        <v>1100365</v>
      </c>
      <c r="F2644" s="17" t="s">
        <v>14</v>
      </c>
      <c r="G2644" s="17">
        <v>202018</v>
      </c>
      <c r="H2644" s="17" t="s">
        <v>1952</v>
      </c>
      <c r="I2644" s="27">
        <v>25.484999999999999</v>
      </c>
      <c r="J2644" s="27">
        <v>25.48</v>
      </c>
      <c r="K2644" s="17" t="s">
        <v>2004</v>
      </c>
      <c r="L2644" s="34">
        <v>149</v>
      </c>
      <c r="M2644" s="17">
        <v>149</v>
      </c>
      <c r="N2644" s="18">
        <v>1263808</v>
      </c>
      <c r="O2644" s="30">
        <v>49600</v>
      </c>
    </row>
    <row r="2645" spans="1:15" x14ac:dyDescent="0.25">
      <c r="A2645" s="36">
        <v>42799</v>
      </c>
      <c r="B2645" s="38">
        <v>3</v>
      </c>
      <c r="C2645" s="38">
        <v>10</v>
      </c>
      <c r="D2645" s="17">
        <v>3000039252</v>
      </c>
      <c r="E2645" s="17">
        <v>1100380</v>
      </c>
      <c r="F2645" s="17" t="s">
        <v>23</v>
      </c>
      <c r="G2645" s="17">
        <v>200282</v>
      </c>
      <c r="H2645" s="17" t="s">
        <v>24</v>
      </c>
      <c r="I2645" s="27">
        <v>5.9349999999999996</v>
      </c>
      <c r="J2645" s="27">
        <v>5.9329999999999998</v>
      </c>
      <c r="K2645" s="17" t="s">
        <v>2005</v>
      </c>
      <c r="L2645" s="34">
        <v>419</v>
      </c>
      <c r="M2645" s="17">
        <v>419</v>
      </c>
      <c r="N2645" s="18">
        <v>470752.11000000004</v>
      </c>
      <c r="O2645" s="30">
        <v>79344.7008258891</v>
      </c>
    </row>
    <row r="2646" spans="1:15" x14ac:dyDescent="0.25">
      <c r="A2646" s="36">
        <v>42800</v>
      </c>
      <c r="B2646" s="38">
        <v>3</v>
      </c>
      <c r="C2646" s="38">
        <v>10</v>
      </c>
      <c r="D2646" s="17">
        <v>3000038739</v>
      </c>
      <c r="E2646" s="17">
        <v>1100122</v>
      </c>
      <c r="F2646" s="17" t="s">
        <v>58</v>
      </c>
      <c r="G2646" s="17">
        <v>203098</v>
      </c>
      <c r="H2646" s="17" t="s">
        <v>626</v>
      </c>
      <c r="I2646" s="27">
        <v>20.190000000000001</v>
      </c>
      <c r="J2646" s="27">
        <v>20.16</v>
      </c>
      <c r="K2646" s="17" t="s">
        <v>1269</v>
      </c>
      <c r="L2646" s="34">
        <v>415</v>
      </c>
      <c r="M2646" s="17">
        <v>415</v>
      </c>
      <c r="N2646" s="18">
        <v>2661119.9</v>
      </c>
      <c r="O2646" s="30">
        <v>131999.99503968254</v>
      </c>
    </row>
    <row r="2647" spans="1:15" x14ac:dyDescent="0.25">
      <c r="A2647" s="36">
        <v>42800</v>
      </c>
      <c r="B2647" s="38">
        <v>3</v>
      </c>
      <c r="C2647" s="38">
        <v>10</v>
      </c>
      <c r="D2647" s="17">
        <v>3000038352</v>
      </c>
      <c r="E2647" s="17">
        <v>1100365</v>
      </c>
      <c r="F2647" s="17" t="s">
        <v>14</v>
      </c>
      <c r="G2647" s="17">
        <v>202018</v>
      </c>
      <c r="H2647" s="17" t="s">
        <v>1952</v>
      </c>
      <c r="I2647" s="27">
        <v>27.08</v>
      </c>
      <c r="J2647" s="27">
        <v>27.08</v>
      </c>
      <c r="K2647" s="17" t="s">
        <v>2006</v>
      </c>
      <c r="L2647" s="34">
        <v>153</v>
      </c>
      <c r="M2647" s="17">
        <v>153</v>
      </c>
      <c r="N2647" s="18">
        <v>1381080</v>
      </c>
      <c r="O2647" s="30">
        <v>51000</v>
      </c>
    </row>
    <row r="2648" spans="1:15" x14ac:dyDescent="0.25">
      <c r="A2648" s="36">
        <v>42800</v>
      </c>
      <c r="B2648" s="38">
        <v>3</v>
      </c>
      <c r="C2648" s="38">
        <v>10</v>
      </c>
      <c r="D2648" s="17">
        <v>3000038352</v>
      </c>
      <c r="E2648" s="17">
        <v>1100365</v>
      </c>
      <c r="F2648" s="17" t="s">
        <v>14</v>
      </c>
      <c r="G2648" s="17">
        <v>202018</v>
      </c>
      <c r="H2648" s="17" t="s">
        <v>1952</v>
      </c>
      <c r="I2648" s="27">
        <v>4</v>
      </c>
      <c r="J2648" s="27">
        <v>3.9729999999999999</v>
      </c>
      <c r="K2648" s="17" t="s">
        <v>2007</v>
      </c>
      <c r="L2648" s="34">
        <v>157</v>
      </c>
      <c r="M2648" s="17">
        <v>157</v>
      </c>
      <c r="N2648" s="18">
        <v>202623</v>
      </c>
      <c r="O2648" s="30">
        <v>51000</v>
      </c>
    </row>
    <row r="2649" spans="1:15" x14ac:dyDescent="0.25">
      <c r="A2649" s="36">
        <v>42800</v>
      </c>
      <c r="B2649" s="38">
        <v>3</v>
      </c>
      <c r="C2649" s="38">
        <v>10</v>
      </c>
      <c r="D2649" s="17">
        <v>3000039051</v>
      </c>
      <c r="E2649" s="17">
        <v>1100365</v>
      </c>
      <c r="F2649" s="17" t="s">
        <v>14</v>
      </c>
      <c r="G2649" s="17">
        <v>202018</v>
      </c>
      <c r="H2649" s="17" t="s">
        <v>1952</v>
      </c>
      <c r="I2649" s="27">
        <v>22.36</v>
      </c>
      <c r="J2649" s="27">
        <v>22.207000000000001</v>
      </c>
      <c r="K2649" s="17" t="s">
        <v>2007</v>
      </c>
      <c r="L2649" s="34">
        <v>157</v>
      </c>
      <c r="M2649" s="17">
        <v>157</v>
      </c>
      <c r="N2649" s="18">
        <v>1132557</v>
      </c>
      <c r="O2649" s="30">
        <v>51000</v>
      </c>
    </row>
    <row r="2650" spans="1:15" x14ac:dyDescent="0.25">
      <c r="A2650" s="36">
        <v>42800</v>
      </c>
      <c r="B2650" s="38">
        <v>3</v>
      </c>
      <c r="C2650" s="38">
        <v>10</v>
      </c>
      <c r="D2650" s="17">
        <v>3000038352</v>
      </c>
      <c r="E2650" s="17">
        <v>1100365</v>
      </c>
      <c r="F2650" s="17" t="s">
        <v>14</v>
      </c>
      <c r="G2650" s="17">
        <v>202018</v>
      </c>
      <c r="H2650" s="17" t="s">
        <v>1952</v>
      </c>
      <c r="I2650" s="27">
        <v>15.234999999999999</v>
      </c>
      <c r="J2650" s="27">
        <v>15.234999999999999</v>
      </c>
      <c r="K2650" s="17" t="s">
        <v>2008</v>
      </c>
      <c r="L2650" s="34">
        <v>154</v>
      </c>
      <c r="M2650" s="17">
        <v>154</v>
      </c>
      <c r="N2650" s="18">
        <v>776985</v>
      </c>
      <c r="O2650" s="30">
        <v>51000</v>
      </c>
    </row>
    <row r="2651" spans="1:15" x14ac:dyDescent="0.25">
      <c r="A2651" s="36">
        <v>42800</v>
      </c>
      <c r="B2651" s="38">
        <v>3</v>
      </c>
      <c r="C2651" s="38">
        <v>10</v>
      </c>
      <c r="D2651" s="17">
        <v>3000038352</v>
      </c>
      <c r="E2651" s="17">
        <v>1100365</v>
      </c>
      <c r="F2651" s="17" t="s">
        <v>14</v>
      </c>
      <c r="G2651" s="17">
        <v>202018</v>
      </c>
      <c r="H2651" s="17" t="s">
        <v>1952</v>
      </c>
      <c r="I2651" s="27">
        <v>11.705</v>
      </c>
      <c r="J2651" s="27">
        <v>11.705</v>
      </c>
      <c r="K2651" s="17" t="s">
        <v>2008</v>
      </c>
      <c r="L2651" s="34">
        <v>155</v>
      </c>
      <c r="M2651" s="17">
        <v>155</v>
      </c>
      <c r="N2651" s="18">
        <v>596955</v>
      </c>
      <c r="O2651" s="30">
        <v>51000</v>
      </c>
    </row>
    <row r="2652" spans="1:15" x14ac:dyDescent="0.25">
      <c r="A2652" s="36">
        <v>42800</v>
      </c>
      <c r="B2652" s="38">
        <v>3</v>
      </c>
      <c r="C2652" s="38">
        <v>10</v>
      </c>
      <c r="D2652" s="17">
        <v>3000039051</v>
      </c>
      <c r="E2652" s="17">
        <v>1100365</v>
      </c>
      <c r="F2652" s="17" t="s">
        <v>14</v>
      </c>
      <c r="G2652" s="17">
        <v>202018</v>
      </c>
      <c r="H2652" s="17" t="s">
        <v>1952</v>
      </c>
      <c r="I2652" s="27">
        <v>25.28</v>
      </c>
      <c r="J2652" s="27">
        <v>25.25</v>
      </c>
      <c r="K2652" s="17" t="s">
        <v>2009</v>
      </c>
      <c r="L2652" s="34">
        <v>158</v>
      </c>
      <c r="M2652" s="17">
        <v>158</v>
      </c>
      <c r="N2652" s="18">
        <v>1287750</v>
      </c>
      <c r="O2652" s="30">
        <v>51000</v>
      </c>
    </row>
    <row r="2653" spans="1:15" x14ac:dyDescent="0.25">
      <c r="A2653" s="36">
        <v>42800</v>
      </c>
      <c r="B2653" s="38">
        <v>3</v>
      </c>
      <c r="C2653" s="38">
        <v>10</v>
      </c>
      <c r="D2653" s="17">
        <v>3000039362</v>
      </c>
      <c r="E2653" s="17">
        <v>1100365</v>
      </c>
      <c r="F2653" s="17" t="s">
        <v>14</v>
      </c>
      <c r="G2653" s="17">
        <v>202529</v>
      </c>
      <c r="H2653" s="17" t="s">
        <v>1787</v>
      </c>
      <c r="I2653" s="27">
        <v>20.25</v>
      </c>
      <c r="J2653" s="27">
        <v>20.2</v>
      </c>
      <c r="K2653" s="17" t="s">
        <v>1503</v>
      </c>
      <c r="L2653" s="34">
        <v>242</v>
      </c>
      <c r="M2653" s="17">
        <v>242</v>
      </c>
      <c r="N2653" s="18">
        <v>1030200</v>
      </c>
      <c r="O2653" s="30">
        <v>51000</v>
      </c>
    </row>
    <row r="2654" spans="1:15" x14ac:dyDescent="0.25">
      <c r="A2654" s="36">
        <v>42801</v>
      </c>
      <c r="B2654" s="38">
        <v>3</v>
      </c>
      <c r="C2654" s="38">
        <v>10</v>
      </c>
      <c r="D2654" s="17">
        <v>3000039695</v>
      </c>
      <c r="E2654" s="17">
        <v>1100122</v>
      </c>
      <c r="F2654" s="17" t="s">
        <v>58</v>
      </c>
      <c r="G2654" s="17">
        <v>600005</v>
      </c>
      <c r="H2654" s="17" t="s">
        <v>434</v>
      </c>
      <c r="I2654" s="27">
        <v>19.809999999999999</v>
      </c>
      <c r="J2654" s="27">
        <v>19.8</v>
      </c>
      <c r="K2654" s="17" t="s">
        <v>2010</v>
      </c>
      <c r="L2654" s="34">
        <v>9499740226</v>
      </c>
      <c r="M2654" s="17">
        <v>9499740226</v>
      </c>
      <c r="N2654" s="18">
        <v>2459179.7999999998</v>
      </c>
      <c r="O2654" s="30">
        <v>124200.99999999999</v>
      </c>
    </row>
    <row r="2655" spans="1:15" x14ac:dyDescent="0.25">
      <c r="A2655" s="36">
        <v>42801</v>
      </c>
      <c r="B2655" s="38">
        <v>3</v>
      </c>
      <c r="C2655" s="38">
        <v>10</v>
      </c>
      <c r="D2655" s="17">
        <v>3000039695</v>
      </c>
      <c r="E2655" s="17">
        <v>1100122</v>
      </c>
      <c r="F2655" s="17" t="s">
        <v>58</v>
      </c>
      <c r="G2655" s="17">
        <v>600005</v>
      </c>
      <c r="H2655" s="17" t="s">
        <v>434</v>
      </c>
      <c r="I2655" s="27">
        <v>20</v>
      </c>
      <c r="J2655" s="27">
        <v>20</v>
      </c>
      <c r="K2655" s="17" t="s">
        <v>1362</v>
      </c>
      <c r="L2655" s="34">
        <v>9499740226</v>
      </c>
      <c r="M2655" s="17">
        <v>9499740226</v>
      </c>
      <c r="N2655" s="18">
        <v>2484020</v>
      </c>
      <c r="O2655" s="30">
        <v>124201</v>
      </c>
    </row>
    <row r="2656" spans="1:15" x14ac:dyDescent="0.25">
      <c r="A2656" s="36">
        <v>42801</v>
      </c>
      <c r="B2656" s="38">
        <v>3</v>
      </c>
      <c r="C2656" s="38">
        <v>10</v>
      </c>
      <c r="D2656" s="17">
        <v>3000039695</v>
      </c>
      <c r="E2656" s="17">
        <v>1100122</v>
      </c>
      <c r="F2656" s="17" t="s">
        <v>58</v>
      </c>
      <c r="G2656" s="17">
        <v>600005</v>
      </c>
      <c r="H2656" s="17" t="s">
        <v>434</v>
      </c>
      <c r="I2656" s="27">
        <v>19.59</v>
      </c>
      <c r="J2656" s="27">
        <v>19.55</v>
      </c>
      <c r="K2656" s="17" t="s">
        <v>2011</v>
      </c>
      <c r="L2656" s="34">
        <v>9499740226</v>
      </c>
      <c r="M2656" s="17">
        <v>9499740226</v>
      </c>
      <c r="N2656" s="18">
        <v>2428129.5499999998</v>
      </c>
      <c r="O2656" s="30">
        <v>124200.99999999999</v>
      </c>
    </row>
    <row r="2657" spans="1:15" x14ac:dyDescent="0.25">
      <c r="A2657" s="36">
        <v>42801</v>
      </c>
      <c r="B2657" s="38">
        <v>3</v>
      </c>
      <c r="C2657" s="38">
        <v>10</v>
      </c>
      <c r="D2657" s="17">
        <v>3000039695</v>
      </c>
      <c r="E2657" s="17">
        <v>1100122</v>
      </c>
      <c r="F2657" s="17" t="s">
        <v>58</v>
      </c>
      <c r="G2657" s="17">
        <v>600005</v>
      </c>
      <c r="H2657" s="17" t="s">
        <v>434</v>
      </c>
      <c r="I2657" s="27">
        <v>19.88</v>
      </c>
      <c r="J2657" s="27">
        <v>19.84</v>
      </c>
      <c r="K2657" s="17" t="s">
        <v>2012</v>
      </c>
      <c r="L2657" s="34">
        <v>9499740226</v>
      </c>
      <c r="M2657" s="17">
        <v>9499740226</v>
      </c>
      <c r="N2657" s="18">
        <v>2464147.84</v>
      </c>
      <c r="O2657" s="30">
        <v>124201</v>
      </c>
    </row>
    <row r="2658" spans="1:15" x14ac:dyDescent="0.25">
      <c r="A2658" s="36">
        <v>42801</v>
      </c>
      <c r="B2658" s="38">
        <v>3</v>
      </c>
      <c r="C2658" s="38">
        <v>10</v>
      </c>
      <c r="D2658" s="17">
        <v>3000039695</v>
      </c>
      <c r="E2658" s="17">
        <v>1100122</v>
      </c>
      <c r="F2658" s="17" t="s">
        <v>58</v>
      </c>
      <c r="G2658" s="17">
        <v>600005</v>
      </c>
      <c r="H2658" s="17" t="s">
        <v>434</v>
      </c>
      <c r="I2658" s="27">
        <v>27.32</v>
      </c>
      <c r="J2658" s="27">
        <v>27.26</v>
      </c>
      <c r="K2658" s="17" t="s">
        <v>2013</v>
      </c>
      <c r="L2658" s="34">
        <v>9499740226</v>
      </c>
      <c r="M2658" s="17">
        <v>9499740226</v>
      </c>
      <c r="N2658" s="18">
        <v>3385719.26</v>
      </c>
      <c r="O2658" s="30">
        <v>124200.99999999999</v>
      </c>
    </row>
    <row r="2659" spans="1:15" x14ac:dyDescent="0.25">
      <c r="A2659" s="36">
        <v>42801</v>
      </c>
      <c r="B2659" s="38">
        <v>3</v>
      </c>
      <c r="C2659" s="38">
        <v>10</v>
      </c>
      <c r="D2659" s="17">
        <v>3000039051</v>
      </c>
      <c r="E2659" s="17">
        <v>1100365</v>
      </c>
      <c r="F2659" s="17" t="s">
        <v>14</v>
      </c>
      <c r="G2659" s="17">
        <v>202018</v>
      </c>
      <c r="H2659" s="17" t="s">
        <v>1952</v>
      </c>
      <c r="I2659" s="27">
        <v>17.07</v>
      </c>
      <c r="J2659" s="27">
        <v>17.053000000000001</v>
      </c>
      <c r="K2659" s="17" t="s">
        <v>2014</v>
      </c>
      <c r="L2659" s="34">
        <v>156</v>
      </c>
      <c r="M2659" s="17">
        <v>156</v>
      </c>
      <c r="N2659" s="18">
        <v>869703</v>
      </c>
      <c r="O2659" s="30">
        <v>51000</v>
      </c>
    </row>
    <row r="2660" spans="1:15" x14ac:dyDescent="0.25">
      <c r="A2660" s="36">
        <v>42801</v>
      </c>
      <c r="B2660" s="38">
        <v>3</v>
      </c>
      <c r="C2660" s="38">
        <v>10</v>
      </c>
      <c r="D2660" s="17">
        <v>3000038299</v>
      </c>
      <c r="E2660" s="17">
        <v>1100365</v>
      </c>
      <c r="F2660" s="17" t="s">
        <v>14</v>
      </c>
      <c r="G2660" s="17">
        <v>202018</v>
      </c>
      <c r="H2660" s="17" t="s">
        <v>1952</v>
      </c>
      <c r="I2660" s="27">
        <v>3</v>
      </c>
      <c r="J2660" s="27">
        <v>2.9969999999999999</v>
      </c>
      <c r="K2660" s="17" t="s">
        <v>2014</v>
      </c>
      <c r="L2660" s="34">
        <v>156</v>
      </c>
      <c r="M2660" s="17">
        <v>156</v>
      </c>
      <c r="N2660" s="18">
        <v>148651.19999999998</v>
      </c>
      <c r="O2660" s="30">
        <v>49600</v>
      </c>
    </row>
    <row r="2661" spans="1:15" x14ac:dyDescent="0.25">
      <c r="A2661" s="36">
        <v>42801</v>
      </c>
      <c r="B2661" s="38">
        <v>3</v>
      </c>
      <c r="C2661" s="38">
        <v>10</v>
      </c>
      <c r="D2661" s="17">
        <v>3000039051</v>
      </c>
      <c r="E2661" s="17">
        <v>1100365</v>
      </c>
      <c r="F2661" s="17" t="s">
        <v>14</v>
      </c>
      <c r="G2661" s="17">
        <v>202018</v>
      </c>
      <c r="H2661" s="17" t="s">
        <v>1952</v>
      </c>
      <c r="I2661" s="27">
        <v>20.484999999999999</v>
      </c>
      <c r="J2661" s="27">
        <v>20.36</v>
      </c>
      <c r="K2661" s="17" t="s">
        <v>2015</v>
      </c>
      <c r="L2661" s="34">
        <v>159</v>
      </c>
      <c r="M2661" s="17">
        <v>159</v>
      </c>
      <c r="N2661" s="18">
        <v>1038360</v>
      </c>
      <c r="O2661" s="30">
        <v>51000</v>
      </c>
    </row>
    <row r="2662" spans="1:15" x14ac:dyDescent="0.25">
      <c r="A2662" s="36">
        <v>42801</v>
      </c>
      <c r="B2662" s="38">
        <v>3</v>
      </c>
      <c r="C2662" s="38">
        <v>10</v>
      </c>
      <c r="D2662" s="17">
        <v>3000039696</v>
      </c>
      <c r="E2662" s="17">
        <v>1100380</v>
      </c>
      <c r="F2662" s="17" t="s">
        <v>23</v>
      </c>
      <c r="G2662" s="17">
        <v>600005</v>
      </c>
      <c r="H2662" s="17" t="s">
        <v>434</v>
      </c>
      <c r="I2662" s="27">
        <v>26.97</v>
      </c>
      <c r="J2662" s="27">
        <v>26.93</v>
      </c>
      <c r="K2662" s="17" t="s">
        <v>2016</v>
      </c>
      <c r="L2662" s="34">
        <v>9499740224</v>
      </c>
      <c r="M2662" s="17">
        <v>9499740224</v>
      </c>
      <c r="N2662" s="18">
        <v>2122248.81</v>
      </c>
      <c r="O2662" s="30">
        <v>78806.119940586708</v>
      </c>
    </row>
    <row r="2663" spans="1:15" x14ac:dyDescent="0.25">
      <c r="A2663" s="36">
        <v>42801</v>
      </c>
      <c r="B2663" s="38">
        <v>3</v>
      </c>
      <c r="C2663" s="38">
        <v>10</v>
      </c>
      <c r="D2663" s="17">
        <v>3000039618</v>
      </c>
      <c r="E2663" s="17">
        <v>1100380</v>
      </c>
      <c r="F2663" s="17" t="s">
        <v>23</v>
      </c>
      <c r="G2663" s="17">
        <v>600005</v>
      </c>
      <c r="H2663" s="17" t="s">
        <v>434</v>
      </c>
      <c r="I2663" s="27">
        <v>27.38</v>
      </c>
      <c r="J2663" s="27">
        <v>27.34</v>
      </c>
      <c r="K2663" s="17" t="s">
        <v>203</v>
      </c>
      <c r="L2663" s="34">
        <v>9499740221</v>
      </c>
      <c r="M2663" s="17">
        <v>9499740221</v>
      </c>
      <c r="N2663" s="18">
        <v>2154559.3199999998</v>
      </c>
      <c r="O2663" s="30">
        <v>78806.119970738844</v>
      </c>
    </row>
    <row r="2664" spans="1:15" x14ac:dyDescent="0.25">
      <c r="A2664" s="36">
        <v>42801</v>
      </c>
      <c r="B2664" s="38">
        <v>3</v>
      </c>
      <c r="C2664" s="38">
        <v>10</v>
      </c>
      <c r="D2664" s="17">
        <v>3000039618</v>
      </c>
      <c r="E2664" s="17">
        <v>1100380</v>
      </c>
      <c r="F2664" s="17" t="s">
        <v>23</v>
      </c>
      <c r="G2664" s="17">
        <v>600005</v>
      </c>
      <c r="H2664" s="17" t="s">
        <v>434</v>
      </c>
      <c r="I2664" s="27">
        <v>32.4</v>
      </c>
      <c r="J2664" s="27">
        <v>32.340000000000003</v>
      </c>
      <c r="K2664" s="17" t="s">
        <v>145</v>
      </c>
      <c r="L2664" s="34">
        <v>9499740221</v>
      </c>
      <c r="M2664" s="17">
        <v>9499740221</v>
      </c>
      <c r="N2664" s="18">
        <v>2548589.92</v>
      </c>
      <c r="O2664" s="30">
        <v>78806.119975262816</v>
      </c>
    </row>
    <row r="2665" spans="1:15" x14ac:dyDescent="0.25">
      <c r="A2665" s="36">
        <v>42801</v>
      </c>
      <c r="B2665" s="38">
        <v>3</v>
      </c>
      <c r="C2665" s="38">
        <v>10</v>
      </c>
      <c r="D2665" s="17">
        <v>3000039618</v>
      </c>
      <c r="E2665" s="17">
        <v>1100380</v>
      </c>
      <c r="F2665" s="17" t="s">
        <v>23</v>
      </c>
      <c r="G2665" s="17">
        <v>600005</v>
      </c>
      <c r="H2665" s="17" t="s">
        <v>434</v>
      </c>
      <c r="I2665" s="27">
        <v>32.68</v>
      </c>
      <c r="J2665" s="27">
        <v>32.61</v>
      </c>
      <c r="K2665" s="17" t="s">
        <v>2017</v>
      </c>
      <c r="L2665" s="34">
        <v>9499740221</v>
      </c>
      <c r="M2665" s="17">
        <v>9499740221</v>
      </c>
      <c r="N2665" s="18">
        <v>2569867.5699999998</v>
      </c>
      <c r="O2665" s="30">
        <v>78806.119901870581</v>
      </c>
    </row>
    <row r="2666" spans="1:15" x14ac:dyDescent="0.25">
      <c r="A2666" s="36">
        <v>42801</v>
      </c>
      <c r="B2666" s="38">
        <v>3</v>
      </c>
      <c r="C2666" s="38">
        <v>10</v>
      </c>
      <c r="D2666" s="17">
        <v>3000039618</v>
      </c>
      <c r="E2666" s="17">
        <v>1100380</v>
      </c>
      <c r="F2666" s="17" t="s">
        <v>23</v>
      </c>
      <c r="G2666" s="17">
        <v>600005</v>
      </c>
      <c r="H2666" s="17" t="s">
        <v>434</v>
      </c>
      <c r="I2666" s="27">
        <v>27.22</v>
      </c>
      <c r="J2666" s="27">
        <v>27.18</v>
      </c>
      <c r="K2666" s="17" t="s">
        <v>33</v>
      </c>
      <c r="L2666" s="34">
        <v>9499740221</v>
      </c>
      <c r="M2666" s="17">
        <v>9499740221</v>
      </c>
      <c r="N2666" s="18">
        <v>2141950.34</v>
      </c>
      <c r="O2666" s="30">
        <v>78806.119941133176</v>
      </c>
    </row>
    <row r="2667" spans="1:15" x14ac:dyDescent="0.25">
      <c r="A2667" s="36">
        <v>42801</v>
      </c>
      <c r="B2667" s="38">
        <v>3</v>
      </c>
      <c r="C2667" s="38">
        <v>10</v>
      </c>
      <c r="D2667" s="17">
        <v>3000039696</v>
      </c>
      <c r="E2667" s="17">
        <v>1100380</v>
      </c>
      <c r="F2667" s="17" t="s">
        <v>23</v>
      </c>
      <c r="G2667" s="17">
        <v>600005</v>
      </c>
      <c r="H2667" s="17" t="s">
        <v>434</v>
      </c>
      <c r="I2667" s="27">
        <v>33.520000000000003</v>
      </c>
      <c r="J2667" s="27">
        <v>33.450000000000003</v>
      </c>
      <c r="K2667" s="17" t="s">
        <v>2018</v>
      </c>
      <c r="L2667" s="34">
        <v>9499740224</v>
      </c>
      <c r="M2667" s="17">
        <v>9499740224</v>
      </c>
      <c r="N2667" s="18">
        <v>2636064.71</v>
      </c>
      <c r="O2667" s="30">
        <v>78806.119880418526</v>
      </c>
    </row>
    <row r="2668" spans="1:15" x14ac:dyDescent="0.25">
      <c r="A2668" s="36">
        <v>42801</v>
      </c>
      <c r="B2668" s="38">
        <v>3</v>
      </c>
      <c r="C2668" s="38">
        <v>10</v>
      </c>
      <c r="D2668" s="17">
        <v>3000039618</v>
      </c>
      <c r="E2668" s="17">
        <v>1100380</v>
      </c>
      <c r="F2668" s="17" t="s">
        <v>23</v>
      </c>
      <c r="G2668" s="17">
        <v>600005</v>
      </c>
      <c r="H2668" s="17" t="s">
        <v>434</v>
      </c>
      <c r="I2668" s="27">
        <v>20.855</v>
      </c>
      <c r="J2668" s="27">
        <v>20.847000000000001</v>
      </c>
      <c r="K2668" s="17" t="s">
        <v>155</v>
      </c>
      <c r="L2668" s="34">
        <v>9499740221</v>
      </c>
      <c r="M2668" s="17">
        <v>9499740221</v>
      </c>
      <c r="N2668" s="18">
        <v>1642871.18</v>
      </c>
      <c r="O2668" s="30">
        <v>78806.119825394533</v>
      </c>
    </row>
    <row r="2669" spans="1:15" x14ac:dyDescent="0.25">
      <c r="A2669" s="36">
        <v>42801</v>
      </c>
      <c r="B2669" s="38">
        <v>3</v>
      </c>
      <c r="C2669" s="38">
        <v>10</v>
      </c>
      <c r="D2669" s="17">
        <v>3000039618</v>
      </c>
      <c r="E2669" s="17">
        <v>1100380</v>
      </c>
      <c r="F2669" s="17" t="s">
        <v>23</v>
      </c>
      <c r="G2669" s="17">
        <v>600005</v>
      </c>
      <c r="H2669" s="17" t="s">
        <v>434</v>
      </c>
      <c r="I2669" s="27">
        <v>27.45</v>
      </c>
      <c r="J2669" s="27">
        <v>27.43</v>
      </c>
      <c r="K2669" s="17" t="s">
        <v>216</v>
      </c>
      <c r="L2669" s="34">
        <v>9499740221</v>
      </c>
      <c r="M2669" s="17">
        <v>9499740221</v>
      </c>
      <c r="N2669" s="18">
        <v>2161651.87</v>
      </c>
      <c r="O2669" s="30">
        <v>78806.119941669705</v>
      </c>
    </row>
    <row r="2670" spans="1:15" x14ac:dyDescent="0.25">
      <c r="A2670" s="36">
        <v>42801</v>
      </c>
      <c r="B2670" s="38">
        <v>3</v>
      </c>
      <c r="C2670" s="38">
        <v>10</v>
      </c>
      <c r="D2670" s="17">
        <v>3000039618</v>
      </c>
      <c r="E2670" s="17">
        <v>1100380</v>
      </c>
      <c r="F2670" s="17" t="s">
        <v>23</v>
      </c>
      <c r="G2670" s="17">
        <v>600005</v>
      </c>
      <c r="H2670" s="17" t="s">
        <v>434</v>
      </c>
      <c r="I2670" s="27">
        <v>27.14</v>
      </c>
      <c r="J2670" s="27">
        <v>27.1</v>
      </c>
      <c r="K2670" s="17" t="s">
        <v>221</v>
      </c>
      <c r="L2670" s="34">
        <v>9499740221</v>
      </c>
      <c r="M2670" s="17">
        <v>9499740221</v>
      </c>
      <c r="N2670" s="18">
        <v>2135645.85</v>
      </c>
      <c r="O2670" s="30">
        <v>78806.119926199259</v>
      </c>
    </row>
    <row r="2671" spans="1:15" x14ac:dyDescent="0.25">
      <c r="A2671" s="36">
        <v>42801</v>
      </c>
      <c r="B2671" s="38">
        <v>3</v>
      </c>
      <c r="C2671" s="38">
        <v>10</v>
      </c>
      <c r="D2671" s="17">
        <v>3000039618</v>
      </c>
      <c r="E2671" s="17">
        <v>1100380</v>
      </c>
      <c r="F2671" s="17" t="s">
        <v>23</v>
      </c>
      <c r="G2671" s="17">
        <v>600005</v>
      </c>
      <c r="H2671" s="17" t="s">
        <v>434</v>
      </c>
      <c r="I2671" s="27">
        <v>27.15</v>
      </c>
      <c r="J2671" s="27">
        <v>27.09</v>
      </c>
      <c r="K2671" s="17" t="s">
        <v>52</v>
      </c>
      <c r="L2671" s="34">
        <v>9499740221</v>
      </c>
      <c r="M2671" s="17">
        <v>9499740221</v>
      </c>
      <c r="N2671" s="18">
        <v>2134857.79</v>
      </c>
      <c r="O2671" s="30">
        <v>78806.119970468804</v>
      </c>
    </row>
    <row r="2672" spans="1:15" x14ac:dyDescent="0.25">
      <c r="A2672" s="36">
        <v>42801</v>
      </c>
      <c r="B2672" s="38">
        <v>3</v>
      </c>
      <c r="C2672" s="38">
        <v>10</v>
      </c>
      <c r="D2672" s="17">
        <v>3000039618</v>
      </c>
      <c r="E2672" s="17">
        <v>1100380</v>
      </c>
      <c r="F2672" s="17" t="s">
        <v>23</v>
      </c>
      <c r="G2672" s="17">
        <v>600005</v>
      </c>
      <c r="H2672" s="17" t="s">
        <v>434</v>
      </c>
      <c r="I2672" s="27">
        <v>32.03</v>
      </c>
      <c r="J2672" s="27">
        <v>31.98</v>
      </c>
      <c r="K2672" s="17" t="s">
        <v>82</v>
      </c>
      <c r="L2672" s="34">
        <v>9499740221</v>
      </c>
      <c r="M2672" s="17">
        <v>9499740221</v>
      </c>
      <c r="N2672" s="18">
        <v>2520219.7200000002</v>
      </c>
      <c r="O2672" s="30">
        <v>78806.120075046914</v>
      </c>
    </row>
    <row r="2673" spans="1:15" x14ac:dyDescent="0.25">
      <c r="A2673" s="36">
        <v>42801</v>
      </c>
      <c r="B2673" s="38">
        <v>3</v>
      </c>
      <c r="C2673" s="38">
        <v>10</v>
      </c>
      <c r="D2673" s="17">
        <v>3000039696</v>
      </c>
      <c r="E2673" s="17">
        <v>1100380</v>
      </c>
      <c r="F2673" s="17" t="s">
        <v>23</v>
      </c>
      <c r="G2673" s="17">
        <v>600005</v>
      </c>
      <c r="H2673" s="17" t="s">
        <v>434</v>
      </c>
      <c r="I2673" s="27">
        <v>20.61</v>
      </c>
      <c r="J2673" s="27">
        <v>20.56</v>
      </c>
      <c r="K2673" s="17" t="s">
        <v>2019</v>
      </c>
      <c r="L2673" s="34">
        <v>9499740224</v>
      </c>
      <c r="M2673" s="17">
        <v>9499740224</v>
      </c>
      <c r="N2673" s="18">
        <v>1620253.8300000003</v>
      </c>
      <c r="O2673" s="30">
        <v>78806.120136186786</v>
      </c>
    </row>
    <row r="2674" spans="1:15" x14ac:dyDescent="0.25">
      <c r="A2674" s="36">
        <v>42802</v>
      </c>
      <c r="B2674" s="38">
        <v>3</v>
      </c>
      <c r="C2674" s="38">
        <v>10</v>
      </c>
      <c r="D2674" s="17">
        <v>3000038814</v>
      </c>
      <c r="E2674" s="17">
        <v>1100122</v>
      </c>
      <c r="F2674" s="17" t="s">
        <v>58</v>
      </c>
      <c r="G2674" s="17">
        <v>200292</v>
      </c>
      <c r="H2674" s="17" t="s">
        <v>624</v>
      </c>
      <c r="I2674" s="27">
        <v>19.88</v>
      </c>
      <c r="J2674" s="27">
        <v>19.87</v>
      </c>
      <c r="K2674" s="17" t="s">
        <v>1783</v>
      </c>
      <c r="L2674" s="34">
        <v>5972</v>
      </c>
      <c r="M2674" s="17">
        <v>5972</v>
      </c>
      <c r="N2674" s="18">
        <v>2523490</v>
      </c>
      <c r="O2674" s="30">
        <v>127000</v>
      </c>
    </row>
    <row r="2675" spans="1:15" x14ac:dyDescent="0.25">
      <c r="A2675" s="36">
        <v>42802</v>
      </c>
      <c r="B2675" s="38">
        <v>3</v>
      </c>
      <c r="C2675" s="38">
        <v>10</v>
      </c>
      <c r="D2675" s="17">
        <v>3000038282</v>
      </c>
      <c r="E2675" s="17">
        <v>1100378</v>
      </c>
      <c r="F2675" s="17" t="s">
        <v>668</v>
      </c>
      <c r="G2675" s="17">
        <v>201888</v>
      </c>
      <c r="H2675" s="17" t="s">
        <v>15</v>
      </c>
      <c r="I2675" s="27">
        <v>25.83</v>
      </c>
      <c r="J2675" s="27">
        <v>25.78</v>
      </c>
      <c r="K2675" s="17" t="s">
        <v>1009</v>
      </c>
      <c r="L2675" s="34">
        <v>29609</v>
      </c>
      <c r="M2675" s="17">
        <v>29609</v>
      </c>
      <c r="N2675" s="18">
        <v>1490857.4</v>
      </c>
      <c r="O2675" s="30">
        <v>57829.999999999993</v>
      </c>
    </row>
    <row r="2676" spans="1:15" x14ac:dyDescent="0.25">
      <c r="A2676" s="36">
        <v>42802</v>
      </c>
      <c r="B2676" s="38">
        <v>3</v>
      </c>
      <c r="C2676" s="38">
        <v>10</v>
      </c>
      <c r="D2676" s="17">
        <v>3000038282</v>
      </c>
      <c r="E2676" s="17">
        <v>1100378</v>
      </c>
      <c r="F2676" s="17" t="s">
        <v>668</v>
      </c>
      <c r="G2676" s="17">
        <v>201888</v>
      </c>
      <c r="H2676" s="17" t="s">
        <v>15</v>
      </c>
      <c r="I2676" s="27">
        <v>19.87</v>
      </c>
      <c r="J2676" s="27">
        <v>19.829999999999998</v>
      </c>
      <c r="K2676" s="17" t="s">
        <v>1404</v>
      </c>
      <c r="L2676" s="34">
        <v>29682</v>
      </c>
      <c r="M2676" s="17">
        <v>29682</v>
      </c>
      <c r="N2676" s="18">
        <v>1146768.8999999999</v>
      </c>
      <c r="O2676" s="30">
        <v>57830</v>
      </c>
    </row>
    <row r="2677" spans="1:15" x14ac:dyDescent="0.25">
      <c r="A2677" s="36">
        <v>42802</v>
      </c>
      <c r="B2677" s="38">
        <v>3</v>
      </c>
      <c r="C2677" s="38">
        <v>10</v>
      </c>
      <c r="D2677" s="17">
        <v>3000038282</v>
      </c>
      <c r="E2677" s="17">
        <v>1100378</v>
      </c>
      <c r="F2677" s="17" t="s">
        <v>668</v>
      </c>
      <c r="G2677" s="17">
        <v>201888</v>
      </c>
      <c r="H2677" s="17" t="s">
        <v>15</v>
      </c>
      <c r="I2677" s="27">
        <v>19.36</v>
      </c>
      <c r="J2677" s="27">
        <v>19.329999999999998</v>
      </c>
      <c r="K2677" s="17" t="s">
        <v>2020</v>
      </c>
      <c r="L2677" s="34">
        <v>29613</v>
      </c>
      <c r="M2677" s="17">
        <v>29613</v>
      </c>
      <c r="N2677" s="18">
        <v>1117853.8999999999</v>
      </c>
      <c r="O2677" s="30">
        <v>57830</v>
      </c>
    </row>
    <row r="2678" spans="1:15" x14ac:dyDescent="0.25">
      <c r="A2678" s="36">
        <v>42802</v>
      </c>
      <c r="B2678" s="38">
        <v>3</v>
      </c>
      <c r="C2678" s="38">
        <v>10</v>
      </c>
      <c r="D2678" s="17">
        <v>3000038282</v>
      </c>
      <c r="E2678" s="17">
        <v>1100378</v>
      </c>
      <c r="F2678" s="17" t="s">
        <v>668</v>
      </c>
      <c r="G2678" s="17">
        <v>201888</v>
      </c>
      <c r="H2678" s="17" t="s">
        <v>15</v>
      </c>
      <c r="I2678" s="27">
        <v>19.72</v>
      </c>
      <c r="J2678" s="27">
        <v>19.66</v>
      </c>
      <c r="K2678" s="17" t="s">
        <v>16</v>
      </c>
      <c r="L2678" s="34">
        <v>29614</v>
      </c>
      <c r="M2678" s="17">
        <v>29614</v>
      </c>
      <c r="N2678" s="18">
        <v>1136937.8</v>
      </c>
      <c r="O2678" s="30">
        <v>57830</v>
      </c>
    </row>
    <row r="2679" spans="1:15" x14ac:dyDescent="0.25">
      <c r="A2679" s="36">
        <v>42802</v>
      </c>
      <c r="B2679" s="38">
        <v>3</v>
      </c>
      <c r="C2679" s="38">
        <v>10</v>
      </c>
      <c r="D2679" s="17">
        <v>3000038282</v>
      </c>
      <c r="E2679" s="17">
        <v>1100378</v>
      </c>
      <c r="F2679" s="17" t="s">
        <v>668</v>
      </c>
      <c r="G2679" s="17">
        <v>201888</v>
      </c>
      <c r="H2679" s="17" t="s">
        <v>15</v>
      </c>
      <c r="I2679" s="27">
        <v>24.62</v>
      </c>
      <c r="J2679" s="27">
        <v>24.56</v>
      </c>
      <c r="K2679" s="17" t="s">
        <v>2021</v>
      </c>
      <c r="L2679" s="34">
        <v>29602</v>
      </c>
      <c r="M2679" s="17">
        <v>29602</v>
      </c>
      <c r="N2679" s="18">
        <v>1420304.8</v>
      </c>
      <c r="O2679" s="30">
        <v>57830.000000000007</v>
      </c>
    </row>
    <row r="2680" spans="1:15" x14ac:dyDescent="0.25">
      <c r="A2680" s="36">
        <v>42802</v>
      </c>
      <c r="B2680" s="38">
        <v>3</v>
      </c>
      <c r="C2680" s="38">
        <v>10</v>
      </c>
      <c r="D2680" s="17">
        <v>3000038282</v>
      </c>
      <c r="E2680" s="17">
        <v>1100378</v>
      </c>
      <c r="F2680" s="17" t="s">
        <v>668</v>
      </c>
      <c r="G2680" s="17">
        <v>201888</v>
      </c>
      <c r="H2680" s="17" t="s">
        <v>15</v>
      </c>
      <c r="I2680" s="27">
        <v>19.14</v>
      </c>
      <c r="J2680" s="27">
        <v>19.11</v>
      </c>
      <c r="K2680" s="17" t="s">
        <v>1259</v>
      </c>
      <c r="L2680" s="34">
        <v>29636</v>
      </c>
      <c r="M2680" s="17">
        <v>29636</v>
      </c>
      <c r="N2680" s="18">
        <v>1105131.3</v>
      </c>
      <c r="O2680" s="30">
        <v>57830.000000000007</v>
      </c>
    </row>
    <row r="2681" spans="1:15" x14ac:dyDescent="0.25">
      <c r="A2681" s="36">
        <v>42802</v>
      </c>
      <c r="B2681" s="38">
        <v>3</v>
      </c>
      <c r="C2681" s="38">
        <v>10</v>
      </c>
      <c r="D2681" s="17">
        <v>3000038282</v>
      </c>
      <c r="E2681" s="17">
        <v>1100378</v>
      </c>
      <c r="F2681" s="17" t="s">
        <v>668</v>
      </c>
      <c r="G2681" s="17">
        <v>201888</v>
      </c>
      <c r="H2681" s="17" t="s">
        <v>15</v>
      </c>
      <c r="I2681" s="27">
        <v>22.53</v>
      </c>
      <c r="J2681" s="27">
        <v>22.48</v>
      </c>
      <c r="K2681" s="17" t="s">
        <v>1011</v>
      </c>
      <c r="L2681" s="34">
        <v>29603</v>
      </c>
      <c r="M2681" s="17">
        <v>29603</v>
      </c>
      <c r="N2681" s="18">
        <v>1300018.3999999999</v>
      </c>
      <c r="O2681" s="30">
        <v>57829.999999999993</v>
      </c>
    </row>
    <row r="2682" spans="1:15" x14ac:dyDescent="0.25">
      <c r="A2682" s="36">
        <v>42802</v>
      </c>
      <c r="B2682" s="38">
        <v>3</v>
      </c>
      <c r="C2682" s="38">
        <v>10</v>
      </c>
      <c r="D2682" s="17">
        <v>3000039696</v>
      </c>
      <c r="E2682" s="17">
        <v>1100380</v>
      </c>
      <c r="F2682" s="17" t="s">
        <v>23</v>
      </c>
      <c r="G2682" s="17">
        <v>600005</v>
      </c>
      <c r="H2682" s="17" t="s">
        <v>434</v>
      </c>
      <c r="I2682" s="27">
        <v>27.99</v>
      </c>
      <c r="J2682" s="27">
        <v>27.94</v>
      </c>
      <c r="K2682" s="17" t="s">
        <v>1190</v>
      </c>
      <c r="L2682" s="34">
        <v>9499740224</v>
      </c>
      <c r="M2682" s="17">
        <v>9499740224</v>
      </c>
      <c r="N2682" s="18">
        <v>2201842.9900000002</v>
      </c>
      <c r="O2682" s="30">
        <v>78806.119899785263</v>
      </c>
    </row>
    <row r="2683" spans="1:15" x14ac:dyDescent="0.25">
      <c r="A2683" s="36">
        <v>42802</v>
      </c>
      <c r="B2683" s="38">
        <v>3</v>
      </c>
      <c r="C2683" s="38">
        <v>10</v>
      </c>
      <c r="D2683" s="17">
        <v>3000039696</v>
      </c>
      <c r="E2683" s="17">
        <v>1100380</v>
      </c>
      <c r="F2683" s="17" t="s">
        <v>23</v>
      </c>
      <c r="G2683" s="17">
        <v>600005</v>
      </c>
      <c r="H2683" s="17" t="s">
        <v>434</v>
      </c>
      <c r="I2683" s="27">
        <v>32.479999999999997</v>
      </c>
      <c r="J2683" s="27">
        <v>32.409999999999997</v>
      </c>
      <c r="K2683" s="17" t="s">
        <v>2022</v>
      </c>
      <c r="L2683" s="34">
        <v>9499740224</v>
      </c>
      <c r="M2683" s="17">
        <v>9499740224</v>
      </c>
      <c r="N2683" s="18">
        <v>2554106.35</v>
      </c>
      <c r="O2683" s="30">
        <v>78806.120024683754</v>
      </c>
    </row>
    <row r="2684" spans="1:15" x14ac:dyDescent="0.25">
      <c r="A2684" s="36">
        <v>42802</v>
      </c>
      <c r="B2684" s="38">
        <v>3</v>
      </c>
      <c r="C2684" s="38">
        <v>10</v>
      </c>
      <c r="D2684" s="17">
        <v>3000039696</v>
      </c>
      <c r="E2684" s="17">
        <v>1100380</v>
      </c>
      <c r="F2684" s="17" t="s">
        <v>23</v>
      </c>
      <c r="G2684" s="17">
        <v>600005</v>
      </c>
      <c r="H2684" s="17" t="s">
        <v>434</v>
      </c>
      <c r="I2684" s="27">
        <v>27.52</v>
      </c>
      <c r="J2684" s="27">
        <v>27.48</v>
      </c>
      <c r="K2684" s="17" t="s">
        <v>1669</v>
      </c>
      <c r="L2684" s="34">
        <v>9499740224</v>
      </c>
      <c r="M2684" s="17">
        <v>9499740224</v>
      </c>
      <c r="N2684" s="18">
        <v>2165592.1800000002</v>
      </c>
      <c r="O2684" s="30">
        <v>78806.120087336254</v>
      </c>
    </row>
    <row r="2685" spans="1:15" x14ac:dyDescent="0.25">
      <c r="A2685" s="36">
        <v>42802</v>
      </c>
      <c r="B2685" s="38">
        <v>3</v>
      </c>
      <c r="C2685" s="38">
        <v>10</v>
      </c>
      <c r="D2685" s="17">
        <v>3000039714</v>
      </c>
      <c r="E2685" s="17">
        <v>1100380</v>
      </c>
      <c r="F2685" s="17" t="s">
        <v>23</v>
      </c>
      <c r="G2685" s="17">
        <v>600005</v>
      </c>
      <c r="H2685" s="17" t="s">
        <v>434</v>
      </c>
      <c r="I2685" s="27">
        <v>20.2</v>
      </c>
      <c r="J2685" s="27">
        <v>20.11</v>
      </c>
      <c r="K2685" s="17" t="s">
        <v>2023</v>
      </c>
      <c r="L2685" s="34">
        <v>9499740227</v>
      </c>
      <c r="M2685" s="17">
        <v>9499740227</v>
      </c>
      <c r="N2685" s="18">
        <v>1584541.3100000003</v>
      </c>
      <c r="O2685" s="30">
        <v>78793.700149179524</v>
      </c>
    </row>
    <row r="2686" spans="1:15" x14ac:dyDescent="0.25">
      <c r="A2686" s="36">
        <v>42802</v>
      </c>
      <c r="B2686" s="38">
        <v>3</v>
      </c>
      <c r="C2686" s="38">
        <v>10</v>
      </c>
      <c r="D2686" s="17">
        <v>3000039629</v>
      </c>
      <c r="E2686" s="17">
        <v>1100380</v>
      </c>
      <c r="F2686" s="17" t="s">
        <v>23</v>
      </c>
      <c r="G2686" s="17">
        <v>600005</v>
      </c>
      <c r="H2686" s="17" t="s">
        <v>434</v>
      </c>
      <c r="I2686" s="27">
        <v>19.920000000000002</v>
      </c>
      <c r="J2686" s="27">
        <v>19.850000000000001</v>
      </c>
      <c r="K2686" s="17" t="s">
        <v>2024</v>
      </c>
      <c r="L2686" s="34">
        <v>9499740222</v>
      </c>
      <c r="M2686" s="17">
        <v>9499740222</v>
      </c>
      <c r="N2686" s="18">
        <v>1564054.9500000002</v>
      </c>
      <c r="O2686" s="30">
        <v>78793.700251889168</v>
      </c>
    </row>
    <row r="2687" spans="1:15" x14ac:dyDescent="0.25">
      <c r="A2687" s="36">
        <v>42802</v>
      </c>
      <c r="B2687" s="38">
        <v>3</v>
      </c>
      <c r="C2687" s="38">
        <v>10</v>
      </c>
      <c r="D2687" s="17">
        <v>3000039696</v>
      </c>
      <c r="E2687" s="17">
        <v>1100380</v>
      </c>
      <c r="F2687" s="17" t="s">
        <v>23</v>
      </c>
      <c r="G2687" s="17">
        <v>600005</v>
      </c>
      <c r="H2687" s="17" t="s">
        <v>434</v>
      </c>
      <c r="I2687" s="27">
        <v>27.4</v>
      </c>
      <c r="J2687" s="27">
        <v>27.35</v>
      </c>
      <c r="K2687" s="17" t="s">
        <v>228</v>
      </c>
      <c r="L2687" s="34">
        <v>9499740224</v>
      </c>
      <c r="M2687" s="17">
        <v>9499740224</v>
      </c>
      <c r="N2687" s="18">
        <v>2155347.38</v>
      </c>
      <c r="O2687" s="30">
        <v>78806.119926873856</v>
      </c>
    </row>
    <row r="2688" spans="1:15" x14ac:dyDescent="0.25">
      <c r="A2688" s="36">
        <v>42802</v>
      </c>
      <c r="B2688" s="38">
        <v>3</v>
      </c>
      <c r="C2688" s="38">
        <v>10</v>
      </c>
      <c r="D2688" s="17">
        <v>3000039618</v>
      </c>
      <c r="E2688" s="17">
        <v>1100380</v>
      </c>
      <c r="F2688" s="17" t="s">
        <v>23</v>
      </c>
      <c r="G2688" s="17">
        <v>600005</v>
      </c>
      <c r="H2688" s="17" t="s">
        <v>434</v>
      </c>
      <c r="I2688" s="27">
        <v>26.6</v>
      </c>
      <c r="J2688" s="27">
        <v>26.6</v>
      </c>
      <c r="K2688" s="17" t="s">
        <v>99</v>
      </c>
      <c r="L2688" s="34">
        <v>9499740221</v>
      </c>
      <c r="M2688" s="17">
        <v>9499740221</v>
      </c>
      <c r="N2688" s="18">
        <v>2096242.79</v>
      </c>
      <c r="O2688" s="30">
        <v>78806.119924812025</v>
      </c>
    </row>
    <row r="2689" spans="1:15" x14ac:dyDescent="0.25">
      <c r="A2689" s="36">
        <v>42802</v>
      </c>
      <c r="B2689" s="38">
        <v>3</v>
      </c>
      <c r="C2689" s="38">
        <v>10</v>
      </c>
      <c r="D2689" s="17">
        <v>3000039618</v>
      </c>
      <c r="E2689" s="17">
        <v>1100380</v>
      </c>
      <c r="F2689" s="17" t="s">
        <v>23</v>
      </c>
      <c r="G2689" s="17">
        <v>600005</v>
      </c>
      <c r="H2689" s="17" t="s">
        <v>434</v>
      </c>
      <c r="I2689" s="27">
        <v>33.340000000000003</v>
      </c>
      <c r="J2689" s="27">
        <v>33.29</v>
      </c>
      <c r="K2689" s="17" t="s">
        <v>2025</v>
      </c>
      <c r="L2689" s="34">
        <v>9499740221</v>
      </c>
      <c r="M2689" s="17">
        <v>9499740221</v>
      </c>
      <c r="N2689" s="18">
        <v>2623455.73</v>
      </c>
      <c r="O2689" s="30">
        <v>78806.119855812562</v>
      </c>
    </row>
    <row r="2690" spans="1:15" x14ac:dyDescent="0.25">
      <c r="A2690" s="36">
        <v>42802</v>
      </c>
      <c r="B2690" s="38">
        <v>3</v>
      </c>
      <c r="C2690" s="38">
        <v>10</v>
      </c>
      <c r="D2690" s="17">
        <v>3000039714</v>
      </c>
      <c r="E2690" s="17">
        <v>1100380</v>
      </c>
      <c r="F2690" s="17" t="s">
        <v>23</v>
      </c>
      <c r="G2690" s="17">
        <v>600005</v>
      </c>
      <c r="H2690" s="17" t="s">
        <v>434</v>
      </c>
      <c r="I2690" s="27">
        <v>19.88</v>
      </c>
      <c r="J2690" s="27">
        <v>19.809999999999999</v>
      </c>
      <c r="K2690" s="17" t="s">
        <v>2026</v>
      </c>
      <c r="L2690" s="34">
        <v>9499740227</v>
      </c>
      <c r="M2690" s="17">
        <v>9499740227</v>
      </c>
      <c r="N2690" s="18">
        <v>1560903.2</v>
      </c>
      <c r="O2690" s="30">
        <v>78793.700151438665</v>
      </c>
    </row>
    <row r="2691" spans="1:15" x14ac:dyDescent="0.25">
      <c r="A2691" s="36">
        <v>42802</v>
      </c>
      <c r="B2691" s="38">
        <v>3</v>
      </c>
      <c r="C2691" s="38">
        <v>10</v>
      </c>
      <c r="D2691" s="17">
        <v>3000039629</v>
      </c>
      <c r="E2691" s="17">
        <v>1100380</v>
      </c>
      <c r="F2691" s="17" t="s">
        <v>23</v>
      </c>
      <c r="G2691" s="17">
        <v>600005</v>
      </c>
      <c r="H2691" s="17" t="s">
        <v>434</v>
      </c>
      <c r="I2691" s="27">
        <v>20.350000000000001</v>
      </c>
      <c r="J2691" s="27">
        <v>20.239999999999998</v>
      </c>
      <c r="K2691" s="17" t="s">
        <v>2027</v>
      </c>
      <c r="L2691" s="34">
        <v>9499740222</v>
      </c>
      <c r="M2691" s="17">
        <v>9499740222</v>
      </c>
      <c r="N2691" s="18">
        <v>1594784.49</v>
      </c>
      <c r="O2691" s="30">
        <v>78793.700098814239</v>
      </c>
    </row>
    <row r="2692" spans="1:15" x14ac:dyDescent="0.25">
      <c r="A2692" s="36">
        <v>42803</v>
      </c>
      <c r="B2692" s="38">
        <v>3</v>
      </c>
      <c r="C2692" s="38">
        <v>10</v>
      </c>
      <c r="D2692" s="17">
        <v>3000039788</v>
      </c>
      <c r="E2692" s="17">
        <v>1100122</v>
      </c>
      <c r="F2692" s="17" t="s">
        <v>58</v>
      </c>
      <c r="G2692" s="17">
        <v>600005</v>
      </c>
      <c r="H2692" s="17" t="s">
        <v>434</v>
      </c>
      <c r="I2692" s="27">
        <v>19.989999999999998</v>
      </c>
      <c r="J2692" s="27">
        <v>19.97</v>
      </c>
      <c r="K2692" s="17" t="s">
        <v>2011</v>
      </c>
      <c r="L2692" s="34">
        <v>9499740230</v>
      </c>
      <c r="M2692" s="17">
        <v>9499740230</v>
      </c>
      <c r="N2692" s="18">
        <v>2480293.9700000002</v>
      </c>
      <c r="O2692" s="30">
        <v>124201.00000000001</v>
      </c>
    </row>
    <row r="2693" spans="1:15" x14ac:dyDescent="0.25">
      <c r="A2693" s="36">
        <v>42803</v>
      </c>
      <c r="B2693" s="38">
        <v>3</v>
      </c>
      <c r="C2693" s="38">
        <v>10</v>
      </c>
      <c r="D2693" s="17">
        <v>3000039788</v>
      </c>
      <c r="E2693" s="17">
        <v>1100122</v>
      </c>
      <c r="F2693" s="17" t="s">
        <v>58</v>
      </c>
      <c r="G2693" s="17">
        <v>600005</v>
      </c>
      <c r="H2693" s="17" t="s">
        <v>434</v>
      </c>
      <c r="I2693" s="27">
        <v>27.92</v>
      </c>
      <c r="J2693" s="27">
        <v>27.87</v>
      </c>
      <c r="K2693" s="17" t="s">
        <v>2028</v>
      </c>
      <c r="L2693" s="34">
        <v>9499740230</v>
      </c>
      <c r="M2693" s="17">
        <v>9499740230</v>
      </c>
      <c r="N2693" s="18">
        <v>3461481.87</v>
      </c>
      <c r="O2693" s="30">
        <v>124201</v>
      </c>
    </row>
    <row r="2694" spans="1:15" x14ac:dyDescent="0.25">
      <c r="A2694" s="36">
        <v>42803</v>
      </c>
      <c r="B2694" s="38">
        <v>3</v>
      </c>
      <c r="C2694" s="38">
        <v>10</v>
      </c>
      <c r="D2694" s="17">
        <v>3000038282</v>
      </c>
      <c r="E2694" s="17">
        <v>1100378</v>
      </c>
      <c r="F2694" s="17" t="s">
        <v>668</v>
      </c>
      <c r="G2694" s="17">
        <v>201888</v>
      </c>
      <c r="H2694" s="17" t="s">
        <v>15</v>
      </c>
      <c r="I2694" s="27">
        <v>19.850000000000001</v>
      </c>
      <c r="J2694" s="27">
        <v>19.809999999999999</v>
      </c>
      <c r="K2694" s="17" t="s">
        <v>2012</v>
      </c>
      <c r="L2694" s="34">
        <v>29692</v>
      </c>
      <c r="M2694" s="17">
        <v>29692</v>
      </c>
      <c r="N2694" s="18">
        <v>1145612.3</v>
      </c>
      <c r="O2694" s="30">
        <v>57830.000000000007</v>
      </c>
    </row>
    <row r="2695" spans="1:15" x14ac:dyDescent="0.25">
      <c r="A2695" s="36">
        <v>42803</v>
      </c>
      <c r="B2695" s="38">
        <v>3</v>
      </c>
      <c r="C2695" s="38">
        <v>10</v>
      </c>
      <c r="D2695" s="17">
        <v>3000038282</v>
      </c>
      <c r="E2695" s="17">
        <v>1100378</v>
      </c>
      <c r="F2695" s="17" t="s">
        <v>668</v>
      </c>
      <c r="G2695" s="17">
        <v>201888</v>
      </c>
      <c r="H2695" s="17" t="s">
        <v>15</v>
      </c>
      <c r="I2695" s="27">
        <v>21.76</v>
      </c>
      <c r="J2695" s="27">
        <v>21.74</v>
      </c>
      <c r="K2695" s="17" t="s">
        <v>415</v>
      </c>
      <c r="L2695" s="34">
        <v>29693</v>
      </c>
      <c r="M2695" s="17">
        <v>29693</v>
      </c>
      <c r="N2695" s="18">
        <v>1257224.2</v>
      </c>
      <c r="O2695" s="30">
        <v>57830</v>
      </c>
    </row>
    <row r="2696" spans="1:15" x14ac:dyDescent="0.25">
      <c r="A2696" s="36">
        <v>42803</v>
      </c>
      <c r="B2696" s="38">
        <v>3</v>
      </c>
      <c r="C2696" s="38">
        <v>10</v>
      </c>
      <c r="D2696" s="17">
        <v>3000039717</v>
      </c>
      <c r="E2696" s="17">
        <v>1100380</v>
      </c>
      <c r="F2696" s="17" t="s">
        <v>23</v>
      </c>
      <c r="G2696" s="17">
        <v>600005</v>
      </c>
      <c r="H2696" s="17" t="s">
        <v>434</v>
      </c>
      <c r="I2696" s="27">
        <v>23.535</v>
      </c>
      <c r="J2696" s="27">
        <v>23.5</v>
      </c>
      <c r="K2696" s="17" t="s">
        <v>50</v>
      </c>
      <c r="L2696" s="34">
        <v>9499740228</v>
      </c>
      <c r="M2696" s="17">
        <v>9499740228</v>
      </c>
      <c r="N2696" s="18">
        <v>1851943.8200000003</v>
      </c>
      <c r="O2696" s="30">
        <v>78806.12000000001</v>
      </c>
    </row>
    <row r="2697" spans="1:15" x14ac:dyDescent="0.25">
      <c r="A2697" s="36">
        <v>42803</v>
      </c>
      <c r="B2697" s="38">
        <v>3</v>
      </c>
      <c r="C2697" s="38">
        <v>10</v>
      </c>
      <c r="D2697" s="17">
        <v>3000039750</v>
      </c>
      <c r="E2697" s="17">
        <v>1100380</v>
      </c>
      <c r="F2697" s="17" t="s">
        <v>23</v>
      </c>
      <c r="G2697" s="17">
        <v>600005</v>
      </c>
      <c r="H2697" s="17" t="s">
        <v>434</v>
      </c>
      <c r="I2697" s="27">
        <v>10.015000000000001</v>
      </c>
      <c r="J2697" s="27">
        <v>10</v>
      </c>
      <c r="K2697" s="17" t="s">
        <v>50</v>
      </c>
      <c r="L2697" s="34">
        <v>9499740229</v>
      </c>
      <c r="M2697" s="17">
        <v>9499740229</v>
      </c>
      <c r="N2697" s="18">
        <v>773993.39999999991</v>
      </c>
      <c r="O2697" s="30">
        <v>77399.34</v>
      </c>
    </row>
    <row r="2698" spans="1:15" x14ac:dyDescent="0.25">
      <c r="A2698" s="36">
        <v>42803</v>
      </c>
      <c r="B2698" s="38">
        <v>3</v>
      </c>
      <c r="C2698" s="38">
        <v>10</v>
      </c>
      <c r="D2698" s="17">
        <v>3000039717</v>
      </c>
      <c r="E2698" s="17">
        <v>1100380</v>
      </c>
      <c r="F2698" s="17" t="s">
        <v>23</v>
      </c>
      <c r="G2698" s="17">
        <v>600005</v>
      </c>
      <c r="H2698" s="17" t="s">
        <v>434</v>
      </c>
      <c r="I2698" s="28">
        <v>33.57</v>
      </c>
      <c r="J2698" s="27">
        <v>33.57</v>
      </c>
      <c r="K2698" s="17" t="s">
        <v>2029</v>
      </c>
      <c r="L2698" s="34">
        <v>9499740228</v>
      </c>
      <c r="M2698" s="17">
        <v>9499740228</v>
      </c>
      <c r="N2698" s="18">
        <v>2645521.4500000002</v>
      </c>
      <c r="O2698" s="30">
        <v>78806.120047661607</v>
      </c>
    </row>
    <row r="2699" spans="1:15" x14ac:dyDescent="0.25">
      <c r="A2699" s="35">
        <v>42804</v>
      </c>
      <c r="B2699" s="38">
        <v>3</v>
      </c>
      <c r="C2699" s="38">
        <v>10</v>
      </c>
      <c r="D2699" s="23">
        <v>3000039801</v>
      </c>
      <c r="E2699" s="23">
        <v>5000284187</v>
      </c>
      <c r="F2699" s="23" t="s">
        <v>23</v>
      </c>
      <c r="G2699" s="23">
        <v>600005</v>
      </c>
      <c r="H2699" s="17" t="s">
        <v>434</v>
      </c>
      <c r="I2699" s="25">
        <v>20.22</v>
      </c>
      <c r="J2699" s="26">
        <v>20.149999999999999</v>
      </c>
      <c r="K2699" s="23" t="s">
        <v>2030</v>
      </c>
      <c r="L2699" s="33">
        <v>9499740231</v>
      </c>
      <c r="M2699" s="23">
        <v>9499740231</v>
      </c>
      <c r="N2699" s="18">
        <v>1587693.0499999998</v>
      </c>
      <c r="O2699" s="30">
        <v>78793.699751861044</v>
      </c>
    </row>
    <row r="2700" spans="1:15" x14ac:dyDescent="0.25">
      <c r="A2700" s="35">
        <v>42804</v>
      </c>
      <c r="B2700" s="38">
        <v>3</v>
      </c>
      <c r="C2700" s="38">
        <v>10</v>
      </c>
      <c r="D2700" s="23">
        <v>3000039750</v>
      </c>
      <c r="E2700" s="23">
        <v>5000284189</v>
      </c>
      <c r="F2700" s="23" t="s">
        <v>23</v>
      </c>
      <c r="G2700" s="23">
        <v>600005</v>
      </c>
      <c r="H2700" s="17" t="s">
        <v>434</v>
      </c>
      <c r="I2700" s="25">
        <v>26.74</v>
      </c>
      <c r="J2700" s="26">
        <v>26.63</v>
      </c>
      <c r="K2700" s="23" t="s">
        <v>155</v>
      </c>
      <c r="L2700" s="33">
        <v>9499740229</v>
      </c>
      <c r="M2700" s="23">
        <v>9499740229</v>
      </c>
      <c r="N2700" s="18">
        <v>2061144.42</v>
      </c>
      <c r="O2700" s="30">
        <v>77399.339842283138</v>
      </c>
    </row>
    <row r="2701" spans="1:15" x14ac:dyDescent="0.25">
      <c r="A2701" s="35">
        <v>42804</v>
      </c>
      <c r="B2701" s="38">
        <v>3</v>
      </c>
      <c r="C2701" s="38">
        <v>10</v>
      </c>
      <c r="D2701" s="23">
        <v>3000039750</v>
      </c>
      <c r="E2701" s="23">
        <v>5000284154</v>
      </c>
      <c r="F2701" s="23" t="s">
        <v>23</v>
      </c>
      <c r="G2701" s="23">
        <v>600005</v>
      </c>
      <c r="H2701" s="17" t="s">
        <v>434</v>
      </c>
      <c r="I2701" s="25">
        <v>32.75</v>
      </c>
      <c r="J2701" s="26">
        <v>32.619999999999997</v>
      </c>
      <c r="K2701" s="23" t="s">
        <v>2017</v>
      </c>
      <c r="L2701" s="33">
        <v>9499740229</v>
      </c>
      <c r="M2701" s="23">
        <v>9499740229</v>
      </c>
      <c r="N2701" s="18">
        <v>2524766.4700000007</v>
      </c>
      <c r="O2701" s="30">
        <v>77399.339975475188</v>
      </c>
    </row>
    <row r="2702" spans="1:15" x14ac:dyDescent="0.25">
      <c r="A2702" s="35">
        <v>42804</v>
      </c>
      <c r="B2702" s="38">
        <v>3</v>
      </c>
      <c r="C2702" s="38">
        <v>10</v>
      </c>
      <c r="D2702" s="23">
        <v>3000039801</v>
      </c>
      <c r="E2702" s="23">
        <v>5000284316</v>
      </c>
      <c r="F2702" s="23" t="s">
        <v>23</v>
      </c>
      <c r="G2702" s="23">
        <v>600005</v>
      </c>
      <c r="H2702" s="17" t="s">
        <v>434</v>
      </c>
      <c r="I2702" s="25">
        <v>20.98</v>
      </c>
      <c r="J2702" s="26">
        <v>20.88</v>
      </c>
      <c r="K2702" s="23" t="s">
        <v>2031</v>
      </c>
      <c r="L2702" s="33">
        <v>9499740231</v>
      </c>
      <c r="M2702" s="23">
        <v>9499740231</v>
      </c>
      <c r="N2702" s="18">
        <v>1645212.46</v>
      </c>
      <c r="O2702" s="30">
        <v>78793.700191570882</v>
      </c>
    </row>
    <row r="2703" spans="1:15" x14ac:dyDescent="0.25">
      <c r="A2703" s="35">
        <v>42804</v>
      </c>
      <c r="B2703" s="38">
        <v>3</v>
      </c>
      <c r="C2703" s="38">
        <v>10</v>
      </c>
      <c r="D2703" s="23">
        <v>3000039801</v>
      </c>
      <c r="E2703" s="23">
        <v>5000284315</v>
      </c>
      <c r="F2703" s="23" t="s">
        <v>23</v>
      </c>
      <c r="G2703" s="23">
        <v>600005</v>
      </c>
      <c r="H2703" s="17" t="s">
        <v>434</v>
      </c>
      <c r="I2703" s="25">
        <v>20.14</v>
      </c>
      <c r="J2703" s="26">
        <v>20.079999999999998</v>
      </c>
      <c r="K2703" s="23" t="s">
        <v>2032</v>
      </c>
      <c r="L2703" s="33">
        <v>9499740231</v>
      </c>
      <c r="M2703" s="23">
        <v>9499740231</v>
      </c>
      <c r="N2703" s="18">
        <v>1582177.4999999998</v>
      </c>
      <c r="O2703" s="30">
        <v>78793.700199203187</v>
      </c>
    </row>
    <row r="2704" spans="1:15" x14ac:dyDescent="0.25">
      <c r="A2704" s="35">
        <v>42804</v>
      </c>
      <c r="B2704" s="38">
        <v>3</v>
      </c>
      <c r="C2704" s="38">
        <v>10</v>
      </c>
      <c r="D2704" s="23">
        <v>3000039801</v>
      </c>
      <c r="E2704" s="23">
        <v>5000284312</v>
      </c>
      <c r="F2704" s="23" t="s">
        <v>23</v>
      </c>
      <c r="G2704" s="23">
        <v>600005</v>
      </c>
      <c r="H2704" s="17" t="s">
        <v>434</v>
      </c>
      <c r="I2704" s="25">
        <v>21.16</v>
      </c>
      <c r="J2704" s="26">
        <v>21.09</v>
      </c>
      <c r="K2704" s="23" t="s">
        <v>27</v>
      </c>
      <c r="L2704" s="33">
        <v>9499740231</v>
      </c>
      <c r="M2704" s="23">
        <v>9499740231</v>
      </c>
      <c r="N2704" s="18">
        <v>1661759.13</v>
      </c>
      <c r="O2704" s="30">
        <v>78793.699857752479</v>
      </c>
    </row>
    <row r="2705" spans="1:15" x14ac:dyDescent="0.25">
      <c r="A2705" s="35">
        <v>42804</v>
      </c>
      <c r="B2705" s="38">
        <v>3</v>
      </c>
      <c r="C2705" s="38">
        <v>10</v>
      </c>
      <c r="D2705" s="23">
        <v>3000039801</v>
      </c>
      <c r="E2705" s="23">
        <v>5000284310</v>
      </c>
      <c r="F2705" s="23" t="s">
        <v>23</v>
      </c>
      <c r="G2705" s="23">
        <v>600005</v>
      </c>
      <c r="H2705" s="17" t="s">
        <v>434</v>
      </c>
      <c r="I2705" s="25">
        <v>20.18</v>
      </c>
      <c r="J2705" s="26">
        <v>20.07</v>
      </c>
      <c r="K2705" s="23" t="s">
        <v>2033</v>
      </c>
      <c r="L2705" s="33">
        <v>9499740231</v>
      </c>
      <c r="M2705" s="23">
        <v>9499740231</v>
      </c>
      <c r="N2705" s="18">
        <v>1581389.56</v>
      </c>
      <c r="O2705" s="30">
        <v>78793.700049825609</v>
      </c>
    </row>
    <row r="2706" spans="1:15" x14ac:dyDescent="0.25">
      <c r="A2706" s="35">
        <v>42804</v>
      </c>
      <c r="B2706" s="38">
        <v>3</v>
      </c>
      <c r="C2706" s="38">
        <v>10</v>
      </c>
      <c r="D2706" s="23">
        <v>3000039750</v>
      </c>
      <c r="E2706" s="23">
        <v>5000284152</v>
      </c>
      <c r="F2706" s="23" t="s">
        <v>23</v>
      </c>
      <c r="G2706" s="23">
        <v>600005</v>
      </c>
      <c r="H2706" s="17" t="s">
        <v>434</v>
      </c>
      <c r="I2706" s="25">
        <v>27.12</v>
      </c>
      <c r="J2706" s="26">
        <v>27.08</v>
      </c>
      <c r="K2706" s="23" t="s">
        <v>52</v>
      </c>
      <c r="L2706" s="33">
        <v>9499740229</v>
      </c>
      <c r="M2706" s="23">
        <v>9499740229</v>
      </c>
      <c r="N2706" s="18">
        <v>2095974.1299999997</v>
      </c>
      <c r="O2706" s="30">
        <v>77399.340103397335</v>
      </c>
    </row>
    <row r="2707" spans="1:15" x14ac:dyDescent="0.25">
      <c r="A2707" s="35">
        <v>42804</v>
      </c>
      <c r="B2707" s="38">
        <v>3</v>
      </c>
      <c r="C2707" s="38">
        <v>10</v>
      </c>
      <c r="D2707" s="23">
        <v>3000039750</v>
      </c>
      <c r="E2707" s="23">
        <v>5000284153</v>
      </c>
      <c r="F2707" s="23" t="s">
        <v>23</v>
      </c>
      <c r="G2707" s="23">
        <v>600005</v>
      </c>
      <c r="H2707" s="17" t="s">
        <v>434</v>
      </c>
      <c r="I2707" s="25">
        <v>27.42</v>
      </c>
      <c r="J2707" s="26">
        <v>27.33</v>
      </c>
      <c r="K2707" s="23" t="s">
        <v>216</v>
      </c>
      <c r="L2707" s="33">
        <v>9499740229</v>
      </c>
      <c r="M2707" s="23">
        <v>9499740229</v>
      </c>
      <c r="N2707" s="18">
        <v>2115323.96</v>
      </c>
      <c r="O2707" s="30">
        <v>77399.339919502381</v>
      </c>
    </row>
    <row r="2708" spans="1:15" x14ac:dyDescent="0.25">
      <c r="A2708" s="35">
        <v>42804</v>
      </c>
      <c r="B2708" s="38">
        <v>3</v>
      </c>
      <c r="C2708" s="38">
        <v>10</v>
      </c>
      <c r="D2708" s="23">
        <v>3000039750</v>
      </c>
      <c r="E2708" s="23">
        <v>5000284210</v>
      </c>
      <c r="F2708" s="23" t="s">
        <v>23</v>
      </c>
      <c r="G2708" s="23">
        <v>600005</v>
      </c>
      <c r="H2708" s="17" t="s">
        <v>434</v>
      </c>
      <c r="I2708" s="25">
        <v>27.68</v>
      </c>
      <c r="J2708" s="26">
        <v>27.6</v>
      </c>
      <c r="K2708" s="23" t="s">
        <v>203</v>
      </c>
      <c r="L2708" s="33">
        <v>9499740229</v>
      </c>
      <c r="M2708" s="23">
        <v>9499740229</v>
      </c>
      <c r="N2708" s="18">
        <v>2136221.7799999998</v>
      </c>
      <c r="O2708" s="30">
        <v>77399.339855072452</v>
      </c>
    </row>
    <row r="2709" spans="1:15" x14ac:dyDescent="0.25">
      <c r="A2709" s="35">
        <v>42806</v>
      </c>
      <c r="B2709" s="38">
        <v>3</v>
      </c>
      <c r="C2709" s="38">
        <v>11</v>
      </c>
      <c r="D2709" s="23">
        <v>3000039670</v>
      </c>
      <c r="E2709" s="23">
        <v>5000284684</v>
      </c>
      <c r="F2709" s="23" t="s">
        <v>58</v>
      </c>
      <c r="G2709" s="23">
        <v>203153</v>
      </c>
      <c r="H2709" s="17" t="s">
        <v>1896</v>
      </c>
      <c r="I2709" s="25">
        <v>20.53</v>
      </c>
      <c r="J2709" s="26">
        <v>20.49</v>
      </c>
      <c r="K2709" s="23" t="s">
        <v>2034</v>
      </c>
      <c r="L2709" s="33">
        <v>5</v>
      </c>
      <c r="M2709" s="23">
        <v>5</v>
      </c>
      <c r="N2709" s="18">
        <v>1948598.9999999998</v>
      </c>
      <c r="O2709" s="30">
        <v>95100</v>
      </c>
    </row>
    <row r="2710" spans="1:15" x14ac:dyDescent="0.25">
      <c r="A2710" s="35">
        <v>42806</v>
      </c>
      <c r="B2710" s="38">
        <v>3</v>
      </c>
      <c r="C2710" s="38">
        <v>11</v>
      </c>
      <c r="D2710" s="23">
        <v>3000038814</v>
      </c>
      <c r="E2710" s="23">
        <v>5000284685</v>
      </c>
      <c r="F2710" s="23" t="s">
        <v>58</v>
      </c>
      <c r="G2710" s="23">
        <v>200292</v>
      </c>
      <c r="H2710" s="17" t="s">
        <v>624</v>
      </c>
      <c r="I2710" s="25">
        <v>20.12</v>
      </c>
      <c r="J2710" s="26">
        <v>20.059999999999999</v>
      </c>
      <c r="K2710" s="23" t="s">
        <v>2035</v>
      </c>
      <c r="L2710" s="33">
        <v>5974</v>
      </c>
      <c r="M2710" s="23">
        <v>5974</v>
      </c>
      <c r="N2710" s="18">
        <v>2547620</v>
      </c>
      <c r="O2710" s="30">
        <v>127000.00000000001</v>
      </c>
    </row>
    <row r="2711" spans="1:15" x14ac:dyDescent="0.25">
      <c r="A2711" s="35">
        <v>42806</v>
      </c>
      <c r="B2711" s="38">
        <v>3</v>
      </c>
      <c r="C2711" s="38">
        <v>11</v>
      </c>
      <c r="D2711" s="23">
        <v>3000039867</v>
      </c>
      <c r="E2711" s="23">
        <v>5000284667</v>
      </c>
      <c r="F2711" s="23" t="s">
        <v>23</v>
      </c>
      <c r="G2711" s="23">
        <v>600005</v>
      </c>
      <c r="H2711" s="17" t="s">
        <v>434</v>
      </c>
      <c r="I2711" s="25">
        <v>0.47499999999999998</v>
      </c>
      <c r="J2711" s="26">
        <v>0.47499999999999998</v>
      </c>
      <c r="K2711" s="23" t="s">
        <v>39</v>
      </c>
      <c r="L2711" s="33">
        <v>9499740234</v>
      </c>
      <c r="M2711" s="23">
        <v>9499740234</v>
      </c>
      <c r="N2711" s="18">
        <v>35865.129999999997</v>
      </c>
      <c r="O2711" s="30">
        <v>75505.536842105255</v>
      </c>
    </row>
    <row r="2712" spans="1:15" x14ac:dyDescent="0.25">
      <c r="A2712" s="35">
        <v>42806</v>
      </c>
      <c r="B2712" s="38">
        <v>3</v>
      </c>
      <c r="C2712" s="38">
        <v>11</v>
      </c>
      <c r="D2712" s="23">
        <v>3000039803</v>
      </c>
      <c r="E2712" s="23">
        <v>5000284662</v>
      </c>
      <c r="F2712" s="23" t="s">
        <v>23</v>
      </c>
      <c r="G2712" s="23">
        <v>600005</v>
      </c>
      <c r="H2712" s="17" t="s">
        <v>434</v>
      </c>
      <c r="I2712" s="25">
        <v>26.72</v>
      </c>
      <c r="J2712" s="26">
        <v>26.69</v>
      </c>
      <c r="K2712" s="23" t="s">
        <v>622</v>
      </c>
      <c r="L2712" s="33">
        <v>9499740232</v>
      </c>
      <c r="M2712" s="23">
        <v>9499740232</v>
      </c>
      <c r="N2712" s="18">
        <v>2065788.38</v>
      </c>
      <c r="O2712" s="30">
        <v>77399.339827650794</v>
      </c>
    </row>
    <row r="2713" spans="1:15" x14ac:dyDescent="0.25">
      <c r="A2713" s="35">
        <v>42806</v>
      </c>
      <c r="B2713" s="38">
        <v>3</v>
      </c>
      <c r="C2713" s="38">
        <v>11</v>
      </c>
      <c r="D2713" s="23">
        <v>3000039867</v>
      </c>
      <c r="E2713" s="23">
        <v>5000284663</v>
      </c>
      <c r="F2713" s="23" t="s">
        <v>23</v>
      </c>
      <c r="G2713" s="23">
        <v>600005</v>
      </c>
      <c r="H2713" s="17" t="s">
        <v>434</v>
      </c>
      <c r="I2713" s="25">
        <v>33.47</v>
      </c>
      <c r="J2713" s="26">
        <v>33.39</v>
      </c>
      <c r="K2713" s="23" t="s">
        <v>2036</v>
      </c>
      <c r="L2713" s="33">
        <v>9499740234</v>
      </c>
      <c r="M2713" s="23">
        <v>9499740234</v>
      </c>
      <c r="N2713" s="18">
        <v>2521129.65</v>
      </c>
      <c r="O2713" s="30">
        <v>75505.53009883198</v>
      </c>
    </row>
    <row r="2714" spans="1:15" x14ac:dyDescent="0.25">
      <c r="A2714" s="35">
        <v>42806</v>
      </c>
      <c r="B2714" s="38">
        <v>3</v>
      </c>
      <c r="C2714" s="38">
        <v>11</v>
      </c>
      <c r="D2714" s="23">
        <v>3000039866</v>
      </c>
      <c r="E2714" s="23">
        <v>5000284665</v>
      </c>
      <c r="F2714" s="23" t="s">
        <v>23</v>
      </c>
      <c r="G2714" s="23">
        <v>600005</v>
      </c>
      <c r="H2714" s="17" t="s">
        <v>434</v>
      </c>
      <c r="I2714" s="25">
        <v>20.02</v>
      </c>
      <c r="J2714" s="26">
        <v>19.95</v>
      </c>
      <c r="K2714" s="23" t="s">
        <v>2037</v>
      </c>
      <c r="L2714" s="33">
        <v>9499740233</v>
      </c>
      <c r="M2714" s="23">
        <v>9499740233</v>
      </c>
      <c r="N2714" s="18">
        <v>1571934.31</v>
      </c>
      <c r="O2714" s="30">
        <v>78793.699749373438</v>
      </c>
    </row>
    <row r="2715" spans="1:15" x14ac:dyDescent="0.25">
      <c r="A2715" s="35">
        <v>42806</v>
      </c>
      <c r="B2715" s="38">
        <v>3</v>
      </c>
      <c r="C2715" s="38">
        <v>11</v>
      </c>
      <c r="D2715" s="23">
        <v>3000039803</v>
      </c>
      <c r="E2715" s="23">
        <v>5000284666</v>
      </c>
      <c r="F2715" s="23" t="s">
        <v>23</v>
      </c>
      <c r="G2715" s="23">
        <v>600005</v>
      </c>
      <c r="H2715" s="17" t="s">
        <v>434</v>
      </c>
      <c r="I2715" s="25">
        <v>27.324999999999999</v>
      </c>
      <c r="J2715" s="26">
        <v>27.305</v>
      </c>
      <c r="K2715" s="23" t="s">
        <v>39</v>
      </c>
      <c r="L2715" s="33">
        <v>9499740232</v>
      </c>
      <c r="M2715" s="23">
        <v>9499740232</v>
      </c>
      <c r="N2715" s="18">
        <v>2113388.98</v>
      </c>
      <c r="O2715" s="30">
        <v>77399.340047610327</v>
      </c>
    </row>
    <row r="2716" spans="1:15" x14ac:dyDescent="0.25">
      <c r="A2716" s="35">
        <v>42806</v>
      </c>
      <c r="B2716" s="38">
        <v>3</v>
      </c>
      <c r="C2716" s="38">
        <v>11</v>
      </c>
      <c r="D2716" s="23">
        <v>3000039801</v>
      </c>
      <c r="E2716" s="23">
        <v>5000284669</v>
      </c>
      <c r="F2716" s="23" t="s">
        <v>23</v>
      </c>
      <c r="G2716" s="23">
        <v>600005</v>
      </c>
      <c r="H2716" s="17" t="s">
        <v>434</v>
      </c>
      <c r="I2716" s="25">
        <v>20.48</v>
      </c>
      <c r="J2716" s="26">
        <v>20.45</v>
      </c>
      <c r="K2716" s="23" t="s">
        <v>2038</v>
      </c>
      <c r="L2716" s="33">
        <v>9499740231</v>
      </c>
      <c r="M2716" s="23">
        <v>9499740231</v>
      </c>
      <c r="N2716" s="18">
        <v>1611331.16</v>
      </c>
      <c r="O2716" s="30">
        <v>78793.69975550122</v>
      </c>
    </row>
    <row r="2717" spans="1:15" x14ac:dyDescent="0.25">
      <c r="A2717" s="35">
        <v>42806</v>
      </c>
      <c r="B2717" s="38">
        <v>3</v>
      </c>
      <c r="C2717" s="38">
        <v>11</v>
      </c>
      <c r="D2717" s="23">
        <v>3000039801</v>
      </c>
      <c r="E2717" s="23">
        <v>5000284680</v>
      </c>
      <c r="F2717" s="23" t="s">
        <v>23</v>
      </c>
      <c r="G2717" s="23">
        <v>600005</v>
      </c>
      <c r="H2717" s="17" t="s">
        <v>434</v>
      </c>
      <c r="I2717" s="25">
        <v>20.53</v>
      </c>
      <c r="J2717" s="26">
        <v>20.48</v>
      </c>
      <c r="K2717" s="23" t="s">
        <v>2039</v>
      </c>
      <c r="L2717" s="33">
        <v>9499740231</v>
      </c>
      <c r="M2717" s="23">
        <v>9499740231</v>
      </c>
      <c r="N2717" s="18">
        <v>1613694.98</v>
      </c>
      <c r="O2717" s="30">
        <v>78793.7001953125</v>
      </c>
    </row>
    <row r="2718" spans="1:15" x14ac:dyDescent="0.25">
      <c r="A2718" s="35">
        <v>42806</v>
      </c>
      <c r="B2718" s="38">
        <v>3</v>
      </c>
      <c r="C2718" s="38">
        <v>11</v>
      </c>
      <c r="D2718" s="23">
        <v>3000039801</v>
      </c>
      <c r="E2718" s="23">
        <v>5000284681</v>
      </c>
      <c r="F2718" s="23" t="s">
        <v>23</v>
      </c>
      <c r="G2718" s="23">
        <v>600005</v>
      </c>
      <c r="H2718" s="17" t="s">
        <v>434</v>
      </c>
      <c r="I2718" s="25">
        <v>25.84</v>
      </c>
      <c r="J2718" s="26">
        <v>25.8</v>
      </c>
      <c r="K2718" s="23" t="s">
        <v>2040</v>
      </c>
      <c r="L2718" s="33">
        <v>9499740231</v>
      </c>
      <c r="M2718" s="23">
        <v>9499740231</v>
      </c>
      <c r="N2718" s="18">
        <v>2032877.46</v>
      </c>
      <c r="O2718" s="30">
        <v>78793.7</v>
      </c>
    </row>
    <row r="2719" spans="1:15" x14ac:dyDescent="0.25">
      <c r="A2719" s="35">
        <v>42806</v>
      </c>
      <c r="B2719" s="38">
        <v>3</v>
      </c>
      <c r="C2719" s="38">
        <v>11</v>
      </c>
      <c r="D2719" s="23">
        <v>3000039866</v>
      </c>
      <c r="E2719" s="23">
        <v>5000284682</v>
      </c>
      <c r="F2719" s="23" t="s">
        <v>23</v>
      </c>
      <c r="G2719" s="23">
        <v>600005</v>
      </c>
      <c r="H2719" s="17" t="s">
        <v>434</v>
      </c>
      <c r="I2719" s="25">
        <v>20.28</v>
      </c>
      <c r="J2719" s="26">
        <v>20.2</v>
      </c>
      <c r="K2719" s="23" t="s">
        <v>2041</v>
      </c>
      <c r="L2719" s="33">
        <v>9499740233</v>
      </c>
      <c r="M2719" s="23">
        <v>9499740233</v>
      </c>
      <c r="N2719" s="18">
        <v>1591632.74</v>
      </c>
      <c r="O2719" s="30">
        <v>78793.7</v>
      </c>
    </row>
    <row r="2720" spans="1:15" x14ac:dyDescent="0.25">
      <c r="A2720" s="35">
        <v>42806</v>
      </c>
      <c r="B2720" s="38">
        <v>3</v>
      </c>
      <c r="C2720" s="38">
        <v>11</v>
      </c>
      <c r="D2720" s="23">
        <v>3000039867</v>
      </c>
      <c r="E2720" s="23">
        <v>5000284664</v>
      </c>
      <c r="F2720" s="23" t="s">
        <v>23</v>
      </c>
      <c r="G2720" s="23">
        <v>600005</v>
      </c>
      <c r="H2720" s="17" t="s">
        <v>434</v>
      </c>
      <c r="I2720" s="25">
        <v>26.99</v>
      </c>
      <c r="J2720" s="26">
        <v>26.97</v>
      </c>
      <c r="K2720" s="23" t="s">
        <v>33</v>
      </c>
      <c r="L2720" s="33">
        <v>9499740234</v>
      </c>
      <c r="M2720" s="23">
        <v>9499740234</v>
      </c>
      <c r="N2720" s="18">
        <v>2036384.15</v>
      </c>
      <c r="O2720" s="30">
        <v>75505.530218761589</v>
      </c>
    </row>
    <row r="2721" spans="1:15" x14ac:dyDescent="0.25">
      <c r="A2721" s="35">
        <v>42806</v>
      </c>
      <c r="B2721" s="38">
        <v>3</v>
      </c>
      <c r="C2721" s="38">
        <v>11</v>
      </c>
      <c r="D2721" s="23">
        <v>3000039803</v>
      </c>
      <c r="E2721" s="23">
        <v>5000284668</v>
      </c>
      <c r="F2721" s="23" t="s">
        <v>23</v>
      </c>
      <c r="G2721" s="23">
        <v>600005</v>
      </c>
      <c r="H2721" s="17" t="s">
        <v>434</v>
      </c>
      <c r="I2721" s="25">
        <v>32.82</v>
      </c>
      <c r="J2721" s="26">
        <v>32.799999999999997</v>
      </c>
      <c r="K2721" s="23" t="s">
        <v>1082</v>
      </c>
      <c r="L2721" s="33">
        <v>9499740232</v>
      </c>
      <c r="M2721" s="23">
        <v>9499740232</v>
      </c>
      <c r="N2721" s="18">
        <v>2538698.35</v>
      </c>
      <c r="O2721" s="30">
        <v>77399.339939024401</v>
      </c>
    </row>
    <row r="2722" spans="1:15" x14ac:dyDescent="0.25">
      <c r="A2722" s="35">
        <v>42806</v>
      </c>
      <c r="B2722" s="38">
        <v>3</v>
      </c>
      <c r="C2722" s="38">
        <v>11</v>
      </c>
      <c r="D2722" s="23">
        <v>3000039867</v>
      </c>
      <c r="E2722" s="23">
        <v>5000284683</v>
      </c>
      <c r="F2722" s="23" t="s">
        <v>23</v>
      </c>
      <c r="G2722" s="23">
        <v>600005</v>
      </c>
      <c r="H2722" s="17" t="s">
        <v>434</v>
      </c>
      <c r="I2722" s="25">
        <v>26.86</v>
      </c>
      <c r="J2722" s="26">
        <v>26.8</v>
      </c>
      <c r="K2722" s="23" t="s">
        <v>192</v>
      </c>
      <c r="L2722" s="33">
        <v>9499740234</v>
      </c>
      <c r="M2722" s="23">
        <v>9499740234</v>
      </c>
      <c r="N2722" s="18">
        <v>2023548.2099999997</v>
      </c>
      <c r="O2722" s="30">
        <v>75505.530223880589</v>
      </c>
    </row>
    <row r="2723" spans="1:15" x14ac:dyDescent="0.25">
      <c r="A2723" s="35">
        <v>42807</v>
      </c>
      <c r="B2723" s="38">
        <v>3</v>
      </c>
      <c r="C2723" s="38">
        <v>11</v>
      </c>
      <c r="D2723" s="23">
        <v>3000037373</v>
      </c>
      <c r="E2723" s="23">
        <v>5000284718</v>
      </c>
      <c r="F2723" s="23" t="s">
        <v>58</v>
      </c>
      <c r="G2723" s="23">
        <v>203182</v>
      </c>
      <c r="H2723" s="17" t="s">
        <v>1224</v>
      </c>
      <c r="I2723" s="25">
        <v>20.63</v>
      </c>
      <c r="J2723" s="26">
        <v>20.63</v>
      </c>
      <c r="K2723" s="23" t="s">
        <v>2042</v>
      </c>
      <c r="L2723" s="33">
        <v>52032</v>
      </c>
      <c r="M2723" s="23">
        <v>52032</v>
      </c>
      <c r="N2723" s="18">
        <v>2171369.39</v>
      </c>
      <c r="O2723" s="30">
        <v>105253.00000000001</v>
      </c>
    </row>
    <row r="2724" spans="1:15" x14ac:dyDescent="0.25">
      <c r="A2724" s="35">
        <v>42807</v>
      </c>
      <c r="B2724" s="38">
        <v>3</v>
      </c>
      <c r="C2724" s="38">
        <v>11</v>
      </c>
      <c r="D2724" s="23">
        <v>3000039362</v>
      </c>
      <c r="E2724" s="23">
        <v>5000284746</v>
      </c>
      <c r="F2724" s="23" t="s">
        <v>14</v>
      </c>
      <c r="G2724" s="23">
        <v>202529</v>
      </c>
      <c r="H2724" s="17" t="s">
        <v>1787</v>
      </c>
      <c r="I2724" s="25">
        <v>18.89</v>
      </c>
      <c r="J2724" s="26">
        <v>18.850000000000001</v>
      </c>
      <c r="K2724" s="23" t="s">
        <v>2043</v>
      </c>
      <c r="L2724" s="33" t="s">
        <v>2044</v>
      </c>
      <c r="M2724" s="23">
        <v>247</v>
      </c>
      <c r="N2724" s="18">
        <v>961350.00000000012</v>
      </c>
      <c r="O2724" s="30">
        <v>51000</v>
      </c>
    </row>
    <row r="2725" spans="1:15" x14ac:dyDescent="0.25">
      <c r="A2725" s="35">
        <v>42807</v>
      </c>
      <c r="B2725" s="38">
        <v>3</v>
      </c>
      <c r="C2725" s="38">
        <v>11</v>
      </c>
      <c r="D2725" s="23">
        <v>3000039362</v>
      </c>
      <c r="E2725" s="23">
        <v>5000284747</v>
      </c>
      <c r="F2725" s="23" t="s">
        <v>14</v>
      </c>
      <c r="G2725" s="23">
        <v>202529</v>
      </c>
      <c r="H2725" s="17" t="s">
        <v>1787</v>
      </c>
      <c r="I2725" s="25">
        <v>19.89</v>
      </c>
      <c r="J2725" s="26">
        <v>19.86</v>
      </c>
      <c r="K2725" s="23" t="s">
        <v>2045</v>
      </c>
      <c r="L2725" s="33" t="s">
        <v>2046</v>
      </c>
      <c r="M2725" s="23">
        <v>248</v>
      </c>
      <c r="N2725" s="18">
        <v>1012860</v>
      </c>
      <c r="O2725" s="30">
        <v>51000</v>
      </c>
    </row>
    <row r="2726" spans="1:15" x14ac:dyDescent="0.25">
      <c r="A2726" s="35">
        <v>42807</v>
      </c>
      <c r="B2726" s="38">
        <v>3</v>
      </c>
      <c r="C2726" s="38">
        <v>11</v>
      </c>
      <c r="D2726" s="23">
        <v>3000039716</v>
      </c>
      <c r="E2726" s="23">
        <v>5000284748</v>
      </c>
      <c r="F2726" s="23" t="s">
        <v>14</v>
      </c>
      <c r="G2726" s="23">
        <v>202018</v>
      </c>
      <c r="H2726" s="17" t="s">
        <v>1952</v>
      </c>
      <c r="I2726" s="25">
        <v>25.7</v>
      </c>
      <c r="J2726" s="26">
        <v>25.7</v>
      </c>
      <c r="K2726" s="23" t="s">
        <v>2047</v>
      </c>
      <c r="L2726" s="33">
        <v>168</v>
      </c>
      <c r="M2726" s="23">
        <v>168</v>
      </c>
      <c r="N2726" s="18">
        <v>1310700</v>
      </c>
      <c r="O2726" s="30">
        <v>51000</v>
      </c>
    </row>
    <row r="2727" spans="1:15" x14ac:dyDescent="0.25">
      <c r="A2727" s="35">
        <v>42807</v>
      </c>
      <c r="B2727" s="38">
        <v>3</v>
      </c>
      <c r="C2727" s="38">
        <v>11</v>
      </c>
      <c r="D2727" s="23">
        <v>3000039716</v>
      </c>
      <c r="E2727" s="23">
        <v>5000284763</v>
      </c>
      <c r="F2727" s="23" t="s">
        <v>14</v>
      </c>
      <c r="G2727" s="23">
        <v>202018</v>
      </c>
      <c r="H2727" s="17" t="s">
        <v>1952</v>
      </c>
      <c r="I2727" s="25">
        <v>20.77</v>
      </c>
      <c r="J2727" s="26">
        <v>20.74</v>
      </c>
      <c r="K2727" s="23" t="s">
        <v>2048</v>
      </c>
      <c r="L2727" s="33">
        <v>167</v>
      </c>
      <c r="M2727" s="23">
        <v>167</v>
      </c>
      <c r="N2727" s="18">
        <v>1057740</v>
      </c>
      <c r="O2727" s="30">
        <v>51000</v>
      </c>
    </row>
    <row r="2728" spans="1:15" x14ac:dyDescent="0.25">
      <c r="A2728" s="35">
        <v>42807</v>
      </c>
      <c r="B2728" s="38">
        <v>3</v>
      </c>
      <c r="C2728" s="38">
        <v>11</v>
      </c>
      <c r="D2728" s="23">
        <v>3000038281</v>
      </c>
      <c r="E2728" s="23">
        <v>5000284714</v>
      </c>
      <c r="F2728" s="23" t="s">
        <v>14</v>
      </c>
      <c r="G2728" s="23">
        <v>201888</v>
      </c>
      <c r="H2728" s="17" t="s">
        <v>15</v>
      </c>
      <c r="I2728" s="25">
        <v>19</v>
      </c>
      <c r="J2728" s="26">
        <v>18.978000000000002</v>
      </c>
      <c r="K2728" s="23" t="s">
        <v>113</v>
      </c>
      <c r="L2728" s="33">
        <v>30152</v>
      </c>
      <c r="M2728" s="23">
        <v>30152</v>
      </c>
      <c r="N2728" s="18">
        <v>924797.94</v>
      </c>
      <c r="O2728" s="30">
        <v>48729.999999999993</v>
      </c>
    </row>
    <row r="2729" spans="1:15" x14ac:dyDescent="0.25">
      <c r="A2729" s="35">
        <v>42807</v>
      </c>
      <c r="B2729" s="38">
        <v>3</v>
      </c>
      <c r="C2729" s="38">
        <v>11</v>
      </c>
      <c r="D2729" s="23">
        <v>3000038281</v>
      </c>
      <c r="E2729" s="23">
        <v>5000284715</v>
      </c>
      <c r="F2729" s="23" t="s">
        <v>14</v>
      </c>
      <c r="G2729" s="23">
        <v>201888</v>
      </c>
      <c r="H2729" s="17" t="s">
        <v>15</v>
      </c>
      <c r="I2729" s="25">
        <v>6.37</v>
      </c>
      <c r="J2729" s="26">
        <v>6.3620000000000001</v>
      </c>
      <c r="K2729" s="23" t="s">
        <v>113</v>
      </c>
      <c r="L2729" s="33">
        <v>30153</v>
      </c>
      <c r="M2729" s="23">
        <v>30153</v>
      </c>
      <c r="N2729" s="18">
        <v>310020.26</v>
      </c>
      <c r="O2729" s="30">
        <v>48730</v>
      </c>
    </row>
    <row r="2730" spans="1:15" x14ac:dyDescent="0.25">
      <c r="A2730" s="35">
        <v>42807</v>
      </c>
      <c r="B2730" s="38">
        <v>3</v>
      </c>
      <c r="C2730" s="38">
        <v>11</v>
      </c>
      <c r="D2730" s="23">
        <v>3000039051</v>
      </c>
      <c r="E2730" s="23">
        <v>5000284716</v>
      </c>
      <c r="F2730" s="23" t="s">
        <v>14</v>
      </c>
      <c r="G2730" s="23">
        <v>202018</v>
      </c>
      <c r="H2730" s="17" t="s">
        <v>1952</v>
      </c>
      <c r="I2730" s="25">
        <v>19.920000000000002</v>
      </c>
      <c r="J2730" s="26">
        <v>19.88</v>
      </c>
      <c r="K2730" s="23" t="s">
        <v>2049</v>
      </c>
      <c r="L2730" s="33">
        <v>165</v>
      </c>
      <c r="M2730" s="23">
        <v>165</v>
      </c>
      <c r="N2730" s="18">
        <v>1013880</v>
      </c>
      <c r="O2730" s="30">
        <v>51000</v>
      </c>
    </row>
    <row r="2731" spans="1:15" x14ac:dyDescent="0.25">
      <c r="A2731" s="35">
        <v>42807</v>
      </c>
      <c r="B2731" s="38">
        <v>3</v>
      </c>
      <c r="C2731" s="38">
        <v>11</v>
      </c>
      <c r="D2731" s="23">
        <v>3000039716</v>
      </c>
      <c r="E2731" s="23">
        <v>5000284717</v>
      </c>
      <c r="F2731" s="23" t="s">
        <v>14</v>
      </c>
      <c r="G2731" s="23">
        <v>202018</v>
      </c>
      <c r="H2731" s="17" t="s">
        <v>1952</v>
      </c>
      <c r="I2731" s="25">
        <v>20.48</v>
      </c>
      <c r="J2731" s="26">
        <v>20.45</v>
      </c>
      <c r="K2731" s="23" t="s">
        <v>2050</v>
      </c>
      <c r="L2731" s="33">
        <v>169</v>
      </c>
      <c r="M2731" s="23">
        <v>169</v>
      </c>
      <c r="N2731" s="18">
        <v>1042950</v>
      </c>
      <c r="O2731" s="30">
        <v>51000</v>
      </c>
    </row>
    <row r="2732" spans="1:15" x14ac:dyDescent="0.25">
      <c r="A2732" s="35">
        <v>42807</v>
      </c>
      <c r="B2732" s="38">
        <v>3</v>
      </c>
      <c r="C2732" s="38">
        <v>11</v>
      </c>
      <c r="D2732" s="23">
        <v>3000039866</v>
      </c>
      <c r="E2732" s="23">
        <v>5000284719</v>
      </c>
      <c r="F2732" s="23" t="s">
        <v>23</v>
      </c>
      <c r="G2732" s="23">
        <v>600005</v>
      </c>
      <c r="H2732" s="17" t="s">
        <v>434</v>
      </c>
      <c r="I2732" s="25">
        <v>20.190000000000001</v>
      </c>
      <c r="J2732" s="26">
        <v>20.11</v>
      </c>
      <c r="K2732" s="23" t="s">
        <v>2051</v>
      </c>
      <c r="L2732" s="33">
        <v>9499740233</v>
      </c>
      <c r="M2732" s="23">
        <v>9499740233</v>
      </c>
      <c r="N2732" s="18">
        <v>1584541.3100000003</v>
      </c>
      <c r="O2732" s="30">
        <v>78793.700149179524</v>
      </c>
    </row>
    <row r="2733" spans="1:15" x14ac:dyDescent="0.25">
      <c r="A2733" s="35">
        <v>42807</v>
      </c>
      <c r="B2733" s="38">
        <v>3</v>
      </c>
      <c r="C2733" s="38">
        <v>11</v>
      </c>
      <c r="D2733" s="23">
        <v>3000039866</v>
      </c>
      <c r="E2733" s="23">
        <v>5000284722</v>
      </c>
      <c r="F2733" s="23" t="s">
        <v>23</v>
      </c>
      <c r="G2733" s="23">
        <v>600005</v>
      </c>
      <c r="H2733" s="17" t="s">
        <v>434</v>
      </c>
      <c r="I2733" s="25">
        <v>20.47</v>
      </c>
      <c r="J2733" s="26">
        <v>20.41</v>
      </c>
      <c r="K2733" s="23" t="s">
        <v>2052</v>
      </c>
      <c r="L2733" s="33">
        <v>9499740233</v>
      </c>
      <c r="M2733" s="23">
        <v>9499740233</v>
      </c>
      <c r="N2733" s="18">
        <v>1608179.42</v>
      </c>
      <c r="O2733" s="30">
        <v>78793.700146986768</v>
      </c>
    </row>
    <row r="2734" spans="1:15" x14ac:dyDescent="0.25">
      <c r="A2734" s="35">
        <v>42807</v>
      </c>
      <c r="B2734" s="38">
        <v>3</v>
      </c>
      <c r="C2734" s="38">
        <v>11</v>
      </c>
      <c r="D2734" s="23">
        <v>3000039866</v>
      </c>
      <c r="E2734" s="23">
        <v>5000284721</v>
      </c>
      <c r="F2734" s="23" t="s">
        <v>23</v>
      </c>
      <c r="G2734" s="23">
        <v>600005</v>
      </c>
      <c r="H2734" s="17" t="s">
        <v>434</v>
      </c>
      <c r="I2734" s="25">
        <v>20.21</v>
      </c>
      <c r="J2734" s="26">
        <v>20.13</v>
      </c>
      <c r="K2734" s="23" t="s">
        <v>474</v>
      </c>
      <c r="L2734" s="33">
        <v>9499740233</v>
      </c>
      <c r="M2734" s="23">
        <v>9499740233</v>
      </c>
      <c r="N2734" s="18">
        <v>1586117.18</v>
      </c>
      <c r="O2734" s="30">
        <v>78793.699950322902</v>
      </c>
    </row>
    <row r="2735" spans="1:15" x14ac:dyDescent="0.25">
      <c r="A2735" s="35">
        <v>42807</v>
      </c>
      <c r="B2735" s="38">
        <v>3</v>
      </c>
      <c r="C2735" s="38">
        <v>11</v>
      </c>
      <c r="D2735" s="23">
        <v>3000039866</v>
      </c>
      <c r="E2735" s="23">
        <v>5000284720</v>
      </c>
      <c r="F2735" s="23" t="s">
        <v>23</v>
      </c>
      <c r="G2735" s="23">
        <v>600005</v>
      </c>
      <c r="H2735" s="17" t="s">
        <v>434</v>
      </c>
      <c r="I2735" s="25">
        <v>19.96</v>
      </c>
      <c r="J2735" s="26">
        <v>19.899999999999999</v>
      </c>
      <c r="K2735" s="23" t="s">
        <v>2053</v>
      </c>
      <c r="L2735" s="33">
        <v>9499740233</v>
      </c>
      <c r="M2735" s="23">
        <v>9499740233</v>
      </c>
      <c r="N2735" s="18">
        <v>1567994.63</v>
      </c>
      <c r="O2735" s="30">
        <v>78793.7</v>
      </c>
    </row>
    <row r="2736" spans="1:15" x14ac:dyDescent="0.25">
      <c r="A2736" s="35">
        <v>42809</v>
      </c>
      <c r="B2736" s="38">
        <v>3</v>
      </c>
      <c r="C2736" s="38">
        <v>11</v>
      </c>
      <c r="D2736" s="23">
        <v>3000036490</v>
      </c>
      <c r="E2736" s="23">
        <v>5000285000</v>
      </c>
      <c r="F2736" s="23" t="s">
        <v>58</v>
      </c>
      <c r="G2736" s="23">
        <v>203182</v>
      </c>
      <c r="H2736" s="17" t="s">
        <v>1224</v>
      </c>
      <c r="I2736" s="25">
        <v>21.75</v>
      </c>
      <c r="J2736" s="26">
        <v>21.75</v>
      </c>
      <c r="K2736" s="23" t="s">
        <v>2012</v>
      </c>
      <c r="L2736" s="33">
        <v>52031</v>
      </c>
      <c r="M2736" s="23">
        <v>52031</v>
      </c>
      <c r="N2736" s="18">
        <v>2136393.75</v>
      </c>
      <c r="O2736" s="30">
        <v>98225</v>
      </c>
    </row>
    <row r="2737" spans="1:15" x14ac:dyDescent="0.25">
      <c r="A2737" s="35">
        <v>42809</v>
      </c>
      <c r="B2737" s="38">
        <v>3</v>
      </c>
      <c r="C2737" s="38">
        <v>11</v>
      </c>
      <c r="D2737" s="23">
        <v>3000037517</v>
      </c>
      <c r="E2737" s="23">
        <v>5000285001</v>
      </c>
      <c r="F2737" s="23" t="s">
        <v>58</v>
      </c>
      <c r="G2737" s="23">
        <v>203182</v>
      </c>
      <c r="H2737" s="17" t="s">
        <v>1224</v>
      </c>
      <c r="I2737" s="25">
        <v>21.29</v>
      </c>
      <c r="J2737" s="26">
        <v>21.29</v>
      </c>
      <c r="K2737" s="23" t="s">
        <v>1491</v>
      </c>
      <c r="L2737" s="33">
        <v>52030</v>
      </c>
      <c r="M2737" s="23">
        <v>52030</v>
      </c>
      <c r="N2737" s="18">
        <v>1663707.05</v>
      </c>
      <c r="O2737" s="30">
        <v>78145</v>
      </c>
    </row>
    <row r="2738" spans="1:15" x14ac:dyDescent="0.25">
      <c r="A2738" s="35">
        <v>42809</v>
      </c>
      <c r="B2738" s="38">
        <v>3</v>
      </c>
      <c r="C2738" s="38">
        <v>11</v>
      </c>
      <c r="D2738" s="23">
        <v>3000037695</v>
      </c>
      <c r="E2738" s="23">
        <v>5000284982</v>
      </c>
      <c r="F2738" s="23" t="s">
        <v>58</v>
      </c>
      <c r="G2738" s="23">
        <v>203182</v>
      </c>
      <c r="H2738" s="17" t="s">
        <v>1224</v>
      </c>
      <c r="I2738" s="25">
        <v>7.33</v>
      </c>
      <c r="J2738" s="26">
        <v>7.32</v>
      </c>
      <c r="K2738" s="23" t="s">
        <v>45</v>
      </c>
      <c r="L2738" s="33">
        <v>52034</v>
      </c>
      <c r="M2738" s="23">
        <v>52034</v>
      </c>
      <c r="N2738" s="18">
        <v>700633.8</v>
      </c>
      <c r="O2738" s="30">
        <v>95715</v>
      </c>
    </row>
    <row r="2739" spans="1:15" x14ac:dyDescent="0.25">
      <c r="A2739" s="35">
        <v>42810</v>
      </c>
      <c r="B2739" s="38">
        <v>3</v>
      </c>
      <c r="C2739" s="38">
        <v>11</v>
      </c>
      <c r="D2739" s="23">
        <v>3000037731</v>
      </c>
      <c r="E2739" s="23">
        <v>5000285216</v>
      </c>
      <c r="F2739" s="23" t="s">
        <v>58</v>
      </c>
      <c r="G2739" s="23">
        <v>203182</v>
      </c>
      <c r="H2739" s="17" t="s">
        <v>1224</v>
      </c>
      <c r="I2739" s="25">
        <v>21.61</v>
      </c>
      <c r="J2739" s="26">
        <v>21.61</v>
      </c>
      <c r="K2739" s="23" t="s">
        <v>2012</v>
      </c>
      <c r="L2739" s="33">
        <v>52033</v>
      </c>
      <c r="M2739" s="23">
        <v>52033</v>
      </c>
      <c r="N2739" s="18">
        <v>2155186.91</v>
      </c>
      <c r="O2739" s="30">
        <v>99731.000000000015</v>
      </c>
    </row>
    <row r="2740" spans="1:15" x14ac:dyDescent="0.25">
      <c r="A2740" s="35">
        <v>42810</v>
      </c>
      <c r="B2740" s="38">
        <v>3</v>
      </c>
      <c r="C2740" s="38">
        <v>11</v>
      </c>
      <c r="D2740" s="23">
        <v>3000039999</v>
      </c>
      <c r="E2740" s="23">
        <v>5000285361</v>
      </c>
      <c r="F2740" s="23" t="s">
        <v>58</v>
      </c>
      <c r="G2740" s="23">
        <v>600005</v>
      </c>
      <c r="H2740" s="17" t="s">
        <v>434</v>
      </c>
      <c r="I2740" s="25">
        <v>22.97</v>
      </c>
      <c r="J2740" s="26">
        <v>22.94</v>
      </c>
      <c r="K2740" s="23" t="s">
        <v>114</v>
      </c>
      <c r="L2740" s="33">
        <v>9499740235</v>
      </c>
      <c r="M2740" s="23">
        <v>9499740235</v>
      </c>
      <c r="N2740" s="18">
        <v>2849170.94</v>
      </c>
      <c r="O2740" s="30">
        <v>124200.99999999999</v>
      </c>
    </row>
    <row r="2741" spans="1:15" x14ac:dyDescent="0.25">
      <c r="A2741" s="35">
        <v>42810</v>
      </c>
      <c r="B2741" s="38">
        <v>3</v>
      </c>
      <c r="C2741" s="38">
        <v>11</v>
      </c>
      <c r="D2741" s="23">
        <v>3000039999</v>
      </c>
      <c r="E2741" s="23">
        <v>5000285364</v>
      </c>
      <c r="F2741" s="23" t="s">
        <v>58</v>
      </c>
      <c r="G2741" s="23">
        <v>600005</v>
      </c>
      <c r="H2741" s="17" t="s">
        <v>434</v>
      </c>
      <c r="I2741" s="25">
        <v>21.82</v>
      </c>
      <c r="J2741" s="26">
        <v>21.8</v>
      </c>
      <c r="K2741" s="23" t="s">
        <v>1056</v>
      </c>
      <c r="L2741" s="33">
        <v>9499740235</v>
      </c>
      <c r="M2741" s="23">
        <v>9499740235</v>
      </c>
      <c r="N2741" s="18">
        <v>2707581.8</v>
      </c>
      <c r="O2741" s="30">
        <v>124200.99999999999</v>
      </c>
    </row>
    <row r="2742" spans="1:15" x14ac:dyDescent="0.25">
      <c r="A2742" s="35">
        <v>42810</v>
      </c>
      <c r="B2742" s="38">
        <v>3</v>
      </c>
      <c r="C2742" s="38">
        <v>11</v>
      </c>
      <c r="D2742" s="23">
        <v>3000039362</v>
      </c>
      <c r="E2742" s="23">
        <v>5000285363</v>
      </c>
      <c r="F2742" s="23" t="s">
        <v>14</v>
      </c>
      <c r="G2742" s="23">
        <v>202529</v>
      </c>
      <c r="H2742" s="17" t="s">
        <v>1787</v>
      </c>
      <c r="I2742" s="25">
        <v>19.46</v>
      </c>
      <c r="J2742" s="26">
        <v>19.45</v>
      </c>
      <c r="K2742" s="23" t="s">
        <v>2054</v>
      </c>
      <c r="L2742" s="33" t="s">
        <v>2055</v>
      </c>
      <c r="M2742" s="23">
        <v>249</v>
      </c>
      <c r="N2742" s="18">
        <v>991950</v>
      </c>
      <c r="O2742" s="30">
        <v>51000</v>
      </c>
    </row>
    <row r="2743" spans="1:15" x14ac:dyDescent="0.25">
      <c r="A2743" s="35">
        <v>42810</v>
      </c>
      <c r="B2743" s="38">
        <v>3</v>
      </c>
      <c r="C2743" s="38">
        <v>11</v>
      </c>
      <c r="D2743" s="23">
        <v>3000040004</v>
      </c>
      <c r="E2743" s="23">
        <v>5000285215</v>
      </c>
      <c r="F2743" s="23" t="s">
        <v>23</v>
      </c>
      <c r="G2743" s="23">
        <v>600005</v>
      </c>
      <c r="H2743" s="17" t="s">
        <v>434</v>
      </c>
      <c r="I2743" s="25">
        <v>19.649999999999999</v>
      </c>
      <c r="J2743" s="26">
        <v>19.600000000000001</v>
      </c>
      <c r="K2743" s="23" t="s">
        <v>2056</v>
      </c>
      <c r="L2743" s="33">
        <v>9499740236</v>
      </c>
      <c r="M2743" s="23">
        <v>9499740236</v>
      </c>
      <c r="N2743" s="18">
        <v>1544356.52</v>
      </c>
      <c r="O2743" s="30">
        <v>78793.7</v>
      </c>
    </row>
    <row r="2744" spans="1:15" x14ac:dyDescent="0.25">
      <c r="A2744" s="35">
        <v>42811</v>
      </c>
      <c r="B2744" s="38">
        <v>3</v>
      </c>
      <c r="C2744" s="38">
        <v>11</v>
      </c>
      <c r="D2744" s="23">
        <v>3000039876</v>
      </c>
      <c r="E2744" s="23">
        <v>5000285535</v>
      </c>
      <c r="F2744" s="23" t="s">
        <v>668</v>
      </c>
      <c r="G2744" s="23">
        <v>203348</v>
      </c>
      <c r="H2744" s="17" t="s">
        <v>2057</v>
      </c>
      <c r="I2744" s="25">
        <v>26.79</v>
      </c>
      <c r="J2744" s="26">
        <v>26.79</v>
      </c>
      <c r="K2744" s="23" t="s">
        <v>34</v>
      </c>
      <c r="L2744" s="33">
        <v>1</v>
      </c>
      <c r="M2744" s="23">
        <v>1</v>
      </c>
      <c r="N2744" s="18">
        <v>1513635</v>
      </c>
      <c r="O2744" s="30">
        <v>56500</v>
      </c>
    </row>
    <row r="2745" spans="1:15" x14ac:dyDescent="0.25">
      <c r="A2745" s="35">
        <v>42811</v>
      </c>
      <c r="B2745" s="38">
        <v>3</v>
      </c>
      <c r="C2745" s="38">
        <v>11</v>
      </c>
      <c r="D2745" s="23">
        <v>3000039876</v>
      </c>
      <c r="E2745" s="23">
        <v>5000285537</v>
      </c>
      <c r="F2745" s="23" t="s">
        <v>668</v>
      </c>
      <c r="G2745" s="23">
        <v>203348</v>
      </c>
      <c r="H2745" s="17" t="s">
        <v>2057</v>
      </c>
      <c r="I2745" s="25">
        <v>26.84</v>
      </c>
      <c r="J2745" s="26">
        <v>26.8</v>
      </c>
      <c r="K2745" s="23" t="s">
        <v>75</v>
      </c>
      <c r="L2745" s="33">
        <v>2</v>
      </c>
      <c r="M2745" s="23">
        <v>2</v>
      </c>
      <c r="N2745" s="18">
        <v>1514200</v>
      </c>
      <c r="O2745" s="30">
        <v>56500</v>
      </c>
    </row>
    <row r="2746" spans="1:15" x14ac:dyDescent="0.25">
      <c r="A2746" s="35">
        <v>42811</v>
      </c>
      <c r="B2746" s="38">
        <v>3</v>
      </c>
      <c r="C2746" s="38">
        <v>11</v>
      </c>
      <c r="D2746" s="23">
        <v>3000040004</v>
      </c>
      <c r="E2746" s="23">
        <v>5000285532</v>
      </c>
      <c r="F2746" s="23" t="s">
        <v>23</v>
      </c>
      <c r="G2746" s="23">
        <v>600005</v>
      </c>
      <c r="H2746" s="17" t="s">
        <v>434</v>
      </c>
      <c r="I2746" s="25">
        <v>20.399999999999999</v>
      </c>
      <c r="J2746" s="26">
        <v>20.32</v>
      </c>
      <c r="K2746" s="23" t="s">
        <v>2058</v>
      </c>
      <c r="L2746" s="33">
        <v>9499740236</v>
      </c>
      <c r="M2746" s="23">
        <v>9499740236</v>
      </c>
      <c r="N2746" s="18">
        <v>1601087.98</v>
      </c>
      <c r="O2746" s="30">
        <v>78793.699803149604</v>
      </c>
    </row>
    <row r="2747" spans="1:15" x14ac:dyDescent="0.25">
      <c r="A2747" s="35">
        <v>42811</v>
      </c>
      <c r="B2747" s="38">
        <v>3</v>
      </c>
      <c r="C2747" s="38">
        <v>11</v>
      </c>
      <c r="D2747" s="23">
        <v>3000040004</v>
      </c>
      <c r="E2747" s="23">
        <v>5000285531</v>
      </c>
      <c r="F2747" s="23" t="s">
        <v>23</v>
      </c>
      <c r="G2747" s="23">
        <v>600005</v>
      </c>
      <c r="H2747" s="17" t="s">
        <v>434</v>
      </c>
      <c r="I2747" s="25">
        <v>24.88</v>
      </c>
      <c r="J2747" s="26">
        <v>24.86</v>
      </c>
      <c r="K2747" s="23" t="s">
        <v>2059</v>
      </c>
      <c r="L2747" s="33">
        <v>9499740236</v>
      </c>
      <c r="M2747" s="23">
        <v>9499740236</v>
      </c>
      <c r="N2747" s="18">
        <v>1958811.38</v>
      </c>
      <c r="O2747" s="30">
        <v>78793.699919549472</v>
      </c>
    </row>
    <row r="2748" spans="1:15" x14ac:dyDescent="0.25">
      <c r="A2748" s="35">
        <v>42812</v>
      </c>
      <c r="B2748" s="38">
        <v>3</v>
      </c>
      <c r="C2748" s="38">
        <v>11</v>
      </c>
      <c r="D2748" s="23">
        <v>3000039716</v>
      </c>
      <c r="E2748" s="23">
        <v>5000285825</v>
      </c>
      <c r="F2748" s="23" t="s">
        <v>14</v>
      </c>
      <c r="G2748" s="23">
        <v>202018</v>
      </c>
      <c r="H2748" s="17" t="s">
        <v>1952</v>
      </c>
      <c r="I2748" s="25">
        <v>21.95</v>
      </c>
      <c r="J2748" s="26">
        <v>21.92</v>
      </c>
      <c r="K2748" s="23" t="s">
        <v>2060</v>
      </c>
      <c r="L2748" s="33" t="s">
        <v>2061</v>
      </c>
      <c r="M2748" s="23">
        <v>166</v>
      </c>
      <c r="N2748" s="18">
        <v>1117920</v>
      </c>
      <c r="O2748" s="30">
        <v>51000</v>
      </c>
    </row>
    <row r="2749" spans="1:15" x14ac:dyDescent="0.25">
      <c r="A2749" s="35">
        <v>42812</v>
      </c>
      <c r="B2749" s="38">
        <v>3</v>
      </c>
      <c r="C2749" s="38">
        <v>11</v>
      </c>
      <c r="D2749" s="23">
        <v>3000039876</v>
      </c>
      <c r="E2749" s="23">
        <v>5000285823</v>
      </c>
      <c r="F2749" s="23" t="s">
        <v>668</v>
      </c>
      <c r="G2749" s="23">
        <v>203348</v>
      </c>
      <c r="H2749" s="17" t="s">
        <v>2057</v>
      </c>
      <c r="I2749" s="25">
        <v>25.73</v>
      </c>
      <c r="J2749" s="26">
        <v>25.64</v>
      </c>
      <c r="K2749" s="23" t="s">
        <v>2062</v>
      </c>
      <c r="L2749" s="33">
        <v>4</v>
      </c>
      <c r="M2749" s="23">
        <v>4</v>
      </c>
      <c r="N2749" s="18">
        <v>1448660</v>
      </c>
      <c r="O2749" s="30">
        <v>56500</v>
      </c>
    </row>
    <row r="2750" spans="1:15" x14ac:dyDescent="0.25">
      <c r="A2750" s="35">
        <v>42815</v>
      </c>
      <c r="B2750" s="38">
        <v>3</v>
      </c>
      <c r="C2750" s="38">
        <v>12</v>
      </c>
      <c r="D2750" s="23">
        <v>3000039362</v>
      </c>
      <c r="E2750" s="23">
        <v>5000286199</v>
      </c>
      <c r="F2750" s="23" t="s">
        <v>14</v>
      </c>
      <c r="G2750" s="23">
        <v>202529</v>
      </c>
      <c r="H2750" s="17" t="s">
        <v>1787</v>
      </c>
      <c r="I2750" s="25">
        <v>19.87</v>
      </c>
      <c r="J2750" s="26">
        <v>19.850000000000001</v>
      </c>
      <c r="K2750" s="23" t="s">
        <v>2063</v>
      </c>
      <c r="L2750" s="33" t="s">
        <v>2064</v>
      </c>
      <c r="M2750" s="23">
        <v>253</v>
      </c>
      <c r="N2750" s="18">
        <v>1012350.0000000001</v>
      </c>
      <c r="O2750" s="30">
        <v>51000</v>
      </c>
    </row>
    <row r="2751" spans="1:15" x14ac:dyDescent="0.25">
      <c r="A2751" s="35">
        <v>42815</v>
      </c>
      <c r="B2751" s="38">
        <v>3</v>
      </c>
      <c r="C2751" s="38">
        <v>12</v>
      </c>
      <c r="D2751" s="23">
        <v>3000039876</v>
      </c>
      <c r="E2751" s="23">
        <v>5000286308</v>
      </c>
      <c r="F2751" s="23" t="s">
        <v>668</v>
      </c>
      <c r="G2751" s="23">
        <v>203348</v>
      </c>
      <c r="H2751" s="17" t="s">
        <v>2057</v>
      </c>
      <c r="I2751" s="25">
        <v>20.64</v>
      </c>
      <c r="J2751" s="26">
        <v>20.600999999999999</v>
      </c>
      <c r="K2751" s="23" t="s">
        <v>278</v>
      </c>
      <c r="L2751" s="33">
        <v>3</v>
      </c>
      <c r="M2751" s="23">
        <v>3</v>
      </c>
      <c r="N2751" s="18">
        <v>1163956.5</v>
      </c>
      <c r="O2751" s="30">
        <v>56500</v>
      </c>
    </row>
    <row r="2752" spans="1:15" x14ac:dyDescent="0.25">
      <c r="A2752" s="35">
        <v>42815</v>
      </c>
      <c r="B2752" s="38">
        <v>3</v>
      </c>
      <c r="C2752" s="38">
        <v>12</v>
      </c>
      <c r="D2752" s="23">
        <v>3000040169</v>
      </c>
      <c r="E2752" s="23">
        <v>5000286308</v>
      </c>
      <c r="F2752" s="23" t="s">
        <v>668</v>
      </c>
      <c r="G2752" s="23">
        <v>203348</v>
      </c>
      <c r="H2752" s="17" t="s">
        <v>2057</v>
      </c>
      <c r="I2752" s="25">
        <v>5.91</v>
      </c>
      <c r="J2752" s="26">
        <v>5.899</v>
      </c>
      <c r="K2752" s="23" t="s">
        <v>278</v>
      </c>
      <c r="L2752" s="33">
        <v>3</v>
      </c>
      <c r="M2752" s="23">
        <v>3</v>
      </c>
      <c r="N2752" s="18">
        <v>333293.5</v>
      </c>
      <c r="O2752" s="30">
        <v>56500</v>
      </c>
    </row>
    <row r="2753" spans="1:15" x14ac:dyDescent="0.25">
      <c r="A2753" s="35">
        <v>42815</v>
      </c>
      <c r="B2753" s="38">
        <v>3</v>
      </c>
      <c r="C2753" s="38">
        <v>12</v>
      </c>
      <c r="D2753" s="23">
        <v>3000040097</v>
      </c>
      <c r="E2753" s="23">
        <v>5000286226</v>
      </c>
      <c r="F2753" s="23" t="s">
        <v>23</v>
      </c>
      <c r="G2753" s="23">
        <v>600005</v>
      </c>
      <c r="H2753" s="17" t="s">
        <v>434</v>
      </c>
      <c r="I2753" s="25">
        <v>19.98</v>
      </c>
      <c r="J2753" s="26">
        <v>19.98</v>
      </c>
      <c r="K2753" s="23" t="s">
        <v>2065</v>
      </c>
      <c r="L2753" s="33">
        <v>9499740238</v>
      </c>
      <c r="M2753" s="23">
        <v>9499740238</v>
      </c>
      <c r="N2753" s="18">
        <v>1574298.12</v>
      </c>
      <c r="O2753" s="30">
        <v>78793.699699699704</v>
      </c>
    </row>
    <row r="2754" spans="1:15" x14ac:dyDescent="0.25">
      <c r="A2754" s="35">
        <v>42815</v>
      </c>
      <c r="B2754" s="38">
        <v>3</v>
      </c>
      <c r="C2754" s="38">
        <v>12</v>
      </c>
      <c r="D2754" s="23">
        <v>3000040097</v>
      </c>
      <c r="E2754" s="23">
        <v>5000286227</v>
      </c>
      <c r="F2754" s="23" t="s">
        <v>23</v>
      </c>
      <c r="G2754" s="23">
        <v>600005</v>
      </c>
      <c r="H2754" s="17" t="s">
        <v>434</v>
      </c>
      <c r="I2754" s="25">
        <v>20.61</v>
      </c>
      <c r="J2754" s="26">
        <v>20.58</v>
      </c>
      <c r="K2754" s="23" t="s">
        <v>2066</v>
      </c>
      <c r="L2754" s="33">
        <v>9499740238</v>
      </c>
      <c r="M2754" s="23">
        <v>9499740238</v>
      </c>
      <c r="N2754" s="18">
        <v>1621574.34</v>
      </c>
      <c r="O2754" s="30">
        <v>78793.69970845482</v>
      </c>
    </row>
    <row r="2755" spans="1:15" x14ac:dyDescent="0.25">
      <c r="A2755" s="35">
        <v>42816</v>
      </c>
      <c r="B2755" s="38">
        <v>3</v>
      </c>
      <c r="C2755" s="38">
        <v>12</v>
      </c>
      <c r="D2755" s="23">
        <v>3000040053</v>
      </c>
      <c r="E2755" s="23">
        <v>5000286424</v>
      </c>
      <c r="F2755" s="23" t="s">
        <v>58</v>
      </c>
      <c r="G2755" s="23">
        <v>600005</v>
      </c>
      <c r="H2755" s="17" t="s">
        <v>434</v>
      </c>
      <c r="I2755" s="25">
        <v>19.079999999999998</v>
      </c>
      <c r="J2755" s="26">
        <v>19.059999999999999</v>
      </c>
      <c r="K2755" s="23" t="s">
        <v>2067</v>
      </c>
      <c r="L2755" s="33">
        <v>9499740237</v>
      </c>
      <c r="M2755" s="23">
        <v>9499740237</v>
      </c>
      <c r="N2755" s="18">
        <v>1912118.2599999998</v>
      </c>
      <c r="O2755" s="30">
        <v>100321</v>
      </c>
    </row>
    <row r="2756" spans="1:15" x14ac:dyDescent="0.25">
      <c r="A2756" s="35">
        <v>42816</v>
      </c>
      <c r="B2756" s="38">
        <v>3</v>
      </c>
      <c r="C2756" s="38">
        <v>12</v>
      </c>
      <c r="D2756" s="23">
        <v>3000039051</v>
      </c>
      <c r="E2756" s="23">
        <v>5000286425</v>
      </c>
      <c r="F2756" s="23" t="s">
        <v>14</v>
      </c>
      <c r="G2756" s="23">
        <v>202018</v>
      </c>
      <c r="H2756" s="17" t="s">
        <v>1952</v>
      </c>
      <c r="I2756" s="25">
        <v>20.079999999999998</v>
      </c>
      <c r="J2756" s="26">
        <v>20.05</v>
      </c>
      <c r="K2756" s="23" t="s">
        <v>2068</v>
      </c>
      <c r="L2756" s="33">
        <v>164</v>
      </c>
      <c r="M2756" s="23">
        <v>164</v>
      </c>
      <c r="N2756" s="18">
        <v>1022550</v>
      </c>
      <c r="O2756" s="30">
        <v>51000</v>
      </c>
    </row>
    <row r="2757" spans="1:15" x14ac:dyDescent="0.25">
      <c r="A2757" s="35">
        <v>42816</v>
      </c>
      <c r="B2757" s="38">
        <v>3</v>
      </c>
      <c r="C2757" s="38">
        <v>12</v>
      </c>
      <c r="D2757" s="23">
        <v>3000038803</v>
      </c>
      <c r="E2757" s="23">
        <v>5000286552</v>
      </c>
      <c r="F2757" s="23" t="s">
        <v>14</v>
      </c>
      <c r="G2757" s="23">
        <v>201888</v>
      </c>
      <c r="H2757" s="17" t="s">
        <v>15</v>
      </c>
      <c r="I2757" s="25">
        <v>19.52</v>
      </c>
      <c r="J2757" s="26">
        <v>19.47</v>
      </c>
      <c r="K2757" s="23" t="s">
        <v>1428</v>
      </c>
      <c r="L2757" s="33">
        <v>30943</v>
      </c>
      <c r="M2757" s="23">
        <v>30943</v>
      </c>
      <c r="N2757" s="18">
        <v>940985.1</v>
      </c>
      <c r="O2757" s="30">
        <v>48330</v>
      </c>
    </row>
    <row r="2758" spans="1:15" x14ac:dyDescent="0.25">
      <c r="A2758" s="35">
        <v>42816</v>
      </c>
      <c r="B2758" s="38">
        <v>3</v>
      </c>
      <c r="C2758" s="38">
        <v>12</v>
      </c>
      <c r="D2758" s="23">
        <v>3000039334</v>
      </c>
      <c r="E2758" s="23">
        <v>5000286548</v>
      </c>
      <c r="F2758" s="23" t="s">
        <v>668</v>
      </c>
      <c r="G2758" s="23">
        <v>201888</v>
      </c>
      <c r="H2758" s="17" t="s">
        <v>15</v>
      </c>
      <c r="I2758" s="25">
        <v>21.69</v>
      </c>
      <c r="J2758" s="26">
        <v>21.68</v>
      </c>
      <c r="K2758" s="23" t="s">
        <v>1365</v>
      </c>
      <c r="L2758" s="33">
        <v>30929</v>
      </c>
      <c r="M2758" s="23">
        <v>30929</v>
      </c>
      <c r="N2758" s="18">
        <v>1195088.32</v>
      </c>
      <c r="O2758" s="30">
        <v>55124.000000000007</v>
      </c>
    </row>
    <row r="2759" spans="1:15" x14ac:dyDescent="0.25">
      <c r="A2759" s="35">
        <v>42816</v>
      </c>
      <c r="B2759" s="38">
        <v>3</v>
      </c>
      <c r="C2759" s="38">
        <v>12</v>
      </c>
      <c r="D2759" s="23">
        <v>3000039334</v>
      </c>
      <c r="E2759" s="23">
        <v>5000286549</v>
      </c>
      <c r="F2759" s="23" t="s">
        <v>668</v>
      </c>
      <c r="G2759" s="23">
        <v>201888</v>
      </c>
      <c r="H2759" s="17" t="s">
        <v>15</v>
      </c>
      <c r="I2759" s="25">
        <v>20.9</v>
      </c>
      <c r="J2759" s="26">
        <v>20.9</v>
      </c>
      <c r="K2759" s="23" t="s">
        <v>2069</v>
      </c>
      <c r="L2759" s="33">
        <v>30949</v>
      </c>
      <c r="M2759" s="23">
        <v>30949</v>
      </c>
      <c r="N2759" s="18">
        <v>1152091.6000000001</v>
      </c>
      <c r="O2759" s="30">
        <v>55124.000000000007</v>
      </c>
    </row>
    <row r="2760" spans="1:15" x14ac:dyDescent="0.25">
      <c r="A2760" s="35">
        <v>42816</v>
      </c>
      <c r="B2760" s="38">
        <v>3</v>
      </c>
      <c r="C2760" s="38">
        <v>12</v>
      </c>
      <c r="D2760" s="23">
        <v>3000039334</v>
      </c>
      <c r="E2760" s="23">
        <v>5000286550</v>
      </c>
      <c r="F2760" s="23" t="s">
        <v>668</v>
      </c>
      <c r="G2760" s="23">
        <v>201888</v>
      </c>
      <c r="H2760" s="17" t="s">
        <v>15</v>
      </c>
      <c r="I2760" s="25">
        <v>15</v>
      </c>
      <c r="J2760" s="26">
        <v>15</v>
      </c>
      <c r="K2760" s="23" t="s">
        <v>2070</v>
      </c>
      <c r="L2760" s="33">
        <v>30941</v>
      </c>
      <c r="M2760" s="23">
        <v>30941</v>
      </c>
      <c r="N2760" s="18">
        <v>826860</v>
      </c>
      <c r="O2760" s="30">
        <v>55124</v>
      </c>
    </row>
    <row r="2761" spans="1:15" x14ac:dyDescent="0.25">
      <c r="A2761" s="35">
        <v>42817</v>
      </c>
      <c r="B2761" s="38">
        <v>3</v>
      </c>
      <c r="C2761" s="38">
        <v>12</v>
      </c>
      <c r="D2761" s="23">
        <v>3000038803</v>
      </c>
      <c r="E2761" s="23">
        <v>5000286720</v>
      </c>
      <c r="F2761" s="23" t="s">
        <v>14</v>
      </c>
      <c r="G2761" s="23">
        <v>201888</v>
      </c>
      <c r="H2761" s="17" t="s">
        <v>15</v>
      </c>
      <c r="I2761" s="25">
        <v>20.079999999999998</v>
      </c>
      <c r="J2761" s="26">
        <v>20.07</v>
      </c>
      <c r="K2761" s="23" t="s">
        <v>1867</v>
      </c>
      <c r="L2761" s="33">
        <v>31007</v>
      </c>
      <c r="M2761" s="23">
        <v>31007</v>
      </c>
      <c r="N2761" s="18">
        <v>969983.1</v>
      </c>
      <c r="O2761" s="30">
        <v>48330</v>
      </c>
    </row>
    <row r="2762" spans="1:15" x14ac:dyDescent="0.25">
      <c r="A2762" s="35">
        <v>42817</v>
      </c>
      <c r="B2762" s="38">
        <v>3</v>
      </c>
      <c r="C2762" s="38">
        <v>12</v>
      </c>
      <c r="D2762" s="23">
        <v>3000038803</v>
      </c>
      <c r="E2762" s="23">
        <v>5000286705</v>
      </c>
      <c r="F2762" s="23" t="s">
        <v>14</v>
      </c>
      <c r="G2762" s="23">
        <v>201888</v>
      </c>
      <c r="H2762" s="17" t="s">
        <v>15</v>
      </c>
      <c r="I2762" s="25">
        <v>20.010000000000002</v>
      </c>
      <c r="J2762" s="26">
        <v>19.98</v>
      </c>
      <c r="K2762" s="23" t="s">
        <v>2071</v>
      </c>
      <c r="L2762" s="33">
        <v>30978</v>
      </c>
      <c r="M2762" s="23">
        <v>30978</v>
      </c>
      <c r="N2762" s="18">
        <v>965633.4</v>
      </c>
      <c r="O2762" s="30">
        <v>48330</v>
      </c>
    </row>
    <row r="2763" spans="1:15" x14ac:dyDescent="0.25">
      <c r="A2763" s="35">
        <v>42817</v>
      </c>
      <c r="B2763" s="38">
        <v>3</v>
      </c>
      <c r="C2763" s="38">
        <v>12</v>
      </c>
      <c r="D2763" s="23">
        <v>3000038803</v>
      </c>
      <c r="E2763" s="23">
        <v>5000286707</v>
      </c>
      <c r="F2763" s="23" t="s">
        <v>14</v>
      </c>
      <c r="G2763" s="23">
        <v>201888</v>
      </c>
      <c r="H2763" s="17" t="s">
        <v>15</v>
      </c>
      <c r="I2763" s="25">
        <v>19.89</v>
      </c>
      <c r="J2763" s="26">
        <v>19.87</v>
      </c>
      <c r="K2763" s="23" t="s">
        <v>117</v>
      </c>
      <c r="L2763" s="33">
        <v>30986</v>
      </c>
      <c r="M2763" s="23">
        <v>30986</v>
      </c>
      <c r="N2763" s="18">
        <v>960317.10000000009</v>
      </c>
      <c r="O2763" s="30">
        <v>48330</v>
      </c>
    </row>
    <row r="2764" spans="1:15" x14ac:dyDescent="0.25">
      <c r="A2764" s="35">
        <v>42817</v>
      </c>
      <c r="B2764" s="38">
        <v>3</v>
      </c>
      <c r="C2764" s="38">
        <v>12</v>
      </c>
      <c r="D2764" s="23">
        <v>3000039334</v>
      </c>
      <c r="E2764" s="23">
        <v>5000286708</v>
      </c>
      <c r="F2764" s="23" t="s">
        <v>668</v>
      </c>
      <c r="G2764" s="23">
        <v>201888</v>
      </c>
      <c r="H2764" s="17" t="s">
        <v>15</v>
      </c>
      <c r="I2764" s="25">
        <v>21.94</v>
      </c>
      <c r="J2764" s="26">
        <v>21.91</v>
      </c>
      <c r="K2764" s="23" t="s">
        <v>472</v>
      </c>
      <c r="L2764" s="33">
        <v>31328</v>
      </c>
      <c r="M2764" s="23">
        <v>30988</v>
      </c>
      <c r="N2764" s="18">
        <v>1207766.8400000001</v>
      </c>
      <c r="O2764" s="30">
        <v>55124</v>
      </c>
    </row>
    <row r="2765" spans="1:15" x14ac:dyDescent="0.25">
      <c r="A2765" s="35">
        <v>42817</v>
      </c>
      <c r="B2765" s="38">
        <v>3</v>
      </c>
      <c r="C2765" s="38">
        <v>12</v>
      </c>
      <c r="D2765" s="23">
        <v>3000039334</v>
      </c>
      <c r="E2765" s="23">
        <v>5000286709</v>
      </c>
      <c r="F2765" s="23" t="s">
        <v>668</v>
      </c>
      <c r="G2765" s="23">
        <v>201888</v>
      </c>
      <c r="H2765" s="17" t="s">
        <v>15</v>
      </c>
      <c r="I2765" s="25">
        <v>21.5</v>
      </c>
      <c r="J2765" s="26">
        <v>21.48</v>
      </c>
      <c r="K2765" s="23" t="s">
        <v>1036</v>
      </c>
      <c r="L2765" s="33">
        <v>31303</v>
      </c>
      <c r="M2765" s="23">
        <v>30963</v>
      </c>
      <c r="N2765" s="18">
        <v>1184063.52</v>
      </c>
      <c r="O2765" s="30">
        <v>55124</v>
      </c>
    </row>
    <row r="2766" spans="1:15" x14ac:dyDescent="0.25">
      <c r="A2766" s="35">
        <v>42818</v>
      </c>
      <c r="B2766" s="38">
        <v>3</v>
      </c>
      <c r="C2766" s="38">
        <v>12</v>
      </c>
      <c r="D2766" s="23">
        <v>3000038739</v>
      </c>
      <c r="E2766" s="23">
        <v>5000287091</v>
      </c>
      <c r="F2766" s="23" t="s">
        <v>58</v>
      </c>
      <c r="G2766" s="23">
        <v>203098</v>
      </c>
      <c r="H2766" s="17" t="s">
        <v>626</v>
      </c>
      <c r="I2766" s="25">
        <v>20.21</v>
      </c>
      <c r="J2766" s="26">
        <v>20.18</v>
      </c>
      <c r="K2766" s="23" t="s">
        <v>2072</v>
      </c>
      <c r="L2766" s="33">
        <v>478</v>
      </c>
      <c r="M2766" s="23">
        <v>478</v>
      </c>
      <c r="N2766" s="18">
        <v>2663759.91</v>
      </c>
      <c r="O2766" s="30">
        <v>131999.99554013877</v>
      </c>
    </row>
    <row r="2767" spans="1:15" x14ac:dyDescent="0.25">
      <c r="A2767" s="35">
        <v>42818</v>
      </c>
      <c r="B2767" s="38">
        <v>3</v>
      </c>
      <c r="C2767" s="38">
        <v>12</v>
      </c>
      <c r="D2767" s="23">
        <v>3000038803</v>
      </c>
      <c r="E2767" s="23">
        <v>5000287060</v>
      </c>
      <c r="F2767" s="23" t="s">
        <v>14</v>
      </c>
      <c r="G2767" s="23">
        <v>201888</v>
      </c>
      <c r="H2767" s="17" t="s">
        <v>15</v>
      </c>
      <c r="I2767" s="25">
        <v>19.440000000000001</v>
      </c>
      <c r="J2767" s="26">
        <v>19.420000000000002</v>
      </c>
      <c r="K2767" s="23" t="s">
        <v>2073</v>
      </c>
      <c r="L2767" s="33">
        <v>31090</v>
      </c>
      <c r="M2767" s="23">
        <v>31090</v>
      </c>
      <c r="N2767" s="18">
        <v>938568.6</v>
      </c>
      <c r="O2767" s="30">
        <v>48329.999999999993</v>
      </c>
    </row>
    <row r="2768" spans="1:15" x14ac:dyDescent="0.25">
      <c r="A2768" s="35">
        <v>42818</v>
      </c>
      <c r="B2768" s="38">
        <v>3</v>
      </c>
      <c r="C2768" s="38">
        <v>12</v>
      </c>
      <c r="D2768" s="23">
        <v>3000038803</v>
      </c>
      <c r="E2768" s="23">
        <v>5000287049</v>
      </c>
      <c r="F2768" s="23" t="s">
        <v>14</v>
      </c>
      <c r="G2768" s="23">
        <v>201888</v>
      </c>
      <c r="H2768" s="17" t="s">
        <v>15</v>
      </c>
      <c r="I2768" s="25">
        <v>23.12</v>
      </c>
      <c r="J2768" s="26">
        <v>23.12</v>
      </c>
      <c r="K2768" s="23" t="s">
        <v>428</v>
      </c>
      <c r="L2768" s="33">
        <v>31047</v>
      </c>
      <c r="M2768" s="23">
        <v>31047</v>
      </c>
      <c r="N2768" s="18">
        <v>1117389.6000000001</v>
      </c>
      <c r="O2768" s="30">
        <v>48330</v>
      </c>
    </row>
    <row r="2769" spans="1:15" x14ac:dyDescent="0.25">
      <c r="A2769" s="35">
        <v>42818</v>
      </c>
      <c r="B2769" s="38">
        <v>3</v>
      </c>
      <c r="C2769" s="38">
        <v>12</v>
      </c>
      <c r="D2769" s="23">
        <v>3000038803</v>
      </c>
      <c r="E2769" s="23">
        <v>5000287045</v>
      </c>
      <c r="F2769" s="23" t="s">
        <v>14</v>
      </c>
      <c r="G2769" s="23">
        <v>201888</v>
      </c>
      <c r="H2769" s="17" t="s">
        <v>15</v>
      </c>
      <c r="I2769" s="25">
        <v>19.690000000000001</v>
      </c>
      <c r="J2769" s="26">
        <v>19.670000000000002</v>
      </c>
      <c r="K2769" s="23" t="s">
        <v>1358</v>
      </c>
      <c r="L2769" s="33">
        <v>31353</v>
      </c>
      <c r="M2769" s="23">
        <v>31013</v>
      </c>
      <c r="N2769" s="18">
        <v>950651.1</v>
      </c>
      <c r="O2769" s="30">
        <v>48329.999999999993</v>
      </c>
    </row>
    <row r="2770" spans="1:15" x14ac:dyDescent="0.25">
      <c r="A2770" s="35">
        <v>42818</v>
      </c>
      <c r="B2770" s="38">
        <v>3</v>
      </c>
      <c r="C2770" s="38">
        <v>12</v>
      </c>
      <c r="D2770" s="23">
        <v>3000038803</v>
      </c>
      <c r="E2770" s="23">
        <v>5000287044</v>
      </c>
      <c r="F2770" s="23" t="s">
        <v>14</v>
      </c>
      <c r="G2770" s="23">
        <v>201888</v>
      </c>
      <c r="H2770" s="17" t="s">
        <v>15</v>
      </c>
      <c r="I2770" s="25">
        <v>19.86</v>
      </c>
      <c r="J2770" s="26">
        <v>19.86</v>
      </c>
      <c r="K2770" s="23" t="s">
        <v>1354</v>
      </c>
      <c r="L2770" s="33">
        <v>31354</v>
      </c>
      <c r="M2770" s="23">
        <v>31014</v>
      </c>
      <c r="N2770" s="18">
        <v>959833.80000000016</v>
      </c>
      <c r="O2770" s="30">
        <v>48330.000000000007</v>
      </c>
    </row>
    <row r="2771" spans="1:15" x14ac:dyDescent="0.25">
      <c r="A2771" s="35">
        <v>42818</v>
      </c>
      <c r="B2771" s="38">
        <v>3</v>
      </c>
      <c r="C2771" s="38">
        <v>12</v>
      </c>
      <c r="D2771" s="23">
        <v>3000039471</v>
      </c>
      <c r="E2771" s="23">
        <v>5000287043</v>
      </c>
      <c r="F2771" s="23" t="s">
        <v>14</v>
      </c>
      <c r="G2771" s="23">
        <v>200222</v>
      </c>
      <c r="H2771" s="17" t="s">
        <v>17</v>
      </c>
      <c r="I2771" s="25">
        <v>24.57</v>
      </c>
      <c r="J2771" s="26">
        <v>24.57</v>
      </c>
      <c r="K2771" s="23" t="s">
        <v>43</v>
      </c>
      <c r="L2771" s="33">
        <v>28635</v>
      </c>
      <c r="M2771" s="23">
        <v>28635</v>
      </c>
      <c r="N2771" s="18">
        <v>1185723.6299999999</v>
      </c>
      <c r="O2771" s="30">
        <v>48258.999999999993</v>
      </c>
    </row>
    <row r="2772" spans="1:15" x14ac:dyDescent="0.25">
      <c r="A2772" s="35">
        <v>42818</v>
      </c>
      <c r="B2772" s="38">
        <v>3</v>
      </c>
      <c r="C2772" s="38">
        <v>12</v>
      </c>
      <c r="D2772" s="23">
        <v>3000039471</v>
      </c>
      <c r="E2772" s="23">
        <v>5000287096</v>
      </c>
      <c r="F2772" s="23" t="s">
        <v>14</v>
      </c>
      <c r="G2772" s="23">
        <v>200222</v>
      </c>
      <c r="H2772" s="17" t="s">
        <v>17</v>
      </c>
      <c r="I2772" s="25">
        <v>22.4</v>
      </c>
      <c r="J2772" s="26">
        <v>22.4</v>
      </c>
      <c r="K2772" s="23" t="s">
        <v>88</v>
      </c>
      <c r="L2772" s="33">
        <v>28640</v>
      </c>
      <c r="M2772" s="23">
        <v>28640</v>
      </c>
      <c r="N2772" s="18">
        <v>1081001.6000000001</v>
      </c>
      <c r="O2772" s="30">
        <v>48259.000000000007</v>
      </c>
    </row>
    <row r="2773" spans="1:15" x14ac:dyDescent="0.25">
      <c r="A2773" s="35">
        <v>42818</v>
      </c>
      <c r="B2773" s="38">
        <v>3</v>
      </c>
      <c r="C2773" s="38">
        <v>12</v>
      </c>
      <c r="D2773" s="23">
        <v>3000038803</v>
      </c>
      <c r="E2773" s="23">
        <v>5000287037</v>
      </c>
      <c r="F2773" s="23" t="s">
        <v>14</v>
      </c>
      <c r="G2773" s="23">
        <v>201888</v>
      </c>
      <c r="H2773" s="17" t="s">
        <v>15</v>
      </c>
      <c r="I2773" s="25">
        <v>23.5</v>
      </c>
      <c r="J2773" s="26">
        <v>23.5</v>
      </c>
      <c r="K2773" s="23" t="s">
        <v>533</v>
      </c>
      <c r="L2773" s="33">
        <v>31057</v>
      </c>
      <c r="M2773" s="23">
        <v>31057</v>
      </c>
      <c r="N2773" s="18">
        <v>1135755</v>
      </c>
      <c r="O2773" s="30">
        <v>48330</v>
      </c>
    </row>
    <row r="2774" spans="1:15" x14ac:dyDescent="0.25">
      <c r="A2774" s="35">
        <v>42818</v>
      </c>
      <c r="B2774" s="38">
        <v>3</v>
      </c>
      <c r="C2774" s="38">
        <v>12</v>
      </c>
      <c r="D2774" s="23">
        <v>3000038803</v>
      </c>
      <c r="E2774" s="23">
        <v>5000287036</v>
      </c>
      <c r="F2774" s="23" t="s">
        <v>14</v>
      </c>
      <c r="G2774" s="23">
        <v>201888</v>
      </c>
      <c r="H2774" s="17" t="s">
        <v>15</v>
      </c>
      <c r="I2774" s="25">
        <v>19.38</v>
      </c>
      <c r="J2774" s="26">
        <v>19.37</v>
      </c>
      <c r="K2774" s="23" t="s">
        <v>1495</v>
      </c>
      <c r="L2774" s="33">
        <v>31105</v>
      </c>
      <c r="M2774" s="23">
        <v>31105</v>
      </c>
      <c r="N2774" s="18">
        <v>936152.09999999986</v>
      </c>
      <c r="O2774" s="30">
        <v>48329.999999999993</v>
      </c>
    </row>
    <row r="2775" spans="1:15" x14ac:dyDescent="0.25">
      <c r="A2775" s="35">
        <v>42818</v>
      </c>
      <c r="B2775" s="38">
        <v>3</v>
      </c>
      <c r="C2775" s="38">
        <v>12</v>
      </c>
      <c r="D2775" s="23">
        <v>3000039471</v>
      </c>
      <c r="E2775" s="23">
        <v>5000287035</v>
      </c>
      <c r="F2775" s="23" t="s">
        <v>14</v>
      </c>
      <c r="G2775" s="23">
        <v>200222</v>
      </c>
      <c r="H2775" s="17" t="s">
        <v>17</v>
      </c>
      <c r="I2775" s="25">
        <v>20.28</v>
      </c>
      <c r="J2775" s="26">
        <v>20.28</v>
      </c>
      <c r="K2775" s="23" t="s">
        <v>2074</v>
      </c>
      <c r="L2775" s="33">
        <v>28683</v>
      </c>
      <c r="M2775" s="23">
        <v>28683</v>
      </c>
      <c r="N2775" s="18">
        <v>978692.52</v>
      </c>
      <c r="O2775" s="30">
        <v>48259</v>
      </c>
    </row>
    <row r="2776" spans="1:15" x14ac:dyDescent="0.25">
      <c r="A2776" s="35">
        <v>42818</v>
      </c>
      <c r="B2776" s="38">
        <v>3</v>
      </c>
      <c r="C2776" s="38">
        <v>12</v>
      </c>
      <c r="D2776" s="23">
        <v>3000039471</v>
      </c>
      <c r="E2776" s="23">
        <v>5000287034</v>
      </c>
      <c r="F2776" s="23" t="s">
        <v>14</v>
      </c>
      <c r="G2776" s="23">
        <v>200222</v>
      </c>
      <c r="H2776" s="17" t="s">
        <v>17</v>
      </c>
      <c r="I2776" s="25">
        <v>19.52</v>
      </c>
      <c r="J2776" s="26">
        <v>19.52</v>
      </c>
      <c r="K2776" s="23" t="s">
        <v>2075</v>
      </c>
      <c r="L2776" s="33">
        <v>28678</v>
      </c>
      <c r="M2776" s="23">
        <v>28678</v>
      </c>
      <c r="N2776" s="18">
        <v>942015.68000000017</v>
      </c>
      <c r="O2776" s="30">
        <v>48259.000000000007</v>
      </c>
    </row>
    <row r="2777" spans="1:15" x14ac:dyDescent="0.25">
      <c r="A2777" s="35">
        <v>42818</v>
      </c>
      <c r="B2777" s="38">
        <v>3</v>
      </c>
      <c r="C2777" s="38">
        <v>12</v>
      </c>
      <c r="D2777" s="23">
        <v>3000039334</v>
      </c>
      <c r="E2777" s="23">
        <v>5000287033</v>
      </c>
      <c r="F2777" s="23" t="s">
        <v>668</v>
      </c>
      <c r="G2777" s="23">
        <v>201888</v>
      </c>
      <c r="H2777" s="17" t="s">
        <v>15</v>
      </c>
      <c r="I2777" s="25">
        <v>21.79</v>
      </c>
      <c r="J2777" s="26">
        <v>21.79</v>
      </c>
      <c r="K2777" s="23" t="s">
        <v>1366</v>
      </c>
      <c r="L2777" s="33">
        <v>31124</v>
      </c>
      <c r="M2777" s="23">
        <v>31124</v>
      </c>
      <c r="N2777" s="18">
        <v>1201151.96</v>
      </c>
      <c r="O2777" s="30">
        <v>55124</v>
      </c>
    </row>
    <row r="2778" spans="1:15" x14ac:dyDescent="0.25">
      <c r="A2778" s="35">
        <v>42818</v>
      </c>
      <c r="B2778" s="38">
        <v>3</v>
      </c>
      <c r="C2778" s="38">
        <v>12</v>
      </c>
      <c r="D2778" s="23">
        <v>3000039334</v>
      </c>
      <c r="E2778" s="23">
        <v>5000287032</v>
      </c>
      <c r="F2778" s="23" t="s">
        <v>668</v>
      </c>
      <c r="G2778" s="23">
        <v>201888</v>
      </c>
      <c r="H2778" s="17" t="s">
        <v>15</v>
      </c>
      <c r="I2778" s="25">
        <v>21.64</v>
      </c>
      <c r="J2778" s="26">
        <v>21.64</v>
      </c>
      <c r="K2778" s="23" t="s">
        <v>1036</v>
      </c>
      <c r="L2778" s="33">
        <v>31123</v>
      </c>
      <c r="M2778" s="23">
        <v>31123</v>
      </c>
      <c r="N2778" s="18">
        <v>1192883.3600000001</v>
      </c>
      <c r="O2778" s="30">
        <v>55124</v>
      </c>
    </row>
    <row r="2779" spans="1:15" x14ac:dyDescent="0.25">
      <c r="A2779" s="35">
        <v>42818</v>
      </c>
      <c r="B2779" s="38">
        <v>3</v>
      </c>
      <c r="C2779" s="38">
        <v>12</v>
      </c>
      <c r="D2779" s="23">
        <v>3000038282</v>
      </c>
      <c r="E2779" s="23">
        <v>5000287042</v>
      </c>
      <c r="F2779" s="23" t="s">
        <v>668</v>
      </c>
      <c r="G2779" s="23">
        <v>201888</v>
      </c>
      <c r="H2779" s="17" t="s">
        <v>15</v>
      </c>
      <c r="I2779" s="25">
        <v>6.51</v>
      </c>
      <c r="J2779" s="26">
        <v>6.51</v>
      </c>
      <c r="K2779" s="23" t="s">
        <v>2070</v>
      </c>
      <c r="L2779" s="33">
        <v>30940</v>
      </c>
      <c r="M2779" s="23">
        <v>30940</v>
      </c>
      <c r="N2779" s="18">
        <v>376473.3</v>
      </c>
      <c r="O2779" s="30">
        <v>57830</v>
      </c>
    </row>
    <row r="2780" spans="1:15" x14ac:dyDescent="0.25">
      <c r="A2780" s="35">
        <v>42818</v>
      </c>
      <c r="B2780" s="38">
        <v>3</v>
      </c>
      <c r="C2780" s="38">
        <v>12</v>
      </c>
      <c r="D2780" s="23">
        <v>3000039334</v>
      </c>
      <c r="E2780" s="23">
        <v>5000287046</v>
      </c>
      <c r="F2780" s="23" t="s">
        <v>668</v>
      </c>
      <c r="G2780" s="23">
        <v>201888</v>
      </c>
      <c r="H2780" s="17" t="s">
        <v>15</v>
      </c>
      <c r="I2780" s="25">
        <v>21.62</v>
      </c>
      <c r="J2780" s="26">
        <v>21.62</v>
      </c>
      <c r="K2780" s="23" t="s">
        <v>670</v>
      </c>
      <c r="L2780" s="33">
        <v>31061</v>
      </c>
      <c r="M2780" s="23">
        <v>31061</v>
      </c>
      <c r="N2780" s="18">
        <v>1191780.8799999999</v>
      </c>
      <c r="O2780" s="30">
        <v>55123.999999999993</v>
      </c>
    </row>
    <row r="2781" spans="1:15" x14ac:dyDescent="0.25">
      <c r="A2781" s="35">
        <v>42818</v>
      </c>
      <c r="B2781" s="38">
        <v>3</v>
      </c>
      <c r="C2781" s="38">
        <v>12</v>
      </c>
      <c r="D2781" s="23">
        <v>3000039334</v>
      </c>
      <c r="E2781" s="23">
        <v>5000287047</v>
      </c>
      <c r="F2781" s="23" t="s">
        <v>668</v>
      </c>
      <c r="G2781" s="23">
        <v>201888</v>
      </c>
      <c r="H2781" s="17" t="s">
        <v>15</v>
      </c>
      <c r="I2781" s="25">
        <v>20.99</v>
      </c>
      <c r="J2781" s="26">
        <v>20.99</v>
      </c>
      <c r="K2781" s="23" t="s">
        <v>708</v>
      </c>
      <c r="L2781" s="33">
        <v>31056</v>
      </c>
      <c r="M2781" s="23">
        <v>31056</v>
      </c>
      <c r="N2781" s="18">
        <v>1157052.76</v>
      </c>
      <c r="O2781" s="30">
        <v>55124.000000000007</v>
      </c>
    </row>
    <row r="2782" spans="1:15" x14ac:dyDescent="0.25">
      <c r="A2782" s="35">
        <v>42818</v>
      </c>
      <c r="B2782" s="38">
        <v>3</v>
      </c>
      <c r="C2782" s="38">
        <v>12</v>
      </c>
      <c r="D2782" s="23">
        <v>3000039334</v>
      </c>
      <c r="E2782" s="23">
        <v>5000287048</v>
      </c>
      <c r="F2782" s="23" t="s">
        <v>668</v>
      </c>
      <c r="G2782" s="23">
        <v>201888</v>
      </c>
      <c r="H2782" s="17" t="s">
        <v>15</v>
      </c>
      <c r="I2782" s="25">
        <v>21.71</v>
      </c>
      <c r="J2782" s="26">
        <v>21.71</v>
      </c>
      <c r="K2782" s="23" t="s">
        <v>416</v>
      </c>
      <c r="L2782" s="33">
        <v>31058</v>
      </c>
      <c r="M2782" s="23">
        <v>31058</v>
      </c>
      <c r="N2782" s="18">
        <v>1196742.04</v>
      </c>
      <c r="O2782" s="30">
        <v>55124</v>
      </c>
    </row>
    <row r="2783" spans="1:15" x14ac:dyDescent="0.25">
      <c r="A2783" s="35">
        <v>42818</v>
      </c>
      <c r="B2783" s="38">
        <v>3</v>
      </c>
      <c r="C2783" s="38">
        <v>12</v>
      </c>
      <c r="D2783" s="23">
        <v>3000040066</v>
      </c>
      <c r="E2783" s="23">
        <v>5000287098</v>
      </c>
      <c r="F2783" s="23" t="s">
        <v>668</v>
      </c>
      <c r="G2783" s="23">
        <v>203348</v>
      </c>
      <c r="H2783" s="17" t="s">
        <v>2057</v>
      </c>
      <c r="I2783" s="25">
        <v>19.82</v>
      </c>
      <c r="J2783" s="26">
        <v>19.82</v>
      </c>
      <c r="K2783" s="23" t="s">
        <v>2076</v>
      </c>
      <c r="L2783" s="33" t="s">
        <v>2077</v>
      </c>
      <c r="M2783" s="23">
        <v>5</v>
      </c>
      <c r="N2783" s="18">
        <v>1119830</v>
      </c>
      <c r="O2783" s="30">
        <v>56500</v>
      </c>
    </row>
    <row r="2784" spans="1:15" x14ac:dyDescent="0.25">
      <c r="A2784" s="35">
        <v>42818</v>
      </c>
      <c r="B2784" s="38">
        <v>3</v>
      </c>
      <c r="C2784" s="38">
        <v>12</v>
      </c>
      <c r="D2784" s="23">
        <v>3000040256</v>
      </c>
      <c r="E2784" s="23">
        <v>5000287093</v>
      </c>
      <c r="F2784" s="23" t="s">
        <v>23</v>
      </c>
      <c r="G2784" s="23">
        <v>600005</v>
      </c>
      <c r="H2784" s="17" t="s">
        <v>434</v>
      </c>
      <c r="I2784" s="25">
        <v>26.84</v>
      </c>
      <c r="J2784" s="26">
        <v>26.84</v>
      </c>
      <c r="K2784" s="23" t="s">
        <v>2078</v>
      </c>
      <c r="L2784" s="33">
        <v>9499740239</v>
      </c>
      <c r="M2784" s="23">
        <v>9499740239</v>
      </c>
      <c r="N2784" s="18">
        <v>2026568.43</v>
      </c>
      <c r="O2784" s="30">
        <v>75505.530178837551</v>
      </c>
    </row>
    <row r="2785" spans="1:15" x14ac:dyDescent="0.25">
      <c r="A2785" s="35">
        <v>42818</v>
      </c>
      <c r="B2785" s="38">
        <v>3</v>
      </c>
      <c r="C2785" s="38">
        <v>12</v>
      </c>
      <c r="D2785" s="23">
        <v>3000040256</v>
      </c>
      <c r="E2785" s="23">
        <v>5000287095</v>
      </c>
      <c r="F2785" s="23" t="s">
        <v>23</v>
      </c>
      <c r="G2785" s="23">
        <v>600005</v>
      </c>
      <c r="H2785" s="17" t="s">
        <v>434</v>
      </c>
      <c r="I2785" s="25">
        <v>26.23</v>
      </c>
      <c r="J2785" s="26">
        <v>26.23</v>
      </c>
      <c r="K2785" s="23" t="s">
        <v>908</v>
      </c>
      <c r="L2785" s="33">
        <v>9499740239</v>
      </c>
      <c r="M2785" s="23">
        <v>9499740239</v>
      </c>
      <c r="N2785" s="18">
        <v>1980510.0499999998</v>
      </c>
      <c r="O2785" s="30">
        <v>75505.529927563854</v>
      </c>
    </row>
    <row r="2786" spans="1:15" x14ac:dyDescent="0.25">
      <c r="A2786" s="35">
        <v>42819</v>
      </c>
      <c r="B2786" s="38">
        <v>3</v>
      </c>
      <c r="C2786" s="38">
        <v>12</v>
      </c>
      <c r="D2786" s="23">
        <v>3000040256</v>
      </c>
      <c r="E2786" s="23">
        <v>5000287680</v>
      </c>
      <c r="F2786" s="23" t="s">
        <v>23</v>
      </c>
      <c r="G2786" s="23">
        <v>600005</v>
      </c>
      <c r="H2786" s="17" t="s">
        <v>434</v>
      </c>
      <c r="I2786" s="25">
        <v>26.74</v>
      </c>
      <c r="J2786" s="26">
        <v>26.72</v>
      </c>
      <c r="K2786" s="23" t="s">
        <v>2079</v>
      </c>
      <c r="L2786" s="33">
        <v>9499740239</v>
      </c>
      <c r="M2786" s="23">
        <v>9499740239</v>
      </c>
      <c r="N2786" s="18">
        <v>2017507.7600000002</v>
      </c>
      <c r="O2786" s="30">
        <v>75505.52994011977</v>
      </c>
    </row>
    <row r="2787" spans="1:15" x14ac:dyDescent="0.25">
      <c r="A2787" s="35">
        <v>42820</v>
      </c>
      <c r="B2787" s="38">
        <v>3</v>
      </c>
      <c r="C2787" s="38">
        <v>13</v>
      </c>
      <c r="D2787" s="23">
        <v>3000038803</v>
      </c>
      <c r="E2787" s="23">
        <v>5000287719</v>
      </c>
      <c r="F2787" s="23" t="s">
        <v>14</v>
      </c>
      <c r="G2787" s="23">
        <v>201888</v>
      </c>
      <c r="H2787" s="17" t="s">
        <v>15</v>
      </c>
      <c r="I2787" s="25">
        <v>21.75</v>
      </c>
      <c r="J2787" s="26">
        <v>21.74</v>
      </c>
      <c r="K2787" s="23" t="s">
        <v>669</v>
      </c>
      <c r="L2787" s="33">
        <v>31628</v>
      </c>
      <c r="M2787" s="23">
        <v>31282</v>
      </c>
      <c r="N2787" s="18">
        <v>1050694.2</v>
      </c>
      <c r="O2787" s="30">
        <v>48330</v>
      </c>
    </row>
    <row r="2788" spans="1:15" x14ac:dyDescent="0.25">
      <c r="A2788" s="35">
        <v>42820</v>
      </c>
      <c r="B2788" s="38">
        <v>3</v>
      </c>
      <c r="C2788" s="38">
        <v>13</v>
      </c>
      <c r="D2788" s="23">
        <v>3000039716</v>
      </c>
      <c r="E2788" s="23">
        <v>5000287689</v>
      </c>
      <c r="F2788" s="23" t="s">
        <v>14</v>
      </c>
      <c r="G2788" s="23">
        <v>202018</v>
      </c>
      <c r="H2788" s="17" t="s">
        <v>1952</v>
      </c>
      <c r="I2788" s="25">
        <v>20.65</v>
      </c>
      <c r="J2788" s="26">
        <v>20.65</v>
      </c>
      <c r="K2788" s="23" t="s">
        <v>2080</v>
      </c>
      <c r="L2788" s="33">
        <v>177</v>
      </c>
      <c r="M2788" s="23">
        <v>177</v>
      </c>
      <c r="N2788" s="18">
        <v>1053150</v>
      </c>
      <c r="O2788" s="30">
        <v>51000</v>
      </c>
    </row>
    <row r="2789" spans="1:15" x14ac:dyDescent="0.25">
      <c r="A2789" s="35">
        <v>42820</v>
      </c>
      <c r="B2789" s="38">
        <v>3</v>
      </c>
      <c r="C2789" s="38">
        <v>13</v>
      </c>
      <c r="D2789" s="23">
        <v>3000038803</v>
      </c>
      <c r="E2789" s="23">
        <v>5000287717</v>
      </c>
      <c r="F2789" s="23" t="s">
        <v>14</v>
      </c>
      <c r="G2789" s="23">
        <v>201888</v>
      </c>
      <c r="H2789" s="17" t="s">
        <v>15</v>
      </c>
      <c r="I2789" s="25">
        <v>19.82</v>
      </c>
      <c r="J2789" s="26">
        <v>19.8</v>
      </c>
      <c r="K2789" s="23" t="s">
        <v>1495</v>
      </c>
      <c r="L2789" s="33">
        <v>31201</v>
      </c>
      <c r="M2789" s="23">
        <v>31201</v>
      </c>
      <c r="N2789" s="18">
        <v>956934</v>
      </c>
      <c r="O2789" s="30">
        <v>48330</v>
      </c>
    </row>
    <row r="2790" spans="1:15" x14ac:dyDescent="0.25">
      <c r="A2790" s="35">
        <v>42820</v>
      </c>
      <c r="B2790" s="38">
        <v>3</v>
      </c>
      <c r="C2790" s="38">
        <v>13</v>
      </c>
      <c r="D2790" s="23">
        <v>3000039333</v>
      </c>
      <c r="E2790" s="23">
        <v>5000287716</v>
      </c>
      <c r="F2790" s="23" t="s">
        <v>14</v>
      </c>
      <c r="G2790" s="23">
        <v>201888</v>
      </c>
      <c r="H2790" s="17" t="s">
        <v>15</v>
      </c>
      <c r="I2790" s="25">
        <v>24.26</v>
      </c>
      <c r="J2790" s="26">
        <v>24.24</v>
      </c>
      <c r="K2790" s="23" t="s">
        <v>1420</v>
      </c>
      <c r="L2790" s="33">
        <v>31302</v>
      </c>
      <c r="M2790" s="23">
        <v>31302</v>
      </c>
      <c r="N2790" s="18">
        <v>1154405.76</v>
      </c>
      <c r="O2790" s="30">
        <v>47624</v>
      </c>
    </row>
    <row r="2791" spans="1:15" x14ac:dyDescent="0.25">
      <c r="A2791" s="35">
        <v>42820</v>
      </c>
      <c r="B2791" s="38">
        <v>3</v>
      </c>
      <c r="C2791" s="38">
        <v>13</v>
      </c>
      <c r="D2791" s="23">
        <v>3000039053</v>
      </c>
      <c r="E2791" s="23">
        <v>5000287690</v>
      </c>
      <c r="F2791" s="23" t="s">
        <v>14</v>
      </c>
      <c r="G2791" s="23">
        <v>200227</v>
      </c>
      <c r="H2791" s="17" t="s">
        <v>2081</v>
      </c>
      <c r="I2791" s="25">
        <v>20.69</v>
      </c>
      <c r="J2791" s="26">
        <v>20.68</v>
      </c>
      <c r="K2791" s="23" t="s">
        <v>2082</v>
      </c>
      <c r="L2791" s="33">
        <v>1601112768</v>
      </c>
      <c r="M2791" s="23">
        <v>1601112768</v>
      </c>
      <c r="N2791" s="18">
        <v>1085291.58</v>
      </c>
      <c r="O2791" s="30">
        <v>52480.250483559001</v>
      </c>
    </row>
    <row r="2792" spans="1:15" x14ac:dyDescent="0.25">
      <c r="A2792" s="35">
        <v>42820</v>
      </c>
      <c r="B2792" s="38">
        <v>3</v>
      </c>
      <c r="C2792" s="38">
        <v>13</v>
      </c>
      <c r="D2792" s="23">
        <v>3000038803</v>
      </c>
      <c r="E2792" s="23">
        <v>5000287718</v>
      </c>
      <c r="F2792" s="23" t="s">
        <v>14</v>
      </c>
      <c r="G2792" s="23">
        <v>201888</v>
      </c>
      <c r="H2792" s="17" t="s">
        <v>15</v>
      </c>
      <c r="I2792" s="25">
        <v>19.68</v>
      </c>
      <c r="J2792" s="26">
        <v>19.670000000000002</v>
      </c>
      <c r="K2792" s="23" t="s">
        <v>1354</v>
      </c>
      <c r="L2792" s="33">
        <v>31158</v>
      </c>
      <c r="M2792" s="23">
        <v>31158</v>
      </c>
      <c r="N2792" s="18">
        <v>950651.1</v>
      </c>
      <c r="O2792" s="30">
        <v>48329.999999999993</v>
      </c>
    </row>
    <row r="2793" spans="1:15" x14ac:dyDescent="0.25">
      <c r="A2793" s="35">
        <v>42820</v>
      </c>
      <c r="B2793" s="38">
        <v>3</v>
      </c>
      <c r="C2793" s="38">
        <v>13</v>
      </c>
      <c r="D2793" s="23">
        <v>3000038803</v>
      </c>
      <c r="E2793" s="23">
        <v>5000287720</v>
      </c>
      <c r="F2793" s="23" t="s">
        <v>14</v>
      </c>
      <c r="G2793" s="23">
        <v>201888</v>
      </c>
      <c r="H2793" s="17" t="s">
        <v>15</v>
      </c>
      <c r="I2793" s="25">
        <v>19.739999999999998</v>
      </c>
      <c r="J2793" s="26">
        <v>19.71</v>
      </c>
      <c r="K2793" s="23" t="s">
        <v>1358</v>
      </c>
      <c r="L2793" s="33">
        <v>31182</v>
      </c>
      <c r="M2793" s="23">
        <v>31182</v>
      </c>
      <c r="N2793" s="18">
        <v>952584.3</v>
      </c>
      <c r="O2793" s="30">
        <v>48330</v>
      </c>
    </row>
    <row r="2794" spans="1:15" x14ac:dyDescent="0.25">
      <c r="A2794" s="35">
        <v>42820</v>
      </c>
      <c r="B2794" s="38">
        <v>3</v>
      </c>
      <c r="C2794" s="38">
        <v>13</v>
      </c>
      <c r="D2794" s="23">
        <v>3000039334</v>
      </c>
      <c r="E2794" s="23">
        <v>5000287706</v>
      </c>
      <c r="F2794" s="23" t="s">
        <v>668</v>
      </c>
      <c r="G2794" s="23">
        <v>201888</v>
      </c>
      <c r="H2794" s="17" t="s">
        <v>15</v>
      </c>
      <c r="I2794" s="25">
        <v>20.61</v>
      </c>
      <c r="J2794" s="26">
        <v>20.58</v>
      </c>
      <c r="K2794" s="23" t="s">
        <v>1867</v>
      </c>
      <c r="L2794" s="33">
        <v>31214</v>
      </c>
      <c r="M2794" s="23">
        <v>31214</v>
      </c>
      <c r="N2794" s="18">
        <v>1134451.92</v>
      </c>
      <c r="O2794" s="30">
        <v>55124</v>
      </c>
    </row>
    <row r="2795" spans="1:15" x14ac:dyDescent="0.25">
      <c r="A2795" s="35">
        <v>42820</v>
      </c>
      <c r="B2795" s="38">
        <v>3</v>
      </c>
      <c r="C2795" s="38">
        <v>13</v>
      </c>
      <c r="D2795" s="23">
        <v>3000039334</v>
      </c>
      <c r="E2795" s="23">
        <v>5000287709</v>
      </c>
      <c r="F2795" s="23" t="s">
        <v>668</v>
      </c>
      <c r="G2795" s="23">
        <v>201888</v>
      </c>
      <c r="H2795" s="17" t="s">
        <v>15</v>
      </c>
      <c r="I2795" s="25">
        <v>21.86</v>
      </c>
      <c r="J2795" s="26">
        <v>21.84</v>
      </c>
      <c r="K2795" s="23" t="s">
        <v>1366</v>
      </c>
      <c r="L2795" s="33">
        <v>31217</v>
      </c>
      <c r="M2795" s="23">
        <v>31217</v>
      </c>
      <c r="N2795" s="18">
        <v>1203908.1599999999</v>
      </c>
      <c r="O2795" s="30">
        <v>55124</v>
      </c>
    </row>
    <row r="2796" spans="1:15" x14ac:dyDescent="0.25">
      <c r="A2796" s="35">
        <v>42820</v>
      </c>
      <c r="B2796" s="38">
        <v>3</v>
      </c>
      <c r="C2796" s="38">
        <v>13</v>
      </c>
      <c r="D2796" s="23">
        <v>3000039334</v>
      </c>
      <c r="E2796" s="23">
        <v>5000287710</v>
      </c>
      <c r="F2796" s="23" t="s">
        <v>668</v>
      </c>
      <c r="G2796" s="23">
        <v>201888</v>
      </c>
      <c r="H2796" s="17" t="s">
        <v>15</v>
      </c>
      <c r="I2796" s="25">
        <v>20.82</v>
      </c>
      <c r="J2796" s="26">
        <v>20.8</v>
      </c>
      <c r="K2796" s="23" t="s">
        <v>2083</v>
      </c>
      <c r="L2796" s="33">
        <v>31215</v>
      </c>
      <c r="M2796" s="23">
        <v>31215</v>
      </c>
      <c r="N2796" s="18">
        <v>1146579.2</v>
      </c>
      <c r="O2796" s="30">
        <v>55123.999999999993</v>
      </c>
    </row>
    <row r="2797" spans="1:15" x14ac:dyDescent="0.25">
      <c r="A2797" s="35">
        <v>42820</v>
      </c>
      <c r="B2797" s="38">
        <v>3</v>
      </c>
      <c r="C2797" s="38">
        <v>13</v>
      </c>
      <c r="D2797" s="23">
        <v>3000039334</v>
      </c>
      <c r="E2797" s="23">
        <v>5000287712</v>
      </c>
      <c r="F2797" s="23" t="s">
        <v>668</v>
      </c>
      <c r="G2797" s="23">
        <v>201888</v>
      </c>
      <c r="H2797" s="17" t="s">
        <v>15</v>
      </c>
      <c r="I2797" s="25">
        <v>21.7</v>
      </c>
      <c r="J2797" s="26">
        <v>21.69</v>
      </c>
      <c r="K2797" s="23" t="s">
        <v>1036</v>
      </c>
      <c r="L2797" s="33">
        <v>31211</v>
      </c>
      <c r="M2797" s="23">
        <v>31211</v>
      </c>
      <c r="N2797" s="18">
        <v>1195639.56</v>
      </c>
      <c r="O2797" s="30">
        <v>55124</v>
      </c>
    </row>
    <row r="2798" spans="1:15" x14ac:dyDescent="0.25">
      <c r="A2798" s="35">
        <v>42820</v>
      </c>
      <c r="B2798" s="38">
        <v>3</v>
      </c>
      <c r="C2798" s="38">
        <v>13</v>
      </c>
      <c r="D2798" s="23">
        <v>3000039334</v>
      </c>
      <c r="E2798" s="23">
        <v>5000287714</v>
      </c>
      <c r="F2798" s="23" t="s">
        <v>668</v>
      </c>
      <c r="G2798" s="23">
        <v>201888</v>
      </c>
      <c r="H2798" s="17" t="s">
        <v>15</v>
      </c>
      <c r="I2798" s="25">
        <v>20.96</v>
      </c>
      <c r="J2798" s="26">
        <v>20.96</v>
      </c>
      <c r="K2798" s="23" t="s">
        <v>708</v>
      </c>
      <c r="L2798" s="33">
        <v>31154</v>
      </c>
      <c r="M2798" s="23">
        <v>31154</v>
      </c>
      <c r="N2798" s="18">
        <v>1155399.04</v>
      </c>
      <c r="O2798" s="30">
        <v>55124</v>
      </c>
    </row>
    <row r="2799" spans="1:15" x14ac:dyDescent="0.25">
      <c r="A2799" s="35">
        <v>42820</v>
      </c>
      <c r="B2799" s="38">
        <v>3</v>
      </c>
      <c r="C2799" s="38">
        <v>13</v>
      </c>
      <c r="D2799" s="23">
        <v>3000039334</v>
      </c>
      <c r="E2799" s="23">
        <v>5000287715</v>
      </c>
      <c r="F2799" s="23" t="s">
        <v>668</v>
      </c>
      <c r="G2799" s="23">
        <v>201888</v>
      </c>
      <c r="H2799" s="17" t="s">
        <v>15</v>
      </c>
      <c r="I2799" s="25">
        <v>21.77</v>
      </c>
      <c r="J2799" s="26">
        <v>21.76</v>
      </c>
      <c r="K2799" s="23" t="s">
        <v>670</v>
      </c>
      <c r="L2799" s="33">
        <v>31155</v>
      </c>
      <c r="M2799" s="23">
        <v>31155</v>
      </c>
      <c r="N2799" s="18">
        <v>1199498.24</v>
      </c>
      <c r="O2799" s="30">
        <v>55123.999999999993</v>
      </c>
    </row>
    <row r="2800" spans="1:15" x14ac:dyDescent="0.25">
      <c r="A2800" s="35">
        <v>42820</v>
      </c>
      <c r="B2800" s="38">
        <v>3</v>
      </c>
      <c r="C2800" s="38">
        <v>13</v>
      </c>
      <c r="D2800" s="23">
        <v>3000039334</v>
      </c>
      <c r="E2800" s="23">
        <v>5000287700</v>
      </c>
      <c r="F2800" s="23" t="s">
        <v>668</v>
      </c>
      <c r="G2800" s="23">
        <v>201888</v>
      </c>
      <c r="H2800" s="17" t="s">
        <v>15</v>
      </c>
      <c r="I2800" s="25">
        <v>21.06</v>
      </c>
      <c r="J2800" s="26">
        <v>21.06</v>
      </c>
      <c r="K2800" s="23" t="s">
        <v>2084</v>
      </c>
      <c r="L2800" s="33">
        <v>31640</v>
      </c>
      <c r="M2800" s="23">
        <v>31294</v>
      </c>
      <c r="N2800" s="18">
        <v>1160911.44</v>
      </c>
      <c r="O2800" s="30">
        <v>55124</v>
      </c>
    </row>
    <row r="2801" spans="1:15" x14ac:dyDescent="0.25">
      <c r="A2801" s="35">
        <v>42820</v>
      </c>
      <c r="B2801" s="38">
        <v>3</v>
      </c>
      <c r="C2801" s="38">
        <v>13</v>
      </c>
      <c r="D2801" s="23">
        <v>3000039334</v>
      </c>
      <c r="E2801" s="23">
        <v>5000287699</v>
      </c>
      <c r="F2801" s="23" t="s">
        <v>668</v>
      </c>
      <c r="G2801" s="23">
        <v>201888</v>
      </c>
      <c r="H2801" s="17" t="s">
        <v>15</v>
      </c>
      <c r="I2801" s="25">
        <v>21.95</v>
      </c>
      <c r="J2801" s="26">
        <v>21.94</v>
      </c>
      <c r="K2801" s="23" t="s">
        <v>2085</v>
      </c>
      <c r="L2801" s="33">
        <v>31352</v>
      </c>
      <c r="M2801" s="23">
        <v>31352</v>
      </c>
      <c r="N2801" s="18">
        <v>1209420.56</v>
      </c>
      <c r="O2801" s="30">
        <v>55124</v>
      </c>
    </row>
    <row r="2802" spans="1:15" x14ac:dyDescent="0.25">
      <c r="A2802" s="35">
        <v>42820</v>
      </c>
      <c r="B2802" s="38">
        <v>3</v>
      </c>
      <c r="C2802" s="38">
        <v>13</v>
      </c>
      <c r="D2802" s="23">
        <v>3000039334</v>
      </c>
      <c r="E2802" s="23">
        <v>5000287704</v>
      </c>
      <c r="F2802" s="23" t="s">
        <v>668</v>
      </c>
      <c r="G2802" s="23">
        <v>201888</v>
      </c>
      <c r="H2802" s="17" t="s">
        <v>15</v>
      </c>
      <c r="I2802" s="25">
        <v>8.36</v>
      </c>
      <c r="J2802" s="26">
        <v>8.35</v>
      </c>
      <c r="K2802" s="23" t="s">
        <v>2086</v>
      </c>
      <c r="L2802" s="33">
        <v>31651</v>
      </c>
      <c r="M2802" s="23">
        <v>31305</v>
      </c>
      <c r="N2802" s="18">
        <v>460285.4</v>
      </c>
      <c r="O2802" s="30">
        <v>55124.000000000007</v>
      </c>
    </row>
    <row r="2803" spans="1:15" x14ac:dyDescent="0.25">
      <c r="A2803" s="35">
        <v>42820</v>
      </c>
      <c r="B2803" s="38">
        <v>3</v>
      </c>
      <c r="C2803" s="38">
        <v>13</v>
      </c>
      <c r="D2803" s="23">
        <v>3000039334</v>
      </c>
      <c r="E2803" s="23">
        <v>5000287704</v>
      </c>
      <c r="F2803" s="23" t="s">
        <v>668</v>
      </c>
      <c r="G2803" s="23">
        <v>201888</v>
      </c>
      <c r="H2803" s="17" t="s">
        <v>15</v>
      </c>
      <c r="I2803" s="25">
        <v>11</v>
      </c>
      <c r="J2803" s="26">
        <v>11</v>
      </c>
      <c r="K2803" s="23" t="s">
        <v>2086</v>
      </c>
      <c r="L2803" s="33">
        <v>31651</v>
      </c>
      <c r="M2803" s="23">
        <v>31305</v>
      </c>
      <c r="N2803" s="18">
        <v>606364</v>
      </c>
      <c r="O2803" s="30">
        <v>55124</v>
      </c>
    </row>
    <row r="2804" spans="1:15" x14ac:dyDescent="0.25">
      <c r="A2804" s="35">
        <v>42820</v>
      </c>
      <c r="B2804" s="38">
        <v>3</v>
      </c>
      <c r="C2804" s="38">
        <v>13</v>
      </c>
      <c r="D2804" s="23">
        <v>3000039334</v>
      </c>
      <c r="E2804" s="23">
        <v>5000287713</v>
      </c>
      <c r="F2804" s="23" t="s">
        <v>668</v>
      </c>
      <c r="G2804" s="23">
        <v>201888</v>
      </c>
      <c r="H2804" s="17" t="s">
        <v>15</v>
      </c>
      <c r="I2804" s="25">
        <v>21.67</v>
      </c>
      <c r="J2804" s="26">
        <v>21.66</v>
      </c>
      <c r="K2804" s="23" t="s">
        <v>416</v>
      </c>
      <c r="L2804" s="33">
        <v>31176</v>
      </c>
      <c r="M2804" s="23">
        <v>31176</v>
      </c>
      <c r="N2804" s="18">
        <v>1193985.8400000001</v>
      </c>
      <c r="O2804" s="30">
        <v>55124</v>
      </c>
    </row>
    <row r="2805" spans="1:15" x14ac:dyDescent="0.25">
      <c r="A2805" s="35">
        <v>42820</v>
      </c>
      <c r="B2805" s="38">
        <v>3</v>
      </c>
      <c r="C2805" s="38">
        <v>13</v>
      </c>
      <c r="D2805" s="23">
        <v>3000039334</v>
      </c>
      <c r="E2805" s="23">
        <v>5000287698</v>
      </c>
      <c r="F2805" s="23" t="s">
        <v>668</v>
      </c>
      <c r="G2805" s="23">
        <v>201888</v>
      </c>
      <c r="H2805" s="17" t="s">
        <v>15</v>
      </c>
      <c r="I2805" s="25">
        <v>20.94</v>
      </c>
      <c r="J2805" s="26">
        <v>20.94</v>
      </c>
      <c r="K2805" s="23" t="s">
        <v>1364</v>
      </c>
      <c r="L2805" s="33">
        <v>31353</v>
      </c>
      <c r="M2805" s="23">
        <v>31353</v>
      </c>
      <c r="N2805" s="18">
        <v>1154296.56</v>
      </c>
      <c r="O2805" s="30">
        <v>55124</v>
      </c>
    </row>
    <row r="2806" spans="1:15" x14ac:dyDescent="0.25">
      <c r="A2806" s="35">
        <v>42820</v>
      </c>
      <c r="B2806" s="38">
        <v>3</v>
      </c>
      <c r="C2806" s="38">
        <v>13</v>
      </c>
      <c r="D2806" s="23">
        <v>3000040256</v>
      </c>
      <c r="E2806" s="23">
        <v>5000287683</v>
      </c>
      <c r="F2806" s="23" t="s">
        <v>23</v>
      </c>
      <c r="G2806" s="23">
        <v>600005</v>
      </c>
      <c r="H2806" s="17" t="s">
        <v>434</v>
      </c>
      <c r="I2806" s="25">
        <v>33.265000000000001</v>
      </c>
      <c r="J2806" s="26">
        <v>33.265000000000001</v>
      </c>
      <c r="K2806" s="23" t="s">
        <v>2087</v>
      </c>
      <c r="L2806" s="33">
        <v>9499740239</v>
      </c>
      <c r="M2806" s="23">
        <v>9499740239</v>
      </c>
      <c r="N2806" s="18">
        <v>2511691.46</v>
      </c>
      <c r="O2806" s="30">
        <v>75505.530136780391</v>
      </c>
    </row>
    <row r="2807" spans="1:15" x14ac:dyDescent="0.25">
      <c r="A2807" s="35">
        <v>42820</v>
      </c>
      <c r="B2807" s="38">
        <v>3</v>
      </c>
      <c r="C2807" s="38">
        <v>13</v>
      </c>
      <c r="D2807" s="23">
        <v>3000039972</v>
      </c>
      <c r="E2807" s="23">
        <v>5000287684</v>
      </c>
      <c r="F2807" s="23" t="s">
        <v>23</v>
      </c>
      <c r="G2807" s="23">
        <v>200282</v>
      </c>
      <c r="H2807" s="17" t="s">
        <v>24</v>
      </c>
      <c r="I2807" s="25">
        <v>27.61</v>
      </c>
      <c r="J2807" s="26">
        <v>27.6</v>
      </c>
      <c r="K2807" s="23" t="s">
        <v>2088</v>
      </c>
      <c r="L2807" s="33" t="s">
        <v>2089</v>
      </c>
      <c r="M2807" s="23">
        <v>461</v>
      </c>
      <c r="N2807" s="18">
        <v>2095688.9799999997</v>
      </c>
      <c r="O2807" s="30">
        <v>75930.760144927524</v>
      </c>
    </row>
    <row r="2808" spans="1:15" x14ac:dyDescent="0.25">
      <c r="A2808" s="35">
        <v>42820</v>
      </c>
      <c r="B2808" s="38">
        <v>3</v>
      </c>
      <c r="C2808" s="38">
        <v>13</v>
      </c>
      <c r="D2808" s="23">
        <v>3000040256</v>
      </c>
      <c r="E2808" s="23">
        <v>5000287685</v>
      </c>
      <c r="F2808" s="23" t="s">
        <v>23</v>
      </c>
      <c r="G2808" s="23">
        <v>600005</v>
      </c>
      <c r="H2808" s="17" t="s">
        <v>434</v>
      </c>
      <c r="I2808" s="25">
        <v>27.27</v>
      </c>
      <c r="J2808" s="26">
        <v>27.23</v>
      </c>
      <c r="K2808" s="23" t="s">
        <v>1748</v>
      </c>
      <c r="L2808" s="33">
        <v>9499740239</v>
      </c>
      <c r="M2808" s="23">
        <v>9499740239</v>
      </c>
      <c r="N2808" s="18">
        <v>2056015.58</v>
      </c>
      <c r="O2808" s="30">
        <v>75505.529930224016</v>
      </c>
    </row>
    <row r="2809" spans="1:15" x14ac:dyDescent="0.25">
      <c r="A2809" s="35">
        <v>42820</v>
      </c>
      <c r="B2809" s="38">
        <v>3</v>
      </c>
      <c r="C2809" s="38">
        <v>13</v>
      </c>
      <c r="D2809" s="23">
        <v>3000039972</v>
      </c>
      <c r="E2809" s="23">
        <v>5000287697</v>
      </c>
      <c r="F2809" s="23" t="s">
        <v>23</v>
      </c>
      <c r="G2809" s="23">
        <v>200282</v>
      </c>
      <c r="H2809" s="17" t="s">
        <v>24</v>
      </c>
      <c r="I2809" s="25">
        <v>27.19</v>
      </c>
      <c r="J2809" s="26">
        <v>27.16</v>
      </c>
      <c r="K2809" s="23" t="s">
        <v>2090</v>
      </c>
      <c r="L2809" s="33" t="s">
        <v>2091</v>
      </c>
      <c r="M2809" s="23">
        <v>464</v>
      </c>
      <c r="N2809" s="18">
        <v>2062279.4400000002</v>
      </c>
      <c r="O2809" s="30">
        <v>75930.75994108984</v>
      </c>
    </row>
    <row r="2810" spans="1:15" x14ac:dyDescent="0.25">
      <c r="A2810" s="35">
        <v>42820</v>
      </c>
      <c r="B2810" s="38">
        <v>3</v>
      </c>
      <c r="C2810" s="38">
        <v>13</v>
      </c>
      <c r="D2810" s="23">
        <v>3000039972</v>
      </c>
      <c r="E2810" s="23">
        <v>5000287695</v>
      </c>
      <c r="F2810" s="23" t="s">
        <v>23</v>
      </c>
      <c r="G2810" s="23">
        <v>200282</v>
      </c>
      <c r="H2810" s="17" t="s">
        <v>24</v>
      </c>
      <c r="I2810" s="25">
        <v>27.54</v>
      </c>
      <c r="J2810" s="26">
        <v>27.54</v>
      </c>
      <c r="K2810" s="23" t="s">
        <v>2092</v>
      </c>
      <c r="L2810" s="33" t="s">
        <v>2093</v>
      </c>
      <c r="M2810" s="23">
        <v>467</v>
      </c>
      <c r="N2810" s="18">
        <v>2091133.13</v>
      </c>
      <c r="O2810" s="30">
        <v>75930.75998547567</v>
      </c>
    </row>
    <row r="2811" spans="1:15" x14ac:dyDescent="0.25">
      <c r="A2811" s="35">
        <v>42820</v>
      </c>
      <c r="B2811" s="38">
        <v>3</v>
      </c>
      <c r="C2811" s="38">
        <v>13</v>
      </c>
      <c r="D2811" s="23">
        <v>3000039972</v>
      </c>
      <c r="E2811" s="23">
        <v>5000287686</v>
      </c>
      <c r="F2811" s="23" t="s">
        <v>23</v>
      </c>
      <c r="G2811" s="23">
        <v>200282</v>
      </c>
      <c r="H2811" s="17" t="s">
        <v>24</v>
      </c>
      <c r="I2811" s="25">
        <v>33.159999999999997</v>
      </c>
      <c r="J2811" s="26">
        <v>33.159999999999997</v>
      </c>
      <c r="K2811" s="23" t="s">
        <v>2094</v>
      </c>
      <c r="L2811" s="33" t="s">
        <v>2095</v>
      </c>
      <c r="M2811" s="23">
        <v>460</v>
      </c>
      <c r="N2811" s="18">
        <v>2517864</v>
      </c>
      <c r="O2811" s="30">
        <v>75930.759951749103</v>
      </c>
    </row>
    <row r="2812" spans="1:15" x14ac:dyDescent="0.25">
      <c r="A2812" s="35">
        <v>42820</v>
      </c>
      <c r="B2812" s="38">
        <v>3</v>
      </c>
      <c r="C2812" s="38">
        <v>13</v>
      </c>
      <c r="D2812" s="23">
        <v>3000039972</v>
      </c>
      <c r="E2812" s="23">
        <v>5000287696</v>
      </c>
      <c r="F2812" s="23" t="s">
        <v>23</v>
      </c>
      <c r="G2812" s="23">
        <v>200282</v>
      </c>
      <c r="H2812" s="17" t="s">
        <v>24</v>
      </c>
      <c r="I2812" s="25">
        <v>33.97</v>
      </c>
      <c r="J2812" s="26">
        <v>33.93</v>
      </c>
      <c r="K2812" s="23" t="s">
        <v>50</v>
      </c>
      <c r="L2812" s="33">
        <v>466</v>
      </c>
      <c r="M2812" s="23">
        <v>466</v>
      </c>
      <c r="N2812" s="18">
        <v>2576330.69</v>
      </c>
      <c r="O2812" s="30">
        <v>75930.760094311816</v>
      </c>
    </row>
    <row r="2813" spans="1:15" x14ac:dyDescent="0.25">
      <c r="A2813" s="35">
        <v>42820</v>
      </c>
      <c r="B2813" s="38">
        <v>3</v>
      </c>
      <c r="C2813" s="38">
        <v>13</v>
      </c>
      <c r="D2813" s="23">
        <v>3000039972</v>
      </c>
      <c r="E2813" s="23">
        <v>5000287688</v>
      </c>
      <c r="F2813" s="23" t="s">
        <v>23</v>
      </c>
      <c r="G2813" s="23">
        <v>200282</v>
      </c>
      <c r="H2813" s="17" t="s">
        <v>24</v>
      </c>
      <c r="I2813" s="25">
        <v>12.375</v>
      </c>
      <c r="J2813" s="26">
        <v>12.367000000000001</v>
      </c>
      <c r="K2813" s="23" t="s">
        <v>1579</v>
      </c>
      <c r="L2813" s="33" t="s">
        <v>2096</v>
      </c>
      <c r="M2813" s="23">
        <v>459</v>
      </c>
      <c r="N2813" s="18">
        <v>939035.71000000008</v>
      </c>
      <c r="O2813" s="30">
        <v>75930.760087329181</v>
      </c>
    </row>
    <row r="2814" spans="1:15" x14ac:dyDescent="0.25">
      <c r="A2814" s="35">
        <v>42820</v>
      </c>
      <c r="B2814" s="38">
        <v>3</v>
      </c>
      <c r="C2814" s="38">
        <v>13</v>
      </c>
      <c r="D2814" s="23">
        <v>3000039972</v>
      </c>
      <c r="E2814" s="23">
        <v>5000287694</v>
      </c>
      <c r="F2814" s="23" t="s">
        <v>23</v>
      </c>
      <c r="G2814" s="23">
        <v>200282</v>
      </c>
      <c r="H2814" s="17" t="s">
        <v>24</v>
      </c>
      <c r="I2814" s="25">
        <v>33.17</v>
      </c>
      <c r="J2814" s="26">
        <v>33.159999999999997</v>
      </c>
      <c r="K2814" s="23" t="s">
        <v>1614</v>
      </c>
      <c r="L2814" s="33">
        <v>463</v>
      </c>
      <c r="M2814" s="23">
        <v>463</v>
      </c>
      <c r="N2814" s="18">
        <v>2517864</v>
      </c>
      <c r="O2814" s="30">
        <v>75930.759951749103</v>
      </c>
    </row>
    <row r="2815" spans="1:15" x14ac:dyDescent="0.25">
      <c r="A2815" s="35">
        <v>42820</v>
      </c>
      <c r="B2815" s="38">
        <v>3</v>
      </c>
      <c r="C2815" s="38">
        <v>13</v>
      </c>
      <c r="D2815" s="23">
        <v>3000032673</v>
      </c>
      <c r="E2815" s="23">
        <v>5000287687</v>
      </c>
      <c r="F2815" s="23" t="s">
        <v>23</v>
      </c>
      <c r="G2815" s="23">
        <v>200282</v>
      </c>
      <c r="H2815" s="17" t="s">
        <v>24</v>
      </c>
      <c r="I2815" s="25">
        <v>20.535</v>
      </c>
      <c r="J2815" s="26">
        <v>20.523</v>
      </c>
      <c r="K2815" s="23" t="s">
        <v>1579</v>
      </c>
      <c r="L2815" s="33" t="s">
        <v>2097</v>
      </c>
      <c r="M2815" s="23">
        <v>458</v>
      </c>
      <c r="N2815" s="18">
        <v>1870087.78</v>
      </c>
      <c r="O2815" s="30">
        <v>91121.560200750377</v>
      </c>
    </row>
    <row r="2816" spans="1:15" x14ac:dyDescent="0.25">
      <c r="A2816" s="35">
        <v>42822</v>
      </c>
      <c r="B2816" s="38">
        <v>3</v>
      </c>
      <c r="C2816" s="38">
        <v>13</v>
      </c>
      <c r="D2816" s="23">
        <v>3000039053</v>
      </c>
      <c r="E2816" s="23">
        <v>5000288211</v>
      </c>
      <c r="F2816" s="23" t="s">
        <v>14</v>
      </c>
      <c r="G2816" s="23">
        <v>200227</v>
      </c>
      <c r="H2816" s="17" t="s">
        <v>2081</v>
      </c>
      <c r="I2816" s="25">
        <v>26.72</v>
      </c>
      <c r="J2816" s="26">
        <v>26.72</v>
      </c>
      <c r="K2816" s="23" t="s">
        <v>97</v>
      </c>
      <c r="L2816" s="33">
        <v>1601112834</v>
      </c>
      <c r="M2816" s="23">
        <v>1601112834</v>
      </c>
      <c r="N2816" s="18">
        <v>1402272.28</v>
      </c>
      <c r="O2816" s="30">
        <v>52480.25</v>
      </c>
    </row>
    <row r="2817" spans="1:15" x14ac:dyDescent="0.25">
      <c r="A2817" s="35">
        <v>42822</v>
      </c>
      <c r="B2817" s="38">
        <v>3</v>
      </c>
      <c r="C2817" s="38">
        <v>13</v>
      </c>
      <c r="D2817" s="23">
        <v>3000039053</v>
      </c>
      <c r="E2817" s="23">
        <v>5000288208</v>
      </c>
      <c r="F2817" s="23" t="s">
        <v>14</v>
      </c>
      <c r="G2817" s="23">
        <v>200227</v>
      </c>
      <c r="H2817" s="17" t="s">
        <v>2081</v>
      </c>
      <c r="I2817" s="25">
        <v>27.18</v>
      </c>
      <c r="J2817" s="26">
        <v>27.18</v>
      </c>
      <c r="K2817" s="23" t="s">
        <v>253</v>
      </c>
      <c r="L2817" s="33">
        <v>1004337332</v>
      </c>
      <c r="M2817" s="23">
        <v>1601112782</v>
      </c>
      <c r="N2817" s="18">
        <v>1426413.2</v>
      </c>
      <c r="O2817" s="30">
        <v>52480.250183958793</v>
      </c>
    </row>
    <row r="2818" spans="1:15" x14ac:dyDescent="0.25">
      <c r="A2818" s="35">
        <v>42822</v>
      </c>
      <c r="B2818" s="38">
        <v>3</v>
      </c>
      <c r="C2818" s="38">
        <v>13</v>
      </c>
      <c r="D2818" s="23">
        <v>3000039053</v>
      </c>
      <c r="E2818" s="23">
        <v>5000288209</v>
      </c>
      <c r="F2818" s="23" t="s">
        <v>14</v>
      </c>
      <c r="G2818" s="23">
        <v>200227</v>
      </c>
      <c r="H2818" s="17" t="s">
        <v>2081</v>
      </c>
      <c r="I2818" s="25">
        <v>27.19</v>
      </c>
      <c r="J2818" s="26">
        <v>27.19</v>
      </c>
      <c r="K2818" s="23" t="s">
        <v>2098</v>
      </c>
      <c r="L2818" s="33">
        <v>1601112781</v>
      </c>
      <c r="M2818" s="23">
        <v>1601112781</v>
      </c>
      <c r="N2818" s="18">
        <v>1426937.99</v>
      </c>
      <c r="O2818" s="30">
        <v>52480.249724163295</v>
      </c>
    </row>
    <row r="2819" spans="1:15" x14ac:dyDescent="0.25">
      <c r="A2819" s="35">
        <v>42822</v>
      </c>
      <c r="B2819" s="38">
        <v>3</v>
      </c>
      <c r="C2819" s="38">
        <v>13</v>
      </c>
      <c r="D2819" s="23">
        <v>3000039334</v>
      </c>
      <c r="E2819" s="23">
        <v>5000288194</v>
      </c>
      <c r="F2819" s="23" t="s">
        <v>668</v>
      </c>
      <c r="G2819" s="23">
        <v>201888</v>
      </c>
      <c r="H2819" s="17" t="s">
        <v>15</v>
      </c>
      <c r="I2819" s="25">
        <v>21.91</v>
      </c>
      <c r="J2819" s="26">
        <v>21.9</v>
      </c>
      <c r="K2819" s="23" t="s">
        <v>2099</v>
      </c>
      <c r="L2819" s="33">
        <v>31351</v>
      </c>
      <c r="M2819" s="23">
        <v>31351</v>
      </c>
      <c r="N2819" s="18">
        <v>1207215.6000000001</v>
      </c>
      <c r="O2819" s="30">
        <v>55124.000000000007</v>
      </c>
    </row>
    <row r="2820" spans="1:15" x14ac:dyDescent="0.25">
      <c r="A2820" s="35">
        <v>42822</v>
      </c>
      <c r="B2820" s="38">
        <v>3</v>
      </c>
      <c r="C2820" s="38">
        <v>13</v>
      </c>
      <c r="D2820" s="23">
        <v>3000039792</v>
      </c>
      <c r="E2820" s="23">
        <v>5000288206</v>
      </c>
      <c r="F2820" s="23" t="s">
        <v>668</v>
      </c>
      <c r="G2820" s="23">
        <v>203348</v>
      </c>
      <c r="H2820" s="17" t="s">
        <v>2057</v>
      </c>
      <c r="I2820" s="25">
        <v>32.58</v>
      </c>
      <c r="J2820" s="26">
        <v>32.58</v>
      </c>
      <c r="K2820" s="23" t="s">
        <v>2100</v>
      </c>
      <c r="L2820" s="33" t="s">
        <v>2101</v>
      </c>
      <c r="M2820" s="23">
        <v>9</v>
      </c>
      <c r="N2820" s="18">
        <v>1840770</v>
      </c>
      <c r="O2820" s="30">
        <v>56500</v>
      </c>
    </row>
    <row r="2821" spans="1:15" x14ac:dyDescent="0.25">
      <c r="A2821" s="35">
        <v>42822</v>
      </c>
      <c r="B2821" s="38">
        <v>3</v>
      </c>
      <c r="C2821" s="38">
        <v>13</v>
      </c>
      <c r="D2821" s="23">
        <v>3000040066</v>
      </c>
      <c r="E2821" s="23">
        <v>5000288202</v>
      </c>
      <c r="F2821" s="23" t="s">
        <v>668</v>
      </c>
      <c r="G2821" s="23">
        <v>203348</v>
      </c>
      <c r="H2821" s="17" t="s">
        <v>2057</v>
      </c>
      <c r="I2821" s="25">
        <v>19.84</v>
      </c>
      <c r="J2821" s="26">
        <v>19.84</v>
      </c>
      <c r="K2821" s="23" t="s">
        <v>2102</v>
      </c>
      <c r="L2821" s="33">
        <v>10</v>
      </c>
      <c r="M2821" s="23">
        <v>10</v>
      </c>
      <c r="N2821" s="18">
        <v>1120960</v>
      </c>
      <c r="O2821" s="30">
        <v>56500</v>
      </c>
    </row>
    <row r="2822" spans="1:15" x14ac:dyDescent="0.25">
      <c r="A2822" s="35">
        <v>42822</v>
      </c>
      <c r="B2822" s="38">
        <v>3</v>
      </c>
      <c r="C2822" s="38">
        <v>13</v>
      </c>
      <c r="D2822" s="23">
        <v>3000039334</v>
      </c>
      <c r="E2822" s="23">
        <v>5000288196</v>
      </c>
      <c r="F2822" s="23" t="s">
        <v>668</v>
      </c>
      <c r="G2822" s="23">
        <v>201888</v>
      </c>
      <c r="H2822" s="17" t="s">
        <v>15</v>
      </c>
      <c r="I2822" s="25">
        <v>19.84</v>
      </c>
      <c r="J2822" s="26">
        <v>19.84</v>
      </c>
      <c r="K2822" s="23" t="s">
        <v>2103</v>
      </c>
      <c r="L2822" s="33">
        <v>31382</v>
      </c>
      <c r="M2822" s="23">
        <v>31382</v>
      </c>
      <c r="N2822" s="18">
        <v>1093660.1599999999</v>
      </c>
      <c r="O2822" s="30">
        <v>55123.999999999993</v>
      </c>
    </row>
    <row r="2823" spans="1:15" x14ac:dyDescent="0.25">
      <c r="A2823" s="35">
        <v>42822</v>
      </c>
      <c r="B2823" s="38">
        <v>3</v>
      </c>
      <c r="C2823" s="38">
        <v>13</v>
      </c>
      <c r="D2823" s="23">
        <v>3000039334</v>
      </c>
      <c r="E2823" s="23">
        <v>5000288197</v>
      </c>
      <c r="F2823" s="23" t="s">
        <v>668</v>
      </c>
      <c r="G2823" s="23">
        <v>201888</v>
      </c>
      <c r="H2823" s="17" t="s">
        <v>15</v>
      </c>
      <c r="I2823" s="25">
        <v>19.5</v>
      </c>
      <c r="J2823" s="26">
        <v>19.5</v>
      </c>
      <c r="K2823" s="23" t="s">
        <v>2104</v>
      </c>
      <c r="L2823" s="33">
        <v>31677</v>
      </c>
      <c r="M2823" s="23">
        <v>31331</v>
      </c>
      <c r="N2823" s="18">
        <v>1074918</v>
      </c>
      <c r="O2823" s="30">
        <v>55124</v>
      </c>
    </row>
    <row r="2824" spans="1:15" x14ac:dyDescent="0.25">
      <c r="A2824" s="35">
        <v>42822</v>
      </c>
      <c r="B2824" s="38">
        <v>3</v>
      </c>
      <c r="C2824" s="38">
        <v>13</v>
      </c>
      <c r="D2824" s="23">
        <v>3000039792</v>
      </c>
      <c r="E2824" s="23">
        <v>5000288200</v>
      </c>
      <c r="F2824" s="23" t="s">
        <v>668</v>
      </c>
      <c r="G2824" s="23">
        <v>203348</v>
      </c>
      <c r="H2824" s="17" t="s">
        <v>2057</v>
      </c>
      <c r="I2824" s="25">
        <v>32.08</v>
      </c>
      <c r="J2824" s="26">
        <v>32.08</v>
      </c>
      <c r="K2824" s="23" t="s">
        <v>2105</v>
      </c>
      <c r="L2824" s="33" t="s">
        <v>2106</v>
      </c>
      <c r="M2824" s="23">
        <v>8</v>
      </c>
      <c r="N2824" s="18">
        <v>1812520</v>
      </c>
      <c r="O2824" s="30">
        <v>56500</v>
      </c>
    </row>
    <row r="2825" spans="1:15" x14ac:dyDescent="0.25">
      <c r="A2825" s="35">
        <v>42822</v>
      </c>
      <c r="B2825" s="38">
        <v>3</v>
      </c>
      <c r="C2825" s="38">
        <v>13</v>
      </c>
      <c r="D2825" s="23">
        <v>3000040066</v>
      </c>
      <c r="E2825" s="23">
        <v>5000288199</v>
      </c>
      <c r="F2825" s="23" t="s">
        <v>668</v>
      </c>
      <c r="G2825" s="23">
        <v>203348</v>
      </c>
      <c r="H2825" s="17" t="s">
        <v>2057</v>
      </c>
      <c r="I2825" s="25">
        <v>19.93</v>
      </c>
      <c r="J2825" s="26">
        <v>19.93</v>
      </c>
      <c r="K2825" s="23" t="s">
        <v>2107</v>
      </c>
      <c r="L2825" s="33" t="s">
        <v>2108</v>
      </c>
      <c r="M2825" s="23">
        <v>6</v>
      </c>
      <c r="N2825" s="18">
        <v>1126045</v>
      </c>
      <c r="O2825" s="30">
        <v>56500</v>
      </c>
    </row>
    <row r="2826" spans="1:15" x14ac:dyDescent="0.25">
      <c r="A2826" s="35">
        <v>42822</v>
      </c>
      <c r="B2826" s="38">
        <v>3</v>
      </c>
      <c r="C2826" s="38">
        <v>13</v>
      </c>
      <c r="D2826" s="23">
        <v>3000040066</v>
      </c>
      <c r="E2826" s="23">
        <v>5000288198</v>
      </c>
      <c r="F2826" s="23" t="s">
        <v>668</v>
      </c>
      <c r="G2826" s="23">
        <v>203348</v>
      </c>
      <c r="H2826" s="17" t="s">
        <v>2057</v>
      </c>
      <c r="I2826" s="25">
        <v>19.940000000000001</v>
      </c>
      <c r="J2826" s="26">
        <v>19.940000000000001</v>
      </c>
      <c r="K2826" s="23" t="s">
        <v>2109</v>
      </c>
      <c r="L2826" s="33" t="s">
        <v>2110</v>
      </c>
      <c r="M2826" s="23">
        <v>7</v>
      </c>
      <c r="N2826" s="18">
        <v>1126610</v>
      </c>
      <c r="O2826" s="30">
        <v>56500</v>
      </c>
    </row>
    <row r="2827" spans="1:15" x14ac:dyDescent="0.25">
      <c r="A2827" s="35">
        <v>42822</v>
      </c>
      <c r="B2827" s="38">
        <v>3</v>
      </c>
      <c r="C2827" s="38">
        <v>13</v>
      </c>
      <c r="D2827" s="23">
        <v>3000040066</v>
      </c>
      <c r="E2827" s="23">
        <v>5000288204</v>
      </c>
      <c r="F2827" s="23" t="s">
        <v>668</v>
      </c>
      <c r="G2827" s="23">
        <v>203348</v>
      </c>
      <c r="H2827" s="17" t="s">
        <v>2057</v>
      </c>
      <c r="I2827" s="25">
        <v>20.83</v>
      </c>
      <c r="J2827" s="26">
        <v>20.83</v>
      </c>
      <c r="K2827" s="23" t="s">
        <v>2111</v>
      </c>
      <c r="L2827" s="33">
        <v>11</v>
      </c>
      <c r="M2827" s="23">
        <v>11</v>
      </c>
      <c r="N2827" s="18">
        <v>1176895</v>
      </c>
      <c r="O2827" s="30">
        <v>56500</v>
      </c>
    </row>
    <row r="2828" spans="1:15" x14ac:dyDescent="0.25">
      <c r="A2828" s="35">
        <v>42822</v>
      </c>
      <c r="B2828" s="38">
        <v>3</v>
      </c>
      <c r="C2828" s="38">
        <v>13</v>
      </c>
      <c r="D2828" s="23">
        <v>3000039973</v>
      </c>
      <c r="E2828" s="23">
        <v>5000288225</v>
      </c>
      <c r="F2828" s="23" t="s">
        <v>23</v>
      </c>
      <c r="G2828" s="23">
        <v>200282</v>
      </c>
      <c r="H2828" s="17" t="s">
        <v>24</v>
      </c>
      <c r="I2828" s="25">
        <v>3.105</v>
      </c>
      <c r="J2828" s="26">
        <v>3.105</v>
      </c>
      <c r="K2828" s="23" t="s">
        <v>2112</v>
      </c>
      <c r="L2828" s="33" t="s">
        <v>2113</v>
      </c>
      <c r="M2828" s="23">
        <v>473</v>
      </c>
      <c r="N2828" s="18">
        <v>235435.62999999998</v>
      </c>
      <c r="O2828" s="30">
        <v>75824.679549114328</v>
      </c>
    </row>
    <row r="2829" spans="1:15" x14ac:dyDescent="0.25">
      <c r="A2829" s="35">
        <v>42822</v>
      </c>
      <c r="B2829" s="38">
        <v>3</v>
      </c>
      <c r="C2829" s="38">
        <v>13</v>
      </c>
      <c r="D2829" s="23">
        <v>3000039972</v>
      </c>
      <c r="E2829" s="23">
        <v>5000288214</v>
      </c>
      <c r="F2829" s="23" t="s">
        <v>23</v>
      </c>
      <c r="G2829" s="23">
        <v>200282</v>
      </c>
      <c r="H2829" s="17" t="s">
        <v>24</v>
      </c>
      <c r="I2829" s="25">
        <v>33.93</v>
      </c>
      <c r="J2829" s="26">
        <v>33.89</v>
      </c>
      <c r="K2829" s="23" t="s">
        <v>2114</v>
      </c>
      <c r="L2829" s="33" t="s">
        <v>2115</v>
      </c>
      <c r="M2829" s="23">
        <v>471</v>
      </c>
      <c r="N2829" s="18">
        <v>2573293.46</v>
      </c>
      <c r="O2829" s="30">
        <v>75930.760106226022</v>
      </c>
    </row>
    <row r="2830" spans="1:15" x14ac:dyDescent="0.25">
      <c r="A2830" s="35">
        <v>42822</v>
      </c>
      <c r="B2830" s="38">
        <v>3</v>
      </c>
      <c r="C2830" s="38">
        <v>13</v>
      </c>
      <c r="D2830" s="23">
        <v>3000039972</v>
      </c>
      <c r="E2830" s="23">
        <v>5000288223</v>
      </c>
      <c r="F2830" s="23" t="s">
        <v>23</v>
      </c>
      <c r="G2830" s="23">
        <v>200282</v>
      </c>
      <c r="H2830" s="17" t="s">
        <v>24</v>
      </c>
      <c r="I2830" s="25">
        <v>23.914999999999999</v>
      </c>
      <c r="J2830" s="26">
        <v>23.914999999999999</v>
      </c>
      <c r="K2830" s="23" t="s">
        <v>2112</v>
      </c>
      <c r="L2830" s="33" t="s">
        <v>2116</v>
      </c>
      <c r="M2830" s="23">
        <v>472</v>
      </c>
      <c r="N2830" s="18">
        <v>1815884.13</v>
      </c>
      <c r="O2830" s="30">
        <v>75930.760192347894</v>
      </c>
    </row>
    <row r="2831" spans="1:15" x14ac:dyDescent="0.25">
      <c r="A2831" s="35">
        <v>42822</v>
      </c>
      <c r="B2831" s="38">
        <v>3</v>
      </c>
      <c r="C2831" s="38">
        <v>13</v>
      </c>
      <c r="D2831" s="23">
        <v>3000039972</v>
      </c>
      <c r="E2831" s="23">
        <v>5000288220</v>
      </c>
      <c r="F2831" s="23" t="s">
        <v>23</v>
      </c>
      <c r="G2831" s="23">
        <v>200282</v>
      </c>
      <c r="H2831" s="17" t="s">
        <v>24</v>
      </c>
      <c r="I2831" s="25">
        <v>32.700000000000003</v>
      </c>
      <c r="J2831" s="26">
        <v>32.700000000000003</v>
      </c>
      <c r="K2831" s="23" t="s">
        <v>2117</v>
      </c>
      <c r="L2831" s="33" t="s">
        <v>2118</v>
      </c>
      <c r="M2831" s="23">
        <v>462</v>
      </c>
      <c r="N2831" s="18">
        <v>2482935.85</v>
      </c>
      <c r="O2831" s="30">
        <v>75930.759938837917</v>
      </c>
    </row>
    <row r="2832" spans="1:15" x14ac:dyDescent="0.25">
      <c r="A2832" s="35">
        <v>42822</v>
      </c>
      <c r="B2832" s="38">
        <v>3</v>
      </c>
      <c r="C2832" s="38">
        <v>13</v>
      </c>
      <c r="D2832" s="23">
        <v>3000039973</v>
      </c>
      <c r="E2832" s="23">
        <v>5000288215</v>
      </c>
      <c r="F2832" s="23" t="s">
        <v>23</v>
      </c>
      <c r="G2832" s="23">
        <v>200282</v>
      </c>
      <c r="H2832" s="17" t="s">
        <v>24</v>
      </c>
      <c r="I2832" s="25">
        <v>26.7</v>
      </c>
      <c r="J2832" s="26">
        <v>26.69</v>
      </c>
      <c r="K2832" s="23" t="s">
        <v>2119</v>
      </c>
      <c r="L2832" s="33" t="s">
        <v>2120</v>
      </c>
      <c r="M2832" s="23">
        <v>475</v>
      </c>
      <c r="N2832" s="18">
        <v>2023760.71</v>
      </c>
      <c r="O2832" s="30">
        <v>75824.680029973766</v>
      </c>
    </row>
    <row r="2833" spans="1:15" x14ac:dyDescent="0.25">
      <c r="A2833" s="35">
        <v>42822</v>
      </c>
      <c r="B2833" s="38">
        <v>3</v>
      </c>
      <c r="C2833" s="38">
        <v>13</v>
      </c>
      <c r="D2833" s="23">
        <v>3000039972</v>
      </c>
      <c r="E2833" s="23">
        <v>5000288216</v>
      </c>
      <c r="F2833" s="23" t="s">
        <v>23</v>
      </c>
      <c r="G2833" s="23">
        <v>200282</v>
      </c>
      <c r="H2833" s="17" t="s">
        <v>24</v>
      </c>
      <c r="I2833" s="25">
        <v>27.46</v>
      </c>
      <c r="J2833" s="26">
        <v>27.43</v>
      </c>
      <c r="K2833" s="23" t="s">
        <v>37</v>
      </c>
      <c r="L2833" s="33">
        <v>468</v>
      </c>
      <c r="M2833" s="23">
        <v>468</v>
      </c>
      <c r="N2833" s="18">
        <v>2082780.75</v>
      </c>
      <c r="O2833" s="30">
        <v>75930.760116660589</v>
      </c>
    </row>
    <row r="2834" spans="1:15" x14ac:dyDescent="0.25">
      <c r="A2834" s="35">
        <v>42822</v>
      </c>
      <c r="B2834" s="38">
        <v>3</v>
      </c>
      <c r="C2834" s="38">
        <v>13</v>
      </c>
      <c r="D2834" s="23">
        <v>3000039972</v>
      </c>
      <c r="E2834" s="23">
        <v>5000288217</v>
      </c>
      <c r="F2834" s="23" t="s">
        <v>23</v>
      </c>
      <c r="G2834" s="23">
        <v>200282</v>
      </c>
      <c r="H2834" s="17" t="s">
        <v>24</v>
      </c>
      <c r="I2834" s="25">
        <v>32.35</v>
      </c>
      <c r="J2834" s="26">
        <v>32.32</v>
      </c>
      <c r="K2834" s="23" t="s">
        <v>151</v>
      </c>
      <c r="L2834" s="33">
        <v>469</v>
      </c>
      <c r="M2834" s="23">
        <v>469</v>
      </c>
      <c r="N2834" s="18">
        <v>2454082.16</v>
      </c>
      <c r="O2834" s="30">
        <v>75930.759900990102</v>
      </c>
    </row>
    <row r="2835" spans="1:15" x14ac:dyDescent="0.25">
      <c r="A2835" s="35">
        <v>42822</v>
      </c>
      <c r="B2835" s="38">
        <v>3</v>
      </c>
      <c r="C2835" s="38">
        <v>13</v>
      </c>
      <c r="D2835" s="23">
        <v>3000039972</v>
      </c>
      <c r="E2835" s="23">
        <v>5000288213</v>
      </c>
      <c r="F2835" s="23" t="s">
        <v>23</v>
      </c>
      <c r="G2835" s="23">
        <v>200282</v>
      </c>
      <c r="H2835" s="17" t="s">
        <v>24</v>
      </c>
      <c r="I2835" s="25">
        <v>26.86</v>
      </c>
      <c r="J2835" s="26">
        <v>26.86</v>
      </c>
      <c r="K2835" s="23" t="s">
        <v>2121</v>
      </c>
      <c r="L2835" s="33" t="s">
        <v>2122</v>
      </c>
      <c r="M2835" s="23">
        <v>470</v>
      </c>
      <c r="N2835" s="18">
        <v>2039500.21</v>
      </c>
      <c r="O2835" s="30">
        <v>75930.759865971704</v>
      </c>
    </row>
    <row r="2836" spans="1:15" x14ac:dyDescent="0.25">
      <c r="A2836" s="35">
        <v>42823</v>
      </c>
      <c r="B2836" s="38">
        <v>3</v>
      </c>
      <c r="C2836" s="38">
        <v>13</v>
      </c>
      <c r="D2836" s="23">
        <v>3000039471</v>
      </c>
      <c r="E2836" s="23">
        <v>5000288609</v>
      </c>
      <c r="F2836" s="23" t="s">
        <v>14</v>
      </c>
      <c r="G2836" s="23">
        <v>200222</v>
      </c>
      <c r="H2836" s="17" t="s">
        <v>17</v>
      </c>
      <c r="I2836" s="25">
        <v>23.29</v>
      </c>
      <c r="J2836" s="26">
        <v>23.29</v>
      </c>
      <c r="K2836" s="23" t="s">
        <v>672</v>
      </c>
      <c r="L2836" s="33">
        <v>28729</v>
      </c>
      <c r="M2836" s="23">
        <v>28729</v>
      </c>
      <c r="N2836" s="18">
        <v>1123952.1100000001</v>
      </c>
      <c r="O2836" s="30">
        <v>48259.000000000007</v>
      </c>
    </row>
    <row r="2837" spans="1:15" x14ac:dyDescent="0.25">
      <c r="A2837" s="35">
        <v>42823</v>
      </c>
      <c r="B2837" s="38">
        <v>3</v>
      </c>
      <c r="C2837" s="38">
        <v>13</v>
      </c>
      <c r="D2837" s="23">
        <v>3000039471</v>
      </c>
      <c r="E2837" s="23">
        <v>5000288569</v>
      </c>
      <c r="F2837" s="23" t="s">
        <v>14</v>
      </c>
      <c r="G2837" s="23">
        <v>200222</v>
      </c>
      <c r="H2837" s="17" t="s">
        <v>17</v>
      </c>
      <c r="I2837" s="25">
        <v>19.47</v>
      </c>
      <c r="J2837" s="26">
        <v>19.47</v>
      </c>
      <c r="K2837" s="23" t="s">
        <v>2123</v>
      </c>
      <c r="L2837" s="33">
        <v>28738</v>
      </c>
      <c r="M2837" s="23">
        <v>28738</v>
      </c>
      <c r="N2837" s="18">
        <v>939602.73</v>
      </c>
      <c r="O2837" s="30">
        <v>48259</v>
      </c>
    </row>
    <row r="2838" spans="1:15" x14ac:dyDescent="0.25">
      <c r="A2838" s="35">
        <v>42823</v>
      </c>
      <c r="B2838" s="38">
        <v>3</v>
      </c>
      <c r="C2838" s="38">
        <v>13</v>
      </c>
      <c r="D2838" s="23">
        <v>3000039471</v>
      </c>
      <c r="E2838" s="23">
        <v>5000288568</v>
      </c>
      <c r="F2838" s="23" t="s">
        <v>14</v>
      </c>
      <c r="G2838" s="23">
        <v>200222</v>
      </c>
      <c r="H2838" s="17" t="s">
        <v>17</v>
      </c>
      <c r="I2838" s="25">
        <v>19.96</v>
      </c>
      <c r="J2838" s="26">
        <v>19.96</v>
      </c>
      <c r="K2838" s="23" t="s">
        <v>2124</v>
      </c>
      <c r="L2838" s="33">
        <v>28739</v>
      </c>
      <c r="M2838" s="23">
        <v>28739</v>
      </c>
      <c r="N2838" s="18">
        <v>963249.64</v>
      </c>
      <c r="O2838" s="30">
        <v>48259</v>
      </c>
    </row>
    <row r="2839" spans="1:15" x14ac:dyDescent="0.25">
      <c r="A2839" s="35">
        <v>42823</v>
      </c>
      <c r="B2839" s="38">
        <v>3</v>
      </c>
      <c r="C2839" s="38">
        <v>13</v>
      </c>
      <c r="D2839" s="23">
        <v>3000039333</v>
      </c>
      <c r="E2839" s="23">
        <v>5000288431</v>
      </c>
      <c r="F2839" s="23" t="s">
        <v>14</v>
      </c>
      <c r="G2839" s="23">
        <v>201888</v>
      </c>
      <c r="H2839" s="17" t="s">
        <v>15</v>
      </c>
      <c r="I2839" s="25">
        <v>21.62</v>
      </c>
      <c r="J2839" s="26">
        <v>21.61</v>
      </c>
      <c r="K2839" s="23" t="s">
        <v>669</v>
      </c>
      <c r="L2839" s="33">
        <v>31576</v>
      </c>
      <c r="M2839" s="23">
        <v>31576</v>
      </c>
      <c r="N2839" s="18">
        <v>1029154.64</v>
      </c>
      <c r="O2839" s="30">
        <v>47624</v>
      </c>
    </row>
    <row r="2840" spans="1:15" x14ac:dyDescent="0.25">
      <c r="A2840" s="35">
        <v>42823</v>
      </c>
      <c r="B2840" s="38">
        <v>3</v>
      </c>
      <c r="C2840" s="38">
        <v>13</v>
      </c>
      <c r="D2840" s="23">
        <v>3000039333</v>
      </c>
      <c r="E2840" s="23">
        <v>5000288430</v>
      </c>
      <c r="F2840" s="23" t="s">
        <v>14</v>
      </c>
      <c r="G2840" s="23">
        <v>201888</v>
      </c>
      <c r="H2840" s="17" t="s">
        <v>15</v>
      </c>
      <c r="I2840" s="25">
        <v>24.15</v>
      </c>
      <c r="J2840" s="26">
        <v>24.14</v>
      </c>
      <c r="K2840" s="23" t="s">
        <v>21</v>
      </c>
      <c r="L2840" s="33">
        <v>31925</v>
      </c>
      <c r="M2840" s="23">
        <v>31574</v>
      </c>
      <c r="N2840" s="18">
        <v>1149643.3600000001</v>
      </c>
      <c r="O2840" s="30">
        <v>47624</v>
      </c>
    </row>
    <row r="2841" spans="1:15" x14ac:dyDescent="0.25">
      <c r="A2841" s="35">
        <v>42823</v>
      </c>
      <c r="B2841" s="38">
        <v>3</v>
      </c>
      <c r="C2841" s="38">
        <v>13</v>
      </c>
      <c r="D2841" s="23">
        <v>3000039471</v>
      </c>
      <c r="E2841" s="23">
        <v>5000288625</v>
      </c>
      <c r="F2841" s="23" t="s">
        <v>14</v>
      </c>
      <c r="G2841" s="23">
        <v>200222</v>
      </c>
      <c r="H2841" s="17" t="s">
        <v>17</v>
      </c>
      <c r="I2841" s="25">
        <v>19.420000000000002</v>
      </c>
      <c r="J2841" s="26">
        <v>19.420000000000002</v>
      </c>
      <c r="K2841" s="23" t="s">
        <v>2125</v>
      </c>
      <c r="L2841" s="33">
        <v>28741</v>
      </c>
      <c r="M2841" s="23">
        <v>28741</v>
      </c>
      <c r="N2841" s="18">
        <v>937189.78</v>
      </c>
      <c r="O2841" s="30">
        <v>48259</v>
      </c>
    </row>
    <row r="2842" spans="1:15" x14ac:dyDescent="0.25">
      <c r="A2842" s="35">
        <v>42823</v>
      </c>
      <c r="B2842" s="38">
        <v>3</v>
      </c>
      <c r="C2842" s="38">
        <v>13</v>
      </c>
      <c r="D2842" s="23">
        <v>3000039471</v>
      </c>
      <c r="E2842" s="23">
        <v>5000288611</v>
      </c>
      <c r="F2842" s="23" t="s">
        <v>14</v>
      </c>
      <c r="G2842" s="23">
        <v>200222</v>
      </c>
      <c r="H2842" s="17" t="s">
        <v>17</v>
      </c>
      <c r="I2842" s="25">
        <v>19.71</v>
      </c>
      <c r="J2842" s="26">
        <v>19.71</v>
      </c>
      <c r="K2842" s="23" t="s">
        <v>2126</v>
      </c>
      <c r="L2842" s="33">
        <v>28734</v>
      </c>
      <c r="M2842" s="23">
        <v>28734</v>
      </c>
      <c r="N2842" s="18">
        <v>951184.89</v>
      </c>
      <c r="O2842" s="30">
        <v>48259</v>
      </c>
    </row>
    <row r="2843" spans="1:15" x14ac:dyDescent="0.25">
      <c r="A2843" s="35">
        <v>42823</v>
      </c>
      <c r="B2843" s="38">
        <v>3</v>
      </c>
      <c r="C2843" s="38">
        <v>13</v>
      </c>
      <c r="D2843" s="23">
        <v>3000039471</v>
      </c>
      <c r="E2843" s="23">
        <v>5000288620</v>
      </c>
      <c r="F2843" s="23" t="s">
        <v>14</v>
      </c>
      <c r="G2843" s="23">
        <v>200222</v>
      </c>
      <c r="H2843" s="17" t="s">
        <v>17</v>
      </c>
      <c r="I2843" s="25">
        <v>20.12</v>
      </c>
      <c r="J2843" s="26">
        <v>20.12</v>
      </c>
      <c r="K2843" s="23" t="s">
        <v>2127</v>
      </c>
      <c r="L2843" s="33">
        <v>28736</v>
      </c>
      <c r="M2843" s="23">
        <v>28736</v>
      </c>
      <c r="N2843" s="18">
        <v>970971.08</v>
      </c>
      <c r="O2843" s="30">
        <v>48258.999999999993</v>
      </c>
    </row>
    <row r="2844" spans="1:15" x14ac:dyDescent="0.25">
      <c r="A2844" s="35">
        <v>42823</v>
      </c>
      <c r="B2844" s="38">
        <v>3</v>
      </c>
      <c r="C2844" s="38">
        <v>13</v>
      </c>
      <c r="D2844" s="23">
        <v>3000039471</v>
      </c>
      <c r="E2844" s="23">
        <v>5000288622</v>
      </c>
      <c r="F2844" s="23" t="s">
        <v>14</v>
      </c>
      <c r="G2844" s="23">
        <v>200222</v>
      </c>
      <c r="H2844" s="17" t="s">
        <v>17</v>
      </c>
      <c r="I2844" s="25">
        <v>22.31</v>
      </c>
      <c r="J2844" s="26">
        <v>22.31</v>
      </c>
      <c r="K2844" s="23" t="s">
        <v>669</v>
      </c>
      <c r="L2844" s="33">
        <v>28737</v>
      </c>
      <c r="M2844" s="23">
        <v>28737</v>
      </c>
      <c r="N2844" s="18">
        <v>1076658.29</v>
      </c>
      <c r="O2844" s="30">
        <v>48259.000000000007</v>
      </c>
    </row>
    <row r="2845" spans="1:15" x14ac:dyDescent="0.25">
      <c r="A2845" s="35">
        <v>42823</v>
      </c>
      <c r="B2845" s="38">
        <v>3</v>
      </c>
      <c r="C2845" s="38">
        <v>13</v>
      </c>
      <c r="D2845" s="23">
        <v>3000039471</v>
      </c>
      <c r="E2845" s="23">
        <v>5000288623</v>
      </c>
      <c r="F2845" s="23" t="s">
        <v>14</v>
      </c>
      <c r="G2845" s="23">
        <v>200222</v>
      </c>
      <c r="H2845" s="17" t="s">
        <v>17</v>
      </c>
      <c r="I2845" s="25">
        <v>23.75</v>
      </c>
      <c r="J2845" s="26">
        <v>23.75</v>
      </c>
      <c r="K2845" s="23" t="s">
        <v>1538</v>
      </c>
      <c r="L2845" s="33">
        <v>28731</v>
      </c>
      <c r="M2845" s="23">
        <v>28731</v>
      </c>
      <c r="N2845" s="18">
        <v>1146151.25</v>
      </c>
      <c r="O2845" s="30">
        <v>48259</v>
      </c>
    </row>
    <row r="2846" spans="1:15" x14ac:dyDescent="0.25">
      <c r="A2846" s="35">
        <v>42823</v>
      </c>
      <c r="B2846" s="38">
        <v>3</v>
      </c>
      <c r="C2846" s="38">
        <v>13</v>
      </c>
      <c r="D2846" s="23">
        <v>3000039471</v>
      </c>
      <c r="E2846" s="23">
        <v>5000288624</v>
      </c>
      <c r="F2846" s="23" t="s">
        <v>14</v>
      </c>
      <c r="G2846" s="23">
        <v>200222</v>
      </c>
      <c r="H2846" s="17" t="s">
        <v>17</v>
      </c>
      <c r="I2846" s="25">
        <v>24.66</v>
      </c>
      <c r="J2846" s="26">
        <v>24.66</v>
      </c>
      <c r="K2846" s="23" t="s">
        <v>674</v>
      </c>
      <c r="L2846" s="33">
        <v>28735</v>
      </c>
      <c r="M2846" s="23">
        <v>28735</v>
      </c>
      <c r="N2846" s="18">
        <v>1190066.94</v>
      </c>
      <c r="O2846" s="30">
        <v>48259</v>
      </c>
    </row>
    <row r="2847" spans="1:15" x14ac:dyDescent="0.25">
      <c r="A2847" s="35">
        <v>42823</v>
      </c>
      <c r="B2847" s="38">
        <v>3</v>
      </c>
      <c r="C2847" s="38">
        <v>13</v>
      </c>
      <c r="D2847" s="23">
        <v>3000039972</v>
      </c>
      <c r="E2847" s="23">
        <v>5000288454</v>
      </c>
      <c r="F2847" s="23" t="s">
        <v>23</v>
      </c>
      <c r="G2847" s="23">
        <v>200282</v>
      </c>
      <c r="H2847" s="17" t="s">
        <v>24</v>
      </c>
      <c r="I2847" s="25">
        <v>27.26</v>
      </c>
      <c r="J2847" s="26">
        <v>27.24</v>
      </c>
      <c r="K2847" s="23" t="s">
        <v>221</v>
      </c>
      <c r="L2847" s="33">
        <v>465</v>
      </c>
      <c r="M2847" s="23">
        <v>465</v>
      </c>
      <c r="N2847" s="18">
        <v>2068353.9</v>
      </c>
      <c r="O2847" s="30">
        <v>75930.759911894274</v>
      </c>
    </row>
    <row r="2848" spans="1:15" x14ac:dyDescent="0.25">
      <c r="A2848" s="35">
        <v>42823</v>
      </c>
      <c r="B2848" s="38">
        <v>3</v>
      </c>
      <c r="C2848" s="38">
        <v>13</v>
      </c>
      <c r="D2848" s="23">
        <v>3000039973</v>
      </c>
      <c r="E2848" s="23">
        <v>5000288452</v>
      </c>
      <c r="F2848" s="23" t="s">
        <v>23</v>
      </c>
      <c r="G2848" s="23">
        <v>200282</v>
      </c>
      <c r="H2848" s="17" t="s">
        <v>24</v>
      </c>
      <c r="I2848" s="25">
        <v>27.44</v>
      </c>
      <c r="J2848" s="26">
        <v>27.44</v>
      </c>
      <c r="K2848" s="23" t="s">
        <v>203</v>
      </c>
      <c r="L2848" s="33">
        <v>476</v>
      </c>
      <c r="M2848" s="23">
        <v>476</v>
      </c>
      <c r="N2848" s="18">
        <v>2080629.2199999997</v>
      </c>
      <c r="O2848" s="30">
        <v>75824.680029154508</v>
      </c>
    </row>
    <row r="2849" spans="1:15" x14ac:dyDescent="0.25">
      <c r="A2849" s="35">
        <v>42823</v>
      </c>
      <c r="B2849" s="38">
        <v>3</v>
      </c>
      <c r="C2849" s="38">
        <v>13</v>
      </c>
      <c r="D2849" s="23">
        <v>3000039973</v>
      </c>
      <c r="E2849" s="23">
        <v>5000288439</v>
      </c>
      <c r="F2849" s="23" t="s">
        <v>23</v>
      </c>
      <c r="G2849" s="23">
        <v>200282</v>
      </c>
      <c r="H2849" s="17" t="s">
        <v>24</v>
      </c>
      <c r="I2849" s="25">
        <v>33.31</v>
      </c>
      <c r="J2849" s="26">
        <v>33.31</v>
      </c>
      <c r="K2849" s="23" t="s">
        <v>2128</v>
      </c>
      <c r="L2849" s="33">
        <v>474</v>
      </c>
      <c r="M2849" s="23">
        <v>474</v>
      </c>
      <c r="N2849" s="18">
        <v>2525720.09</v>
      </c>
      <c r="O2849" s="30">
        <v>75824.679975983177</v>
      </c>
    </row>
    <row r="2850" spans="1:15" x14ac:dyDescent="0.25">
      <c r="A2850" s="35">
        <v>42823</v>
      </c>
      <c r="B2850" s="38">
        <v>3</v>
      </c>
      <c r="C2850" s="38">
        <v>13</v>
      </c>
      <c r="D2850" s="23">
        <v>3000039973</v>
      </c>
      <c r="E2850" s="23">
        <v>5000288451</v>
      </c>
      <c r="F2850" s="23" t="s">
        <v>23</v>
      </c>
      <c r="G2850" s="23">
        <v>200282</v>
      </c>
      <c r="H2850" s="17" t="s">
        <v>24</v>
      </c>
      <c r="I2850" s="25">
        <v>33.46</v>
      </c>
      <c r="J2850" s="26">
        <v>33.46</v>
      </c>
      <c r="K2850" s="23" t="s">
        <v>2025</v>
      </c>
      <c r="L2850" s="33">
        <v>477</v>
      </c>
      <c r="M2850" s="23">
        <v>477</v>
      </c>
      <c r="N2850" s="18">
        <v>2537093.79</v>
      </c>
      <c r="O2850" s="30">
        <v>75824.679916317997</v>
      </c>
    </row>
    <row r="2851" spans="1:15" x14ac:dyDescent="0.25">
      <c r="A2851" s="35">
        <v>42824</v>
      </c>
      <c r="B2851" s="38">
        <v>3</v>
      </c>
      <c r="C2851" s="38">
        <v>13</v>
      </c>
      <c r="D2851" s="23">
        <v>3000039471</v>
      </c>
      <c r="E2851" s="23">
        <v>5000288788</v>
      </c>
      <c r="F2851" s="23" t="s">
        <v>14</v>
      </c>
      <c r="G2851" s="23">
        <v>200222</v>
      </c>
      <c r="H2851" s="17" t="s">
        <v>17</v>
      </c>
      <c r="I2851" s="25">
        <v>19.53</v>
      </c>
      <c r="J2851" s="26">
        <v>19.53</v>
      </c>
      <c r="K2851" s="23" t="s">
        <v>1360</v>
      </c>
      <c r="L2851" s="33">
        <v>28740</v>
      </c>
      <c r="M2851" s="23">
        <v>28740</v>
      </c>
      <c r="N2851" s="18">
        <v>942498.27</v>
      </c>
      <c r="O2851" s="30">
        <v>48259</v>
      </c>
    </row>
    <row r="2852" spans="1:15" x14ac:dyDescent="0.25">
      <c r="A2852" s="35">
        <v>42824</v>
      </c>
      <c r="B2852" s="38">
        <v>3</v>
      </c>
      <c r="C2852" s="38">
        <v>13</v>
      </c>
      <c r="D2852" s="23">
        <v>3000039333</v>
      </c>
      <c r="E2852" s="23">
        <v>5000288793</v>
      </c>
      <c r="F2852" s="23" t="s">
        <v>14</v>
      </c>
      <c r="G2852" s="23">
        <v>201888</v>
      </c>
      <c r="H2852" s="17" t="s">
        <v>15</v>
      </c>
      <c r="I2852" s="25">
        <v>19.66</v>
      </c>
      <c r="J2852" s="26">
        <v>19.61</v>
      </c>
      <c r="K2852" s="23" t="s">
        <v>2123</v>
      </c>
      <c r="L2852" s="33">
        <v>31590</v>
      </c>
      <c r="M2852" s="23">
        <v>31590</v>
      </c>
      <c r="N2852" s="18">
        <v>933906.64</v>
      </c>
      <c r="O2852" s="30">
        <v>47624</v>
      </c>
    </row>
    <row r="2853" spans="1:15" x14ac:dyDescent="0.25">
      <c r="A2853" s="35">
        <v>42824</v>
      </c>
      <c r="B2853" s="38">
        <v>3</v>
      </c>
      <c r="C2853" s="38">
        <v>13</v>
      </c>
      <c r="D2853" s="23">
        <v>3000039333</v>
      </c>
      <c r="E2853" s="23">
        <v>5000288799</v>
      </c>
      <c r="F2853" s="23" t="s">
        <v>14</v>
      </c>
      <c r="G2853" s="23">
        <v>201888</v>
      </c>
      <c r="H2853" s="17" t="s">
        <v>15</v>
      </c>
      <c r="I2853" s="25">
        <v>16.899999999999999</v>
      </c>
      <c r="J2853" s="26">
        <v>16.88</v>
      </c>
      <c r="K2853" s="23" t="s">
        <v>1368</v>
      </c>
      <c r="L2853" s="33">
        <v>31626</v>
      </c>
      <c r="M2853" s="23">
        <v>31626</v>
      </c>
      <c r="N2853" s="18">
        <v>803893.12</v>
      </c>
      <c r="O2853" s="30">
        <v>47624</v>
      </c>
    </row>
    <row r="2854" spans="1:15" x14ac:dyDescent="0.25">
      <c r="A2854" s="35">
        <v>42824</v>
      </c>
      <c r="B2854" s="38">
        <v>3</v>
      </c>
      <c r="C2854" s="38">
        <v>13</v>
      </c>
      <c r="D2854" s="23">
        <v>3000040293</v>
      </c>
      <c r="E2854" s="23">
        <v>5000288806</v>
      </c>
      <c r="F2854" s="23" t="s">
        <v>668</v>
      </c>
      <c r="G2854" s="23">
        <v>203377</v>
      </c>
      <c r="H2854" s="17" t="s">
        <v>2129</v>
      </c>
      <c r="I2854" s="25">
        <v>24.3</v>
      </c>
      <c r="J2854" s="26">
        <v>24.27</v>
      </c>
      <c r="K2854" s="23" t="s">
        <v>2130</v>
      </c>
      <c r="L2854" s="33">
        <v>9221610370</v>
      </c>
      <c r="M2854" s="23">
        <v>9221610370</v>
      </c>
      <c r="N2854" s="18">
        <v>1328448.78</v>
      </c>
      <c r="O2854" s="30">
        <v>54736.249690976518</v>
      </c>
    </row>
    <row r="2855" spans="1:15" x14ac:dyDescent="0.25">
      <c r="A2855" s="35">
        <v>42824</v>
      </c>
      <c r="B2855" s="38">
        <v>3</v>
      </c>
      <c r="C2855" s="38">
        <v>13</v>
      </c>
      <c r="D2855" s="23">
        <v>3000039792</v>
      </c>
      <c r="E2855" s="23">
        <v>5000288823</v>
      </c>
      <c r="F2855" s="23" t="s">
        <v>668</v>
      </c>
      <c r="G2855" s="23">
        <v>203348</v>
      </c>
      <c r="H2855" s="17" t="s">
        <v>2057</v>
      </c>
      <c r="I2855" s="25">
        <v>32.630000000000003</v>
      </c>
      <c r="J2855" s="26">
        <v>32.49</v>
      </c>
      <c r="K2855" s="23" t="s">
        <v>2131</v>
      </c>
      <c r="L2855" s="33">
        <v>12</v>
      </c>
      <c r="M2855" s="23">
        <v>12</v>
      </c>
      <c r="N2855" s="18">
        <v>1835685</v>
      </c>
      <c r="O2855" s="30">
        <v>56500</v>
      </c>
    </row>
    <row r="2856" spans="1:15" x14ac:dyDescent="0.25">
      <c r="A2856" s="35">
        <v>42824</v>
      </c>
      <c r="B2856" s="38">
        <v>3</v>
      </c>
      <c r="C2856" s="38">
        <v>13</v>
      </c>
      <c r="D2856" s="23">
        <v>3000040293</v>
      </c>
      <c r="E2856" s="23">
        <v>5000288804</v>
      </c>
      <c r="F2856" s="23" t="s">
        <v>668</v>
      </c>
      <c r="G2856" s="23">
        <v>203377</v>
      </c>
      <c r="H2856" s="17" t="s">
        <v>2129</v>
      </c>
      <c r="I2856" s="25">
        <v>24.42</v>
      </c>
      <c r="J2856" s="26">
        <v>24.39</v>
      </c>
      <c r="K2856" s="23" t="s">
        <v>2132</v>
      </c>
      <c r="L2856" s="33">
        <v>9221610367</v>
      </c>
      <c r="M2856" s="23">
        <v>9221610367</v>
      </c>
      <c r="N2856" s="18">
        <v>1335017.1399999999</v>
      </c>
      <c r="O2856" s="30">
        <v>54736.250102501021</v>
      </c>
    </row>
    <row r="2857" spans="1:15" x14ac:dyDescent="0.25">
      <c r="A2857" s="35">
        <v>42824</v>
      </c>
      <c r="B2857" s="38">
        <v>3</v>
      </c>
      <c r="C2857" s="38">
        <v>13</v>
      </c>
      <c r="D2857" s="23">
        <v>3000040293</v>
      </c>
      <c r="E2857" s="23">
        <v>5000288821</v>
      </c>
      <c r="F2857" s="23" t="s">
        <v>668</v>
      </c>
      <c r="G2857" s="23">
        <v>203377</v>
      </c>
      <c r="H2857" s="17" t="s">
        <v>2129</v>
      </c>
      <c r="I2857" s="25">
        <v>19.559999999999999</v>
      </c>
      <c r="J2857" s="26">
        <v>19.53</v>
      </c>
      <c r="K2857" s="23" t="s">
        <v>497</v>
      </c>
      <c r="L2857" s="33">
        <v>9221610371</v>
      </c>
      <c r="M2857" s="23">
        <v>9221610371</v>
      </c>
      <c r="N2857" s="18">
        <v>1068998.96</v>
      </c>
      <c r="O2857" s="30">
        <v>54736.2498719918</v>
      </c>
    </row>
    <row r="2858" spans="1:15" x14ac:dyDescent="0.25">
      <c r="A2858" s="35">
        <v>42824</v>
      </c>
      <c r="B2858" s="38">
        <v>3</v>
      </c>
      <c r="C2858" s="38">
        <v>13</v>
      </c>
      <c r="D2858" s="23">
        <v>3000040293</v>
      </c>
      <c r="E2858" s="23">
        <v>5000288822</v>
      </c>
      <c r="F2858" s="23" t="s">
        <v>668</v>
      </c>
      <c r="G2858" s="23">
        <v>203377</v>
      </c>
      <c r="H2858" s="17" t="s">
        <v>2129</v>
      </c>
      <c r="I2858" s="25">
        <v>20.079999999999998</v>
      </c>
      <c r="J2858" s="26">
        <v>20.079999999999998</v>
      </c>
      <c r="K2858" s="23" t="s">
        <v>2133</v>
      </c>
      <c r="L2858" s="33">
        <v>9221610372</v>
      </c>
      <c r="M2858" s="23">
        <v>9221610372</v>
      </c>
      <c r="N2858" s="18">
        <v>1099103.8999999999</v>
      </c>
      <c r="O2858" s="30">
        <v>54736.25</v>
      </c>
    </row>
    <row r="2859" spans="1:15" x14ac:dyDescent="0.25">
      <c r="A2859" s="35">
        <v>42824</v>
      </c>
      <c r="B2859" s="38">
        <v>3</v>
      </c>
      <c r="C2859" s="38">
        <v>13</v>
      </c>
      <c r="D2859" s="23">
        <v>3000040293</v>
      </c>
      <c r="E2859" s="23">
        <v>5000288989</v>
      </c>
      <c r="F2859" s="23" t="s">
        <v>668</v>
      </c>
      <c r="G2859" s="23">
        <v>203377</v>
      </c>
      <c r="H2859" s="17" t="s">
        <v>2129</v>
      </c>
      <c r="I2859" s="25">
        <v>19.43</v>
      </c>
      <c r="J2859" s="26">
        <v>19.399999999999999</v>
      </c>
      <c r="K2859" s="23" t="s">
        <v>1694</v>
      </c>
      <c r="L2859" s="33">
        <v>9221610374</v>
      </c>
      <c r="M2859" s="23">
        <v>9221610374</v>
      </c>
      <c r="N2859" s="18">
        <v>1061883.26</v>
      </c>
      <c r="O2859" s="30">
        <v>54736.250515463922</v>
      </c>
    </row>
    <row r="2860" spans="1:15" x14ac:dyDescent="0.25">
      <c r="A2860" s="35">
        <v>42824</v>
      </c>
      <c r="B2860" s="38">
        <v>3</v>
      </c>
      <c r="C2860" s="38">
        <v>13</v>
      </c>
      <c r="D2860" s="23">
        <v>3000040293</v>
      </c>
      <c r="E2860" s="23">
        <v>5000289010</v>
      </c>
      <c r="F2860" s="23" t="s">
        <v>668</v>
      </c>
      <c r="G2860" s="23">
        <v>203377</v>
      </c>
      <c r="H2860" s="17" t="s">
        <v>2129</v>
      </c>
      <c r="I2860" s="25">
        <v>20.65</v>
      </c>
      <c r="J2860" s="26">
        <v>20.63</v>
      </c>
      <c r="K2860" s="23" t="s">
        <v>2134</v>
      </c>
      <c r="L2860" s="33">
        <v>9221610355</v>
      </c>
      <c r="M2860" s="23">
        <v>9221610355</v>
      </c>
      <c r="N2860" s="18">
        <v>1129208.8400000001</v>
      </c>
      <c r="O2860" s="30">
        <v>54736.250121182748</v>
      </c>
    </row>
    <row r="2861" spans="1:15" x14ac:dyDescent="0.25">
      <c r="A2861" s="35">
        <v>42825</v>
      </c>
      <c r="B2861" s="38">
        <v>3</v>
      </c>
      <c r="C2861" s="38">
        <v>13</v>
      </c>
      <c r="D2861" s="23">
        <v>3000039670</v>
      </c>
      <c r="E2861" s="23">
        <v>5000289284</v>
      </c>
      <c r="F2861" s="23" t="s">
        <v>58</v>
      </c>
      <c r="G2861" s="23">
        <v>203153</v>
      </c>
      <c r="H2861" s="17" t="s">
        <v>1896</v>
      </c>
      <c r="I2861" s="25">
        <v>13.04</v>
      </c>
      <c r="J2861" s="26">
        <v>13.04</v>
      </c>
      <c r="K2861" s="23" t="s">
        <v>2135</v>
      </c>
      <c r="L2861" s="33">
        <v>7</v>
      </c>
      <c r="M2861" s="23">
        <v>7</v>
      </c>
      <c r="N2861" s="18">
        <v>1240104</v>
      </c>
      <c r="O2861" s="30">
        <v>95100</v>
      </c>
    </row>
    <row r="2862" spans="1:15" x14ac:dyDescent="0.25">
      <c r="A2862" s="35">
        <v>42825</v>
      </c>
      <c r="B2862" s="38">
        <v>3</v>
      </c>
      <c r="C2862" s="38">
        <v>13</v>
      </c>
      <c r="D2862" s="23">
        <v>3000040356</v>
      </c>
      <c r="E2862" s="23">
        <v>5000289312</v>
      </c>
      <c r="F2862" s="23" t="s">
        <v>14</v>
      </c>
      <c r="G2862" s="23">
        <v>200222</v>
      </c>
      <c r="H2862" s="17" t="s">
        <v>17</v>
      </c>
      <c r="I2862" s="25">
        <v>18.75</v>
      </c>
      <c r="J2862" s="26">
        <v>18.75</v>
      </c>
      <c r="K2862" s="23" t="s">
        <v>18</v>
      </c>
      <c r="L2862" s="33">
        <v>29240</v>
      </c>
      <c r="M2862" s="23">
        <v>29240</v>
      </c>
      <c r="N2862" s="18">
        <v>902981.25</v>
      </c>
      <c r="O2862" s="30">
        <v>48159</v>
      </c>
    </row>
    <row r="2863" spans="1:15" x14ac:dyDescent="0.25">
      <c r="A2863" s="35">
        <v>42825</v>
      </c>
      <c r="B2863" s="38">
        <v>3</v>
      </c>
      <c r="C2863" s="38">
        <v>13</v>
      </c>
      <c r="D2863" s="23">
        <v>3000040356</v>
      </c>
      <c r="E2863" s="23">
        <v>5000289340</v>
      </c>
      <c r="F2863" s="23" t="s">
        <v>14</v>
      </c>
      <c r="G2863" s="23">
        <v>200222</v>
      </c>
      <c r="H2863" s="17" t="s">
        <v>17</v>
      </c>
      <c r="I2863" s="25">
        <v>19.809999999999999</v>
      </c>
      <c r="J2863" s="26">
        <v>19.809999999999999</v>
      </c>
      <c r="K2863" s="23" t="s">
        <v>1362</v>
      </c>
      <c r="L2863" s="33">
        <v>29220</v>
      </c>
      <c r="M2863" s="23">
        <v>29220</v>
      </c>
      <c r="N2863" s="18">
        <v>954029.79</v>
      </c>
      <c r="O2863" s="30">
        <v>48159.000000000007</v>
      </c>
    </row>
    <row r="2864" spans="1:15" x14ac:dyDescent="0.25">
      <c r="A2864" s="35">
        <v>42825</v>
      </c>
      <c r="B2864" s="38">
        <v>3</v>
      </c>
      <c r="C2864" s="38">
        <v>13</v>
      </c>
      <c r="D2864" s="23">
        <v>3000040356</v>
      </c>
      <c r="E2864" s="23">
        <v>5000289311</v>
      </c>
      <c r="F2864" s="23" t="s">
        <v>14</v>
      </c>
      <c r="G2864" s="23">
        <v>200222</v>
      </c>
      <c r="H2864" s="17" t="s">
        <v>17</v>
      </c>
      <c r="I2864" s="25">
        <v>19.72</v>
      </c>
      <c r="J2864" s="26">
        <v>19.72</v>
      </c>
      <c r="K2864" s="23" t="s">
        <v>2136</v>
      </c>
      <c r="L2864" s="33">
        <v>29204</v>
      </c>
      <c r="M2864" s="23">
        <v>29204</v>
      </c>
      <c r="N2864" s="18">
        <v>949695.48</v>
      </c>
      <c r="O2864" s="30">
        <v>48159</v>
      </c>
    </row>
    <row r="2865" spans="1:15" x14ac:dyDescent="0.25">
      <c r="A2865" s="35">
        <v>42825</v>
      </c>
      <c r="B2865" s="38">
        <v>3</v>
      </c>
      <c r="C2865" s="38">
        <v>13</v>
      </c>
      <c r="D2865" s="23">
        <v>3000040356</v>
      </c>
      <c r="E2865" s="23">
        <v>5000289275</v>
      </c>
      <c r="F2865" s="23" t="s">
        <v>14</v>
      </c>
      <c r="G2865" s="23">
        <v>200222</v>
      </c>
      <c r="H2865" s="17" t="s">
        <v>17</v>
      </c>
      <c r="I2865" s="25">
        <v>22.32</v>
      </c>
      <c r="J2865" s="26">
        <v>22.32</v>
      </c>
      <c r="K2865" s="23" t="s">
        <v>1056</v>
      </c>
      <c r="L2865" s="33">
        <v>29202</v>
      </c>
      <c r="M2865" s="23">
        <v>29202</v>
      </c>
      <c r="N2865" s="18">
        <v>1074908.8799999999</v>
      </c>
      <c r="O2865" s="30">
        <v>48158.999999999993</v>
      </c>
    </row>
    <row r="2866" spans="1:15" x14ac:dyDescent="0.25">
      <c r="A2866" s="35">
        <v>42825</v>
      </c>
      <c r="B2866" s="38">
        <v>3</v>
      </c>
      <c r="C2866" s="38">
        <v>13</v>
      </c>
      <c r="D2866" s="23">
        <v>3000040356</v>
      </c>
      <c r="E2866" s="23">
        <v>5000289273</v>
      </c>
      <c r="F2866" s="23" t="s">
        <v>14</v>
      </c>
      <c r="G2866" s="23">
        <v>200222</v>
      </c>
      <c r="H2866" s="17" t="s">
        <v>17</v>
      </c>
      <c r="I2866" s="25">
        <v>19.329999999999998</v>
      </c>
      <c r="J2866" s="26">
        <v>19.329999999999998</v>
      </c>
      <c r="K2866" s="23" t="s">
        <v>1358</v>
      </c>
      <c r="L2866" s="33">
        <v>29186</v>
      </c>
      <c r="M2866" s="23">
        <v>29186</v>
      </c>
      <c r="N2866" s="18">
        <v>930913.47</v>
      </c>
      <c r="O2866" s="30">
        <v>48159</v>
      </c>
    </row>
    <row r="2867" spans="1:15" x14ac:dyDescent="0.25">
      <c r="A2867" s="35">
        <v>42825</v>
      </c>
      <c r="B2867" s="38">
        <v>3</v>
      </c>
      <c r="C2867" s="38">
        <v>13</v>
      </c>
      <c r="D2867" s="23">
        <v>3000040356</v>
      </c>
      <c r="E2867" s="23">
        <v>5000289271</v>
      </c>
      <c r="F2867" s="23" t="s">
        <v>14</v>
      </c>
      <c r="G2867" s="23">
        <v>200222</v>
      </c>
      <c r="H2867" s="17" t="s">
        <v>17</v>
      </c>
      <c r="I2867" s="25">
        <v>24.49</v>
      </c>
      <c r="J2867" s="26">
        <v>24.49</v>
      </c>
      <c r="K2867" s="23" t="s">
        <v>114</v>
      </c>
      <c r="L2867" s="33">
        <v>29199</v>
      </c>
      <c r="M2867" s="23">
        <v>29199</v>
      </c>
      <c r="N2867" s="18">
        <v>1179413.9099999999</v>
      </c>
      <c r="O2867" s="30">
        <v>48159</v>
      </c>
    </row>
    <row r="2868" spans="1:15" x14ac:dyDescent="0.25">
      <c r="A2868" s="35">
        <v>42825</v>
      </c>
      <c r="B2868" s="38">
        <v>3</v>
      </c>
      <c r="C2868" s="38">
        <v>13</v>
      </c>
      <c r="D2868" s="23">
        <v>3000040177</v>
      </c>
      <c r="E2868" s="23">
        <v>5000289401</v>
      </c>
      <c r="F2868" s="23" t="s">
        <v>668</v>
      </c>
      <c r="G2868" s="23">
        <v>202696</v>
      </c>
      <c r="H2868" s="17" t="s">
        <v>1799</v>
      </c>
      <c r="I2868" s="25">
        <v>20.92</v>
      </c>
      <c r="J2868" s="26">
        <v>20.9</v>
      </c>
      <c r="K2868" s="23" t="s">
        <v>1996</v>
      </c>
      <c r="L2868" s="33">
        <v>421</v>
      </c>
      <c r="M2868" s="23">
        <v>421</v>
      </c>
      <c r="N2868" s="18">
        <v>1180850</v>
      </c>
      <c r="O2868" s="30">
        <v>56500</v>
      </c>
    </row>
    <row r="2869" spans="1:15" x14ac:dyDescent="0.25">
      <c r="A2869" s="35">
        <v>42825</v>
      </c>
      <c r="B2869" s="38">
        <v>3</v>
      </c>
      <c r="C2869" s="38">
        <v>13</v>
      </c>
      <c r="D2869" s="23">
        <v>3000040293</v>
      </c>
      <c r="E2869" s="23">
        <v>5000289405</v>
      </c>
      <c r="F2869" s="23" t="s">
        <v>668</v>
      </c>
      <c r="G2869" s="23">
        <v>203377</v>
      </c>
      <c r="H2869" s="17" t="s">
        <v>2129</v>
      </c>
      <c r="I2869" s="25">
        <v>20.47</v>
      </c>
      <c r="J2869" s="26">
        <v>20.45</v>
      </c>
      <c r="K2869" s="23" t="s">
        <v>1046</v>
      </c>
      <c r="L2869" s="33">
        <v>9221610373</v>
      </c>
      <c r="M2869" s="23">
        <v>9221610373</v>
      </c>
      <c r="N2869" s="18">
        <v>1119356.32</v>
      </c>
      <c r="O2869" s="30">
        <v>54736.250366748172</v>
      </c>
    </row>
    <row r="2870" spans="1:15" x14ac:dyDescent="0.25">
      <c r="A2870" s="35">
        <v>42825</v>
      </c>
      <c r="B2870" s="38">
        <v>3</v>
      </c>
      <c r="C2870" s="38">
        <v>13</v>
      </c>
      <c r="D2870" s="23">
        <v>3000040293</v>
      </c>
      <c r="E2870" s="23">
        <v>5000289268</v>
      </c>
      <c r="F2870" s="23" t="s">
        <v>668</v>
      </c>
      <c r="G2870" s="23">
        <v>203377</v>
      </c>
      <c r="H2870" s="17" t="s">
        <v>2129</v>
      </c>
      <c r="I2870" s="25">
        <v>20.72</v>
      </c>
      <c r="J2870" s="26">
        <v>20.69</v>
      </c>
      <c r="K2870" s="23" t="s">
        <v>2137</v>
      </c>
      <c r="L2870" s="33">
        <v>9221610363</v>
      </c>
      <c r="M2870" s="23">
        <v>9221610363</v>
      </c>
      <c r="N2870" s="18">
        <v>1132493.02</v>
      </c>
      <c r="O2870" s="30">
        <v>54736.250362493956</v>
      </c>
    </row>
    <row r="2871" spans="1:15" x14ac:dyDescent="0.25">
      <c r="A2871" s="35">
        <v>42825</v>
      </c>
      <c r="B2871" s="38">
        <v>3</v>
      </c>
      <c r="C2871" s="38">
        <v>13</v>
      </c>
      <c r="D2871" s="23">
        <v>3000040177</v>
      </c>
      <c r="E2871" s="23">
        <v>5000289473</v>
      </c>
      <c r="F2871" s="23" t="s">
        <v>668</v>
      </c>
      <c r="G2871" s="23">
        <v>202696</v>
      </c>
      <c r="H2871" s="17" t="s">
        <v>1799</v>
      </c>
      <c r="I2871" s="25">
        <v>18.920000000000002</v>
      </c>
      <c r="J2871" s="26">
        <v>18.920000000000002</v>
      </c>
      <c r="K2871" s="23" t="s">
        <v>2138</v>
      </c>
      <c r="L2871" s="33">
        <v>420</v>
      </c>
      <c r="M2871" s="23">
        <v>420</v>
      </c>
      <c r="N2871" s="18">
        <v>1068980</v>
      </c>
      <c r="O2871" s="30">
        <v>56500</v>
      </c>
    </row>
    <row r="2872" spans="1:15" x14ac:dyDescent="0.25">
      <c r="A2872" s="35">
        <v>42825</v>
      </c>
      <c r="B2872" s="38">
        <v>3</v>
      </c>
      <c r="C2872" s="38">
        <v>13</v>
      </c>
      <c r="D2872" s="23">
        <v>3000039973</v>
      </c>
      <c r="E2872" s="23">
        <v>5000289276</v>
      </c>
      <c r="F2872" s="23" t="s">
        <v>23</v>
      </c>
      <c r="G2872" s="23">
        <v>200282</v>
      </c>
      <c r="H2872" s="17" t="s">
        <v>24</v>
      </c>
      <c r="I2872" s="25">
        <v>32.56</v>
      </c>
      <c r="J2872" s="26">
        <v>32.520000000000003</v>
      </c>
      <c r="K2872" s="23" t="s">
        <v>2017</v>
      </c>
      <c r="L2872" s="33">
        <v>478</v>
      </c>
      <c r="M2872" s="23">
        <v>478</v>
      </c>
      <c r="N2872" s="18">
        <v>2465818.59</v>
      </c>
      <c r="O2872" s="30">
        <v>75824.679889298888</v>
      </c>
    </row>
    <row r="2873" spans="1:15" x14ac:dyDescent="0.25">
      <c r="A2873" s="35">
        <v>42825</v>
      </c>
      <c r="B2873" s="38">
        <v>3</v>
      </c>
      <c r="C2873" s="38">
        <v>13</v>
      </c>
      <c r="D2873" s="23">
        <v>3000039973</v>
      </c>
      <c r="E2873" s="23">
        <v>5000289280</v>
      </c>
      <c r="F2873" s="23" t="s">
        <v>23</v>
      </c>
      <c r="G2873" s="23">
        <v>200282</v>
      </c>
      <c r="H2873" s="17" t="s">
        <v>24</v>
      </c>
      <c r="I2873" s="25">
        <v>32.630000000000003</v>
      </c>
      <c r="J2873" s="26">
        <v>32.57</v>
      </c>
      <c r="K2873" s="23" t="s">
        <v>519</v>
      </c>
      <c r="L2873" s="33" t="s">
        <v>2139</v>
      </c>
      <c r="M2873" s="23">
        <v>480</v>
      </c>
      <c r="N2873" s="18">
        <v>2469609.83</v>
      </c>
      <c r="O2873" s="30">
        <v>75824.680073687443</v>
      </c>
    </row>
    <row r="2874" spans="1:15" x14ac:dyDescent="0.25">
      <c r="A2874" s="35">
        <v>42825</v>
      </c>
      <c r="B2874" s="38">
        <v>3</v>
      </c>
      <c r="C2874" s="38">
        <v>13</v>
      </c>
      <c r="D2874" s="23">
        <v>3000039973</v>
      </c>
      <c r="E2874" s="23">
        <v>5000289277</v>
      </c>
      <c r="F2874" s="23" t="s">
        <v>23</v>
      </c>
      <c r="G2874" s="23">
        <v>200282</v>
      </c>
      <c r="H2874" s="17" t="s">
        <v>24</v>
      </c>
      <c r="I2874" s="25">
        <v>27.42</v>
      </c>
      <c r="J2874" s="26">
        <v>27.41</v>
      </c>
      <c r="K2874" s="23" t="s">
        <v>897</v>
      </c>
      <c r="L2874" s="33">
        <v>479</v>
      </c>
      <c r="M2874" s="23">
        <v>479</v>
      </c>
      <c r="N2874" s="18">
        <v>2078354.4800000002</v>
      </c>
      <c r="O2874" s="30">
        <v>75824.680043779648</v>
      </c>
    </row>
    <row r="2875" spans="1:15" x14ac:dyDescent="0.25">
      <c r="A2875" s="35">
        <v>42825</v>
      </c>
      <c r="B2875" s="38">
        <v>3</v>
      </c>
      <c r="C2875" s="38">
        <v>13</v>
      </c>
      <c r="D2875" s="23">
        <v>3000039973</v>
      </c>
      <c r="E2875" s="23">
        <v>5000289278</v>
      </c>
      <c r="F2875" s="23" t="s">
        <v>23</v>
      </c>
      <c r="G2875" s="23">
        <v>200282</v>
      </c>
      <c r="H2875" s="17" t="s">
        <v>24</v>
      </c>
      <c r="I2875" s="25">
        <v>27.49</v>
      </c>
      <c r="J2875" s="26">
        <v>27.47</v>
      </c>
      <c r="K2875" s="23" t="s">
        <v>54</v>
      </c>
      <c r="L2875" s="33" t="s">
        <v>2140</v>
      </c>
      <c r="M2875" s="23">
        <v>484</v>
      </c>
      <c r="N2875" s="18">
        <v>2082903.96</v>
      </c>
      <c r="O2875" s="30">
        <v>75824.680014561338</v>
      </c>
    </row>
    <row r="2876" spans="1:15" x14ac:dyDescent="0.25">
      <c r="A2876" s="35">
        <v>42825</v>
      </c>
      <c r="B2876" s="38">
        <v>3</v>
      </c>
      <c r="C2876" s="38">
        <v>13</v>
      </c>
      <c r="D2876" s="23">
        <v>3000039973</v>
      </c>
      <c r="E2876" s="23">
        <v>5000289282</v>
      </c>
      <c r="F2876" s="23" t="s">
        <v>23</v>
      </c>
      <c r="G2876" s="23">
        <v>200282</v>
      </c>
      <c r="H2876" s="17" t="s">
        <v>24</v>
      </c>
      <c r="I2876" s="25">
        <v>32.950000000000003</v>
      </c>
      <c r="J2876" s="26">
        <v>32.92</v>
      </c>
      <c r="K2876" s="23" t="s">
        <v>82</v>
      </c>
      <c r="L2876" s="33" t="s">
        <v>2141</v>
      </c>
      <c r="M2876" s="23">
        <v>482</v>
      </c>
      <c r="N2876" s="18">
        <v>2496148.4700000002</v>
      </c>
      <c r="O2876" s="30">
        <v>75824.680133657355</v>
      </c>
    </row>
    <row r="2877" spans="1:15" x14ac:dyDescent="0.25">
      <c r="A2877" s="35">
        <v>42825</v>
      </c>
      <c r="B2877" s="38">
        <v>3</v>
      </c>
      <c r="C2877" s="38">
        <v>13</v>
      </c>
      <c r="D2877" s="23">
        <v>3000039973</v>
      </c>
      <c r="E2877" s="23">
        <v>5000289283</v>
      </c>
      <c r="F2877" s="23" t="s">
        <v>23</v>
      </c>
      <c r="G2877" s="23">
        <v>200282</v>
      </c>
      <c r="H2877" s="17" t="s">
        <v>24</v>
      </c>
      <c r="I2877" s="25">
        <v>26.98</v>
      </c>
      <c r="J2877" s="26">
        <v>26.94</v>
      </c>
      <c r="K2877" s="23" t="s">
        <v>52</v>
      </c>
      <c r="L2877" s="33" t="s">
        <v>2142</v>
      </c>
      <c r="M2877" s="23">
        <v>483</v>
      </c>
      <c r="N2877" s="18">
        <v>2042716.8799999997</v>
      </c>
      <c r="O2877" s="30">
        <v>75824.680029695606</v>
      </c>
    </row>
    <row r="2878" spans="1:15" x14ac:dyDescent="0.25">
      <c r="A2878" s="35">
        <v>42825</v>
      </c>
      <c r="B2878" s="38">
        <v>3</v>
      </c>
      <c r="C2878" s="38">
        <v>13</v>
      </c>
      <c r="D2878" s="23">
        <v>3000039973</v>
      </c>
      <c r="E2878" s="23">
        <v>5000289313</v>
      </c>
      <c r="F2878" s="23" t="s">
        <v>23</v>
      </c>
      <c r="G2878" s="23">
        <v>200282</v>
      </c>
      <c r="H2878" s="17" t="s">
        <v>24</v>
      </c>
      <c r="I2878" s="25">
        <v>32.99</v>
      </c>
      <c r="J2878" s="26">
        <v>32.96</v>
      </c>
      <c r="K2878" s="23" t="s">
        <v>1614</v>
      </c>
      <c r="L2878" s="33">
        <v>486</v>
      </c>
      <c r="M2878" s="23">
        <v>486</v>
      </c>
      <c r="N2878" s="18">
        <v>2499181.4500000002</v>
      </c>
      <c r="O2878" s="30">
        <v>75824.679915048546</v>
      </c>
    </row>
    <row r="2879" spans="1:15" x14ac:dyDescent="0.25">
      <c r="A2879" s="35">
        <v>42825</v>
      </c>
      <c r="B2879" s="38">
        <v>3</v>
      </c>
      <c r="C2879" s="38">
        <v>13</v>
      </c>
      <c r="D2879" s="23">
        <v>3000039973</v>
      </c>
      <c r="E2879" s="23">
        <v>5000289474</v>
      </c>
      <c r="F2879" s="23" t="s">
        <v>23</v>
      </c>
      <c r="G2879" s="23">
        <v>200282</v>
      </c>
      <c r="H2879" s="17" t="s">
        <v>24</v>
      </c>
      <c r="I2879" s="25">
        <v>33.770000000000003</v>
      </c>
      <c r="J2879" s="26">
        <v>33.65</v>
      </c>
      <c r="K2879" s="23" t="s">
        <v>2036</v>
      </c>
      <c r="L2879" s="33">
        <v>485</v>
      </c>
      <c r="M2879" s="23">
        <v>485</v>
      </c>
      <c r="N2879" s="18">
        <v>2551500.48</v>
      </c>
      <c r="O2879" s="30">
        <v>75824.679940564645</v>
      </c>
    </row>
    <row r="2880" spans="1:15" x14ac:dyDescent="0.25">
      <c r="A2880" s="35">
        <v>42825</v>
      </c>
      <c r="B2880" s="38">
        <v>3</v>
      </c>
      <c r="C2880" s="38">
        <v>13</v>
      </c>
      <c r="D2880" s="23">
        <v>3000039973</v>
      </c>
      <c r="E2880" s="23">
        <v>5000289475</v>
      </c>
      <c r="F2880" s="23" t="s">
        <v>23</v>
      </c>
      <c r="G2880" s="23">
        <v>200282</v>
      </c>
      <c r="H2880" s="17" t="s">
        <v>24</v>
      </c>
      <c r="I2880" s="25">
        <v>32.85</v>
      </c>
      <c r="J2880" s="26">
        <v>32.840000000000003</v>
      </c>
      <c r="K2880" s="23" t="s">
        <v>151</v>
      </c>
      <c r="L2880" s="33">
        <v>488</v>
      </c>
      <c r="M2880" s="23">
        <v>488</v>
      </c>
      <c r="N2880" s="18">
        <v>2490082.4900000002</v>
      </c>
      <c r="O2880" s="30">
        <v>75824.679963459188</v>
      </c>
    </row>
    <row r="2881" spans="1:15" x14ac:dyDescent="0.25">
      <c r="A2881" s="35">
        <v>42825</v>
      </c>
      <c r="B2881" s="38">
        <v>3</v>
      </c>
      <c r="C2881" s="38">
        <v>13</v>
      </c>
      <c r="D2881" s="23">
        <v>3000039973</v>
      </c>
      <c r="E2881" s="23">
        <v>5000289281</v>
      </c>
      <c r="F2881" s="23" t="s">
        <v>23</v>
      </c>
      <c r="G2881" s="23">
        <v>200282</v>
      </c>
      <c r="H2881" s="17" t="s">
        <v>24</v>
      </c>
      <c r="I2881" s="25">
        <v>26.78</v>
      </c>
      <c r="J2881" s="26">
        <v>26.76</v>
      </c>
      <c r="K2881" s="23" t="s">
        <v>155</v>
      </c>
      <c r="L2881" s="33" t="s">
        <v>2143</v>
      </c>
      <c r="M2881" s="23">
        <v>481</v>
      </c>
      <c r="N2881" s="18">
        <v>2029068.44</v>
      </c>
      <c r="O2881" s="30">
        <v>75824.680119581462</v>
      </c>
    </row>
    <row r="2882" spans="1:15" x14ac:dyDescent="0.25">
      <c r="A2882" s="19" t="s">
        <v>2144</v>
      </c>
      <c r="B2882" s="19"/>
      <c r="C2882" s="19"/>
      <c r="D2882" s="19"/>
      <c r="E2882" s="19"/>
      <c r="F2882" s="19"/>
      <c r="G2882" s="19"/>
      <c r="H2882" s="19"/>
      <c r="I2882" s="24">
        <v>56897.949999999917</v>
      </c>
      <c r="J2882" s="24">
        <v>56824.82499999999</v>
      </c>
      <c r="K2882" s="19"/>
      <c r="L2882" s="32"/>
      <c r="M2882" s="19"/>
      <c r="N2882" s="22">
        <v>4349567309.992506</v>
      </c>
      <c r="O2882" s="31"/>
    </row>
    <row r="2886" spans="1:15" x14ac:dyDescent="0.25">
      <c r="A2886" s="16"/>
      <c r="B2886" s="16"/>
      <c r="C2886" s="16"/>
      <c r="D2886" s="16"/>
      <c r="E2886" s="16"/>
      <c r="F2886" s="20" t="s">
        <v>2145</v>
      </c>
      <c r="G2886" s="16"/>
      <c r="H2886" s="16"/>
      <c r="I2886" s="16"/>
      <c r="J2886" s="16"/>
      <c r="K2886" s="16"/>
      <c r="L2886" s="16"/>
      <c r="M2886" s="16"/>
      <c r="N2886" s="16"/>
      <c r="O2886" s="16"/>
    </row>
    <row r="2887" spans="1:15" x14ac:dyDescent="0.25">
      <c r="A2887" s="16"/>
      <c r="B2887" s="16"/>
      <c r="C2887" s="16"/>
      <c r="D2887" s="16"/>
      <c r="E2887" s="16"/>
      <c r="F2887" s="16" t="s">
        <v>2146</v>
      </c>
      <c r="G2887" s="16"/>
      <c r="H2887" s="16" t="s">
        <v>2147</v>
      </c>
      <c r="I2887" s="16"/>
      <c r="J2887" s="16"/>
      <c r="K2887" s="16"/>
      <c r="L2887" s="16"/>
      <c r="M2887" s="16"/>
      <c r="N2887" s="16"/>
      <c r="O2887" s="16"/>
    </row>
    <row r="2893" spans="1:15" ht="24.75" x14ac:dyDescent="0.25">
      <c r="A2893" s="39" t="s">
        <v>2148</v>
      </c>
      <c r="B2893" s="40" t="s">
        <v>2149</v>
      </c>
      <c r="C2893" s="40" t="s">
        <v>2150</v>
      </c>
      <c r="D2893" s="41" t="s">
        <v>2151</v>
      </c>
      <c r="E2893" s="42" t="s">
        <v>2152</v>
      </c>
      <c r="F2893" s="43" t="s">
        <v>2153</v>
      </c>
    </row>
    <row r="2894" spans="1:15" x14ac:dyDescent="0.25">
      <c r="A2894" s="44">
        <v>3000038719</v>
      </c>
      <c r="B2894" s="44" t="s">
        <v>2154</v>
      </c>
      <c r="C2894" s="44" t="s">
        <v>2155</v>
      </c>
      <c r="D2894" s="44" t="s">
        <v>2156</v>
      </c>
      <c r="E2894" s="45">
        <v>186</v>
      </c>
      <c r="F2894" s="44">
        <v>50002</v>
      </c>
    </row>
    <row r="2895" spans="1:15" x14ac:dyDescent="0.25">
      <c r="A2895" s="44">
        <v>3000038048</v>
      </c>
      <c r="B2895" s="44" t="s">
        <v>2157</v>
      </c>
      <c r="C2895" s="44" t="s">
        <v>2158</v>
      </c>
      <c r="D2895" s="44" t="s">
        <v>2156</v>
      </c>
      <c r="E2895" s="45">
        <v>300</v>
      </c>
      <c r="F2895" s="44">
        <v>49600</v>
      </c>
    </row>
    <row r="2896" spans="1:15" x14ac:dyDescent="0.25">
      <c r="A2896" s="44">
        <v>3000038106</v>
      </c>
      <c r="B2896" s="44" t="s">
        <v>2159</v>
      </c>
      <c r="C2896" s="44" t="s">
        <v>2160</v>
      </c>
      <c r="D2896" s="44" t="s">
        <v>2161</v>
      </c>
      <c r="E2896" s="45">
        <v>200</v>
      </c>
      <c r="F2896" s="44">
        <v>49600</v>
      </c>
    </row>
    <row r="2897" spans="1:6" x14ac:dyDescent="0.25">
      <c r="A2897" s="44">
        <v>3000038300</v>
      </c>
      <c r="B2897" s="44" t="s">
        <v>2162</v>
      </c>
      <c r="C2897" s="44" t="s">
        <v>2163</v>
      </c>
      <c r="D2897" s="44" t="s">
        <v>2156</v>
      </c>
      <c r="E2897" s="45">
        <v>100</v>
      </c>
      <c r="F2897" s="44">
        <v>44300</v>
      </c>
    </row>
    <row r="2898" spans="1:6" x14ac:dyDescent="0.25">
      <c r="A2898" s="44">
        <v>3000038267</v>
      </c>
      <c r="B2898" s="44" t="s">
        <v>2163</v>
      </c>
      <c r="C2898" s="44" t="s">
        <v>2163</v>
      </c>
      <c r="D2898" s="44" t="s">
        <v>2156</v>
      </c>
      <c r="E2898" s="45">
        <v>100</v>
      </c>
      <c r="F2898" s="44">
        <v>44300</v>
      </c>
    </row>
    <row r="2899" spans="1:6" x14ac:dyDescent="0.25">
      <c r="A2899" s="44">
        <v>3000038299</v>
      </c>
      <c r="B2899" s="44" t="s">
        <v>2162</v>
      </c>
      <c r="C2899" s="44" t="s">
        <v>2163</v>
      </c>
      <c r="D2899" s="44" t="s">
        <v>2164</v>
      </c>
      <c r="E2899" s="45">
        <v>100</v>
      </c>
      <c r="F2899" s="44">
        <v>49600</v>
      </c>
    </row>
    <row r="2900" spans="1:6" x14ac:dyDescent="0.25">
      <c r="A2900" s="44">
        <v>3000038281</v>
      </c>
      <c r="B2900" s="44" t="s">
        <v>2162</v>
      </c>
      <c r="C2900" s="44" t="s">
        <v>2156</v>
      </c>
      <c r="D2900" s="44" t="s">
        <v>2165</v>
      </c>
      <c r="E2900" s="45">
        <v>300</v>
      </c>
      <c r="F2900" s="44">
        <v>48100</v>
      </c>
    </row>
    <row r="2901" spans="1:6" x14ac:dyDescent="0.25">
      <c r="A2901" s="44">
        <v>3000038352</v>
      </c>
      <c r="B2901" s="44" t="s">
        <v>2166</v>
      </c>
      <c r="C2901" s="44" t="s">
        <v>2166</v>
      </c>
      <c r="D2901" s="44" t="s">
        <v>2164</v>
      </c>
      <c r="E2901" s="45">
        <v>100</v>
      </c>
      <c r="F2901" s="44">
        <v>51000</v>
      </c>
    </row>
    <row r="2902" spans="1:6" x14ac:dyDescent="0.25">
      <c r="A2902" s="44">
        <v>3000038379</v>
      </c>
      <c r="B2902" s="44" t="s">
        <v>2167</v>
      </c>
      <c r="C2902" s="44" t="s">
        <v>2166</v>
      </c>
      <c r="D2902" s="44" t="s">
        <v>2156</v>
      </c>
      <c r="E2902" s="45">
        <v>100</v>
      </c>
      <c r="F2902" s="44">
        <v>50500</v>
      </c>
    </row>
    <row r="2903" spans="1:6" x14ac:dyDescent="0.25">
      <c r="A2903" s="44">
        <v>3000038644</v>
      </c>
      <c r="B2903" s="44" t="s">
        <v>2168</v>
      </c>
      <c r="C2903" s="44" t="s">
        <v>2166</v>
      </c>
      <c r="D2903" s="44" t="s">
        <v>2156</v>
      </c>
      <c r="E2903" s="45">
        <v>4</v>
      </c>
      <c r="F2903" s="44">
        <v>50500</v>
      </c>
    </row>
    <row r="2904" spans="1:6" x14ac:dyDescent="0.25">
      <c r="A2904" s="17">
        <v>3000038803</v>
      </c>
      <c r="B2904" s="17" t="s">
        <v>2169</v>
      </c>
      <c r="C2904" s="17" t="s">
        <v>2170</v>
      </c>
      <c r="D2904" s="17" t="s">
        <v>2171</v>
      </c>
      <c r="E2904" s="37">
        <v>300</v>
      </c>
      <c r="F2904" s="17">
        <v>47700</v>
      </c>
    </row>
    <row r="2905" spans="1:6" x14ac:dyDescent="0.25">
      <c r="A2905" s="44">
        <v>3000038857</v>
      </c>
      <c r="B2905" s="44" t="s">
        <v>2172</v>
      </c>
      <c r="C2905" s="44" t="s">
        <v>2172</v>
      </c>
      <c r="D2905" s="44" t="s">
        <v>2164</v>
      </c>
      <c r="E2905" s="45">
        <v>100</v>
      </c>
      <c r="F2905" s="44">
        <v>48100</v>
      </c>
    </row>
    <row r="2906" spans="1:6" x14ac:dyDescent="0.25">
      <c r="A2906" s="44">
        <v>3000039168</v>
      </c>
      <c r="B2906" s="44" t="s">
        <v>2173</v>
      </c>
      <c r="C2906" s="44" t="s">
        <v>2172</v>
      </c>
      <c r="D2906" s="44" t="s">
        <v>2174</v>
      </c>
      <c r="E2906" s="45">
        <v>105</v>
      </c>
      <c r="F2906" s="44">
        <v>51000</v>
      </c>
    </row>
    <row r="2907" spans="1:6" x14ac:dyDescent="0.25">
      <c r="A2907" s="44">
        <v>3000039051</v>
      </c>
      <c r="B2907" s="44" t="s">
        <v>2175</v>
      </c>
      <c r="C2907" s="44" t="s">
        <v>2172</v>
      </c>
      <c r="D2907" s="44" t="s">
        <v>2174</v>
      </c>
      <c r="E2907" s="45">
        <v>125</v>
      </c>
      <c r="F2907" s="44">
        <v>51000</v>
      </c>
    </row>
    <row r="2908" spans="1:6" x14ac:dyDescent="0.25">
      <c r="A2908" s="17">
        <v>3000039053</v>
      </c>
      <c r="B2908" s="17" t="s">
        <v>2175</v>
      </c>
      <c r="C2908" s="17" t="s">
        <v>2176</v>
      </c>
      <c r="D2908" s="17" t="s">
        <v>2164</v>
      </c>
      <c r="E2908" s="37">
        <v>100</v>
      </c>
      <c r="F2908" s="17">
        <v>48500</v>
      </c>
    </row>
    <row r="2909" spans="1:6" x14ac:dyDescent="0.25">
      <c r="A2909" s="44">
        <v>3000039362</v>
      </c>
      <c r="B2909" s="44" t="s">
        <v>2177</v>
      </c>
      <c r="C2909" s="44" t="s">
        <v>2178</v>
      </c>
      <c r="D2909" s="44" t="s">
        <v>2165</v>
      </c>
      <c r="E2909" s="45">
        <v>102</v>
      </c>
      <c r="F2909" s="44">
        <v>51000</v>
      </c>
    </row>
    <row r="2910" spans="1:6" x14ac:dyDescent="0.25">
      <c r="A2910" s="17">
        <v>3000039716</v>
      </c>
      <c r="B2910" s="17" t="s">
        <v>2179</v>
      </c>
      <c r="C2910" s="17" t="s">
        <v>2178</v>
      </c>
      <c r="D2910" s="17" t="s">
        <v>2165</v>
      </c>
      <c r="E2910" s="37">
        <v>105</v>
      </c>
      <c r="F2910" s="17">
        <v>51000</v>
      </c>
    </row>
    <row r="2911" spans="1:6" x14ac:dyDescent="0.25">
      <c r="A2911" s="17">
        <v>3000039333</v>
      </c>
      <c r="B2911" s="17" t="s">
        <v>2180</v>
      </c>
      <c r="C2911" s="17" t="s">
        <v>2170</v>
      </c>
      <c r="D2911" s="17" t="s">
        <v>2181</v>
      </c>
      <c r="E2911" s="37">
        <v>250</v>
      </c>
      <c r="F2911" s="17">
        <v>47000</v>
      </c>
    </row>
    <row r="2912" spans="1:6" x14ac:dyDescent="0.25">
      <c r="A2912" s="17">
        <v>3000039471</v>
      </c>
      <c r="B2912" s="17" t="s">
        <v>2182</v>
      </c>
      <c r="C2912" s="17" t="s">
        <v>2164</v>
      </c>
      <c r="D2912" s="17" t="s">
        <v>2183</v>
      </c>
      <c r="E2912" s="37">
        <v>300</v>
      </c>
      <c r="F2912" s="17">
        <v>47600</v>
      </c>
    </row>
    <row r="2913" spans="1:6" x14ac:dyDescent="0.25">
      <c r="A2913" s="17">
        <v>3000040283</v>
      </c>
      <c r="B2913" s="17" t="s">
        <v>2184</v>
      </c>
      <c r="C2913" s="17" t="s">
        <v>2185</v>
      </c>
      <c r="D2913" s="17" t="s">
        <v>2186</v>
      </c>
      <c r="E2913" s="37">
        <v>300</v>
      </c>
      <c r="F2913" s="17">
        <v>47000</v>
      </c>
    </row>
    <row r="2914" spans="1:6" x14ac:dyDescent="0.25">
      <c r="A2914" s="17">
        <v>3000040286</v>
      </c>
      <c r="B2914" s="17" t="s">
        <v>2184</v>
      </c>
      <c r="C2914" s="17" t="s">
        <v>2187</v>
      </c>
      <c r="D2914" s="17" t="s">
        <v>2188</v>
      </c>
      <c r="E2914" s="37">
        <v>300</v>
      </c>
      <c r="F2914" s="17">
        <v>46500</v>
      </c>
    </row>
  </sheetData>
  <autoFilter ref="A1:O288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7"/>
  <sheetViews>
    <sheetView workbookViewId="0">
      <selection activeCell="C54" sqref="C54"/>
    </sheetView>
  </sheetViews>
  <sheetFormatPr defaultRowHeight="15" x14ac:dyDescent="0.25"/>
  <cols>
    <col min="1" max="1" width="13.140625" bestFit="1" customWidth="1"/>
    <col min="2" max="2" width="23" bestFit="1" customWidth="1"/>
    <col min="3" max="3" width="25.7109375" bestFit="1" customWidth="1"/>
  </cols>
  <sheetData>
    <row r="3" spans="1:3" x14ac:dyDescent="0.25">
      <c r="A3" s="49" t="s">
        <v>2203</v>
      </c>
      <c r="B3" s="47" t="s">
        <v>2224</v>
      </c>
      <c r="C3" s="47" t="s">
        <v>2225</v>
      </c>
    </row>
    <row r="4" spans="1:3" x14ac:dyDescent="0.25">
      <c r="A4" s="13">
        <v>1</v>
      </c>
      <c r="B4" s="52">
        <v>574.61999999999989</v>
      </c>
      <c r="C4" s="52">
        <v>495.24</v>
      </c>
    </row>
    <row r="5" spans="1:3" x14ac:dyDescent="0.25">
      <c r="A5" s="13">
        <v>2</v>
      </c>
      <c r="B5" s="52">
        <v>574.36800000000005</v>
      </c>
      <c r="C5" s="52">
        <v>492.71999999999997</v>
      </c>
    </row>
    <row r="6" spans="1:3" x14ac:dyDescent="0.25">
      <c r="A6" s="13">
        <v>3</v>
      </c>
      <c r="B6" s="52">
        <v>589.48800000000006</v>
      </c>
      <c r="C6" s="52">
        <v>495.74400000000003</v>
      </c>
    </row>
    <row r="7" spans="1:3" x14ac:dyDescent="0.25">
      <c r="A7" s="13">
        <v>4</v>
      </c>
      <c r="B7" s="52">
        <v>598.55999999999995</v>
      </c>
      <c r="C7" s="52">
        <v>501.54</v>
      </c>
    </row>
    <row r="8" spans="1:3" x14ac:dyDescent="0.25">
      <c r="A8" s="13">
        <v>5</v>
      </c>
      <c r="B8" s="52">
        <v>594.52800000000002</v>
      </c>
      <c r="C8" s="52">
        <v>498.76800000000003</v>
      </c>
    </row>
    <row r="9" spans="1:3" x14ac:dyDescent="0.25">
      <c r="A9" s="13">
        <v>6</v>
      </c>
      <c r="B9" s="52">
        <v>580.41600000000005</v>
      </c>
      <c r="C9" s="52">
        <v>502.8</v>
      </c>
    </row>
    <row r="10" spans="1:3" x14ac:dyDescent="0.25">
      <c r="A10" s="13">
        <v>7</v>
      </c>
      <c r="B10" s="52">
        <v>573.36</v>
      </c>
      <c r="C10" s="52">
        <v>499.77600000000001</v>
      </c>
    </row>
    <row r="11" spans="1:3" x14ac:dyDescent="0.25">
      <c r="A11" s="13">
        <v>8</v>
      </c>
      <c r="B11" s="52">
        <v>569.32799999999986</v>
      </c>
      <c r="C11" s="52">
        <v>491.30879999999996</v>
      </c>
    </row>
    <row r="12" spans="1:3" x14ac:dyDescent="0.25">
      <c r="A12" s="13">
        <v>9</v>
      </c>
      <c r="B12" s="52">
        <v>555.21600000000001</v>
      </c>
      <c r="C12" s="52">
        <v>485.05920000000003</v>
      </c>
    </row>
    <row r="13" spans="1:3" x14ac:dyDescent="0.25">
      <c r="A13" s="13">
        <v>10</v>
      </c>
      <c r="B13" s="52">
        <v>418.38</v>
      </c>
      <c r="C13" s="52">
        <v>409.30799999999999</v>
      </c>
    </row>
    <row r="14" spans="1:3" x14ac:dyDescent="0.25">
      <c r="A14" s="13">
        <v>11</v>
      </c>
      <c r="B14" s="52">
        <v>413.34000000000003</v>
      </c>
      <c r="C14" s="52">
        <v>427.20000000000005</v>
      </c>
    </row>
    <row r="15" spans="1:3" x14ac:dyDescent="0.25">
      <c r="A15" s="13">
        <v>12</v>
      </c>
      <c r="B15" s="52">
        <v>450.38400000000001</v>
      </c>
      <c r="C15" s="52">
        <v>431.23199999999997</v>
      </c>
    </row>
    <row r="16" spans="1:3" x14ac:dyDescent="0.25">
      <c r="A16" s="13">
        <v>13</v>
      </c>
      <c r="B16" s="52">
        <v>471.30000000000007</v>
      </c>
      <c r="C16" s="52">
        <v>451.14</v>
      </c>
    </row>
    <row r="17" spans="1:3" x14ac:dyDescent="0.25">
      <c r="A17" s="13">
        <v>14</v>
      </c>
      <c r="B17" s="52">
        <v>487.68</v>
      </c>
      <c r="C17" s="52">
        <v>469.53599999999994</v>
      </c>
    </row>
    <row r="18" spans="1:3" x14ac:dyDescent="0.25">
      <c r="A18" s="13">
        <v>15</v>
      </c>
      <c r="B18" s="52">
        <v>522.96</v>
      </c>
      <c r="C18" s="52">
        <v>487.68</v>
      </c>
    </row>
    <row r="19" spans="1:3" x14ac:dyDescent="0.25">
      <c r="A19" s="13">
        <v>16</v>
      </c>
      <c r="B19" s="52">
        <v>528</v>
      </c>
      <c r="C19" s="52">
        <v>474.24000000000007</v>
      </c>
    </row>
    <row r="20" spans="1:3" x14ac:dyDescent="0.25">
      <c r="A20" s="13">
        <v>17</v>
      </c>
      <c r="B20" s="52">
        <v>528</v>
      </c>
      <c r="C20" s="52">
        <v>455.42399999999998</v>
      </c>
    </row>
    <row r="21" spans="1:3" x14ac:dyDescent="0.25">
      <c r="A21" s="13">
        <v>18</v>
      </c>
      <c r="B21" s="52">
        <v>521.952</v>
      </c>
      <c r="C21" s="52">
        <v>454.41600000000005</v>
      </c>
    </row>
    <row r="22" spans="1:3" x14ac:dyDescent="0.25">
      <c r="A22" s="13">
        <v>19</v>
      </c>
      <c r="B22" s="52">
        <v>509.85600000000005</v>
      </c>
      <c r="C22" s="52">
        <v>449.37600000000003</v>
      </c>
    </row>
    <row r="23" spans="1:3" x14ac:dyDescent="0.25">
      <c r="A23" s="13">
        <v>20</v>
      </c>
      <c r="B23" s="52">
        <v>505.82399999999996</v>
      </c>
      <c r="C23" s="52">
        <v>447.5616</v>
      </c>
    </row>
    <row r="24" spans="1:3" x14ac:dyDescent="0.25">
      <c r="A24" s="13">
        <v>21</v>
      </c>
      <c r="B24" s="52">
        <v>495.74400000000003</v>
      </c>
      <c r="C24" s="52">
        <v>432.24000000000007</v>
      </c>
    </row>
    <row r="25" spans="1:3" x14ac:dyDescent="0.25">
      <c r="A25" s="13">
        <v>22</v>
      </c>
      <c r="B25" s="52">
        <v>491.7120000000001</v>
      </c>
      <c r="C25" s="52">
        <v>426.19200000000001</v>
      </c>
    </row>
    <row r="26" spans="1:3" x14ac:dyDescent="0.25">
      <c r="A26" s="13">
        <v>23</v>
      </c>
      <c r="B26" s="52">
        <v>497.76000000000005</v>
      </c>
      <c r="C26" s="52">
        <v>437.28000000000003</v>
      </c>
    </row>
    <row r="27" spans="1:3" x14ac:dyDescent="0.25">
      <c r="A27" s="13">
        <v>24</v>
      </c>
      <c r="B27" s="52">
        <v>501.79200000000003</v>
      </c>
      <c r="C27" s="52">
        <v>449.37600000000003</v>
      </c>
    </row>
    <row r="28" spans="1:3" x14ac:dyDescent="0.25">
      <c r="A28" s="13">
        <v>25</v>
      </c>
      <c r="B28" s="52">
        <v>491.46000000000004</v>
      </c>
      <c r="C28" s="52">
        <v>439.8</v>
      </c>
    </row>
    <row r="29" spans="1:3" x14ac:dyDescent="0.25">
      <c r="A29" s="13">
        <v>26</v>
      </c>
      <c r="B29" s="52">
        <v>492.72000000000008</v>
      </c>
      <c r="C29" s="52">
        <v>437.27999999999992</v>
      </c>
    </row>
    <row r="30" spans="1:3" x14ac:dyDescent="0.25">
      <c r="A30" s="13">
        <v>27</v>
      </c>
      <c r="B30" s="52">
        <v>491.71199999999999</v>
      </c>
      <c r="C30" s="52">
        <v>445.34400000000005</v>
      </c>
    </row>
    <row r="31" spans="1:3" x14ac:dyDescent="0.25">
      <c r="A31" s="13">
        <v>28</v>
      </c>
      <c r="B31" s="52">
        <v>484.32</v>
      </c>
      <c r="C31" s="52">
        <v>449.03999999999996</v>
      </c>
    </row>
    <row r="32" spans="1:3" x14ac:dyDescent="0.25">
      <c r="A32" s="13">
        <v>29</v>
      </c>
      <c r="B32" s="52">
        <v>480.62399999999997</v>
      </c>
      <c r="C32" s="52">
        <v>448.36800000000005</v>
      </c>
    </row>
    <row r="33" spans="1:3" x14ac:dyDescent="0.25">
      <c r="A33" s="13">
        <v>30</v>
      </c>
      <c r="B33" s="52">
        <v>488.68799999999999</v>
      </c>
      <c r="C33" s="52">
        <v>450.38400000000001</v>
      </c>
    </row>
    <row r="34" spans="1:3" x14ac:dyDescent="0.25">
      <c r="A34" s="13">
        <v>31</v>
      </c>
      <c r="B34" s="52">
        <v>487.68</v>
      </c>
      <c r="C34" s="52">
        <v>452.4</v>
      </c>
    </row>
    <row r="35" spans="1:3" x14ac:dyDescent="0.25">
      <c r="A35" s="13">
        <v>32</v>
      </c>
      <c r="B35" s="52">
        <v>498.76800000000003</v>
      </c>
      <c r="C35" s="52">
        <v>467.52</v>
      </c>
    </row>
    <row r="36" spans="1:3" x14ac:dyDescent="0.25">
      <c r="A36" s="13">
        <v>33</v>
      </c>
      <c r="B36" s="52">
        <v>510.86400000000003</v>
      </c>
      <c r="C36" s="52">
        <v>470.54399999999998</v>
      </c>
    </row>
    <row r="37" spans="1:3" x14ac:dyDescent="0.25">
      <c r="A37" s="13">
        <v>34</v>
      </c>
      <c r="B37" s="52">
        <v>538.08000000000004</v>
      </c>
      <c r="C37" s="52">
        <v>497.76</v>
      </c>
    </row>
    <row r="38" spans="1:3" x14ac:dyDescent="0.25">
      <c r="A38" s="13">
        <v>35</v>
      </c>
      <c r="B38" s="52">
        <v>538.88639999999998</v>
      </c>
      <c r="C38" s="52">
        <v>490.30079999999998</v>
      </c>
    </row>
    <row r="39" spans="1:3" x14ac:dyDescent="0.25">
      <c r="A39" s="13">
        <v>36</v>
      </c>
      <c r="B39" s="52">
        <v>539.08799999999997</v>
      </c>
      <c r="C39" s="52">
        <v>483.64800000000002</v>
      </c>
    </row>
    <row r="40" spans="1:3" x14ac:dyDescent="0.25">
      <c r="A40" s="13">
        <v>37</v>
      </c>
      <c r="B40" s="52">
        <v>541.86</v>
      </c>
      <c r="C40" s="52">
        <v>492.72</v>
      </c>
    </row>
    <row r="41" spans="1:3" x14ac:dyDescent="0.25">
      <c r="A41" s="13">
        <v>38</v>
      </c>
      <c r="B41" s="52">
        <v>533.04</v>
      </c>
      <c r="C41" s="52">
        <v>483.9</v>
      </c>
    </row>
    <row r="42" spans="1:3" x14ac:dyDescent="0.25">
      <c r="A42" s="13">
        <v>39</v>
      </c>
      <c r="B42" s="52">
        <v>563.28000000000009</v>
      </c>
      <c r="C42" s="52">
        <v>494.73600000000005</v>
      </c>
    </row>
    <row r="43" spans="1:3" x14ac:dyDescent="0.25">
      <c r="A43" s="13">
        <v>40</v>
      </c>
      <c r="B43" s="52">
        <v>554.20799999999997</v>
      </c>
      <c r="C43" s="52">
        <v>478.608</v>
      </c>
    </row>
    <row r="44" spans="1:3" x14ac:dyDescent="0.25">
      <c r="A44" s="13">
        <v>41</v>
      </c>
      <c r="B44" s="52">
        <v>540.096</v>
      </c>
      <c r="C44" s="52">
        <v>474.57600000000002</v>
      </c>
    </row>
    <row r="45" spans="1:3" x14ac:dyDescent="0.25">
      <c r="A45" s="13">
        <v>42</v>
      </c>
      <c r="B45" s="52">
        <v>536.81999999999994</v>
      </c>
      <c r="C45" s="52">
        <v>467.52</v>
      </c>
    </row>
    <row r="46" spans="1:3" x14ac:dyDescent="0.25">
      <c r="A46" s="13">
        <v>43</v>
      </c>
      <c r="B46" s="52">
        <v>543.12</v>
      </c>
      <c r="C46" s="52">
        <v>481.63199999999995</v>
      </c>
    </row>
    <row r="47" spans="1:3" x14ac:dyDescent="0.25">
      <c r="A47" s="13">
        <v>44</v>
      </c>
      <c r="B47" s="52">
        <v>535.05599999999993</v>
      </c>
      <c r="C47" s="52">
        <v>476.59199999999998</v>
      </c>
    </row>
    <row r="48" spans="1:3" x14ac:dyDescent="0.25">
      <c r="A48" s="13">
        <v>45</v>
      </c>
      <c r="B48" s="52">
        <v>517.91999999999996</v>
      </c>
      <c r="C48" s="52">
        <v>472.56000000000012</v>
      </c>
    </row>
    <row r="49" spans="1:3" x14ac:dyDescent="0.25">
      <c r="A49" s="13">
        <v>46</v>
      </c>
      <c r="B49" s="52">
        <v>525.98400000000004</v>
      </c>
      <c r="C49" s="52">
        <v>476.59199999999998</v>
      </c>
    </row>
    <row r="50" spans="1:3" x14ac:dyDescent="0.25">
      <c r="A50" s="13">
        <v>47</v>
      </c>
      <c r="B50" s="52">
        <v>529.00800000000004</v>
      </c>
      <c r="C50" s="52">
        <v>464.49599999999998</v>
      </c>
    </row>
    <row r="51" spans="1:3" x14ac:dyDescent="0.25">
      <c r="A51" s="13">
        <v>48</v>
      </c>
      <c r="B51" s="52">
        <v>539.08799999999997</v>
      </c>
      <c r="C51" s="52">
        <v>483.64800000000002</v>
      </c>
    </row>
    <row r="52" spans="1:3" x14ac:dyDescent="0.25">
      <c r="A52" s="13">
        <v>49</v>
      </c>
      <c r="B52" s="52">
        <v>555.21600000000001</v>
      </c>
      <c r="C52" s="52">
        <v>494.73600000000005</v>
      </c>
    </row>
    <row r="53" spans="1:3" x14ac:dyDescent="0.25">
      <c r="A53" s="13">
        <v>50</v>
      </c>
      <c r="B53" s="52">
        <v>564.2879999999999</v>
      </c>
      <c r="C53" s="52">
        <v>499.77600000000001</v>
      </c>
    </row>
    <row r="54" spans="1:3" x14ac:dyDescent="0.25">
      <c r="A54" s="13">
        <v>51</v>
      </c>
      <c r="B54" s="52">
        <v>572.1</v>
      </c>
      <c r="C54" s="52">
        <v>501.53999999999996</v>
      </c>
    </row>
    <row r="55" spans="1:3" x14ac:dyDescent="0.25">
      <c r="A55" s="13">
        <v>52</v>
      </c>
      <c r="B55" s="52">
        <v>570.3359999999999</v>
      </c>
      <c r="C55" s="52">
        <v>498.76800000000003</v>
      </c>
    </row>
    <row r="56" spans="1:3" x14ac:dyDescent="0.25">
      <c r="A56" s="13">
        <v>53</v>
      </c>
      <c r="B56" s="52">
        <v>569.57999999999993</v>
      </c>
      <c r="C56" s="52">
        <v>496.5</v>
      </c>
    </row>
    <row r="57" spans="1:3" x14ac:dyDescent="0.25">
      <c r="A57" s="13" t="s">
        <v>2205</v>
      </c>
      <c r="B57" s="12">
        <v>526.73586885245879</v>
      </c>
      <c r="C57" s="12">
        <v>470.25895081967201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7"/>
  <sheetViews>
    <sheetView workbookViewId="0">
      <selection activeCell="C4" sqref="C4"/>
    </sheetView>
  </sheetViews>
  <sheetFormatPr defaultRowHeight="15" x14ac:dyDescent="0.25"/>
  <cols>
    <col min="1" max="1" width="13.140625" bestFit="1" customWidth="1"/>
    <col min="2" max="2" width="20.140625" bestFit="1" customWidth="1"/>
  </cols>
  <sheetData>
    <row r="3" spans="1:2" x14ac:dyDescent="0.25">
      <c r="A3" s="49" t="s">
        <v>2203</v>
      </c>
      <c r="B3" t="s">
        <v>2226</v>
      </c>
    </row>
    <row r="4" spans="1:2" x14ac:dyDescent="0.25">
      <c r="A4" s="63">
        <v>1</v>
      </c>
      <c r="B4" s="53">
        <v>84684.77</v>
      </c>
    </row>
    <row r="5" spans="1:2" x14ac:dyDescent="0.25">
      <c r="A5" s="63">
        <v>2</v>
      </c>
      <c r="B5" s="53">
        <v>83104.212</v>
      </c>
    </row>
    <row r="6" spans="1:2" x14ac:dyDescent="0.25">
      <c r="A6" s="63">
        <v>3</v>
      </c>
      <c r="B6" s="53">
        <v>83476.92</v>
      </c>
    </row>
    <row r="7" spans="1:2" x14ac:dyDescent="0.25">
      <c r="A7" s="63">
        <v>4</v>
      </c>
      <c r="B7" s="53">
        <v>83062.8</v>
      </c>
    </row>
    <row r="8" spans="1:2" x14ac:dyDescent="0.25">
      <c r="A8" s="63">
        <v>5</v>
      </c>
      <c r="B8" s="53">
        <v>80888.670000000013</v>
      </c>
    </row>
    <row r="9" spans="1:2" x14ac:dyDescent="0.25">
      <c r="A9" s="63">
        <v>6</v>
      </c>
      <c r="B9" s="53">
        <v>79732.585000000006</v>
      </c>
    </row>
    <row r="10" spans="1:2" x14ac:dyDescent="0.25">
      <c r="A10" s="63">
        <v>7</v>
      </c>
      <c r="B10" s="53">
        <v>76833.74500000001</v>
      </c>
    </row>
    <row r="11" spans="1:2" x14ac:dyDescent="0.25">
      <c r="A11" s="63">
        <v>8</v>
      </c>
      <c r="B11" s="53">
        <v>75670.758000000002</v>
      </c>
    </row>
    <row r="12" spans="1:2" x14ac:dyDescent="0.25">
      <c r="A12" s="63">
        <v>9</v>
      </c>
      <c r="B12" s="53">
        <v>76643.940000000017</v>
      </c>
    </row>
    <row r="13" spans="1:2" x14ac:dyDescent="0.25">
      <c r="A13" s="63">
        <v>10</v>
      </c>
      <c r="B13" s="53">
        <v>78041.594999999987</v>
      </c>
    </row>
    <row r="14" spans="1:2" x14ac:dyDescent="0.25">
      <c r="A14" s="63">
        <v>11</v>
      </c>
      <c r="B14" s="53">
        <v>79439.250000000015</v>
      </c>
    </row>
    <row r="15" spans="1:2" x14ac:dyDescent="0.25">
      <c r="A15" s="63">
        <v>12</v>
      </c>
      <c r="B15" s="53">
        <v>80198.47</v>
      </c>
    </row>
    <row r="16" spans="1:2" x14ac:dyDescent="0.25">
      <c r="A16" s="63">
        <v>13</v>
      </c>
      <c r="B16" s="53">
        <v>80371.02</v>
      </c>
    </row>
    <row r="17" spans="1:2" x14ac:dyDescent="0.25">
      <c r="A17" s="63">
        <v>14</v>
      </c>
      <c r="B17" s="53">
        <v>83994.57</v>
      </c>
    </row>
    <row r="18" spans="1:2" x14ac:dyDescent="0.25">
      <c r="A18" s="63">
        <v>15</v>
      </c>
      <c r="B18" s="53">
        <v>88739.694999999992</v>
      </c>
    </row>
    <row r="19" spans="1:2" x14ac:dyDescent="0.25">
      <c r="A19" s="63">
        <v>16</v>
      </c>
      <c r="B19" s="53">
        <v>88670.675000000003</v>
      </c>
    </row>
    <row r="20" spans="1:2" x14ac:dyDescent="0.25">
      <c r="A20" s="63">
        <v>17</v>
      </c>
      <c r="B20" s="53">
        <v>91345.2</v>
      </c>
    </row>
    <row r="21" spans="1:2" x14ac:dyDescent="0.25">
      <c r="A21" s="63">
        <v>18</v>
      </c>
      <c r="B21" s="53">
        <v>90120.094999999987</v>
      </c>
    </row>
    <row r="22" spans="1:2" x14ac:dyDescent="0.25">
      <c r="A22" s="63">
        <v>19</v>
      </c>
      <c r="B22" s="53">
        <v>88825.969999999987</v>
      </c>
    </row>
    <row r="23" spans="1:2" x14ac:dyDescent="0.25">
      <c r="A23" s="63">
        <v>20</v>
      </c>
      <c r="B23" s="53">
        <v>88480.87</v>
      </c>
    </row>
    <row r="24" spans="1:2" x14ac:dyDescent="0.25">
      <c r="A24" s="63">
        <v>21</v>
      </c>
      <c r="B24" s="53">
        <v>86669.095000000001</v>
      </c>
    </row>
    <row r="25" spans="1:2" x14ac:dyDescent="0.25">
      <c r="A25" s="63">
        <v>22</v>
      </c>
      <c r="B25" s="53">
        <v>87014.195000000007</v>
      </c>
    </row>
    <row r="26" spans="1:2" x14ac:dyDescent="0.25">
      <c r="A26" s="63">
        <v>23</v>
      </c>
      <c r="B26" s="53">
        <v>88394.595000000016</v>
      </c>
    </row>
    <row r="27" spans="1:2" x14ac:dyDescent="0.25">
      <c r="A27" s="63">
        <v>24</v>
      </c>
      <c r="B27" s="53">
        <v>89947.544999999998</v>
      </c>
    </row>
    <row r="28" spans="1:2" x14ac:dyDescent="0.25">
      <c r="A28" s="63">
        <v>25</v>
      </c>
      <c r="B28" s="53">
        <v>91241.67</v>
      </c>
    </row>
    <row r="29" spans="1:2" x14ac:dyDescent="0.25">
      <c r="A29" s="63">
        <v>26</v>
      </c>
      <c r="B29" s="53">
        <v>91276.18</v>
      </c>
    </row>
    <row r="30" spans="1:2" x14ac:dyDescent="0.25">
      <c r="A30" s="63">
        <v>27</v>
      </c>
      <c r="B30" s="53">
        <v>90724.02</v>
      </c>
    </row>
    <row r="31" spans="1:2" x14ac:dyDescent="0.25">
      <c r="A31" s="63">
        <v>28</v>
      </c>
      <c r="B31" s="53">
        <v>91034.610000000015</v>
      </c>
    </row>
    <row r="32" spans="1:2" x14ac:dyDescent="0.25">
      <c r="A32" s="63">
        <v>29</v>
      </c>
      <c r="B32" s="53">
        <v>91759.32</v>
      </c>
    </row>
    <row r="33" spans="1:2" x14ac:dyDescent="0.25">
      <c r="A33" s="63">
        <v>30</v>
      </c>
      <c r="B33" s="53">
        <v>94692.67</v>
      </c>
    </row>
    <row r="34" spans="1:2" x14ac:dyDescent="0.25">
      <c r="A34" s="63">
        <v>31</v>
      </c>
      <c r="B34" s="53">
        <v>95555.419999999984</v>
      </c>
    </row>
    <row r="35" spans="1:2" x14ac:dyDescent="0.25">
      <c r="A35" s="63">
        <v>32</v>
      </c>
      <c r="B35" s="53">
        <v>95210.319999999992</v>
      </c>
    </row>
    <row r="36" spans="1:2" x14ac:dyDescent="0.25">
      <c r="A36" s="63">
        <v>33</v>
      </c>
      <c r="B36" s="53">
        <v>94606.395000000004</v>
      </c>
    </row>
    <row r="37" spans="1:2" x14ac:dyDescent="0.25">
      <c r="A37" s="63">
        <v>34</v>
      </c>
      <c r="B37" s="53">
        <v>94002.469999999987</v>
      </c>
    </row>
    <row r="38" spans="1:2" x14ac:dyDescent="0.25">
      <c r="A38" s="63">
        <v>35</v>
      </c>
      <c r="B38" s="53">
        <v>93829.92</v>
      </c>
    </row>
    <row r="39" spans="1:2" x14ac:dyDescent="0.25">
      <c r="A39" s="63">
        <v>36</v>
      </c>
      <c r="B39" s="53">
        <v>93484.82</v>
      </c>
    </row>
    <row r="40" spans="1:2" x14ac:dyDescent="0.25">
      <c r="A40" s="63">
        <v>37</v>
      </c>
      <c r="B40" s="53">
        <v>92794.62</v>
      </c>
    </row>
    <row r="41" spans="1:2" x14ac:dyDescent="0.25">
      <c r="A41" s="63">
        <v>38</v>
      </c>
      <c r="B41" s="53">
        <v>92018.14499999999</v>
      </c>
    </row>
    <row r="42" spans="1:2" x14ac:dyDescent="0.25">
      <c r="A42" s="63">
        <v>39</v>
      </c>
      <c r="B42" s="53">
        <v>92449.519999999975</v>
      </c>
    </row>
    <row r="43" spans="1:2" x14ac:dyDescent="0.25">
      <c r="A43" s="63">
        <v>40</v>
      </c>
      <c r="B43" s="53">
        <v>90309.900000000009</v>
      </c>
    </row>
    <row r="44" spans="1:2" x14ac:dyDescent="0.25">
      <c r="A44" s="63">
        <v>41</v>
      </c>
      <c r="B44" s="53">
        <v>90171.86</v>
      </c>
    </row>
    <row r="45" spans="1:2" x14ac:dyDescent="0.25">
      <c r="A45" s="63">
        <v>42</v>
      </c>
      <c r="B45" s="53">
        <v>90128.722500000003</v>
      </c>
    </row>
    <row r="46" spans="1:2" x14ac:dyDescent="0.25">
      <c r="A46" s="63">
        <v>43</v>
      </c>
      <c r="B46" s="53">
        <v>89343.62</v>
      </c>
    </row>
    <row r="47" spans="1:2" x14ac:dyDescent="0.25">
      <c r="A47" s="63">
        <v>44</v>
      </c>
      <c r="B47" s="53">
        <v>88524.007499999992</v>
      </c>
    </row>
    <row r="48" spans="1:2" x14ac:dyDescent="0.25">
      <c r="A48" s="63">
        <v>45</v>
      </c>
      <c r="B48" s="53">
        <v>95797.818240000008</v>
      </c>
    </row>
    <row r="49" spans="1:2" x14ac:dyDescent="0.25">
      <c r="A49" s="63">
        <v>46</v>
      </c>
      <c r="B49" s="53">
        <v>100264.3095</v>
      </c>
    </row>
    <row r="50" spans="1:2" x14ac:dyDescent="0.25">
      <c r="A50" s="63">
        <v>47</v>
      </c>
      <c r="B50" s="53">
        <v>98438.040300000008</v>
      </c>
    </row>
    <row r="51" spans="1:2" x14ac:dyDescent="0.25">
      <c r="A51" s="63">
        <v>48</v>
      </c>
      <c r="B51" s="53">
        <v>88791.46</v>
      </c>
    </row>
    <row r="52" spans="1:2" x14ac:dyDescent="0.25">
      <c r="A52" s="63">
        <v>49</v>
      </c>
      <c r="B52" s="53">
        <v>89257.344999999987</v>
      </c>
    </row>
    <row r="53" spans="1:2" x14ac:dyDescent="0.25">
      <c r="A53" s="63">
        <v>50</v>
      </c>
      <c r="B53" s="53">
        <v>88739.694999999992</v>
      </c>
    </row>
    <row r="54" spans="1:2" x14ac:dyDescent="0.25">
      <c r="A54" s="63">
        <v>51</v>
      </c>
      <c r="B54" s="53">
        <v>86254.975000000006</v>
      </c>
    </row>
    <row r="55" spans="1:2" x14ac:dyDescent="0.25">
      <c r="A55" s="63">
        <v>52</v>
      </c>
      <c r="B55" s="53">
        <v>83304.37000000001</v>
      </c>
    </row>
    <row r="56" spans="1:2" x14ac:dyDescent="0.25">
      <c r="A56" s="63">
        <v>53</v>
      </c>
      <c r="B56" s="53">
        <v>83649.469999999987</v>
      </c>
    </row>
    <row r="57" spans="1:2" x14ac:dyDescent="0.25">
      <c r="A57" s="63" t="s">
        <v>2205</v>
      </c>
      <c r="B57" s="12">
        <v>88168.223930526336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7"/>
  <sheetViews>
    <sheetView workbookViewId="0">
      <selection activeCell="B53" sqref="B53"/>
    </sheetView>
  </sheetViews>
  <sheetFormatPr defaultRowHeight="15" x14ac:dyDescent="0.25"/>
  <cols>
    <col min="1" max="1" width="13.140625" bestFit="1" customWidth="1"/>
    <col min="2" max="2" width="27.140625" bestFit="1" customWidth="1"/>
  </cols>
  <sheetData>
    <row r="3" spans="1:2" x14ac:dyDescent="0.25">
      <c r="A3" s="49" t="s">
        <v>2203</v>
      </c>
      <c r="B3" t="s">
        <v>2227</v>
      </c>
    </row>
    <row r="4" spans="1:2" x14ac:dyDescent="0.25">
      <c r="A4" s="63">
        <v>1</v>
      </c>
      <c r="B4" s="53">
        <v>115186.18383300716</v>
      </c>
    </row>
    <row r="5" spans="1:2" x14ac:dyDescent="0.25">
      <c r="A5" s="63">
        <v>2</v>
      </c>
      <c r="B5" s="53">
        <v>117372.5316686236</v>
      </c>
    </row>
    <row r="6" spans="1:2" x14ac:dyDescent="0.25">
      <c r="A6" s="63">
        <v>3</v>
      </c>
      <c r="B6" s="53">
        <v>125581.84733985651</v>
      </c>
    </row>
    <row r="7" spans="1:2" x14ac:dyDescent="0.25">
      <c r="A7" s="63">
        <v>4</v>
      </c>
      <c r="B7" s="53">
        <v>138995.75202087412</v>
      </c>
    </row>
    <row r="8" spans="1:2" x14ac:dyDescent="0.25">
      <c r="A8" s="63">
        <v>5</v>
      </c>
      <c r="B8" s="53">
        <v>143901.52013829094</v>
      </c>
    </row>
    <row r="9" spans="1:2" x14ac:dyDescent="0.25">
      <c r="A9" s="63">
        <v>6</v>
      </c>
      <c r="B9" s="53">
        <v>135591.59642791911</v>
      </c>
    </row>
    <row r="10" spans="1:2" x14ac:dyDescent="0.25">
      <c r="A10" s="63">
        <v>7</v>
      </c>
      <c r="B10" s="53">
        <v>129585.14633007174</v>
      </c>
    </row>
    <row r="11" spans="1:2" x14ac:dyDescent="0.25">
      <c r="A11" s="63">
        <v>8</v>
      </c>
      <c r="B11" s="53">
        <v>124478.16213437704</v>
      </c>
    </row>
    <row r="12" spans="1:2" x14ac:dyDescent="0.25">
      <c r="A12" s="63">
        <v>9</v>
      </c>
      <c r="B12" s="53">
        <v>124379.05570776256</v>
      </c>
    </row>
    <row r="13" spans="1:2" x14ac:dyDescent="0.25">
      <c r="A13" s="63">
        <v>10</v>
      </c>
      <c r="B13" s="53">
        <v>81003.176003652974</v>
      </c>
    </row>
    <row r="14" spans="1:2" x14ac:dyDescent="0.25">
      <c r="A14" s="63">
        <v>11</v>
      </c>
      <c r="B14" s="53">
        <v>77079.762799739066</v>
      </c>
    </row>
    <row r="15" spans="1:2" x14ac:dyDescent="0.25">
      <c r="A15" s="63">
        <v>12</v>
      </c>
      <c r="B15" s="53">
        <v>75977.579206784096</v>
      </c>
    </row>
    <row r="16" spans="1:2" x14ac:dyDescent="0.25">
      <c r="A16" s="63">
        <v>13</v>
      </c>
      <c r="B16" s="53">
        <v>76875.543496412269</v>
      </c>
    </row>
    <row r="17" spans="1:2" x14ac:dyDescent="0.25">
      <c r="A17" s="63">
        <v>14</v>
      </c>
      <c r="B17" s="53">
        <v>79830.716944553162</v>
      </c>
    </row>
    <row r="18" spans="1:2" x14ac:dyDescent="0.25">
      <c r="A18" s="63">
        <v>15</v>
      </c>
      <c r="B18" s="53">
        <v>83436.088615786037</v>
      </c>
    </row>
    <row r="19" spans="1:2" x14ac:dyDescent="0.25">
      <c r="A19" s="63">
        <v>16</v>
      </c>
      <c r="B19" s="53">
        <v>84137.341664709718</v>
      </c>
    </row>
    <row r="20" spans="1:2" x14ac:dyDescent="0.25">
      <c r="A20" s="63">
        <v>17</v>
      </c>
      <c r="B20" s="53">
        <v>88840.392091324189</v>
      </c>
    </row>
    <row r="21" spans="1:2" x14ac:dyDescent="0.25">
      <c r="A21" s="63">
        <v>18</v>
      </c>
      <c r="B21" s="53">
        <v>88440.963159817358</v>
      </c>
    </row>
    <row r="22" spans="1:2" x14ac:dyDescent="0.25">
      <c r="A22" s="63">
        <v>19</v>
      </c>
      <c r="B22" s="53">
        <v>83434.587003261579</v>
      </c>
    </row>
    <row r="23" spans="1:2" x14ac:dyDescent="0.25">
      <c r="A23" s="63">
        <v>20</v>
      </c>
      <c r="B23" s="53">
        <v>81784.31483887801</v>
      </c>
    </row>
    <row r="24" spans="1:2" x14ac:dyDescent="0.25">
      <c r="A24" s="63">
        <v>21</v>
      </c>
      <c r="B24" s="53">
        <v>81033.508576647102</v>
      </c>
    </row>
    <row r="25" spans="1:2" x14ac:dyDescent="0.25">
      <c r="A25" s="63">
        <v>22</v>
      </c>
      <c r="B25" s="53">
        <v>78531.822110893685</v>
      </c>
    </row>
    <row r="26" spans="1:2" x14ac:dyDescent="0.25">
      <c r="A26" s="63">
        <v>23</v>
      </c>
      <c r="B26" s="53">
        <v>80233.149101108938</v>
      </c>
    </row>
    <row r="27" spans="1:2" x14ac:dyDescent="0.25">
      <c r="A27" s="63">
        <v>24</v>
      </c>
      <c r="B27" s="53">
        <v>80982.453750815388</v>
      </c>
    </row>
    <row r="28" spans="1:2" x14ac:dyDescent="0.25">
      <c r="A28" s="63">
        <v>25</v>
      </c>
      <c r="B28" s="53">
        <v>81884.922878016951</v>
      </c>
    </row>
    <row r="29" spans="1:2" x14ac:dyDescent="0.25">
      <c r="A29" s="63">
        <v>26</v>
      </c>
      <c r="B29" s="53">
        <v>79683.558917155911</v>
      </c>
    </row>
    <row r="30" spans="1:2" x14ac:dyDescent="0.25">
      <c r="A30" s="63">
        <v>27</v>
      </c>
      <c r="B30" s="53">
        <v>77678.906196999364</v>
      </c>
    </row>
    <row r="31" spans="1:2" x14ac:dyDescent="0.25">
      <c r="A31" s="63">
        <v>28</v>
      </c>
      <c r="B31" s="53">
        <v>76178.795285061962</v>
      </c>
    </row>
    <row r="32" spans="1:2" x14ac:dyDescent="0.25">
      <c r="A32" s="63">
        <v>29</v>
      </c>
      <c r="B32" s="53">
        <v>77180.370838878007</v>
      </c>
    </row>
    <row r="33" spans="1:2" x14ac:dyDescent="0.25">
      <c r="A33" s="63">
        <v>30</v>
      </c>
      <c r="B33" s="53">
        <v>77829.067449445531</v>
      </c>
    </row>
    <row r="34" spans="1:2" x14ac:dyDescent="0.25">
      <c r="A34" s="63">
        <v>31</v>
      </c>
      <c r="B34" s="53">
        <v>80883.34732420092</v>
      </c>
    </row>
    <row r="35" spans="1:2" x14ac:dyDescent="0.25">
      <c r="A35" s="63">
        <v>32</v>
      </c>
      <c r="B35" s="53">
        <v>84437.664169602096</v>
      </c>
    </row>
    <row r="36" spans="1:2" x14ac:dyDescent="0.25">
      <c r="A36" s="63">
        <v>33</v>
      </c>
      <c r="B36" s="53">
        <v>87289.226353555117</v>
      </c>
    </row>
    <row r="37" spans="1:2" x14ac:dyDescent="0.25">
      <c r="A37" s="63">
        <v>34</v>
      </c>
      <c r="B37" s="53">
        <v>96497.114353555138</v>
      </c>
    </row>
    <row r="38" spans="1:2" x14ac:dyDescent="0.25">
      <c r="A38" s="63">
        <v>35</v>
      </c>
      <c r="B38" s="53">
        <v>96298.901500326145</v>
      </c>
    </row>
    <row r="39" spans="1:2" x14ac:dyDescent="0.25">
      <c r="A39" s="63">
        <v>36</v>
      </c>
      <c r="B39" s="53">
        <v>92196.496083496415</v>
      </c>
    </row>
    <row r="40" spans="1:2" x14ac:dyDescent="0.25">
      <c r="A40" s="63">
        <v>37</v>
      </c>
      <c r="B40" s="53">
        <v>91595.851073711674</v>
      </c>
    </row>
    <row r="41" spans="1:2" x14ac:dyDescent="0.25">
      <c r="A41" s="63">
        <v>38</v>
      </c>
      <c r="B41" s="53">
        <v>95947.524169602097</v>
      </c>
    </row>
    <row r="42" spans="1:2" x14ac:dyDescent="0.25">
      <c r="A42" s="63">
        <v>39</v>
      </c>
      <c r="B42" s="53">
        <v>98699.97992694065</v>
      </c>
    </row>
    <row r="43" spans="1:2" x14ac:dyDescent="0.25">
      <c r="A43" s="63">
        <v>40</v>
      </c>
      <c r="B43" s="53">
        <v>97099.260975864338</v>
      </c>
    </row>
    <row r="44" spans="1:2" x14ac:dyDescent="0.25">
      <c r="A44" s="63">
        <v>41</v>
      </c>
      <c r="B44" s="53">
        <v>95150.16791911285</v>
      </c>
    </row>
    <row r="45" spans="1:2" x14ac:dyDescent="0.25">
      <c r="A45" s="63">
        <v>42</v>
      </c>
      <c r="B45" s="53">
        <v>94798.790588388787</v>
      </c>
    </row>
    <row r="46" spans="1:2" x14ac:dyDescent="0.25">
      <c r="A46" s="63">
        <v>43</v>
      </c>
      <c r="B46" s="53">
        <v>95096.109868232234</v>
      </c>
    </row>
    <row r="47" spans="1:2" x14ac:dyDescent="0.25">
      <c r="A47" s="63">
        <v>44</v>
      </c>
      <c r="B47" s="53">
        <v>96399.5095394651</v>
      </c>
    </row>
    <row r="48" spans="1:2" x14ac:dyDescent="0.25">
      <c r="A48" s="63">
        <v>45</v>
      </c>
      <c r="B48" s="53">
        <v>97802.015637312463</v>
      </c>
    </row>
    <row r="49" spans="1:2" x14ac:dyDescent="0.25">
      <c r="A49" s="63">
        <v>46</v>
      </c>
      <c r="B49" s="53">
        <v>95801.867754729275</v>
      </c>
    </row>
    <row r="50" spans="1:2" x14ac:dyDescent="0.25">
      <c r="A50" s="63">
        <v>47</v>
      </c>
      <c r="B50" s="53">
        <v>99650.500654924996</v>
      </c>
    </row>
    <row r="51" spans="1:2" x14ac:dyDescent="0.25">
      <c r="A51" s="63">
        <v>48</v>
      </c>
      <c r="B51" s="53">
        <v>102656.7289288976</v>
      </c>
    </row>
    <row r="52" spans="1:2" x14ac:dyDescent="0.25">
      <c r="A52" s="63">
        <v>49</v>
      </c>
      <c r="B52" s="53">
        <v>102656.72892889757</v>
      </c>
    </row>
    <row r="53" spans="1:2" x14ac:dyDescent="0.25">
      <c r="A53" s="63">
        <v>50</v>
      </c>
      <c r="B53" s="53">
        <v>108963.5015316373</v>
      </c>
    </row>
    <row r="54" spans="1:2" x14ac:dyDescent="0.25">
      <c r="A54" s="63">
        <v>51</v>
      </c>
      <c r="B54" s="53">
        <v>114569.02108545337</v>
      </c>
    </row>
    <row r="55" spans="1:2" x14ac:dyDescent="0.25">
      <c r="A55" s="63">
        <v>52</v>
      </c>
      <c r="B55" s="53">
        <v>112567.37159034573</v>
      </c>
    </row>
    <row r="56" spans="1:2" x14ac:dyDescent="0.25">
      <c r="A56" s="63">
        <v>53</v>
      </c>
      <c r="B56" s="53">
        <v>114469.91465883888</v>
      </c>
    </row>
    <row r="57" spans="1:2" x14ac:dyDescent="0.25">
      <c r="A57" s="63" t="s">
        <v>2205</v>
      </c>
      <c r="B57" s="12">
        <v>96053.145789355432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8"/>
  <sheetViews>
    <sheetView workbookViewId="0">
      <selection activeCell="A20" sqref="A20"/>
    </sheetView>
  </sheetViews>
  <sheetFormatPr defaultRowHeight="15" x14ac:dyDescent="0.25"/>
  <cols>
    <col min="4" max="4" width="9.5703125" bestFit="1" customWidth="1"/>
    <col min="7" max="7" width="11.85546875" bestFit="1" customWidth="1"/>
    <col min="10" max="10" width="14.5703125" bestFit="1" customWidth="1"/>
    <col min="12" max="12" width="10.140625" bestFit="1" customWidth="1"/>
    <col min="15" max="15" width="11.140625" bestFit="1" customWidth="1"/>
    <col min="17" max="17" width="10.140625" bestFit="1" customWidth="1"/>
    <col min="18" max="18" width="10.85546875" style="47" bestFit="1" customWidth="1"/>
    <col min="19" max="19" width="11.28515625" bestFit="1" customWidth="1"/>
    <col min="30" max="30" width="13.42578125" bestFit="1" customWidth="1"/>
    <col min="31" max="31" width="16.5703125" bestFit="1" customWidth="1"/>
  </cols>
  <sheetData>
    <row r="1" spans="1:31" s="47" customFormat="1" x14ac:dyDescent="0.25">
      <c r="E1" s="90" t="s">
        <v>2200</v>
      </c>
      <c r="F1" s="90"/>
      <c r="G1" s="90"/>
      <c r="H1" s="90" t="s">
        <v>2195</v>
      </c>
      <c r="I1" s="90"/>
      <c r="J1" s="90"/>
      <c r="L1" s="90" t="s">
        <v>2201</v>
      </c>
      <c r="M1" s="90"/>
      <c r="N1" s="90"/>
      <c r="O1" s="90"/>
      <c r="Q1" s="91" t="s">
        <v>2221</v>
      </c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3"/>
    </row>
    <row r="2" spans="1:31" x14ac:dyDescent="0.25">
      <c r="A2" s="4" t="s">
        <v>2189</v>
      </c>
      <c r="B2" s="4" t="s">
        <v>1</v>
      </c>
      <c r="C2" s="4" t="s">
        <v>2</v>
      </c>
      <c r="D2" s="60" t="s">
        <v>2190</v>
      </c>
      <c r="E2" s="4" t="s">
        <v>2191</v>
      </c>
      <c r="F2" s="4" t="s">
        <v>2192</v>
      </c>
      <c r="G2" s="4" t="s">
        <v>2198</v>
      </c>
      <c r="H2" s="4" t="s">
        <v>2193</v>
      </c>
      <c r="I2" s="4" t="s">
        <v>2194</v>
      </c>
      <c r="J2" s="4" t="s">
        <v>2199</v>
      </c>
      <c r="K2" s="61"/>
      <c r="L2" s="3" t="s">
        <v>2190</v>
      </c>
      <c r="M2" s="4" t="s">
        <v>2</v>
      </c>
      <c r="N2" s="4" t="s">
        <v>2196</v>
      </c>
      <c r="O2" s="4" t="s">
        <v>2197</v>
      </c>
      <c r="P2" s="7"/>
      <c r="Q2" s="59" t="s">
        <v>2190</v>
      </c>
      <c r="R2" s="59" t="s">
        <v>2222</v>
      </c>
      <c r="S2" s="59" t="s">
        <v>2209</v>
      </c>
      <c r="T2" s="59" t="s">
        <v>2210</v>
      </c>
      <c r="U2" s="59" t="s">
        <v>2211</v>
      </c>
      <c r="V2" s="59" t="s">
        <v>2212</v>
      </c>
      <c r="W2" s="59" t="s">
        <v>2213</v>
      </c>
      <c r="X2" s="59" t="s">
        <v>2214</v>
      </c>
      <c r="Y2" s="59" t="s">
        <v>2215</v>
      </c>
      <c r="Z2" s="59" t="s">
        <v>2216</v>
      </c>
      <c r="AA2" s="59" t="s">
        <v>2217</v>
      </c>
      <c r="AB2" s="59" t="s">
        <v>2218</v>
      </c>
      <c r="AC2" s="59" t="s">
        <v>2219</v>
      </c>
      <c r="AD2" s="59" t="s">
        <v>2220</v>
      </c>
      <c r="AE2" s="59" t="s">
        <v>2223</v>
      </c>
    </row>
    <row r="3" spans="1:31" x14ac:dyDescent="0.25">
      <c r="A3" s="6">
        <v>2016</v>
      </c>
      <c r="B3" s="6">
        <v>3</v>
      </c>
      <c r="C3" s="6">
        <f>WEEKNUM(D3)</f>
        <v>10</v>
      </c>
      <c r="D3" s="9">
        <v>42430</v>
      </c>
      <c r="E3" s="10">
        <v>390</v>
      </c>
      <c r="F3" s="10">
        <f>E3+20</f>
        <v>410</v>
      </c>
      <c r="G3" s="46">
        <f>((E3*1.02+30)*40%)+(F3*60%)</f>
        <v>417.12</v>
      </c>
      <c r="H3" s="6">
        <v>385</v>
      </c>
      <c r="I3" s="6">
        <f>H3+20</f>
        <v>405</v>
      </c>
      <c r="J3" s="46">
        <f>((H3*1.02+30)*40%)+(I3*60%)</f>
        <v>412.08000000000004</v>
      </c>
      <c r="K3" s="47"/>
      <c r="L3" s="2">
        <v>42429</v>
      </c>
      <c r="M3" s="62">
        <f>WEEKNUM(L3)</f>
        <v>10</v>
      </c>
      <c r="N3" s="1">
        <v>70500</v>
      </c>
      <c r="O3" s="1">
        <f>(((N3*1.5%)+(2506)+(N3))*1.02)+2238</f>
        <v>77782.77</v>
      </c>
      <c r="Q3" s="57">
        <v>42430</v>
      </c>
      <c r="R3" s="62">
        <f>WEEKNUM(Q3)</f>
        <v>10</v>
      </c>
      <c r="S3" s="54">
        <v>1125</v>
      </c>
      <c r="T3" s="54">
        <f>S3-15</f>
        <v>1110</v>
      </c>
      <c r="U3" s="54">
        <f>T3-10</f>
        <v>1100</v>
      </c>
      <c r="V3" s="55">
        <f>U3/15</f>
        <v>73.333333333333329</v>
      </c>
      <c r="W3" s="56">
        <f>V3*3%</f>
        <v>2.1999999999999997</v>
      </c>
      <c r="X3" s="56">
        <f>V3*0.5%</f>
        <v>0.36666666666666664</v>
      </c>
      <c r="Y3" s="56">
        <f>(V3*0.08%)+(V3*0.3%)</f>
        <v>0.27866666666666667</v>
      </c>
      <c r="Z3" s="56">
        <v>3.2</v>
      </c>
      <c r="AA3" s="56">
        <v>1</v>
      </c>
      <c r="AB3" s="56">
        <f>((V3*15%)/365)*30</f>
        <v>0.90410958904109573</v>
      </c>
      <c r="AC3" s="56">
        <f>SUM(W3:AB3)</f>
        <v>7.9494429223744296</v>
      </c>
      <c r="AD3" s="56">
        <f>V3+AC3</f>
        <v>81.282776255707759</v>
      </c>
      <c r="AE3" s="54">
        <f>AD3*1000</f>
        <v>81282.776255707766</v>
      </c>
    </row>
    <row r="4" spans="1:31" x14ac:dyDescent="0.25">
      <c r="A4" s="6">
        <v>2016</v>
      </c>
      <c r="B4" s="6">
        <v>3</v>
      </c>
      <c r="C4" s="6">
        <f t="shared" ref="C4:C67" si="0">WEEKNUM(D4)</f>
        <v>10</v>
      </c>
      <c r="D4" s="9">
        <v>42431</v>
      </c>
      <c r="E4" s="10">
        <v>390</v>
      </c>
      <c r="F4" s="10">
        <f t="shared" ref="F4:F67" si="1">E4+20</f>
        <v>410</v>
      </c>
      <c r="G4" s="46">
        <f t="shared" ref="G4:G67" si="2">((E4*1.02+30)*40%)+(F4*60%)</f>
        <v>417.12</v>
      </c>
      <c r="H4" s="6">
        <v>380</v>
      </c>
      <c r="I4" s="6">
        <f t="shared" ref="I4:I67" si="3">H4+20</f>
        <v>400</v>
      </c>
      <c r="J4" s="46">
        <f t="shared" ref="J4:J67" si="4">((H4*1.02+30)*40%)+(I4*60%)</f>
        <v>407.04</v>
      </c>
      <c r="K4" s="47"/>
      <c r="L4" s="2">
        <v>42430</v>
      </c>
      <c r="M4" s="62">
        <f t="shared" ref="M4:M67" si="5">WEEKNUM(L4)</f>
        <v>10</v>
      </c>
      <c r="N4" s="1">
        <v>70500</v>
      </c>
      <c r="O4" s="1">
        <f t="shared" ref="O4:O67" si="6">(((N4*1.5%)+(2506)+(N4))*1.02)+2238</f>
        <v>77782.77</v>
      </c>
      <c r="Q4" s="57">
        <v>42431</v>
      </c>
      <c r="R4" s="62">
        <f t="shared" ref="R4:R67" si="7">WEEKNUM(Q4)</f>
        <v>10</v>
      </c>
      <c r="S4" s="54">
        <v>1135.05</v>
      </c>
      <c r="T4" s="54">
        <f t="shared" ref="T4:T67" si="8">S4-15</f>
        <v>1120.05</v>
      </c>
      <c r="U4" s="54">
        <f t="shared" ref="U4:U67" si="9">T4-10</f>
        <v>1110.05</v>
      </c>
      <c r="V4" s="55">
        <f t="shared" ref="V4:V67" si="10">U4/15</f>
        <v>74.00333333333333</v>
      </c>
      <c r="W4" s="56">
        <f t="shared" ref="W4:W67" si="11">V4*3%</f>
        <v>2.2201</v>
      </c>
      <c r="X4" s="56">
        <f t="shared" ref="X4:X67" si="12">V4*0.5%</f>
        <v>0.37001666666666666</v>
      </c>
      <c r="Y4" s="56">
        <f t="shared" ref="Y4:Y67" si="13">(V4*0.08%)+(V4*0.3%)</f>
        <v>0.28121266666666667</v>
      </c>
      <c r="Z4" s="56">
        <v>3.2</v>
      </c>
      <c r="AA4" s="56">
        <v>1</v>
      </c>
      <c r="AB4" s="56">
        <f t="shared" ref="AB4:AB67" si="14">((V4*15%)/365)*30</f>
        <v>0.91236986301369849</v>
      </c>
      <c r="AC4" s="56">
        <f t="shared" ref="AC4:AC67" si="15">SUM(W4:AB4)</f>
        <v>7.9836991963470325</v>
      </c>
      <c r="AD4" s="56">
        <f t="shared" ref="AD4:AD67" si="16">V4+AC4</f>
        <v>81.987032529680363</v>
      </c>
      <c r="AE4" s="54">
        <f t="shared" ref="AE4:AE67" si="17">AD4*1000</f>
        <v>81987.032529680364</v>
      </c>
    </row>
    <row r="5" spans="1:31" x14ac:dyDescent="0.25">
      <c r="A5" s="6">
        <v>2016</v>
      </c>
      <c r="B5" s="6">
        <v>3</v>
      </c>
      <c r="C5" s="6">
        <f t="shared" si="0"/>
        <v>10</v>
      </c>
      <c r="D5" s="9">
        <v>42432</v>
      </c>
      <c r="E5" s="10">
        <v>395</v>
      </c>
      <c r="F5" s="10">
        <f t="shared" si="1"/>
        <v>415</v>
      </c>
      <c r="G5" s="46">
        <f t="shared" si="2"/>
        <v>422.16</v>
      </c>
      <c r="H5" s="6">
        <v>384</v>
      </c>
      <c r="I5" s="6">
        <f t="shared" si="3"/>
        <v>404</v>
      </c>
      <c r="J5" s="46">
        <f t="shared" si="4"/>
        <v>411.072</v>
      </c>
      <c r="K5" s="47"/>
      <c r="L5" s="2">
        <v>42431</v>
      </c>
      <c r="M5" s="62">
        <f t="shared" si="5"/>
        <v>10</v>
      </c>
      <c r="N5" s="1">
        <v>70000</v>
      </c>
      <c r="O5" s="1">
        <f t="shared" si="6"/>
        <v>77265.119999999995</v>
      </c>
      <c r="Q5" s="57">
        <v>42432</v>
      </c>
      <c r="R5" s="62">
        <f t="shared" si="7"/>
        <v>10</v>
      </c>
      <c r="S5" s="54">
        <v>1144.95</v>
      </c>
      <c r="T5" s="54">
        <f t="shared" si="8"/>
        <v>1129.95</v>
      </c>
      <c r="U5" s="54">
        <f t="shared" si="9"/>
        <v>1119.95</v>
      </c>
      <c r="V5" s="55">
        <f t="shared" si="10"/>
        <v>74.663333333333341</v>
      </c>
      <c r="W5" s="56">
        <f t="shared" si="11"/>
        <v>2.2399</v>
      </c>
      <c r="X5" s="56">
        <f t="shared" si="12"/>
        <v>0.37331666666666674</v>
      </c>
      <c r="Y5" s="56">
        <f t="shared" si="13"/>
        <v>0.28372066666666668</v>
      </c>
      <c r="Z5" s="56">
        <v>3.2</v>
      </c>
      <c r="AA5" s="56">
        <v>1</v>
      </c>
      <c r="AB5" s="56">
        <f t="shared" si="14"/>
        <v>0.92050684931506854</v>
      </c>
      <c r="AC5" s="56">
        <f t="shared" si="15"/>
        <v>8.0174441826484006</v>
      </c>
      <c r="AD5" s="56">
        <f t="shared" si="16"/>
        <v>82.680777515981745</v>
      </c>
      <c r="AE5" s="54">
        <f t="shared" si="17"/>
        <v>82680.777515981739</v>
      </c>
    </row>
    <row r="6" spans="1:31" x14ac:dyDescent="0.25">
      <c r="A6" s="6">
        <v>2016</v>
      </c>
      <c r="B6" s="6">
        <v>3</v>
      </c>
      <c r="C6" s="6">
        <f t="shared" si="0"/>
        <v>10</v>
      </c>
      <c r="D6" s="9">
        <v>42433</v>
      </c>
      <c r="E6" s="10">
        <v>390</v>
      </c>
      <c r="F6" s="10">
        <f t="shared" si="1"/>
        <v>410</v>
      </c>
      <c r="G6" s="46">
        <f t="shared" si="2"/>
        <v>417.12</v>
      </c>
      <c r="H6" s="6">
        <v>380</v>
      </c>
      <c r="I6" s="6">
        <f t="shared" si="3"/>
        <v>400</v>
      </c>
      <c r="J6" s="46">
        <f t="shared" si="4"/>
        <v>407.04</v>
      </c>
      <c r="K6" s="47"/>
      <c r="L6" s="2">
        <v>42432</v>
      </c>
      <c r="M6" s="62">
        <f t="shared" si="5"/>
        <v>10</v>
      </c>
      <c r="N6" s="1">
        <v>71500</v>
      </c>
      <c r="O6" s="1">
        <f t="shared" si="6"/>
        <v>78818.070000000007</v>
      </c>
      <c r="Q6" s="57">
        <v>42433</v>
      </c>
      <c r="R6" s="62">
        <f t="shared" si="7"/>
        <v>10</v>
      </c>
      <c r="S6" s="54">
        <v>1125</v>
      </c>
      <c r="T6" s="54">
        <f t="shared" si="8"/>
        <v>1110</v>
      </c>
      <c r="U6" s="54">
        <f t="shared" si="9"/>
        <v>1100</v>
      </c>
      <c r="V6" s="55">
        <f t="shared" si="10"/>
        <v>73.333333333333329</v>
      </c>
      <c r="W6" s="56">
        <f t="shared" si="11"/>
        <v>2.1999999999999997</v>
      </c>
      <c r="X6" s="56">
        <f t="shared" si="12"/>
        <v>0.36666666666666664</v>
      </c>
      <c r="Y6" s="56">
        <f t="shared" si="13"/>
        <v>0.27866666666666667</v>
      </c>
      <c r="Z6" s="56">
        <v>3.2</v>
      </c>
      <c r="AA6" s="56">
        <v>1</v>
      </c>
      <c r="AB6" s="56">
        <f t="shared" si="14"/>
        <v>0.90410958904109573</v>
      </c>
      <c r="AC6" s="56">
        <f t="shared" si="15"/>
        <v>7.9494429223744296</v>
      </c>
      <c r="AD6" s="56">
        <f t="shared" si="16"/>
        <v>81.282776255707759</v>
      </c>
      <c r="AE6" s="54">
        <f t="shared" si="17"/>
        <v>81282.776255707766</v>
      </c>
    </row>
    <row r="7" spans="1:31" x14ac:dyDescent="0.25">
      <c r="A7" s="6">
        <v>2016</v>
      </c>
      <c r="B7" s="6">
        <v>3</v>
      </c>
      <c r="C7" s="6">
        <f t="shared" si="0"/>
        <v>11</v>
      </c>
      <c r="D7" s="9">
        <v>42437</v>
      </c>
      <c r="E7" s="10">
        <v>375</v>
      </c>
      <c r="F7" s="10">
        <f t="shared" si="1"/>
        <v>395</v>
      </c>
      <c r="G7" s="46">
        <f t="shared" si="2"/>
        <v>402</v>
      </c>
      <c r="H7" s="6">
        <v>400</v>
      </c>
      <c r="I7" s="6">
        <f t="shared" si="3"/>
        <v>420</v>
      </c>
      <c r="J7" s="46">
        <f t="shared" si="4"/>
        <v>427.20000000000005</v>
      </c>
      <c r="K7" s="47"/>
      <c r="L7" s="2">
        <v>42433</v>
      </c>
      <c r="M7" s="62">
        <f t="shared" si="5"/>
        <v>10</v>
      </c>
      <c r="N7" s="1">
        <v>71000</v>
      </c>
      <c r="O7" s="1">
        <f t="shared" si="6"/>
        <v>78300.42</v>
      </c>
      <c r="Q7" s="57">
        <v>42434</v>
      </c>
      <c r="R7" s="62">
        <f t="shared" si="7"/>
        <v>10</v>
      </c>
      <c r="S7" s="54">
        <v>1075.05</v>
      </c>
      <c r="T7" s="54">
        <f t="shared" si="8"/>
        <v>1060.05</v>
      </c>
      <c r="U7" s="54">
        <f t="shared" si="9"/>
        <v>1050.05</v>
      </c>
      <c r="V7" s="55">
        <f t="shared" si="10"/>
        <v>70.00333333333333</v>
      </c>
      <c r="W7" s="56">
        <f t="shared" si="11"/>
        <v>2.1000999999999999</v>
      </c>
      <c r="X7" s="56">
        <f t="shared" si="12"/>
        <v>0.35001666666666664</v>
      </c>
      <c r="Y7" s="56">
        <f t="shared" si="13"/>
        <v>0.26601266666666668</v>
      </c>
      <c r="Z7" s="56">
        <v>3.2</v>
      </c>
      <c r="AA7" s="56">
        <v>1</v>
      </c>
      <c r="AB7" s="56">
        <f t="shared" si="14"/>
        <v>0.8630547945205479</v>
      </c>
      <c r="AC7" s="56">
        <f t="shared" si="15"/>
        <v>7.7791841278538811</v>
      </c>
      <c r="AD7" s="56">
        <f t="shared" si="16"/>
        <v>77.782517461187211</v>
      </c>
      <c r="AE7" s="54">
        <f t="shared" si="17"/>
        <v>77782.517461187206</v>
      </c>
    </row>
    <row r="8" spans="1:31" x14ac:dyDescent="0.25">
      <c r="A8" s="6">
        <v>2016</v>
      </c>
      <c r="B8" s="6">
        <v>3</v>
      </c>
      <c r="C8" s="6">
        <f t="shared" si="0"/>
        <v>11</v>
      </c>
      <c r="D8" s="9">
        <v>42438</v>
      </c>
      <c r="E8" s="10">
        <v>375</v>
      </c>
      <c r="F8" s="10">
        <f t="shared" si="1"/>
        <v>395</v>
      </c>
      <c r="G8" s="46">
        <f t="shared" si="2"/>
        <v>402</v>
      </c>
      <c r="H8" s="6">
        <v>400</v>
      </c>
      <c r="I8" s="6">
        <f t="shared" si="3"/>
        <v>420</v>
      </c>
      <c r="J8" s="46">
        <f t="shared" si="4"/>
        <v>427.20000000000005</v>
      </c>
      <c r="K8" s="47"/>
      <c r="L8" s="2">
        <v>42434</v>
      </c>
      <c r="M8" s="62">
        <f t="shared" si="5"/>
        <v>10</v>
      </c>
      <c r="N8" s="1">
        <v>71000</v>
      </c>
      <c r="O8" s="1">
        <f t="shared" si="6"/>
        <v>78300.42</v>
      </c>
      <c r="Q8" s="57">
        <v>42435</v>
      </c>
      <c r="R8" s="62">
        <f t="shared" si="7"/>
        <v>11</v>
      </c>
      <c r="S8" s="54">
        <v>1075.05</v>
      </c>
      <c r="T8" s="54">
        <f t="shared" si="8"/>
        <v>1060.05</v>
      </c>
      <c r="U8" s="54">
        <f t="shared" si="9"/>
        <v>1050.05</v>
      </c>
      <c r="V8" s="55">
        <f t="shared" si="10"/>
        <v>70.00333333333333</v>
      </c>
      <c r="W8" s="56">
        <f t="shared" si="11"/>
        <v>2.1000999999999999</v>
      </c>
      <c r="X8" s="56">
        <f t="shared" si="12"/>
        <v>0.35001666666666664</v>
      </c>
      <c r="Y8" s="56">
        <f t="shared" si="13"/>
        <v>0.26601266666666668</v>
      </c>
      <c r="Z8" s="56">
        <v>3.2</v>
      </c>
      <c r="AA8" s="56">
        <v>1</v>
      </c>
      <c r="AB8" s="56">
        <f t="shared" si="14"/>
        <v>0.8630547945205479</v>
      </c>
      <c r="AC8" s="56">
        <f t="shared" si="15"/>
        <v>7.7791841278538811</v>
      </c>
      <c r="AD8" s="56">
        <f t="shared" si="16"/>
        <v>77.782517461187211</v>
      </c>
      <c r="AE8" s="54">
        <f t="shared" si="17"/>
        <v>77782.517461187206</v>
      </c>
    </row>
    <row r="9" spans="1:31" x14ac:dyDescent="0.25">
      <c r="A9" s="6">
        <v>2016</v>
      </c>
      <c r="B9" s="6">
        <v>3</v>
      </c>
      <c r="C9" s="6">
        <f t="shared" si="0"/>
        <v>11</v>
      </c>
      <c r="D9" s="9">
        <v>42439</v>
      </c>
      <c r="E9" s="10">
        <v>380</v>
      </c>
      <c r="F9" s="10">
        <f t="shared" si="1"/>
        <v>400</v>
      </c>
      <c r="G9" s="46">
        <f t="shared" si="2"/>
        <v>407.04</v>
      </c>
      <c r="H9" s="6">
        <v>405</v>
      </c>
      <c r="I9" s="6">
        <f t="shared" si="3"/>
        <v>425</v>
      </c>
      <c r="J9" s="46">
        <f t="shared" si="4"/>
        <v>432.24</v>
      </c>
      <c r="K9" s="47"/>
      <c r="L9" s="2">
        <v>42437</v>
      </c>
      <c r="M9" s="62">
        <f t="shared" si="5"/>
        <v>11</v>
      </c>
      <c r="N9" s="1">
        <v>71500</v>
      </c>
      <c r="O9" s="1">
        <f t="shared" si="6"/>
        <v>78818.070000000007</v>
      </c>
      <c r="Q9" s="57">
        <v>42436</v>
      </c>
      <c r="R9" s="62">
        <f t="shared" si="7"/>
        <v>11</v>
      </c>
      <c r="S9" s="54">
        <v>1075.05</v>
      </c>
      <c r="T9" s="54">
        <f t="shared" si="8"/>
        <v>1060.05</v>
      </c>
      <c r="U9" s="54">
        <f t="shared" si="9"/>
        <v>1050.05</v>
      </c>
      <c r="V9" s="55">
        <f t="shared" si="10"/>
        <v>70.00333333333333</v>
      </c>
      <c r="W9" s="56">
        <f t="shared" si="11"/>
        <v>2.1000999999999999</v>
      </c>
      <c r="X9" s="56">
        <f t="shared" si="12"/>
        <v>0.35001666666666664</v>
      </c>
      <c r="Y9" s="56">
        <f t="shared" si="13"/>
        <v>0.26601266666666668</v>
      </c>
      <c r="Z9" s="56">
        <v>3.2</v>
      </c>
      <c r="AA9" s="56">
        <v>1</v>
      </c>
      <c r="AB9" s="56">
        <f t="shared" si="14"/>
        <v>0.8630547945205479</v>
      </c>
      <c r="AC9" s="56">
        <f t="shared" si="15"/>
        <v>7.7791841278538811</v>
      </c>
      <c r="AD9" s="56">
        <f t="shared" si="16"/>
        <v>77.782517461187211</v>
      </c>
      <c r="AE9" s="54">
        <f t="shared" si="17"/>
        <v>77782.517461187206</v>
      </c>
    </row>
    <row r="10" spans="1:31" x14ac:dyDescent="0.25">
      <c r="A10" s="6">
        <v>2016</v>
      </c>
      <c r="B10" s="6">
        <v>3</v>
      </c>
      <c r="C10" s="6">
        <f t="shared" si="0"/>
        <v>11</v>
      </c>
      <c r="D10" s="9">
        <v>42440</v>
      </c>
      <c r="E10" s="10">
        <v>415</v>
      </c>
      <c r="F10" s="10">
        <f t="shared" si="1"/>
        <v>435</v>
      </c>
      <c r="G10" s="46">
        <f t="shared" si="2"/>
        <v>442.32000000000005</v>
      </c>
      <c r="H10" s="6">
        <v>395</v>
      </c>
      <c r="I10" s="6">
        <f t="shared" si="3"/>
        <v>415</v>
      </c>
      <c r="J10" s="46">
        <f t="shared" si="4"/>
        <v>422.16</v>
      </c>
      <c r="K10" s="47"/>
      <c r="L10" s="2">
        <v>42438</v>
      </c>
      <c r="M10" s="62">
        <f t="shared" si="5"/>
        <v>11</v>
      </c>
      <c r="N10" s="1">
        <v>71500</v>
      </c>
      <c r="O10" s="1">
        <f t="shared" si="6"/>
        <v>78818.070000000007</v>
      </c>
      <c r="Q10" s="57">
        <v>42437</v>
      </c>
      <c r="R10" s="62">
        <f t="shared" si="7"/>
        <v>11</v>
      </c>
      <c r="S10" s="54">
        <v>1075.05</v>
      </c>
      <c r="T10" s="54">
        <f t="shared" si="8"/>
        <v>1060.05</v>
      </c>
      <c r="U10" s="54">
        <f t="shared" si="9"/>
        <v>1050.05</v>
      </c>
      <c r="V10" s="55">
        <f t="shared" si="10"/>
        <v>70.00333333333333</v>
      </c>
      <c r="W10" s="56">
        <f t="shared" si="11"/>
        <v>2.1000999999999999</v>
      </c>
      <c r="X10" s="56">
        <f t="shared" si="12"/>
        <v>0.35001666666666664</v>
      </c>
      <c r="Y10" s="56">
        <f t="shared" si="13"/>
        <v>0.26601266666666668</v>
      </c>
      <c r="Z10" s="56">
        <v>3.2</v>
      </c>
      <c r="AA10" s="56">
        <v>1</v>
      </c>
      <c r="AB10" s="56">
        <f t="shared" si="14"/>
        <v>0.8630547945205479</v>
      </c>
      <c r="AC10" s="56">
        <f t="shared" si="15"/>
        <v>7.7791841278538811</v>
      </c>
      <c r="AD10" s="56">
        <f t="shared" si="16"/>
        <v>77.782517461187211</v>
      </c>
      <c r="AE10" s="54">
        <f t="shared" si="17"/>
        <v>77782.517461187206</v>
      </c>
    </row>
    <row r="11" spans="1:31" x14ac:dyDescent="0.25">
      <c r="A11" s="6">
        <v>2016</v>
      </c>
      <c r="B11" s="6">
        <v>3</v>
      </c>
      <c r="C11" s="6">
        <f t="shared" si="0"/>
        <v>12</v>
      </c>
      <c r="D11" s="9">
        <v>42443</v>
      </c>
      <c r="E11" s="10">
        <v>410</v>
      </c>
      <c r="F11" s="10">
        <f t="shared" si="1"/>
        <v>430</v>
      </c>
      <c r="G11" s="46">
        <f t="shared" si="2"/>
        <v>437.28</v>
      </c>
      <c r="H11" s="6">
        <v>395</v>
      </c>
      <c r="I11" s="6">
        <f t="shared" si="3"/>
        <v>415</v>
      </c>
      <c r="J11" s="46">
        <f t="shared" si="4"/>
        <v>422.16</v>
      </c>
      <c r="K11" s="47"/>
      <c r="L11" s="2">
        <v>42439</v>
      </c>
      <c r="M11" s="62">
        <f t="shared" si="5"/>
        <v>11</v>
      </c>
      <c r="N11" s="1">
        <v>71500</v>
      </c>
      <c r="O11" s="1">
        <f t="shared" si="6"/>
        <v>78818.070000000007</v>
      </c>
      <c r="Q11" s="57">
        <v>42438</v>
      </c>
      <c r="R11" s="62">
        <f t="shared" si="7"/>
        <v>11</v>
      </c>
      <c r="S11" s="54">
        <v>1065</v>
      </c>
      <c r="T11" s="54">
        <f t="shared" si="8"/>
        <v>1050</v>
      </c>
      <c r="U11" s="54">
        <f t="shared" si="9"/>
        <v>1040</v>
      </c>
      <c r="V11" s="55">
        <f t="shared" si="10"/>
        <v>69.333333333333329</v>
      </c>
      <c r="W11" s="56">
        <f t="shared" si="11"/>
        <v>2.0799999999999996</v>
      </c>
      <c r="X11" s="56">
        <f t="shared" si="12"/>
        <v>0.34666666666666662</v>
      </c>
      <c r="Y11" s="56">
        <f t="shared" si="13"/>
        <v>0.26346666666666663</v>
      </c>
      <c r="Z11" s="56">
        <v>3.2</v>
      </c>
      <c r="AA11" s="56">
        <v>1</v>
      </c>
      <c r="AB11" s="56">
        <f t="shared" si="14"/>
        <v>0.85479452054794502</v>
      </c>
      <c r="AC11" s="56">
        <f t="shared" si="15"/>
        <v>7.7449278538812782</v>
      </c>
      <c r="AD11" s="56">
        <f t="shared" si="16"/>
        <v>77.078261187214608</v>
      </c>
      <c r="AE11" s="54">
        <f t="shared" si="17"/>
        <v>77078.261187214608</v>
      </c>
    </row>
    <row r="12" spans="1:31" x14ac:dyDescent="0.25">
      <c r="A12" s="6">
        <v>2016</v>
      </c>
      <c r="B12" s="6">
        <v>3</v>
      </c>
      <c r="C12" s="6">
        <f t="shared" si="0"/>
        <v>12</v>
      </c>
      <c r="D12" s="9">
        <v>42444</v>
      </c>
      <c r="E12" s="10">
        <v>420</v>
      </c>
      <c r="F12" s="10">
        <f t="shared" si="1"/>
        <v>440</v>
      </c>
      <c r="G12" s="46">
        <f t="shared" si="2"/>
        <v>447.36</v>
      </c>
      <c r="H12" s="6">
        <v>420</v>
      </c>
      <c r="I12" s="6">
        <f t="shared" si="3"/>
        <v>440</v>
      </c>
      <c r="J12" s="46">
        <f t="shared" si="4"/>
        <v>447.36</v>
      </c>
      <c r="K12" s="47"/>
      <c r="L12" s="2">
        <v>42440</v>
      </c>
      <c r="M12" s="62">
        <f t="shared" si="5"/>
        <v>11</v>
      </c>
      <c r="N12" s="1">
        <v>73000</v>
      </c>
      <c r="O12" s="1">
        <f t="shared" si="6"/>
        <v>80371.02</v>
      </c>
      <c r="Q12" s="57">
        <v>42439</v>
      </c>
      <c r="R12" s="62">
        <f t="shared" si="7"/>
        <v>11</v>
      </c>
      <c r="S12" s="54">
        <v>1065</v>
      </c>
      <c r="T12" s="54">
        <f t="shared" si="8"/>
        <v>1050</v>
      </c>
      <c r="U12" s="54">
        <f t="shared" si="9"/>
        <v>1040</v>
      </c>
      <c r="V12" s="55">
        <f t="shared" si="10"/>
        <v>69.333333333333329</v>
      </c>
      <c r="W12" s="56">
        <f t="shared" si="11"/>
        <v>2.0799999999999996</v>
      </c>
      <c r="X12" s="56">
        <f t="shared" si="12"/>
        <v>0.34666666666666662</v>
      </c>
      <c r="Y12" s="56">
        <f t="shared" si="13"/>
        <v>0.26346666666666663</v>
      </c>
      <c r="Z12" s="56">
        <v>3.2</v>
      </c>
      <c r="AA12" s="56">
        <v>1</v>
      </c>
      <c r="AB12" s="56">
        <f t="shared" si="14"/>
        <v>0.85479452054794502</v>
      </c>
      <c r="AC12" s="56">
        <f t="shared" si="15"/>
        <v>7.7449278538812782</v>
      </c>
      <c r="AD12" s="56">
        <f t="shared" si="16"/>
        <v>77.078261187214608</v>
      </c>
      <c r="AE12" s="54">
        <f t="shared" si="17"/>
        <v>77078.261187214608</v>
      </c>
    </row>
    <row r="13" spans="1:31" x14ac:dyDescent="0.25">
      <c r="A13" s="6">
        <v>2016</v>
      </c>
      <c r="B13" s="6">
        <v>3</v>
      </c>
      <c r="C13" s="6">
        <f t="shared" si="0"/>
        <v>12</v>
      </c>
      <c r="D13" s="9">
        <v>42445</v>
      </c>
      <c r="E13" s="10">
        <v>425</v>
      </c>
      <c r="F13" s="10">
        <f t="shared" si="1"/>
        <v>445</v>
      </c>
      <c r="G13" s="46">
        <f t="shared" si="2"/>
        <v>452.4</v>
      </c>
      <c r="H13" s="6">
        <v>395</v>
      </c>
      <c r="I13" s="6">
        <f t="shared" si="3"/>
        <v>415</v>
      </c>
      <c r="J13" s="46">
        <f t="shared" si="4"/>
        <v>422.16</v>
      </c>
      <c r="K13" s="47"/>
      <c r="L13" s="2">
        <v>42441</v>
      </c>
      <c r="M13" s="62">
        <f t="shared" si="5"/>
        <v>11</v>
      </c>
      <c r="N13" s="1">
        <v>73000</v>
      </c>
      <c r="O13" s="1">
        <f t="shared" si="6"/>
        <v>80371.02</v>
      </c>
      <c r="Q13" s="57">
        <v>42440</v>
      </c>
      <c r="R13" s="62">
        <f t="shared" si="7"/>
        <v>11</v>
      </c>
      <c r="S13" s="54">
        <v>1054.95</v>
      </c>
      <c r="T13" s="54">
        <f t="shared" si="8"/>
        <v>1039.95</v>
      </c>
      <c r="U13" s="54">
        <f t="shared" si="9"/>
        <v>1029.95</v>
      </c>
      <c r="V13" s="55">
        <f t="shared" si="10"/>
        <v>68.663333333333341</v>
      </c>
      <c r="W13" s="56">
        <f t="shared" si="11"/>
        <v>2.0599000000000003</v>
      </c>
      <c r="X13" s="56">
        <f t="shared" si="12"/>
        <v>0.34331666666666671</v>
      </c>
      <c r="Y13" s="56">
        <f t="shared" si="13"/>
        <v>0.26092066666666669</v>
      </c>
      <c r="Z13" s="56">
        <v>3.2</v>
      </c>
      <c r="AA13" s="56">
        <v>1</v>
      </c>
      <c r="AB13" s="56">
        <f t="shared" si="14"/>
        <v>0.84653424657534249</v>
      </c>
      <c r="AC13" s="56">
        <f t="shared" si="15"/>
        <v>7.7106715799086762</v>
      </c>
      <c r="AD13" s="56">
        <f t="shared" si="16"/>
        <v>76.374004913242018</v>
      </c>
      <c r="AE13" s="54">
        <f t="shared" si="17"/>
        <v>76374.004913242024</v>
      </c>
    </row>
    <row r="14" spans="1:31" x14ac:dyDescent="0.25">
      <c r="A14" s="6">
        <v>2016</v>
      </c>
      <c r="B14" s="6">
        <v>3</v>
      </c>
      <c r="C14" s="6">
        <f t="shared" si="0"/>
        <v>12</v>
      </c>
      <c r="D14" s="9">
        <v>42446</v>
      </c>
      <c r="E14" s="10">
        <v>430</v>
      </c>
      <c r="F14" s="10">
        <f t="shared" si="1"/>
        <v>450</v>
      </c>
      <c r="G14" s="46">
        <f t="shared" si="2"/>
        <v>457.44000000000005</v>
      </c>
      <c r="H14" s="6">
        <v>405</v>
      </c>
      <c r="I14" s="6">
        <f t="shared" si="3"/>
        <v>425</v>
      </c>
      <c r="J14" s="46">
        <f t="shared" si="4"/>
        <v>432.24</v>
      </c>
      <c r="K14" s="47"/>
      <c r="L14" s="2">
        <v>42443</v>
      </c>
      <c r="M14" s="62">
        <f t="shared" si="5"/>
        <v>12</v>
      </c>
      <c r="N14" s="1">
        <v>73000</v>
      </c>
      <c r="O14" s="1">
        <f t="shared" si="6"/>
        <v>80371.02</v>
      </c>
      <c r="Q14" s="57">
        <v>42441</v>
      </c>
      <c r="R14" s="62">
        <f t="shared" si="7"/>
        <v>11</v>
      </c>
      <c r="S14" s="54">
        <v>1045.05</v>
      </c>
      <c r="T14" s="54">
        <f t="shared" si="8"/>
        <v>1030.05</v>
      </c>
      <c r="U14" s="54">
        <f t="shared" si="9"/>
        <v>1020.05</v>
      </c>
      <c r="V14" s="55">
        <f t="shared" si="10"/>
        <v>68.00333333333333</v>
      </c>
      <c r="W14" s="56">
        <f t="shared" si="11"/>
        <v>2.0400999999999998</v>
      </c>
      <c r="X14" s="56">
        <f t="shared" si="12"/>
        <v>0.34001666666666663</v>
      </c>
      <c r="Y14" s="56">
        <f t="shared" si="13"/>
        <v>0.25841266666666668</v>
      </c>
      <c r="Z14" s="56">
        <v>3.2</v>
      </c>
      <c r="AA14" s="56">
        <v>1</v>
      </c>
      <c r="AB14" s="56">
        <f t="shared" si="14"/>
        <v>0.83839726027397254</v>
      </c>
      <c r="AC14" s="56">
        <f t="shared" si="15"/>
        <v>7.6769265936073063</v>
      </c>
      <c r="AD14" s="56">
        <f t="shared" si="16"/>
        <v>75.680259926940636</v>
      </c>
      <c r="AE14" s="54">
        <f t="shared" si="17"/>
        <v>75680.259926940635</v>
      </c>
    </row>
    <row r="15" spans="1:31" x14ac:dyDescent="0.25">
      <c r="A15" s="6">
        <v>2016</v>
      </c>
      <c r="B15" s="6">
        <v>3</v>
      </c>
      <c r="C15" s="6">
        <f t="shared" si="0"/>
        <v>12</v>
      </c>
      <c r="D15" s="9">
        <v>42447</v>
      </c>
      <c r="E15" s="10">
        <v>430</v>
      </c>
      <c r="F15" s="10">
        <f t="shared" si="1"/>
        <v>450</v>
      </c>
      <c r="G15" s="46">
        <f t="shared" si="2"/>
        <v>457.44000000000005</v>
      </c>
      <c r="H15" s="6">
        <v>405</v>
      </c>
      <c r="I15" s="6">
        <f t="shared" si="3"/>
        <v>425</v>
      </c>
      <c r="J15" s="46">
        <f t="shared" si="4"/>
        <v>432.24</v>
      </c>
      <c r="K15" s="47"/>
      <c r="L15" s="2">
        <v>42444</v>
      </c>
      <c r="M15" s="62">
        <f t="shared" si="5"/>
        <v>12</v>
      </c>
      <c r="N15" s="1">
        <v>73000</v>
      </c>
      <c r="O15" s="1">
        <f t="shared" si="6"/>
        <v>80371.02</v>
      </c>
      <c r="Q15" s="57">
        <v>42442</v>
      </c>
      <c r="R15" s="62">
        <f t="shared" si="7"/>
        <v>12</v>
      </c>
      <c r="S15" s="54">
        <v>1045.05</v>
      </c>
      <c r="T15" s="54">
        <f t="shared" si="8"/>
        <v>1030.05</v>
      </c>
      <c r="U15" s="54">
        <f t="shared" si="9"/>
        <v>1020.05</v>
      </c>
      <c r="V15" s="55">
        <f t="shared" si="10"/>
        <v>68.00333333333333</v>
      </c>
      <c r="W15" s="56">
        <f t="shared" si="11"/>
        <v>2.0400999999999998</v>
      </c>
      <c r="X15" s="56">
        <f t="shared" si="12"/>
        <v>0.34001666666666663</v>
      </c>
      <c r="Y15" s="56">
        <f t="shared" si="13"/>
        <v>0.25841266666666668</v>
      </c>
      <c r="Z15" s="56">
        <v>3.2</v>
      </c>
      <c r="AA15" s="56">
        <v>1</v>
      </c>
      <c r="AB15" s="56">
        <f t="shared" si="14"/>
        <v>0.83839726027397254</v>
      </c>
      <c r="AC15" s="56">
        <f t="shared" si="15"/>
        <v>7.6769265936073063</v>
      </c>
      <c r="AD15" s="56">
        <f t="shared" si="16"/>
        <v>75.680259926940636</v>
      </c>
      <c r="AE15" s="54">
        <f t="shared" si="17"/>
        <v>75680.259926940635</v>
      </c>
    </row>
    <row r="16" spans="1:31" x14ac:dyDescent="0.25">
      <c r="A16" s="6">
        <v>2016</v>
      </c>
      <c r="B16" s="6">
        <v>3</v>
      </c>
      <c r="C16" s="6">
        <f t="shared" si="0"/>
        <v>13</v>
      </c>
      <c r="D16" s="9">
        <v>42450</v>
      </c>
      <c r="E16" s="10">
        <v>440</v>
      </c>
      <c r="F16" s="10">
        <f t="shared" si="1"/>
        <v>460</v>
      </c>
      <c r="G16" s="46">
        <f t="shared" si="2"/>
        <v>467.52</v>
      </c>
      <c r="H16" s="6">
        <v>420</v>
      </c>
      <c r="I16" s="6">
        <f t="shared" si="3"/>
        <v>440</v>
      </c>
      <c r="J16" s="46">
        <f t="shared" si="4"/>
        <v>447.36</v>
      </c>
      <c r="K16" s="47"/>
      <c r="L16" s="2">
        <v>42445</v>
      </c>
      <c r="M16" s="62">
        <f t="shared" si="5"/>
        <v>12</v>
      </c>
      <c r="N16" s="1">
        <v>73000</v>
      </c>
      <c r="O16" s="1">
        <f t="shared" si="6"/>
        <v>80371.02</v>
      </c>
      <c r="Q16" s="57">
        <v>42443</v>
      </c>
      <c r="R16" s="62">
        <f t="shared" si="7"/>
        <v>12</v>
      </c>
      <c r="S16" s="54">
        <v>1045.05</v>
      </c>
      <c r="T16" s="54">
        <f t="shared" si="8"/>
        <v>1030.05</v>
      </c>
      <c r="U16" s="54">
        <f t="shared" si="9"/>
        <v>1020.05</v>
      </c>
      <c r="V16" s="55">
        <f t="shared" si="10"/>
        <v>68.00333333333333</v>
      </c>
      <c r="W16" s="56">
        <f t="shared" si="11"/>
        <v>2.0400999999999998</v>
      </c>
      <c r="X16" s="56">
        <f t="shared" si="12"/>
        <v>0.34001666666666663</v>
      </c>
      <c r="Y16" s="56">
        <f t="shared" si="13"/>
        <v>0.25841266666666668</v>
      </c>
      <c r="Z16" s="56">
        <v>3.2</v>
      </c>
      <c r="AA16" s="56">
        <v>1</v>
      </c>
      <c r="AB16" s="56">
        <f t="shared" si="14"/>
        <v>0.83839726027397254</v>
      </c>
      <c r="AC16" s="56">
        <f t="shared" si="15"/>
        <v>7.6769265936073063</v>
      </c>
      <c r="AD16" s="56">
        <f t="shared" si="16"/>
        <v>75.680259926940636</v>
      </c>
      <c r="AE16" s="54">
        <f t="shared" si="17"/>
        <v>75680.259926940635</v>
      </c>
    </row>
    <row r="17" spans="1:31" x14ac:dyDescent="0.25">
      <c r="A17" s="6">
        <v>2016</v>
      </c>
      <c r="B17" s="6">
        <v>3</v>
      </c>
      <c r="C17" s="6">
        <f t="shared" si="0"/>
        <v>13</v>
      </c>
      <c r="D17" s="9">
        <v>42451</v>
      </c>
      <c r="E17" s="10">
        <v>445</v>
      </c>
      <c r="F17" s="10">
        <f t="shared" si="1"/>
        <v>465</v>
      </c>
      <c r="G17" s="46">
        <f t="shared" si="2"/>
        <v>472.56000000000006</v>
      </c>
      <c r="H17" s="6">
        <v>425</v>
      </c>
      <c r="I17" s="6">
        <f t="shared" si="3"/>
        <v>445</v>
      </c>
      <c r="J17" s="46">
        <f t="shared" si="4"/>
        <v>452.4</v>
      </c>
      <c r="K17" s="47"/>
      <c r="L17" s="2">
        <v>42446</v>
      </c>
      <c r="M17" s="62">
        <f t="shared" si="5"/>
        <v>12</v>
      </c>
      <c r="N17" s="1">
        <v>73000</v>
      </c>
      <c r="O17" s="1">
        <f t="shared" si="6"/>
        <v>80371.02</v>
      </c>
      <c r="Q17" s="57">
        <v>42444</v>
      </c>
      <c r="R17" s="62">
        <f t="shared" si="7"/>
        <v>12</v>
      </c>
      <c r="S17" s="54">
        <v>1035</v>
      </c>
      <c r="T17" s="54">
        <f t="shared" si="8"/>
        <v>1020</v>
      </c>
      <c r="U17" s="54">
        <f t="shared" si="9"/>
        <v>1010</v>
      </c>
      <c r="V17" s="55">
        <f t="shared" si="10"/>
        <v>67.333333333333329</v>
      </c>
      <c r="W17" s="56">
        <f t="shared" si="11"/>
        <v>2.0199999999999996</v>
      </c>
      <c r="X17" s="56">
        <f t="shared" si="12"/>
        <v>0.33666666666666667</v>
      </c>
      <c r="Y17" s="56">
        <f t="shared" si="13"/>
        <v>0.25586666666666663</v>
      </c>
      <c r="Z17" s="56">
        <v>3.2</v>
      </c>
      <c r="AA17" s="56">
        <v>1</v>
      </c>
      <c r="AB17" s="56">
        <f t="shared" si="14"/>
        <v>0.83013698630136989</v>
      </c>
      <c r="AC17" s="56">
        <f t="shared" si="15"/>
        <v>7.6426703196347026</v>
      </c>
      <c r="AD17" s="56">
        <f t="shared" si="16"/>
        <v>74.976003652968032</v>
      </c>
      <c r="AE17" s="54">
        <f t="shared" si="17"/>
        <v>74976.003652968036</v>
      </c>
    </row>
    <row r="18" spans="1:31" x14ac:dyDescent="0.25">
      <c r="A18" s="6">
        <v>2016</v>
      </c>
      <c r="B18" s="6">
        <v>3</v>
      </c>
      <c r="C18" s="6">
        <f t="shared" si="0"/>
        <v>13</v>
      </c>
      <c r="D18" s="9">
        <v>42452</v>
      </c>
      <c r="E18" s="10">
        <v>445</v>
      </c>
      <c r="F18" s="10">
        <f t="shared" si="1"/>
        <v>465</v>
      </c>
      <c r="G18" s="46">
        <f t="shared" si="2"/>
        <v>472.56000000000006</v>
      </c>
      <c r="H18" s="6">
        <v>425</v>
      </c>
      <c r="I18" s="6">
        <f t="shared" si="3"/>
        <v>445</v>
      </c>
      <c r="J18" s="46">
        <f t="shared" si="4"/>
        <v>452.4</v>
      </c>
      <c r="K18" s="47"/>
      <c r="L18" s="2">
        <v>42447</v>
      </c>
      <c r="M18" s="62">
        <f t="shared" si="5"/>
        <v>12</v>
      </c>
      <c r="N18" s="1">
        <v>72500</v>
      </c>
      <c r="O18" s="1">
        <f t="shared" si="6"/>
        <v>79853.37</v>
      </c>
      <c r="Q18" s="57">
        <v>42445</v>
      </c>
      <c r="R18" s="62">
        <f t="shared" si="7"/>
        <v>12</v>
      </c>
      <c r="S18" s="54">
        <v>1035</v>
      </c>
      <c r="T18" s="54">
        <f t="shared" si="8"/>
        <v>1020</v>
      </c>
      <c r="U18" s="54">
        <f t="shared" si="9"/>
        <v>1010</v>
      </c>
      <c r="V18" s="55">
        <f t="shared" si="10"/>
        <v>67.333333333333329</v>
      </c>
      <c r="W18" s="56">
        <f t="shared" si="11"/>
        <v>2.0199999999999996</v>
      </c>
      <c r="X18" s="56">
        <f t="shared" si="12"/>
        <v>0.33666666666666667</v>
      </c>
      <c r="Y18" s="56">
        <f t="shared" si="13"/>
        <v>0.25586666666666663</v>
      </c>
      <c r="Z18" s="56">
        <v>3.2</v>
      </c>
      <c r="AA18" s="56">
        <v>1</v>
      </c>
      <c r="AB18" s="56">
        <f t="shared" si="14"/>
        <v>0.83013698630136989</v>
      </c>
      <c r="AC18" s="56">
        <f t="shared" si="15"/>
        <v>7.6426703196347026</v>
      </c>
      <c r="AD18" s="56">
        <f t="shared" si="16"/>
        <v>74.976003652968032</v>
      </c>
      <c r="AE18" s="54">
        <f t="shared" si="17"/>
        <v>74976.003652968036</v>
      </c>
    </row>
    <row r="19" spans="1:31" x14ac:dyDescent="0.25">
      <c r="A19" s="6">
        <v>2016</v>
      </c>
      <c r="B19" s="6">
        <v>3</v>
      </c>
      <c r="C19" s="6">
        <f t="shared" si="0"/>
        <v>13</v>
      </c>
      <c r="D19" s="9">
        <v>42453</v>
      </c>
      <c r="E19" s="10">
        <v>445</v>
      </c>
      <c r="F19" s="10">
        <f t="shared" si="1"/>
        <v>465</v>
      </c>
      <c r="G19" s="46">
        <f t="shared" si="2"/>
        <v>472.56000000000006</v>
      </c>
      <c r="H19" s="6">
        <v>425</v>
      </c>
      <c r="I19" s="6">
        <f t="shared" si="3"/>
        <v>445</v>
      </c>
      <c r="J19" s="46">
        <f t="shared" si="4"/>
        <v>452.4</v>
      </c>
      <c r="K19" s="47"/>
      <c r="L19" s="2">
        <v>42448</v>
      </c>
      <c r="M19" s="62">
        <f t="shared" si="5"/>
        <v>12</v>
      </c>
      <c r="N19" s="1">
        <v>72500</v>
      </c>
      <c r="O19" s="1">
        <f t="shared" si="6"/>
        <v>79853.37</v>
      </c>
      <c r="Q19" s="57">
        <v>42446</v>
      </c>
      <c r="R19" s="62">
        <f t="shared" si="7"/>
        <v>12</v>
      </c>
      <c r="S19" s="54">
        <v>1054.95</v>
      </c>
      <c r="T19" s="54">
        <f t="shared" si="8"/>
        <v>1039.95</v>
      </c>
      <c r="U19" s="54">
        <f t="shared" si="9"/>
        <v>1029.95</v>
      </c>
      <c r="V19" s="55">
        <f t="shared" si="10"/>
        <v>68.663333333333341</v>
      </c>
      <c r="W19" s="56">
        <f t="shared" si="11"/>
        <v>2.0599000000000003</v>
      </c>
      <c r="X19" s="56">
        <f t="shared" si="12"/>
        <v>0.34331666666666671</v>
      </c>
      <c r="Y19" s="56">
        <f t="shared" si="13"/>
        <v>0.26092066666666669</v>
      </c>
      <c r="Z19" s="56">
        <v>3.2</v>
      </c>
      <c r="AA19" s="56">
        <v>1</v>
      </c>
      <c r="AB19" s="56">
        <f t="shared" si="14"/>
        <v>0.84653424657534249</v>
      </c>
      <c r="AC19" s="56">
        <f t="shared" si="15"/>
        <v>7.7106715799086762</v>
      </c>
      <c r="AD19" s="56">
        <f t="shared" si="16"/>
        <v>76.374004913242018</v>
      </c>
      <c r="AE19" s="54">
        <f t="shared" si="17"/>
        <v>76374.004913242024</v>
      </c>
    </row>
    <row r="20" spans="1:31" x14ac:dyDescent="0.25">
      <c r="A20" s="6">
        <v>2016</v>
      </c>
      <c r="B20" s="6">
        <v>3</v>
      </c>
      <c r="C20" s="6">
        <f t="shared" si="0"/>
        <v>14</v>
      </c>
      <c r="D20" s="9">
        <v>42457</v>
      </c>
      <c r="E20" s="10">
        <v>455</v>
      </c>
      <c r="F20" s="10">
        <f t="shared" si="1"/>
        <v>475</v>
      </c>
      <c r="G20" s="46">
        <f t="shared" si="2"/>
        <v>482.64</v>
      </c>
      <c r="H20" s="6">
        <v>435</v>
      </c>
      <c r="I20" s="6">
        <f t="shared" si="3"/>
        <v>455</v>
      </c>
      <c r="J20" s="46">
        <f t="shared" si="4"/>
        <v>462.48</v>
      </c>
      <c r="K20" s="47"/>
      <c r="L20" s="2">
        <v>42450</v>
      </c>
      <c r="M20" s="62">
        <f t="shared" si="5"/>
        <v>13</v>
      </c>
      <c r="N20" s="1">
        <v>73000</v>
      </c>
      <c r="O20" s="1">
        <f t="shared" si="6"/>
        <v>80371.02</v>
      </c>
      <c r="Q20" s="57">
        <v>42447</v>
      </c>
      <c r="R20" s="62">
        <f t="shared" si="7"/>
        <v>12</v>
      </c>
      <c r="S20" s="54">
        <v>1065</v>
      </c>
      <c r="T20" s="54">
        <f t="shared" si="8"/>
        <v>1050</v>
      </c>
      <c r="U20" s="54">
        <f t="shared" si="9"/>
        <v>1040</v>
      </c>
      <c r="V20" s="55">
        <f t="shared" si="10"/>
        <v>69.333333333333329</v>
      </c>
      <c r="W20" s="56">
        <f t="shared" si="11"/>
        <v>2.0799999999999996</v>
      </c>
      <c r="X20" s="56">
        <f t="shared" si="12"/>
        <v>0.34666666666666662</v>
      </c>
      <c r="Y20" s="56">
        <f t="shared" si="13"/>
        <v>0.26346666666666663</v>
      </c>
      <c r="Z20" s="56">
        <v>3.2</v>
      </c>
      <c r="AA20" s="56">
        <v>1</v>
      </c>
      <c r="AB20" s="56">
        <f t="shared" si="14"/>
        <v>0.85479452054794502</v>
      </c>
      <c r="AC20" s="56">
        <f t="shared" si="15"/>
        <v>7.7449278538812782</v>
      </c>
      <c r="AD20" s="56">
        <f t="shared" si="16"/>
        <v>77.078261187214608</v>
      </c>
      <c r="AE20" s="54">
        <f t="shared" si="17"/>
        <v>77078.261187214608</v>
      </c>
    </row>
    <row r="21" spans="1:31" x14ac:dyDescent="0.25">
      <c r="A21" s="6">
        <v>2016</v>
      </c>
      <c r="B21" s="6">
        <v>3</v>
      </c>
      <c r="C21" s="6">
        <f t="shared" si="0"/>
        <v>14</v>
      </c>
      <c r="D21" s="9">
        <v>42458</v>
      </c>
      <c r="E21" s="10">
        <v>460</v>
      </c>
      <c r="F21" s="10">
        <f t="shared" si="1"/>
        <v>480</v>
      </c>
      <c r="G21" s="46">
        <f t="shared" si="2"/>
        <v>487.68</v>
      </c>
      <c r="H21" s="6">
        <v>445</v>
      </c>
      <c r="I21" s="6">
        <f t="shared" si="3"/>
        <v>465</v>
      </c>
      <c r="J21" s="46">
        <f t="shared" si="4"/>
        <v>472.56000000000006</v>
      </c>
      <c r="K21" s="47"/>
      <c r="L21" s="2">
        <v>42461</v>
      </c>
      <c r="M21" s="62">
        <f t="shared" si="5"/>
        <v>14</v>
      </c>
      <c r="N21" s="1">
        <v>76500</v>
      </c>
      <c r="O21" s="1">
        <f t="shared" si="6"/>
        <v>83994.57</v>
      </c>
      <c r="Q21" s="57">
        <v>42448</v>
      </c>
      <c r="R21" s="62">
        <f t="shared" si="7"/>
        <v>12</v>
      </c>
      <c r="S21" s="54">
        <v>1065</v>
      </c>
      <c r="T21" s="54">
        <f t="shared" si="8"/>
        <v>1050</v>
      </c>
      <c r="U21" s="54">
        <f t="shared" si="9"/>
        <v>1040</v>
      </c>
      <c r="V21" s="55">
        <f t="shared" si="10"/>
        <v>69.333333333333329</v>
      </c>
      <c r="W21" s="56">
        <f t="shared" si="11"/>
        <v>2.0799999999999996</v>
      </c>
      <c r="X21" s="56">
        <f t="shared" si="12"/>
        <v>0.34666666666666662</v>
      </c>
      <c r="Y21" s="56">
        <f t="shared" si="13"/>
        <v>0.26346666666666663</v>
      </c>
      <c r="Z21" s="56">
        <v>3.2</v>
      </c>
      <c r="AA21" s="56">
        <v>1</v>
      </c>
      <c r="AB21" s="56">
        <f t="shared" si="14"/>
        <v>0.85479452054794502</v>
      </c>
      <c r="AC21" s="56">
        <f t="shared" si="15"/>
        <v>7.7449278538812782</v>
      </c>
      <c r="AD21" s="56">
        <f t="shared" si="16"/>
        <v>77.078261187214608</v>
      </c>
      <c r="AE21" s="54">
        <f t="shared" si="17"/>
        <v>77078.261187214608</v>
      </c>
    </row>
    <row r="22" spans="1:31" x14ac:dyDescent="0.25">
      <c r="A22" s="6">
        <v>2016</v>
      </c>
      <c r="B22" s="6">
        <v>3</v>
      </c>
      <c r="C22" s="6">
        <f t="shared" si="0"/>
        <v>14</v>
      </c>
      <c r="D22" s="9">
        <v>42459</v>
      </c>
      <c r="E22" s="10">
        <v>455</v>
      </c>
      <c r="F22" s="10">
        <f t="shared" si="1"/>
        <v>475</v>
      </c>
      <c r="G22" s="46">
        <f t="shared" si="2"/>
        <v>482.64</v>
      </c>
      <c r="H22" s="6">
        <v>440</v>
      </c>
      <c r="I22" s="6">
        <f t="shared" si="3"/>
        <v>460</v>
      </c>
      <c r="J22" s="46">
        <f t="shared" si="4"/>
        <v>467.52</v>
      </c>
      <c r="K22" s="47"/>
      <c r="L22" s="2">
        <v>42462</v>
      </c>
      <c r="M22" s="62">
        <f t="shared" si="5"/>
        <v>14</v>
      </c>
      <c r="N22" s="1">
        <v>76500</v>
      </c>
      <c r="O22" s="1">
        <f t="shared" si="6"/>
        <v>83994.57</v>
      </c>
      <c r="Q22" s="57">
        <v>42449</v>
      </c>
      <c r="R22" s="62">
        <f t="shared" si="7"/>
        <v>13</v>
      </c>
      <c r="S22" s="54">
        <v>1065</v>
      </c>
      <c r="T22" s="54">
        <f t="shared" si="8"/>
        <v>1050</v>
      </c>
      <c r="U22" s="54">
        <f t="shared" si="9"/>
        <v>1040</v>
      </c>
      <c r="V22" s="55">
        <f t="shared" si="10"/>
        <v>69.333333333333329</v>
      </c>
      <c r="W22" s="56">
        <f t="shared" si="11"/>
        <v>2.0799999999999996</v>
      </c>
      <c r="X22" s="56">
        <f t="shared" si="12"/>
        <v>0.34666666666666662</v>
      </c>
      <c r="Y22" s="56">
        <f t="shared" si="13"/>
        <v>0.26346666666666663</v>
      </c>
      <c r="Z22" s="56">
        <v>3.2</v>
      </c>
      <c r="AA22" s="56">
        <v>1</v>
      </c>
      <c r="AB22" s="56">
        <f t="shared" si="14"/>
        <v>0.85479452054794502</v>
      </c>
      <c r="AC22" s="56">
        <f t="shared" si="15"/>
        <v>7.7449278538812782</v>
      </c>
      <c r="AD22" s="56">
        <f t="shared" si="16"/>
        <v>77.078261187214608</v>
      </c>
      <c r="AE22" s="54">
        <f t="shared" si="17"/>
        <v>77078.261187214608</v>
      </c>
    </row>
    <row r="23" spans="1:31" x14ac:dyDescent="0.25">
      <c r="A23" s="6">
        <v>2016</v>
      </c>
      <c r="B23" s="6">
        <v>3</v>
      </c>
      <c r="C23" s="6">
        <f t="shared" si="0"/>
        <v>14</v>
      </c>
      <c r="D23" s="9">
        <v>42460</v>
      </c>
      <c r="E23" s="10">
        <v>460</v>
      </c>
      <c r="F23" s="10">
        <f t="shared" si="1"/>
        <v>480</v>
      </c>
      <c r="G23" s="46">
        <f t="shared" si="2"/>
        <v>487.68</v>
      </c>
      <c r="H23" s="6">
        <v>440</v>
      </c>
      <c r="I23" s="6">
        <f t="shared" si="3"/>
        <v>460</v>
      </c>
      <c r="J23" s="46">
        <f t="shared" si="4"/>
        <v>467.52</v>
      </c>
      <c r="K23" s="47"/>
      <c r="L23" s="2">
        <v>42464</v>
      </c>
      <c r="M23" s="62">
        <f t="shared" si="5"/>
        <v>15</v>
      </c>
      <c r="N23" s="1">
        <v>77500</v>
      </c>
      <c r="O23" s="1">
        <f t="shared" si="6"/>
        <v>85029.87</v>
      </c>
      <c r="Q23" s="57">
        <v>42450</v>
      </c>
      <c r="R23" s="62">
        <f t="shared" si="7"/>
        <v>13</v>
      </c>
      <c r="S23" s="54">
        <v>1054.95</v>
      </c>
      <c r="T23" s="54">
        <f t="shared" si="8"/>
        <v>1039.95</v>
      </c>
      <c r="U23" s="54">
        <f t="shared" si="9"/>
        <v>1029.95</v>
      </c>
      <c r="V23" s="55">
        <f t="shared" si="10"/>
        <v>68.663333333333341</v>
      </c>
      <c r="W23" s="56">
        <f t="shared" si="11"/>
        <v>2.0599000000000003</v>
      </c>
      <c r="X23" s="56">
        <f t="shared" si="12"/>
        <v>0.34331666666666671</v>
      </c>
      <c r="Y23" s="56">
        <f t="shared" si="13"/>
        <v>0.26092066666666669</v>
      </c>
      <c r="Z23" s="56">
        <v>3.2</v>
      </c>
      <c r="AA23" s="56">
        <v>1</v>
      </c>
      <c r="AB23" s="56">
        <f t="shared" si="14"/>
        <v>0.84653424657534249</v>
      </c>
      <c r="AC23" s="56">
        <f t="shared" si="15"/>
        <v>7.7106715799086762</v>
      </c>
      <c r="AD23" s="56">
        <f t="shared" si="16"/>
        <v>76.374004913242018</v>
      </c>
      <c r="AE23" s="54">
        <f t="shared" si="17"/>
        <v>76374.004913242024</v>
      </c>
    </row>
    <row r="24" spans="1:31" x14ac:dyDescent="0.25">
      <c r="A24" s="6">
        <v>2016</v>
      </c>
      <c r="B24" s="6">
        <v>4</v>
      </c>
      <c r="C24" s="6">
        <f t="shared" si="0"/>
        <v>14</v>
      </c>
      <c r="D24" s="9">
        <v>42461</v>
      </c>
      <c r="E24" s="10">
        <v>470</v>
      </c>
      <c r="F24" s="10">
        <f t="shared" si="1"/>
        <v>490</v>
      </c>
      <c r="G24" s="46">
        <f t="shared" si="2"/>
        <v>497.76</v>
      </c>
      <c r="H24" s="6">
        <v>450</v>
      </c>
      <c r="I24" s="6">
        <f t="shared" si="3"/>
        <v>470</v>
      </c>
      <c r="J24" s="46">
        <f t="shared" si="4"/>
        <v>477.6</v>
      </c>
      <c r="K24" s="47"/>
      <c r="L24" s="2">
        <v>42465</v>
      </c>
      <c r="M24" s="62">
        <f t="shared" si="5"/>
        <v>15</v>
      </c>
      <c r="N24" s="1">
        <v>80000</v>
      </c>
      <c r="O24" s="1">
        <f t="shared" si="6"/>
        <v>87618.12</v>
      </c>
      <c r="Q24" s="57">
        <v>42451</v>
      </c>
      <c r="R24" s="62">
        <f t="shared" si="7"/>
        <v>13</v>
      </c>
      <c r="S24" s="54">
        <v>1054.95</v>
      </c>
      <c r="T24" s="54">
        <f t="shared" si="8"/>
        <v>1039.95</v>
      </c>
      <c r="U24" s="54">
        <f t="shared" si="9"/>
        <v>1029.95</v>
      </c>
      <c r="V24" s="55">
        <f t="shared" si="10"/>
        <v>68.663333333333341</v>
      </c>
      <c r="W24" s="56">
        <f t="shared" si="11"/>
        <v>2.0599000000000003</v>
      </c>
      <c r="X24" s="56">
        <f t="shared" si="12"/>
        <v>0.34331666666666671</v>
      </c>
      <c r="Y24" s="56">
        <f t="shared" si="13"/>
        <v>0.26092066666666669</v>
      </c>
      <c r="Z24" s="56">
        <v>3.2</v>
      </c>
      <c r="AA24" s="56">
        <v>1</v>
      </c>
      <c r="AB24" s="56">
        <f t="shared" si="14"/>
        <v>0.84653424657534249</v>
      </c>
      <c r="AC24" s="56">
        <f t="shared" si="15"/>
        <v>7.7106715799086762</v>
      </c>
      <c r="AD24" s="56">
        <f t="shared" si="16"/>
        <v>76.374004913242018</v>
      </c>
      <c r="AE24" s="54">
        <f t="shared" si="17"/>
        <v>76374.004913242024</v>
      </c>
    </row>
    <row r="25" spans="1:31" x14ac:dyDescent="0.25">
      <c r="A25" s="6">
        <v>2016</v>
      </c>
      <c r="B25" s="6">
        <v>4</v>
      </c>
      <c r="C25" s="6">
        <f t="shared" si="0"/>
        <v>15</v>
      </c>
      <c r="D25" s="9">
        <v>42464</v>
      </c>
      <c r="E25" s="10">
        <v>485</v>
      </c>
      <c r="F25" s="10">
        <f t="shared" si="1"/>
        <v>505</v>
      </c>
      <c r="G25" s="46">
        <f t="shared" si="2"/>
        <v>512.88</v>
      </c>
      <c r="H25" s="6">
        <v>460</v>
      </c>
      <c r="I25" s="6">
        <f t="shared" si="3"/>
        <v>480</v>
      </c>
      <c r="J25" s="46">
        <f t="shared" si="4"/>
        <v>487.68</v>
      </c>
      <c r="K25" s="47"/>
      <c r="L25" s="2">
        <v>42466</v>
      </c>
      <c r="M25" s="62">
        <f t="shared" si="5"/>
        <v>15</v>
      </c>
      <c r="N25" s="1">
        <v>82000</v>
      </c>
      <c r="O25" s="1">
        <f t="shared" si="6"/>
        <v>89688.72</v>
      </c>
      <c r="Q25" s="57">
        <v>42452</v>
      </c>
      <c r="R25" s="62">
        <f t="shared" si="7"/>
        <v>13</v>
      </c>
      <c r="S25" s="54">
        <v>1054.95</v>
      </c>
      <c r="T25" s="54">
        <f t="shared" si="8"/>
        <v>1039.95</v>
      </c>
      <c r="U25" s="54">
        <f t="shared" si="9"/>
        <v>1029.95</v>
      </c>
      <c r="V25" s="55">
        <f t="shared" si="10"/>
        <v>68.663333333333341</v>
      </c>
      <c r="W25" s="56">
        <f t="shared" si="11"/>
        <v>2.0599000000000003</v>
      </c>
      <c r="X25" s="56">
        <f t="shared" si="12"/>
        <v>0.34331666666666671</v>
      </c>
      <c r="Y25" s="56">
        <f t="shared" si="13"/>
        <v>0.26092066666666669</v>
      </c>
      <c r="Z25" s="56">
        <v>3.2</v>
      </c>
      <c r="AA25" s="56">
        <v>1</v>
      </c>
      <c r="AB25" s="56">
        <f t="shared" si="14"/>
        <v>0.84653424657534249</v>
      </c>
      <c r="AC25" s="56">
        <f t="shared" si="15"/>
        <v>7.7106715799086762</v>
      </c>
      <c r="AD25" s="56">
        <f t="shared" si="16"/>
        <v>76.374004913242018</v>
      </c>
      <c r="AE25" s="54">
        <f t="shared" si="17"/>
        <v>76374.004913242024</v>
      </c>
    </row>
    <row r="26" spans="1:31" x14ac:dyDescent="0.25">
      <c r="A26" s="6">
        <v>2016</v>
      </c>
      <c r="B26" s="6">
        <v>4</v>
      </c>
      <c r="C26" s="6">
        <f t="shared" si="0"/>
        <v>15</v>
      </c>
      <c r="D26" s="9">
        <v>42465</v>
      </c>
      <c r="E26" s="10">
        <v>485</v>
      </c>
      <c r="F26" s="10">
        <f t="shared" si="1"/>
        <v>505</v>
      </c>
      <c r="G26" s="46">
        <f t="shared" si="2"/>
        <v>512.88</v>
      </c>
      <c r="H26" s="6">
        <v>460</v>
      </c>
      <c r="I26" s="6">
        <f t="shared" si="3"/>
        <v>480</v>
      </c>
      <c r="J26" s="46">
        <f t="shared" si="4"/>
        <v>487.68</v>
      </c>
      <c r="K26" s="47"/>
      <c r="L26" s="2">
        <v>42467</v>
      </c>
      <c r="M26" s="62">
        <f t="shared" si="5"/>
        <v>15</v>
      </c>
      <c r="N26" s="1">
        <v>82000</v>
      </c>
      <c r="O26" s="1">
        <f t="shared" si="6"/>
        <v>89688.72</v>
      </c>
      <c r="Q26" s="57">
        <v>42453</v>
      </c>
      <c r="R26" s="62">
        <f t="shared" si="7"/>
        <v>13</v>
      </c>
      <c r="S26" s="54">
        <v>1054.95</v>
      </c>
      <c r="T26" s="54">
        <f t="shared" si="8"/>
        <v>1039.95</v>
      </c>
      <c r="U26" s="54">
        <f t="shared" si="9"/>
        <v>1029.95</v>
      </c>
      <c r="V26" s="55">
        <f t="shared" si="10"/>
        <v>68.663333333333341</v>
      </c>
      <c r="W26" s="56">
        <f t="shared" si="11"/>
        <v>2.0599000000000003</v>
      </c>
      <c r="X26" s="56">
        <f t="shared" si="12"/>
        <v>0.34331666666666671</v>
      </c>
      <c r="Y26" s="56">
        <f t="shared" si="13"/>
        <v>0.26092066666666669</v>
      </c>
      <c r="Z26" s="56">
        <v>3.2</v>
      </c>
      <c r="AA26" s="56">
        <v>1</v>
      </c>
      <c r="AB26" s="56">
        <f t="shared" si="14"/>
        <v>0.84653424657534249</v>
      </c>
      <c r="AC26" s="56">
        <f t="shared" si="15"/>
        <v>7.7106715799086762</v>
      </c>
      <c r="AD26" s="56">
        <f t="shared" si="16"/>
        <v>76.374004913242018</v>
      </c>
      <c r="AE26" s="54">
        <f t="shared" si="17"/>
        <v>76374.004913242024</v>
      </c>
    </row>
    <row r="27" spans="1:31" x14ac:dyDescent="0.25">
      <c r="A27" s="6">
        <v>2016</v>
      </c>
      <c r="B27" s="6">
        <v>4</v>
      </c>
      <c r="C27" s="6">
        <f t="shared" si="0"/>
        <v>15</v>
      </c>
      <c r="D27" s="9">
        <v>42466</v>
      </c>
      <c r="E27" s="10">
        <v>500</v>
      </c>
      <c r="F27" s="10">
        <f t="shared" si="1"/>
        <v>520</v>
      </c>
      <c r="G27" s="46">
        <f t="shared" si="2"/>
        <v>528</v>
      </c>
      <c r="H27" s="6">
        <v>460</v>
      </c>
      <c r="I27" s="6">
        <f t="shared" si="3"/>
        <v>480</v>
      </c>
      <c r="J27" s="46">
        <f t="shared" si="4"/>
        <v>487.68</v>
      </c>
      <c r="K27" s="47"/>
      <c r="L27" s="2">
        <v>42468</v>
      </c>
      <c r="M27" s="62">
        <f t="shared" si="5"/>
        <v>15</v>
      </c>
      <c r="N27" s="1">
        <v>83000</v>
      </c>
      <c r="O27" s="1">
        <f t="shared" si="6"/>
        <v>90724.02</v>
      </c>
      <c r="Q27" s="57">
        <v>42454</v>
      </c>
      <c r="R27" s="62">
        <f t="shared" si="7"/>
        <v>13</v>
      </c>
      <c r="S27" s="54">
        <v>1080</v>
      </c>
      <c r="T27" s="54">
        <f t="shared" si="8"/>
        <v>1065</v>
      </c>
      <c r="U27" s="54">
        <f t="shared" si="9"/>
        <v>1055</v>
      </c>
      <c r="V27" s="55">
        <f t="shared" si="10"/>
        <v>70.333333333333329</v>
      </c>
      <c r="W27" s="56">
        <f t="shared" si="11"/>
        <v>2.11</v>
      </c>
      <c r="X27" s="56">
        <f t="shared" si="12"/>
        <v>0.35166666666666663</v>
      </c>
      <c r="Y27" s="56">
        <f t="shared" si="13"/>
        <v>0.26726666666666665</v>
      </c>
      <c r="Z27" s="56">
        <v>3.2</v>
      </c>
      <c r="AA27" s="56">
        <v>1</v>
      </c>
      <c r="AB27" s="56">
        <f t="shared" si="14"/>
        <v>0.86712328767123281</v>
      </c>
      <c r="AC27" s="56">
        <f t="shared" si="15"/>
        <v>7.7960566210045661</v>
      </c>
      <c r="AD27" s="56">
        <f t="shared" si="16"/>
        <v>78.129389954337896</v>
      </c>
      <c r="AE27" s="54">
        <f t="shared" si="17"/>
        <v>78129.389954337894</v>
      </c>
    </row>
    <row r="28" spans="1:31" x14ac:dyDescent="0.25">
      <c r="A28" s="6">
        <v>2016</v>
      </c>
      <c r="B28" s="6">
        <v>4</v>
      </c>
      <c r="C28" s="6">
        <f t="shared" si="0"/>
        <v>15</v>
      </c>
      <c r="D28" s="9">
        <v>42467</v>
      </c>
      <c r="E28" s="10">
        <v>510</v>
      </c>
      <c r="F28" s="10">
        <f t="shared" si="1"/>
        <v>530</v>
      </c>
      <c r="G28" s="46">
        <f t="shared" si="2"/>
        <v>538.08000000000004</v>
      </c>
      <c r="H28" s="6">
        <v>460</v>
      </c>
      <c r="I28" s="6">
        <f t="shared" si="3"/>
        <v>480</v>
      </c>
      <c r="J28" s="46">
        <f t="shared" si="4"/>
        <v>487.68</v>
      </c>
      <c r="K28" s="47"/>
      <c r="L28" s="2">
        <v>42469</v>
      </c>
      <c r="M28" s="62">
        <f t="shared" si="5"/>
        <v>15</v>
      </c>
      <c r="N28" s="1">
        <v>82000</v>
      </c>
      <c r="O28" s="1">
        <f t="shared" si="6"/>
        <v>89688.72</v>
      </c>
      <c r="Q28" s="57">
        <v>42455</v>
      </c>
      <c r="R28" s="62">
        <f t="shared" si="7"/>
        <v>13</v>
      </c>
      <c r="S28" s="54">
        <v>1069.95</v>
      </c>
      <c r="T28" s="54">
        <f t="shared" si="8"/>
        <v>1054.95</v>
      </c>
      <c r="U28" s="54">
        <f t="shared" si="9"/>
        <v>1044.95</v>
      </c>
      <c r="V28" s="55">
        <f t="shared" si="10"/>
        <v>69.663333333333341</v>
      </c>
      <c r="W28" s="56">
        <f t="shared" si="11"/>
        <v>2.0899000000000001</v>
      </c>
      <c r="X28" s="56">
        <f t="shared" si="12"/>
        <v>0.34831666666666672</v>
      </c>
      <c r="Y28" s="56">
        <f t="shared" si="13"/>
        <v>0.26472066666666672</v>
      </c>
      <c r="Z28" s="56">
        <v>3.2</v>
      </c>
      <c r="AA28" s="56">
        <v>1</v>
      </c>
      <c r="AB28" s="56">
        <f t="shared" si="14"/>
        <v>0.85886301369863016</v>
      </c>
      <c r="AC28" s="56">
        <f t="shared" si="15"/>
        <v>7.7618003470319641</v>
      </c>
      <c r="AD28" s="56">
        <f t="shared" si="16"/>
        <v>77.425133680365306</v>
      </c>
      <c r="AE28" s="54">
        <f t="shared" si="17"/>
        <v>77425.13368036531</v>
      </c>
    </row>
    <row r="29" spans="1:31" x14ac:dyDescent="0.25">
      <c r="A29" s="6">
        <v>2016</v>
      </c>
      <c r="B29" s="6">
        <v>4</v>
      </c>
      <c r="C29" s="6">
        <f t="shared" si="0"/>
        <v>16</v>
      </c>
      <c r="D29" s="9">
        <v>42471</v>
      </c>
      <c r="E29" s="10">
        <v>500</v>
      </c>
      <c r="F29" s="10">
        <f t="shared" si="1"/>
        <v>520</v>
      </c>
      <c r="G29" s="46">
        <f t="shared" si="2"/>
        <v>528</v>
      </c>
      <c r="H29" s="6">
        <v>450</v>
      </c>
      <c r="I29" s="6">
        <f t="shared" si="3"/>
        <v>470</v>
      </c>
      <c r="J29" s="46">
        <f t="shared" si="4"/>
        <v>477.6</v>
      </c>
      <c r="K29" s="47"/>
      <c r="L29" s="2">
        <v>42471</v>
      </c>
      <c r="M29" s="62">
        <f t="shared" si="5"/>
        <v>16</v>
      </c>
      <c r="N29" s="1">
        <v>80000</v>
      </c>
      <c r="O29" s="1">
        <f t="shared" si="6"/>
        <v>87618.12</v>
      </c>
      <c r="Q29" s="57">
        <v>42456</v>
      </c>
      <c r="R29" s="62">
        <f t="shared" si="7"/>
        <v>14</v>
      </c>
      <c r="S29" s="54">
        <v>1069.95</v>
      </c>
      <c r="T29" s="54">
        <f t="shared" si="8"/>
        <v>1054.95</v>
      </c>
      <c r="U29" s="54">
        <f t="shared" si="9"/>
        <v>1044.95</v>
      </c>
      <c r="V29" s="55">
        <f t="shared" si="10"/>
        <v>69.663333333333341</v>
      </c>
      <c r="W29" s="56">
        <f t="shared" si="11"/>
        <v>2.0899000000000001</v>
      </c>
      <c r="X29" s="56">
        <f t="shared" si="12"/>
        <v>0.34831666666666672</v>
      </c>
      <c r="Y29" s="56">
        <f t="shared" si="13"/>
        <v>0.26472066666666672</v>
      </c>
      <c r="Z29" s="56">
        <v>3.2</v>
      </c>
      <c r="AA29" s="56">
        <v>1</v>
      </c>
      <c r="AB29" s="56">
        <f t="shared" si="14"/>
        <v>0.85886301369863016</v>
      </c>
      <c r="AC29" s="56">
        <f t="shared" si="15"/>
        <v>7.7618003470319641</v>
      </c>
      <c r="AD29" s="56">
        <f t="shared" si="16"/>
        <v>77.425133680365306</v>
      </c>
      <c r="AE29" s="54">
        <f t="shared" si="17"/>
        <v>77425.13368036531</v>
      </c>
    </row>
    <row r="30" spans="1:31" x14ac:dyDescent="0.25">
      <c r="A30" s="6">
        <v>2016</v>
      </c>
      <c r="B30" s="6">
        <v>4</v>
      </c>
      <c r="C30" s="6">
        <f t="shared" si="0"/>
        <v>16</v>
      </c>
      <c r="D30" s="9">
        <v>42472</v>
      </c>
      <c r="E30" s="10">
        <v>495</v>
      </c>
      <c r="F30" s="10">
        <f t="shared" si="1"/>
        <v>515</v>
      </c>
      <c r="G30" s="46">
        <f t="shared" si="2"/>
        <v>522.96</v>
      </c>
      <c r="H30" s="6">
        <v>445</v>
      </c>
      <c r="I30" s="6">
        <f t="shared" si="3"/>
        <v>465</v>
      </c>
      <c r="J30" s="46">
        <f t="shared" si="4"/>
        <v>472.56000000000006</v>
      </c>
      <c r="K30" s="47"/>
      <c r="L30" s="2">
        <v>42472</v>
      </c>
      <c r="M30" s="62">
        <f t="shared" si="5"/>
        <v>16</v>
      </c>
      <c r="N30" s="1">
        <v>79000</v>
      </c>
      <c r="O30" s="1">
        <f t="shared" si="6"/>
        <v>86582.82</v>
      </c>
      <c r="Q30" s="57">
        <v>42457</v>
      </c>
      <c r="R30" s="62">
        <f t="shared" si="7"/>
        <v>14</v>
      </c>
      <c r="S30" s="54">
        <v>1099.95</v>
      </c>
      <c r="T30" s="54">
        <f t="shared" si="8"/>
        <v>1084.95</v>
      </c>
      <c r="U30" s="54">
        <f t="shared" si="9"/>
        <v>1074.95</v>
      </c>
      <c r="V30" s="55">
        <f t="shared" si="10"/>
        <v>71.663333333333341</v>
      </c>
      <c r="W30" s="56">
        <f t="shared" si="11"/>
        <v>2.1499000000000001</v>
      </c>
      <c r="X30" s="56">
        <f t="shared" si="12"/>
        <v>0.35831666666666673</v>
      </c>
      <c r="Y30" s="56">
        <f t="shared" si="13"/>
        <v>0.27232066666666671</v>
      </c>
      <c r="Z30" s="56">
        <v>3.2</v>
      </c>
      <c r="AA30" s="56">
        <v>1</v>
      </c>
      <c r="AB30" s="56">
        <f t="shared" si="14"/>
        <v>0.88352054794520551</v>
      </c>
      <c r="AC30" s="56">
        <f t="shared" si="15"/>
        <v>7.8640578812785398</v>
      </c>
      <c r="AD30" s="56">
        <f t="shared" si="16"/>
        <v>79.527391214611882</v>
      </c>
      <c r="AE30" s="54">
        <f t="shared" si="17"/>
        <v>79527.391214611882</v>
      </c>
    </row>
    <row r="31" spans="1:31" x14ac:dyDescent="0.25">
      <c r="A31" s="6">
        <v>2016</v>
      </c>
      <c r="B31" s="6">
        <v>4</v>
      </c>
      <c r="C31" s="6">
        <f t="shared" si="0"/>
        <v>16</v>
      </c>
      <c r="D31" s="9">
        <v>42473</v>
      </c>
      <c r="E31" s="10">
        <v>505</v>
      </c>
      <c r="F31" s="10">
        <f t="shared" si="1"/>
        <v>525</v>
      </c>
      <c r="G31" s="46">
        <f t="shared" si="2"/>
        <v>533.04</v>
      </c>
      <c r="H31" s="6">
        <v>445</v>
      </c>
      <c r="I31" s="6">
        <f t="shared" si="3"/>
        <v>465</v>
      </c>
      <c r="J31" s="46">
        <f t="shared" si="4"/>
        <v>472.56000000000006</v>
      </c>
      <c r="K31" s="47"/>
      <c r="L31" s="2">
        <v>42473</v>
      </c>
      <c r="M31" s="62">
        <f t="shared" si="5"/>
        <v>16</v>
      </c>
      <c r="N31" s="1">
        <v>80000</v>
      </c>
      <c r="O31" s="1">
        <f t="shared" si="6"/>
        <v>87618.12</v>
      </c>
      <c r="Q31" s="57">
        <v>42458</v>
      </c>
      <c r="R31" s="62">
        <f t="shared" si="7"/>
        <v>14</v>
      </c>
      <c r="S31" s="54">
        <v>1110</v>
      </c>
      <c r="T31" s="54">
        <f t="shared" si="8"/>
        <v>1095</v>
      </c>
      <c r="U31" s="54">
        <f t="shared" si="9"/>
        <v>1085</v>
      </c>
      <c r="V31" s="55">
        <f t="shared" si="10"/>
        <v>72.333333333333329</v>
      </c>
      <c r="W31" s="56">
        <f t="shared" si="11"/>
        <v>2.17</v>
      </c>
      <c r="X31" s="56">
        <f t="shared" si="12"/>
        <v>0.36166666666666664</v>
      </c>
      <c r="Y31" s="56">
        <f t="shared" si="13"/>
        <v>0.27486666666666665</v>
      </c>
      <c r="Z31" s="56">
        <v>3.2</v>
      </c>
      <c r="AA31" s="56">
        <v>1</v>
      </c>
      <c r="AB31" s="56">
        <f t="shared" si="14"/>
        <v>0.89178082191780816</v>
      </c>
      <c r="AC31" s="56">
        <f t="shared" si="15"/>
        <v>7.8983141552511418</v>
      </c>
      <c r="AD31" s="56">
        <f t="shared" si="16"/>
        <v>80.231647488584471</v>
      </c>
      <c r="AE31" s="54">
        <f t="shared" si="17"/>
        <v>80231.647488584465</v>
      </c>
    </row>
    <row r="32" spans="1:31" x14ac:dyDescent="0.25">
      <c r="A32" s="6">
        <v>2016</v>
      </c>
      <c r="B32" s="6">
        <v>4</v>
      </c>
      <c r="C32" s="6">
        <f t="shared" si="0"/>
        <v>17</v>
      </c>
      <c r="D32" s="9">
        <v>42478</v>
      </c>
      <c r="E32" s="10">
        <v>505</v>
      </c>
      <c r="F32" s="10">
        <f t="shared" si="1"/>
        <v>525</v>
      </c>
      <c r="G32" s="46">
        <f t="shared" si="2"/>
        <v>533.04</v>
      </c>
      <c r="H32" s="6">
        <v>425</v>
      </c>
      <c r="I32" s="6">
        <f t="shared" si="3"/>
        <v>445</v>
      </c>
      <c r="J32" s="46">
        <f t="shared" si="4"/>
        <v>452.4</v>
      </c>
      <c r="K32" s="47"/>
      <c r="L32" s="2">
        <v>42474</v>
      </c>
      <c r="M32" s="62">
        <f t="shared" si="5"/>
        <v>16</v>
      </c>
      <c r="N32" s="1">
        <v>82100</v>
      </c>
      <c r="O32" s="1">
        <f t="shared" si="6"/>
        <v>89792.25</v>
      </c>
      <c r="Q32" s="57">
        <v>42459</v>
      </c>
      <c r="R32" s="62">
        <f t="shared" si="7"/>
        <v>14</v>
      </c>
      <c r="S32" s="54">
        <v>1110</v>
      </c>
      <c r="T32" s="54">
        <f t="shared" si="8"/>
        <v>1095</v>
      </c>
      <c r="U32" s="54">
        <f t="shared" si="9"/>
        <v>1085</v>
      </c>
      <c r="V32" s="55">
        <f t="shared" si="10"/>
        <v>72.333333333333329</v>
      </c>
      <c r="W32" s="56">
        <f t="shared" si="11"/>
        <v>2.17</v>
      </c>
      <c r="X32" s="56">
        <f t="shared" si="12"/>
        <v>0.36166666666666664</v>
      </c>
      <c r="Y32" s="56">
        <f t="shared" si="13"/>
        <v>0.27486666666666665</v>
      </c>
      <c r="Z32" s="56">
        <v>3.2</v>
      </c>
      <c r="AA32" s="56">
        <v>1</v>
      </c>
      <c r="AB32" s="56">
        <f t="shared" si="14"/>
        <v>0.89178082191780816</v>
      </c>
      <c r="AC32" s="56">
        <f t="shared" si="15"/>
        <v>7.8983141552511418</v>
      </c>
      <c r="AD32" s="56">
        <f t="shared" si="16"/>
        <v>80.231647488584471</v>
      </c>
      <c r="AE32" s="54">
        <f t="shared" si="17"/>
        <v>80231.647488584465</v>
      </c>
    </row>
    <row r="33" spans="1:31" x14ac:dyDescent="0.25">
      <c r="A33" s="6">
        <v>2016</v>
      </c>
      <c r="B33" s="6">
        <v>4</v>
      </c>
      <c r="C33" s="6">
        <f t="shared" si="0"/>
        <v>17</v>
      </c>
      <c r="D33" s="9">
        <v>42479</v>
      </c>
      <c r="E33" s="10">
        <v>500</v>
      </c>
      <c r="F33" s="10">
        <f t="shared" si="1"/>
        <v>520</v>
      </c>
      <c r="G33" s="46">
        <f t="shared" si="2"/>
        <v>528</v>
      </c>
      <c r="H33" s="6">
        <v>430</v>
      </c>
      <c r="I33" s="6">
        <f t="shared" si="3"/>
        <v>450</v>
      </c>
      <c r="J33" s="46">
        <f t="shared" si="4"/>
        <v>457.44000000000005</v>
      </c>
      <c r="K33" s="47"/>
      <c r="L33" s="2">
        <v>42475</v>
      </c>
      <c r="M33" s="62">
        <f t="shared" si="5"/>
        <v>16</v>
      </c>
      <c r="N33" s="1">
        <v>82000</v>
      </c>
      <c r="O33" s="1">
        <f t="shared" si="6"/>
        <v>89688.72</v>
      </c>
      <c r="Q33" s="57">
        <v>42460</v>
      </c>
      <c r="R33" s="62">
        <f t="shared" si="7"/>
        <v>14</v>
      </c>
      <c r="S33" s="54">
        <v>1099.95</v>
      </c>
      <c r="T33" s="54">
        <f t="shared" si="8"/>
        <v>1084.95</v>
      </c>
      <c r="U33" s="54">
        <f t="shared" si="9"/>
        <v>1074.95</v>
      </c>
      <c r="V33" s="55">
        <f t="shared" si="10"/>
        <v>71.663333333333341</v>
      </c>
      <c r="W33" s="56">
        <f t="shared" si="11"/>
        <v>2.1499000000000001</v>
      </c>
      <c r="X33" s="56">
        <f t="shared" si="12"/>
        <v>0.35831666666666673</v>
      </c>
      <c r="Y33" s="56">
        <f t="shared" si="13"/>
        <v>0.27232066666666671</v>
      </c>
      <c r="Z33" s="56">
        <v>3.2</v>
      </c>
      <c r="AA33" s="56">
        <v>1</v>
      </c>
      <c r="AB33" s="56">
        <f t="shared" si="14"/>
        <v>0.88352054794520551</v>
      </c>
      <c r="AC33" s="56">
        <f t="shared" si="15"/>
        <v>7.8640578812785398</v>
      </c>
      <c r="AD33" s="56">
        <f t="shared" si="16"/>
        <v>79.527391214611882</v>
      </c>
      <c r="AE33" s="54">
        <f t="shared" si="17"/>
        <v>79527.391214611882</v>
      </c>
    </row>
    <row r="34" spans="1:31" x14ac:dyDescent="0.25">
      <c r="A34" s="6">
        <v>2016</v>
      </c>
      <c r="B34" s="6">
        <v>4</v>
      </c>
      <c r="C34" s="6">
        <f t="shared" si="0"/>
        <v>17</v>
      </c>
      <c r="D34" s="9">
        <v>42480</v>
      </c>
      <c r="E34" s="10">
        <v>495</v>
      </c>
      <c r="F34" s="10">
        <f t="shared" si="1"/>
        <v>515</v>
      </c>
      <c r="G34" s="46">
        <f t="shared" si="2"/>
        <v>522.96</v>
      </c>
      <c r="H34" s="6">
        <v>425</v>
      </c>
      <c r="I34" s="6">
        <f t="shared" si="3"/>
        <v>445</v>
      </c>
      <c r="J34" s="46">
        <f t="shared" si="4"/>
        <v>452.4</v>
      </c>
      <c r="K34" s="47"/>
      <c r="L34" s="2">
        <v>42476</v>
      </c>
      <c r="M34" s="62">
        <f t="shared" si="5"/>
        <v>16</v>
      </c>
      <c r="N34" s="1">
        <v>83000</v>
      </c>
      <c r="O34" s="1">
        <f t="shared" si="6"/>
        <v>90724.02</v>
      </c>
      <c r="Q34" s="57">
        <v>42461</v>
      </c>
      <c r="R34" s="62">
        <f t="shared" si="7"/>
        <v>14</v>
      </c>
      <c r="S34" s="54">
        <v>1120.05</v>
      </c>
      <c r="T34" s="54">
        <f t="shared" si="8"/>
        <v>1105.05</v>
      </c>
      <c r="U34" s="54">
        <f t="shared" si="9"/>
        <v>1095.05</v>
      </c>
      <c r="V34" s="55">
        <f t="shared" si="10"/>
        <v>73.00333333333333</v>
      </c>
      <c r="W34" s="56">
        <f t="shared" si="11"/>
        <v>2.1900999999999997</v>
      </c>
      <c r="X34" s="56">
        <f t="shared" si="12"/>
        <v>0.36501666666666666</v>
      </c>
      <c r="Y34" s="56">
        <f t="shared" si="13"/>
        <v>0.27741266666666664</v>
      </c>
      <c r="Z34" s="56">
        <v>3.2</v>
      </c>
      <c r="AA34" s="56">
        <v>1</v>
      </c>
      <c r="AB34" s="56">
        <f t="shared" si="14"/>
        <v>0.90004109589041092</v>
      </c>
      <c r="AC34" s="56">
        <f t="shared" si="15"/>
        <v>7.9325704292237438</v>
      </c>
      <c r="AD34" s="56">
        <f t="shared" si="16"/>
        <v>80.935903762557075</v>
      </c>
      <c r="AE34" s="54">
        <f t="shared" si="17"/>
        <v>80935.903762557078</v>
      </c>
    </row>
    <row r="35" spans="1:31" x14ac:dyDescent="0.25">
      <c r="A35" s="6">
        <v>2016</v>
      </c>
      <c r="B35" s="6">
        <v>4</v>
      </c>
      <c r="C35" s="6">
        <f t="shared" si="0"/>
        <v>17</v>
      </c>
      <c r="D35" s="9">
        <v>42481</v>
      </c>
      <c r="E35" s="10">
        <v>500</v>
      </c>
      <c r="F35" s="10">
        <f t="shared" si="1"/>
        <v>520</v>
      </c>
      <c r="G35" s="46">
        <f t="shared" si="2"/>
        <v>528</v>
      </c>
      <c r="H35" s="6">
        <v>430</v>
      </c>
      <c r="I35" s="6">
        <f t="shared" si="3"/>
        <v>450</v>
      </c>
      <c r="J35" s="46">
        <f t="shared" si="4"/>
        <v>457.44000000000005</v>
      </c>
      <c r="K35" s="47"/>
      <c r="L35" s="2">
        <v>42478</v>
      </c>
      <c r="M35" s="62">
        <f t="shared" si="5"/>
        <v>17</v>
      </c>
      <c r="N35" s="1">
        <v>83500</v>
      </c>
      <c r="O35" s="1">
        <f t="shared" si="6"/>
        <v>91241.67</v>
      </c>
      <c r="Q35" s="57">
        <v>42462</v>
      </c>
      <c r="R35" s="62">
        <f t="shared" si="7"/>
        <v>14</v>
      </c>
      <c r="S35" s="54">
        <v>1120.05</v>
      </c>
      <c r="T35" s="54">
        <f t="shared" si="8"/>
        <v>1105.05</v>
      </c>
      <c r="U35" s="54">
        <f t="shared" si="9"/>
        <v>1095.05</v>
      </c>
      <c r="V35" s="55">
        <f t="shared" si="10"/>
        <v>73.00333333333333</v>
      </c>
      <c r="W35" s="56">
        <f t="shared" si="11"/>
        <v>2.1900999999999997</v>
      </c>
      <c r="X35" s="56">
        <f t="shared" si="12"/>
        <v>0.36501666666666666</v>
      </c>
      <c r="Y35" s="56">
        <f t="shared" si="13"/>
        <v>0.27741266666666664</v>
      </c>
      <c r="Z35" s="56">
        <v>3.2</v>
      </c>
      <c r="AA35" s="56">
        <v>1</v>
      </c>
      <c r="AB35" s="56">
        <f t="shared" si="14"/>
        <v>0.90004109589041092</v>
      </c>
      <c r="AC35" s="56">
        <f t="shared" si="15"/>
        <v>7.9325704292237438</v>
      </c>
      <c r="AD35" s="56">
        <f t="shared" si="16"/>
        <v>80.935903762557075</v>
      </c>
      <c r="AE35" s="54">
        <f t="shared" si="17"/>
        <v>80935.903762557078</v>
      </c>
    </row>
    <row r="36" spans="1:31" x14ac:dyDescent="0.25">
      <c r="A36" s="6">
        <v>2016</v>
      </c>
      <c r="B36" s="6">
        <v>4</v>
      </c>
      <c r="C36" s="6">
        <f t="shared" si="0"/>
        <v>17</v>
      </c>
      <c r="D36" s="9">
        <v>42482</v>
      </c>
      <c r="E36" s="10">
        <v>500</v>
      </c>
      <c r="F36" s="10">
        <f t="shared" si="1"/>
        <v>520</v>
      </c>
      <c r="G36" s="46">
        <f t="shared" si="2"/>
        <v>528</v>
      </c>
      <c r="H36" s="6">
        <v>430</v>
      </c>
      <c r="I36" s="6">
        <f t="shared" si="3"/>
        <v>450</v>
      </c>
      <c r="J36" s="46">
        <f t="shared" si="4"/>
        <v>457.44000000000005</v>
      </c>
      <c r="K36" s="47"/>
      <c r="L36" s="2">
        <v>42479</v>
      </c>
      <c r="M36" s="62">
        <f t="shared" si="5"/>
        <v>17</v>
      </c>
      <c r="N36" s="1">
        <v>83500</v>
      </c>
      <c r="O36" s="1">
        <f t="shared" si="6"/>
        <v>91241.67</v>
      </c>
      <c r="Q36" s="57">
        <v>42463</v>
      </c>
      <c r="R36" s="62">
        <f t="shared" si="7"/>
        <v>15</v>
      </c>
      <c r="S36" s="54">
        <v>1120.05</v>
      </c>
      <c r="T36" s="54">
        <f t="shared" si="8"/>
        <v>1105.05</v>
      </c>
      <c r="U36" s="54">
        <f t="shared" si="9"/>
        <v>1095.05</v>
      </c>
      <c r="V36" s="55">
        <f t="shared" si="10"/>
        <v>73.00333333333333</v>
      </c>
      <c r="W36" s="56">
        <f t="shared" si="11"/>
        <v>2.1900999999999997</v>
      </c>
      <c r="X36" s="56">
        <f t="shared" si="12"/>
        <v>0.36501666666666666</v>
      </c>
      <c r="Y36" s="56">
        <f t="shared" si="13"/>
        <v>0.27741266666666664</v>
      </c>
      <c r="Z36" s="56">
        <v>3.2</v>
      </c>
      <c r="AA36" s="56">
        <v>1</v>
      </c>
      <c r="AB36" s="56">
        <f t="shared" si="14"/>
        <v>0.90004109589041092</v>
      </c>
      <c r="AC36" s="56">
        <f t="shared" si="15"/>
        <v>7.9325704292237438</v>
      </c>
      <c r="AD36" s="56">
        <f t="shared" si="16"/>
        <v>80.935903762557075</v>
      </c>
      <c r="AE36" s="54">
        <f t="shared" si="17"/>
        <v>80935.903762557078</v>
      </c>
    </row>
    <row r="37" spans="1:31" x14ac:dyDescent="0.25">
      <c r="A37" s="6">
        <v>2016</v>
      </c>
      <c r="B37" s="6">
        <v>4</v>
      </c>
      <c r="C37" s="6">
        <f t="shared" si="0"/>
        <v>18</v>
      </c>
      <c r="D37" s="9">
        <v>42485</v>
      </c>
      <c r="E37" s="10">
        <v>490</v>
      </c>
      <c r="F37" s="10">
        <f t="shared" si="1"/>
        <v>510</v>
      </c>
      <c r="G37" s="46">
        <f t="shared" si="2"/>
        <v>517.91999999999996</v>
      </c>
      <c r="H37" s="6">
        <v>420</v>
      </c>
      <c r="I37" s="6">
        <f t="shared" si="3"/>
        <v>440</v>
      </c>
      <c r="J37" s="46">
        <f t="shared" si="4"/>
        <v>447.36</v>
      </c>
      <c r="K37" s="47"/>
      <c r="L37" s="2">
        <v>42480</v>
      </c>
      <c r="M37" s="62">
        <f t="shared" si="5"/>
        <v>17</v>
      </c>
      <c r="N37" s="1">
        <v>83500</v>
      </c>
      <c r="O37" s="1">
        <f t="shared" si="6"/>
        <v>91241.67</v>
      </c>
      <c r="Q37" s="57">
        <v>42464</v>
      </c>
      <c r="R37" s="62">
        <f t="shared" si="7"/>
        <v>15</v>
      </c>
      <c r="S37" s="54">
        <v>1129.95</v>
      </c>
      <c r="T37" s="54">
        <f t="shared" si="8"/>
        <v>1114.95</v>
      </c>
      <c r="U37" s="54">
        <f t="shared" si="9"/>
        <v>1104.95</v>
      </c>
      <c r="V37" s="55">
        <f t="shared" si="10"/>
        <v>73.663333333333341</v>
      </c>
      <c r="W37" s="56">
        <f t="shared" si="11"/>
        <v>2.2099000000000002</v>
      </c>
      <c r="X37" s="56">
        <f t="shared" si="12"/>
        <v>0.36831666666666674</v>
      </c>
      <c r="Y37" s="56">
        <f t="shared" si="13"/>
        <v>0.27992066666666671</v>
      </c>
      <c r="Z37" s="56">
        <v>3.2</v>
      </c>
      <c r="AA37" s="56">
        <v>1</v>
      </c>
      <c r="AB37" s="56">
        <f t="shared" si="14"/>
        <v>0.90817808219178076</v>
      </c>
      <c r="AC37" s="56">
        <f t="shared" si="15"/>
        <v>7.9663154155251146</v>
      </c>
      <c r="AD37" s="56">
        <f t="shared" si="16"/>
        <v>81.629648748858457</v>
      </c>
      <c r="AE37" s="54">
        <f t="shared" si="17"/>
        <v>81629.648748858453</v>
      </c>
    </row>
    <row r="38" spans="1:31" x14ac:dyDescent="0.25">
      <c r="A38" s="6">
        <v>2016</v>
      </c>
      <c r="B38" s="6">
        <v>4</v>
      </c>
      <c r="C38" s="6">
        <f t="shared" si="0"/>
        <v>18</v>
      </c>
      <c r="D38" s="9">
        <v>42486</v>
      </c>
      <c r="E38" s="10">
        <v>500</v>
      </c>
      <c r="F38" s="10">
        <f t="shared" si="1"/>
        <v>520</v>
      </c>
      <c r="G38" s="46">
        <f t="shared" si="2"/>
        <v>528</v>
      </c>
      <c r="H38" s="6">
        <v>430</v>
      </c>
      <c r="I38" s="6">
        <f t="shared" si="3"/>
        <v>450</v>
      </c>
      <c r="J38" s="46">
        <f t="shared" si="4"/>
        <v>457.44000000000005</v>
      </c>
      <c r="K38" s="47"/>
      <c r="L38" s="2">
        <v>42481</v>
      </c>
      <c r="M38" s="62">
        <f t="shared" si="5"/>
        <v>17</v>
      </c>
      <c r="N38" s="1">
        <v>83500</v>
      </c>
      <c r="O38" s="1">
        <f t="shared" si="6"/>
        <v>91241.67</v>
      </c>
      <c r="Q38" s="57">
        <v>42465</v>
      </c>
      <c r="R38" s="62">
        <f t="shared" si="7"/>
        <v>15</v>
      </c>
      <c r="S38" s="54">
        <v>1150.05</v>
      </c>
      <c r="T38" s="54">
        <f t="shared" si="8"/>
        <v>1135.05</v>
      </c>
      <c r="U38" s="54">
        <f t="shared" si="9"/>
        <v>1125.05</v>
      </c>
      <c r="V38" s="55">
        <f t="shared" si="10"/>
        <v>75.00333333333333</v>
      </c>
      <c r="W38" s="56">
        <f t="shared" si="11"/>
        <v>2.2500999999999998</v>
      </c>
      <c r="X38" s="56">
        <f t="shared" si="12"/>
        <v>0.37501666666666666</v>
      </c>
      <c r="Y38" s="56">
        <f t="shared" si="13"/>
        <v>0.28501266666666664</v>
      </c>
      <c r="Z38" s="56">
        <v>3.2</v>
      </c>
      <c r="AA38" s="56">
        <v>1</v>
      </c>
      <c r="AB38" s="56">
        <f t="shared" si="14"/>
        <v>0.92469863013698617</v>
      </c>
      <c r="AC38" s="56">
        <f t="shared" si="15"/>
        <v>8.0348279634703186</v>
      </c>
      <c r="AD38" s="56">
        <f t="shared" si="16"/>
        <v>83.038161296803651</v>
      </c>
      <c r="AE38" s="54">
        <f t="shared" si="17"/>
        <v>83038.16129680365</v>
      </c>
    </row>
    <row r="39" spans="1:31" x14ac:dyDescent="0.25">
      <c r="A39" s="6">
        <v>2016</v>
      </c>
      <c r="B39" s="6">
        <v>4</v>
      </c>
      <c r="C39" s="6">
        <f t="shared" si="0"/>
        <v>18</v>
      </c>
      <c r="D39" s="9">
        <v>42487</v>
      </c>
      <c r="E39" s="10">
        <v>500</v>
      </c>
      <c r="F39" s="10">
        <f t="shared" si="1"/>
        <v>520</v>
      </c>
      <c r="G39" s="46">
        <f t="shared" si="2"/>
        <v>528</v>
      </c>
      <c r="H39" s="6">
        <v>435</v>
      </c>
      <c r="I39" s="6">
        <f t="shared" si="3"/>
        <v>455</v>
      </c>
      <c r="J39" s="46">
        <f t="shared" si="4"/>
        <v>462.48</v>
      </c>
      <c r="K39" s="47"/>
      <c r="L39" s="2">
        <v>42483</v>
      </c>
      <c r="M39" s="62">
        <f t="shared" si="5"/>
        <v>17</v>
      </c>
      <c r="N39" s="1">
        <v>84000</v>
      </c>
      <c r="O39" s="1">
        <f t="shared" si="6"/>
        <v>91759.32</v>
      </c>
      <c r="Q39" s="57">
        <v>42466</v>
      </c>
      <c r="R39" s="62">
        <f t="shared" si="7"/>
        <v>15</v>
      </c>
      <c r="S39" s="54">
        <v>1170</v>
      </c>
      <c r="T39" s="54">
        <f t="shared" si="8"/>
        <v>1155</v>
      </c>
      <c r="U39" s="54">
        <f t="shared" si="9"/>
        <v>1145</v>
      </c>
      <c r="V39" s="55">
        <f t="shared" si="10"/>
        <v>76.333333333333329</v>
      </c>
      <c r="W39" s="56">
        <f t="shared" si="11"/>
        <v>2.2899999999999996</v>
      </c>
      <c r="X39" s="56">
        <f t="shared" si="12"/>
        <v>0.38166666666666665</v>
      </c>
      <c r="Y39" s="56">
        <f t="shared" si="13"/>
        <v>0.29006666666666664</v>
      </c>
      <c r="Z39" s="56">
        <v>3.2</v>
      </c>
      <c r="AA39" s="56">
        <v>1</v>
      </c>
      <c r="AB39" s="56">
        <f t="shared" si="14"/>
        <v>0.94109589041095887</v>
      </c>
      <c r="AC39" s="56">
        <f t="shared" si="15"/>
        <v>8.1028292237442923</v>
      </c>
      <c r="AD39" s="56">
        <f t="shared" si="16"/>
        <v>84.436162557077623</v>
      </c>
      <c r="AE39" s="54">
        <f t="shared" si="17"/>
        <v>84436.162557077623</v>
      </c>
    </row>
    <row r="40" spans="1:31" x14ac:dyDescent="0.25">
      <c r="A40" s="6">
        <v>2016</v>
      </c>
      <c r="B40" s="6">
        <v>4</v>
      </c>
      <c r="C40" s="6">
        <f t="shared" si="0"/>
        <v>18</v>
      </c>
      <c r="D40" s="9">
        <v>42488</v>
      </c>
      <c r="E40" s="10">
        <v>490</v>
      </c>
      <c r="F40" s="10">
        <f t="shared" si="1"/>
        <v>510</v>
      </c>
      <c r="G40" s="46">
        <f t="shared" si="2"/>
        <v>517.91999999999996</v>
      </c>
      <c r="H40" s="6">
        <v>425</v>
      </c>
      <c r="I40" s="6">
        <f t="shared" si="3"/>
        <v>445</v>
      </c>
      <c r="J40" s="46">
        <f t="shared" si="4"/>
        <v>452.4</v>
      </c>
      <c r="K40" s="47"/>
      <c r="L40" s="2">
        <v>42485</v>
      </c>
      <c r="M40" s="62">
        <f t="shared" si="5"/>
        <v>18</v>
      </c>
      <c r="N40" s="1">
        <v>82500</v>
      </c>
      <c r="O40" s="1">
        <f t="shared" si="6"/>
        <v>90206.37</v>
      </c>
      <c r="Q40" s="57">
        <v>42467</v>
      </c>
      <c r="R40" s="62">
        <f t="shared" si="7"/>
        <v>15</v>
      </c>
      <c r="S40" s="54">
        <v>1159.95</v>
      </c>
      <c r="T40" s="54">
        <f t="shared" si="8"/>
        <v>1144.95</v>
      </c>
      <c r="U40" s="54">
        <f t="shared" si="9"/>
        <v>1134.95</v>
      </c>
      <c r="V40" s="55">
        <f t="shared" si="10"/>
        <v>75.663333333333341</v>
      </c>
      <c r="W40" s="56">
        <f t="shared" si="11"/>
        <v>2.2699000000000003</v>
      </c>
      <c r="X40" s="56">
        <f t="shared" si="12"/>
        <v>0.37831666666666669</v>
      </c>
      <c r="Y40" s="56">
        <f t="shared" si="13"/>
        <v>0.2875206666666667</v>
      </c>
      <c r="Z40" s="56">
        <v>3.2</v>
      </c>
      <c r="AA40" s="56">
        <v>1</v>
      </c>
      <c r="AB40" s="56">
        <f t="shared" si="14"/>
        <v>0.93283561643835622</v>
      </c>
      <c r="AC40" s="56">
        <f t="shared" si="15"/>
        <v>8.0685729497716885</v>
      </c>
      <c r="AD40" s="56">
        <f t="shared" si="16"/>
        <v>83.731906283105033</v>
      </c>
      <c r="AE40" s="54">
        <f t="shared" si="17"/>
        <v>83731.90628310504</v>
      </c>
    </row>
    <row r="41" spans="1:31" x14ac:dyDescent="0.25">
      <c r="A41" s="6">
        <v>2016</v>
      </c>
      <c r="B41" s="6">
        <v>4</v>
      </c>
      <c r="C41" s="6">
        <f t="shared" si="0"/>
        <v>18</v>
      </c>
      <c r="D41" s="9">
        <v>42489</v>
      </c>
      <c r="E41" s="10">
        <v>490</v>
      </c>
      <c r="F41" s="10">
        <f t="shared" si="1"/>
        <v>510</v>
      </c>
      <c r="G41" s="46">
        <f t="shared" si="2"/>
        <v>517.91999999999996</v>
      </c>
      <c r="H41" s="6">
        <v>425</v>
      </c>
      <c r="I41" s="6">
        <f t="shared" si="3"/>
        <v>445</v>
      </c>
      <c r="J41" s="46">
        <f t="shared" si="4"/>
        <v>452.4</v>
      </c>
      <c r="K41" s="47"/>
      <c r="L41" s="2">
        <v>42486</v>
      </c>
      <c r="M41" s="62">
        <f t="shared" si="5"/>
        <v>18</v>
      </c>
      <c r="N41" s="1">
        <v>82500</v>
      </c>
      <c r="O41" s="1">
        <f t="shared" si="6"/>
        <v>90206.37</v>
      </c>
      <c r="Q41" s="57">
        <v>42468</v>
      </c>
      <c r="R41" s="62">
        <f t="shared" si="7"/>
        <v>15</v>
      </c>
      <c r="S41" s="54">
        <v>1180.05</v>
      </c>
      <c r="T41" s="54">
        <f t="shared" si="8"/>
        <v>1165.05</v>
      </c>
      <c r="U41" s="54">
        <f t="shared" si="9"/>
        <v>1155.05</v>
      </c>
      <c r="V41" s="55">
        <f t="shared" si="10"/>
        <v>77.00333333333333</v>
      </c>
      <c r="W41" s="56">
        <f t="shared" si="11"/>
        <v>2.3100999999999998</v>
      </c>
      <c r="X41" s="56">
        <f t="shared" si="12"/>
        <v>0.38501666666666667</v>
      </c>
      <c r="Y41" s="56">
        <f t="shared" si="13"/>
        <v>0.29261266666666663</v>
      </c>
      <c r="Z41" s="56">
        <v>3.2</v>
      </c>
      <c r="AA41" s="56">
        <v>1</v>
      </c>
      <c r="AB41" s="56">
        <f t="shared" si="14"/>
        <v>0.94935616438356152</v>
      </c>
      <c r="AC41" s="56">
        <f t="shared" si="15"/>
        <v>8.1370854977168943</v>
      </c>
      <c r="AD41" s="56">
        <f t="shared" si="16"/>
        <v>85.140418831050226</v>
      </c>
      <c r="AE41" s="54">
        <f t="shared" si="17"/>
        <v>85140.418831050221</v>
      </c>
    </row>
    <row r="42" spans="1:31" x14ac:dyDescent="0.25">
      <c r="A42" s="6">
        <v>2016</v>
      </c>
      <c r="B42" s="6">
        <v>5</v>
      </c>
      <c r="C42" s="6">
        <f t="shared" si="0"/>
        <v>19</v>
      </c>
      <c r="D42" s="9">
        <v>42492</v>
      </c>
      <c r="E42" s="10">
        <v>490</v>
      </c>
      <c r="F42" s="10">
        <f t="shared" si="1"/>
        <v>510</v>
      </c>
      <c r="G42" s="46">
        <f t="shared" si="2"/>
        <v>517.91999999999996</v>
      </c>
      <c r="H42" s="6">
        <v>420</v>
      </c>
      <c r="I42" s="6">
        <f t="shared" si="3"/>
        <v>440</v>
      </c>
      <c r="J42" s="46">
        <f t="shared" si="4"/>
        <v>447.36</v>
      </c>
      <c r="K42" s="47"/>
      <c r="L42" s="2">
        <v>42487</v>
      </c>
      <c r="M42" s="62">
        <f t="shared" si="5"/>
        <v>18</v>
      </c>
      <c r="N42" s="1">
        <v>82500</v>
      </c>
      <c r="O42" s="1">
        <f t="shared" si="6"/>
        <v>90206.37</v>
      </c>
      <c r="Q42" s="57">
        <v>42469</v>
      </c>
      <c r="R42" s="62">
        <f t="shared" si="7"/>
        <v>15</v>
      </c>
      <c r="S42" s="54">
        <v>1180.05</v>
      </c>
      <c r="T42" s="54">
        <f t="shared" si="8"/>
        <v>1165.05</v>
      </c>
      <c r="U42" s="54">
        <f t="shared" si="9"/>
        <v>1155.05</v>
      </c>
      <c r="V42" s="55">
        <f t="shared" si="10"/>
        <v>77.00333333333333</v>
      </c>
      <c r="W42" s="56">
        <f t="shared" si="11"/>
        <v>2.3100999999999998</v>
      </c>
      <c r="X42" s="56">
        <f t="shared" si="12"/>
        <v>0.38501666666666667</v>
      </c>
      <c r="Y42" s="56">
        <f t="shared" si="13"/>
        <v>0.29261266666666663</v>
      </c>
      <c r="Z42" s="56">
        <v>3.2</v>
      </c>
      <c r="AA42" s="56">
        <v>1</v>
      </c>
      <c r="AB42" s="56">
        <f t="shared" si="14"/>
        <v>0.94935616438356152</v>
      </c>
      <c r="AC42" s="56">
        <f t="shared" si="15"/>
        <v>8.1370854977168943</v>
      </c>
      <c r="AD42" s="56">
        <f t="shared" si="16"/>
        <v>85.140418831050226</v>
      </c>
      <c r="AE42" s="54">
        <f t="shared" si="17"/>
        <v>85140.418831050221</v>
      </c>
    </row>
    <row r="43" spans="1:31" x14ac:dyDescent="0.25">
      <c r="A43" s="6">
        <v>2016</v>
      </c>
      <c r="B43" s="6">
        <v>5</v>
      </c>
      <c r="C43" s="6">
        <f t="shared" si="0"/>
        <v>19</v>
      </c>
      <c r="D43" s="9">
        <v>42493</v>
      </c>
      <c r="E43" s="10">
        <v>475</v>
      </c>
      <c r="F43" s="10">
        <f t="shared" si="1"/>
        <v>495</v>
      </c>
      <c r="G43" s="46">
        <f t="shared" si="2"/>
        <v>502.8</v>
      </c>
      <c r="H43" s="6">
        <v>415</v>
      </c>
      <c r="I43" s="6">
        <f t="shared" si="3"/>
        <v>435</v>
      </c>
      <c r="J43" s="46">
        <f t="shared" si="4"/>
        <v>442.32000000000005</v>
      </c>
      <c r="K43" s="47"/>
      <c r="L43" s="2">
        <v>42488</v>
      </c>
      <c r="M43" s="62">
        <f t="shared" si="5"/>
        <v>18</v>
      </c>
      <c r="N43" s="1">
        <v>82000</v>
      </c>
      <c r="O43" s="1">
        <f t="shared" si="6"/>
        <v>89688.72</v>
      </c>
      <c r="Q43" s="57">
        <v>42470</v>
      </c>
      <c r="R43" s="62">
        <f t="shared" si="7"/>
        <v>16</v>
      </c>
      <c r="S43" s="54">
        <v>1180.05</v>
      </c>
      <c r="T43" s="54">
        <f t="shared" si="8"/>
        <v>1165.05</v>
      </c>
      <c r="U43" s="54">
        <f t="shared" si="9"/>
        <v>1155.05</v>
      </c>
      <c r="V43" s="55">
        <f t="shared" si="10"/>
        <v>77.00333333333333</v>
      </c>
      <c r="W43" s="56">
        <f t="shared" si="11"/>
        <v>2.3100999999999998</v>
      </c>
      <c r="X43" s="56">
        <f t="shared" si="12"/>
        <v>0.38501666666666667</v>
      </c>
      <c r="Y43" s="56">
        <f t="shared" si="13"/>
        <v>0.29261266666666663</v>
      </c>
      <c r="Z43" s="56">
        <v>3.2</v>
      </c>
      <c r="AA43" s="56">
        <v>1</v>
      </c>
      <c r="AB43" s="56">
        <f t="shared" si="14"/>
        <v>0.94935616438356152</v>
      </c>
      <c r="AC43" s="56">
        <f t="shared" si="15"/>
        <v>8.1370854977168943</v>
      </c>
      <c r="AD43" s="56">
        <f t="shared" si="16"/>
        <v>85.140418831050226</v>
      </c>
      <c r="AE43" s="54">
        <f t="shared" si="17"/>
        <v>85140.418831050221</v>
      </c>
    </row>
    <row r="44" spans="1:31" x14ac:dyDescent="0.25">
      <c r="A44" s="6">
        <v>2016</v>
      </c>
      <c r="B44" s="6">
        <v>5</v>
      </c>
      <c r="C44" s="6">
        <f t="shared" si="0"/>
        <v>19</v>
      </c>
      <c r="D44" s="9">
        <v>42494</v>
      </c>
      <c r="E44" s="10">
        <v>485</v>
      </c>
      <c r="F44" s="10">
        <f t="shared" si="1"/>
        <v>505</v>
      </c>
      <c r="G44" s="46">
        <f t="shared" si="2"/>
        <v>512.88</v>
      </c>
      <c r="H44" s="6">
        <v>425</v>
      </c>
      <c r="I44" s="6">
        <f t="shared" si="3"/>
        <v>445</v>
      </c>
      <c r="J44" s="46">
        <f t="shared" si="4"/>
        <v>452.4</v>
      </c>
      <c r="K44" s="47"/>
      <c r="L44" s="2">
        <v>42489</v>
      </c>
      <c r="M44" s="62">
        <f t="shared" si="5"/>
        <v>18</v>
      </c>
      <c r="N44" s="1">
        <v>82500</v>
      </c>
      <c r="O44" s="1">
        <f t="shared" si="6"/>
        <v>90206.37</v>
      </c>
      <c r="Q44" s="57">
        <v>42471</v>
      </c>
      <c r="R44" s="62">
        <f t="shared" si="7"/>
        <v>16</v>
      </c>
      <c r="S44" s="54">
        <v>1174.95</v>
      </c>
      <c r="T44" s="54">
        <f t="shared" si="8"/>
        <v>1159.95</v>
      </c>
      <c r="U44" s="54">
        <f t="shared" si="9"/>
        <v>1149.95</v>
      </c>
      <c r="V44" s="55">
        <f t="shared" si="10"/>
        <v>76.663333333333341</v>
      </c>
      <c r="W44" s="56">
        <f t="shared" si="11"/>
        <v>2.2999000000000001</v>
      </c>
      <c r="X44" s="56">
        <f t="shared" si="12"/>
        <v>0.38331666666666669</v>
      </c>
      <c r="Y44" s="56">
        <f t="shared" si="13"/>
        <v>0.29132066666666673</v>
      </c>
      <c r="Z44" s="56">
        <v>3.2</v>
      </c>
      <c r="AA44" s="56">
        <v>1</v>
      </c>
      <c r="AB44" s="56">
        <f t="shared" si="14"/>
        <v>0.94516438356164401</v>
      </c>
      <c r="AC44" s="56">
        <f t="shared" si="15"/>
        <v>8.1197017168949781</v>
      </c>
      <c r="AD44" s="56">
        <f t="shared" si="16"/>
        <v>84.783035050228321</v>
      </c>
      <c r="AE44" s="54">
        <f t="shared" si="17"/>
        <v>84783.035050228325</v>
      </c>
    </row>
    <row r="45" spans="1:31" x14ac:dyDescent="0.25">
      <c r="A45" s="6">
        <v>2016</v>
      </c>
      <c r="B45" s="6">
        <v>5</v>
      </c>
      <c r="C45" s="6">
        <f t="shared" si="0"/>
        <v>19</v>
      </c>
      <c r="D45" s="9">
        <v>42495</v>
      </c>
      <c r="E45" s="10">
        <v>480</v>
      </c>
      <c r="F45" s="10">
        <f t="shared" si="1"/>
        <v>500</v>
      </c>
      <c r="G45" s="46">
        <f t="shared" si="2"/>
        <v>507.84000000000003</v>
      </c>
      <c r="H45" s="6">
        <v>425</v>
      </c>
      <c r="I45" s="6">
        <f t="shared" si="3"/>
        <v>445</v>
      </c>
      <c r="J45" s="46">
        <f t="shared" si="4"/>
        <v>452.4</v>
      </c>
      <c r="K45" s="47"/>
      <c r="L45" s="2">
        <v>42490</v>
      </c>
      <c r="M45" s="62">
        <f t="shared" si="5"/>
        <v>18</v>
      </c>
      <c r="N45" s="1">
        <v>82500</v>
      </c>
      <c r="O45" s="1">
        <f t="shared" si="6"/>
        <v>90206.37</v>
      </c>
      <c r="Q45" s="57">
        <v>42472</v>
      </c>
      <c r="R45" s="62">
        <f t="shared" si="7"/>
        <v>16</v>
      </c>
      <c r="S45" s="54">
        <v>1159.95</v>
      </c>
      <c r="T45" s="54">
        <f t="shared" si="8"/>
        <v>1144.95</v>
      </c>
      <c r="U45" s="54">
        <f t="shared" si="9"/>
        <v>1134.95</v>
      </c>
      <c r="V45" s="55">
        <f t="shared" si="10"/>
        <v>75.663333333333341</v>
      </c>
      <c r="W45" s="56">
        <f t="shared" si="11"/>
        <v>2.2699000000000003</v>
      </c>
      <c r="X45" s="56">
        <f t="shared" si="12"/>
        <v>0.37831666666666669</v>
      </c>
      <c r="Y45" s="56">
        <f t="shared" si="13"/>
        <v>0.2875206666666667</v>
      </c>
      <c r="Z45" s="56">
        <v>3.2</v>
      </c>
      <c r="AA45" s="56">
        <v>1</v>
      </c>
      <c r="AB45" s="56">
        <f t="shared" si="14"/>
        <v>0.93283561643835622</v>
      </c>
      <c r="AC45" s="56">
        <f t="shared" si="15"/>
        <v>8.0685729497716885</v>
      </c>
      <c r="AD45" s="56">
        <f t="shared" si="16"/>
        <v>83.731906283105033</v>
      </c>
      <c r="AE45" s="54">
        <f t="shared" si="17"/>
        <v>83731.90628310504</v>
      </c>
    </row>
    <row r="46" spans="1:31" x14ac:dyDescent="0.25">
      <c r="A46" s="6">
        <v>2016</v>
      </c>
      <c r="B46" s="6">
        <v>5</v>
      </c>
      <c r="C46" s="6">
        <f t="shared" si="0"/>
        <v>19</v>
      </c>
      <c r="D46" s="9">
        <v>42496</v>
      </c>
      <c r="E46" s="10">
        <v>480</v>
      </c>
      <c r="F46" s="10">
        <f t="shared" si="1"/>
        <v>500</v>
      </c>
      <c r="G46" s="46">
        <f t="shared" si="2"/>
        <v>507.84000000000003</v>
      </c>
      <c r="H46" s="6">
        <v>425</v>
      </c>
      <c r="I46" s="6">
        <f t="shared" si="3"/>
        <v>445</v>
      </c>
      <c r="J46" s="46">
        <f t="shared" si="4"/>
        <v>452.4</v>
      </c>
      <c r="K46" s="47"/>
      <c r="L46" s="2">
        <v>42492</v>
      </c>
      <c r="M46" s="62">
        <f t="shared" si="5"/>
        <v>19</v>
      </c>
      <c r="N46" s="1">
        <v>81500</v>
      </c>
      <c r="O46" s="1">
        <f t="shared" si="6"/>
        <v>89171.07</v>
      </c>
      <c r="Q46" s="57">
        <v>42473</v>
      </c>
      <c r="R46" s="62">
        <f t="shared" si="7"/>
        <v>16</v>
      </c>
      <c r="S46" s="54">
        <v>1150.05</v>
      </c>
      <c r="T46" s="54">
        <f t="shared" si="8"/>
        <v>1135.05</v>
      </c>
      <c r="U46" s="54">
        <f t="shared" si="9"/>
        <v>1125.05</v>
      </c>
      <c r="V46" s="55">
        <f t="shared" si="10"/>
        <v>75.00333333333333</v>
      </c>
      <c r="W46" s="56">
        <f t="shared" si="11"/>
        <v>2.2500999999999998</v>
      </c>
      <c r="X46" s="56">
        <f t="shared" si="12"/>
        <v>0.37501666666666666</v>
      </c>
      <c r="Y46" s="56">
        <f t="shared" si="13"/>
        <v>0.28501266666666664</v>
      </c>
      <c r="Z46" s="56">
        <v>3.2</v>
      </c>
      <c r="AA46" s="56">
        <v>1</v>
      </c>
      <c r="AB46" s="56">
        <f t="shared" si="14"/>
        <v>0.92469863013698617</v>
      </c>
      <c r="AC46" s="56">
        <f t="shared" si="15"/>
        <v>8.0348279634703186</v>
      </c>
      <c r="AD46" s="56">
        <f t="shared" si="16"/>
        <v>83.038161296803651</v>
      </c>
      <c r="AE46" s="54">
        <f t="shared" si="17"/>
        <v>83038.16129680365</v>
      </c>
    </row>
    <row r="47" spans="1:31" x14ac:dyDescent="0.25">
      <c r="A47" s="6">
        <v>2016</v>
      </c>
      <c r="B47" s="6">
        <v>5</v>
      </c>
      <c r="C47" s="6">
        <f t="shared" si="0"/>
        <v>20</v>
      </c>
      <c r="D47" s="9">
        <v>42499</v>
      </c>
      <c r="E47" s="10">
        <v>485</v>
      </c>
      <c r="F47" s="10">
        <f t="shared" si="1"/>
        <v>505</v>
      </c>
      <c r="G47" s="46">
        <f t="shared" si="2"/>
        <v>512.88</v>
      </c>
      <c r="H47" s="6">
        <v>430</v>
      </c>
      <c r="I47" s="6">
        <f t="shared" si="3"/>
        <v>450</v>
      </c>
      <c r="J47" s="46">
        <f t="shared" si="4"/>
        <v>457.44000000000005</v>
      </c>
      <c r="K47" s="47"/>
      <c r="L47" s="2">
        <v>42493</v>
      </c>
      <c r="M47" s="62">
        <f t="shared" si="5"/>
        <v>19</v>
      </c>
      <c r="N47" s="1">
        <v>81500</v>
      </c>
      <c r="O47" s="1">
        <f t="shared" si="6"/>
        <v>89171.07</v>
      </c>
      <c r="Q47" s="57">
        <v>42474</v>
      </c>
      <c r="R47" s="62">
        <f t="shared" si="7"/>
        <v>16</v>
      </c>
      <c r="S47" s="54">
        <v>1150.05</v>
      </c>
      <c r="T47" s="54">
        <f t="shared" si="8"/>
        <v>1135.05</v>
      </c>
      <c r="U47" s="54">
        <f t="shared" si="9"/>
        <v>1125.05</v>
      </c>
      <c r="V47" s="55">
        <f t="shared" si="10"/>
        <v>75.00333333333333</v>
      </c>
      <c r="W47" s="56">
        <f t="shared" si="11"/>
        <v>2.2500999999999998</v>
      </c>
      <c r="X47" s="56">
        <f t="shared" si="12"/>
        <v>0.37501666666666666</v>
      </c>
      <c r="Y47" s="56">
        <f t="shared" si="13"/>
        <v>0.28501266666666664</v>
      </c>
      <c r="Z47" s="56">
        <v>3.2</v>
      </c>
      <c r="AA47" s="56">
        <v>1</v>
      </c>
      <c r="AB47" s="56">
        <f t="shared" si="14"/>
        <v>0.92469863013698617</v>
      </c>
      <c r="AC47" s="56">
        <f t="shared" si="15"/>
        <v>8.0348279634703186</v>
      </c>
      <c r="AD47" s="56">
        <f t="shared" si="16"/>
        <v>83.038161296803651</v>
      </c>
      <c r="AE47" s="54">
        <f t="shared" si="17"/>
        <v>83038.16129680365</v>
      </c>
    </row>
    <row r="48" spans="1:31" x14ac:dyDescent="0.25">
      <c r="A48" s="6">
        <v>2016</v>
      </c>
      <c r="B48" s="6">
        <v>5</v>
      </c>
      <c r="C48" s="6">
        <f t="shared" si="0"/>
        <v>20</v>
      </c>
      <c r="D48" s="9">
        <v>42500</v>
      </c>
      <c r="E48" s="10">
        <v>480</v>
      </c>
      <c r="F48" s="10">
        <f t="shared" si="1"/>
        <v>500</v>
      </c>
      <c r="G48" s="46">
        <f t="shared" si="2"/>
        <v>507.84000000000003</v>
      </c>
      <c r="H48" s="6">
        <v>420</v>
      </c>
      <c r="I48" s="6">
        <f t="shared" si="3"/>
        <v>440</v>
      </c>
      <c r="J48" s="46">
        <f t="shared" si="4"/>
        <v>447.36</v>
      </c>
      <c r="K48" s="47"/>
      <c r="L48" s="2">
        <v>42494</v>
      </c>
      <c r="M48" s="62">
        <f t="shared" si="5"/>
        <v>19</v>
      </c>
      <c r="N48" s="1">
        <v>81000</v>
      </c>
      <c r="O48" s="1">
        <f t="shared" si="6"/>
        <v>88653.42</v>
      </c>
      <c r="Q48" s="57">
        <v>42475</v>
      </c>
      <c r="R48" s="62">
        <f t="shared" si="7"/>
        <v>16</v>
      </c>
      <c r="S48" s="54">
        <v>1165.05</v>
      </c>
      <c r="T48" s="54">
        <f t="shared" si="8"/>
        <v>1150.05</v>
      </c>
      <c r="U48" s="54">
        <f t="shared" si="9"/>
        <v>1140.05</v>
      </c>
      <c r="V48" s="55">
        <f t="shared" si="10"/>
        <v>76.00333333333333</v>
      </c>
      <c r="W48" s="56">
        <f t="shared" si="11"/>
        <v>2.2801</v>
      </c>
      <c r="X48" s="56">
        <f t="shared" si="12"/>
        <v>0.38001666666666667</v>
      </c>
      <c r="Y48" s="56">
        <f t="shared" si="13"/>
        <v>0.28881266666666666</v>
      </c>
      <c r="Z48" s="56">
        <v>3.2</v>
      </c>
      <c r="AA48" s="56">
        <v>1</v>
      </c>
      <c r="AB48" s="56">
        <f t="shared" si="14"/>
        <v>0.93702739726027395</v>
      </c>
      <c r="AC48" s="56">
        <f t="shared" si="15"/>
        <v>8.0859567305936064</v>
      </c>
      <c r="AD48" s="56">
        <f t="shared" si="16"/>
        <v>84.089290063926939</v>
      </c>
      <c r="AE48" s="54">
        <f t="shared" si="17"/>
        <v>84089.290063926936</v>
      </c>
    </row>
    <row r="49" spans="1:31" x14ac:dyDescent="0.25">
      <c r="A49" s="6">
        <v>2016</v>
      </c>
      <c r="B49" s="6">
        <v>5</v>
      </c>
      <c r="C49" s="6">
        <f t="shared" si="0"/>
        <v>20</v>
      </c>
      <c r="D49" s="9">
        <v>42501</v>
      </c>
      <c r="E49" s="10">
        <v>480</v>
      </c>
      <c r="F49" s="10">
        <f t="shared" si="1"/>
        <v>500</v>
      </c>
      <c r="G49" s="46">
        <f t="shared" si="2"/>
        <v>507.84000000000003</v>
      </c>
      <c r="H49" s="6">
        <v>420</v>
      </c>
      <c r="I49" s="6">
        <f t="shared" si="3"/>
        <v>440</v>
      </c>
      <c r="J49" s="46">
        <f t="shared" si="4"/>
        <v>447.36</v>
      </c>
      <c r="K49" s="47"/>
      <c r="L49" s="2">
        <v>42495</v>
      </c>
      <c r="M49" s="62">
        <f t="shared" si="5"/>
        <v>19</v>
      </c>
      <c r="N49" s="1">
        <v>81000</v>
      </c>
      <c r="O49" s="1">
        <f t="shared" si="6"/>
        <v>88653.42</v>
      </c>
      <c r="Q49" s="57">
        <v>42476</v>
      </c>
      <c r="R49" s="62">
        <f t="shared" si="7"/>
        <v>16</v>
      </c>
      <c r="S49" s="54">
        <v>1180.05</v>
      </c>
      <c r="T49" s="54">
        <f t="shared" si="8"/>
        <v>1165.05</v>
      </c>
      <c r="U49" s="54">
        <f t="shared" si="9"/>
        <v>1155.05</v>
      </c>
      <c r="V49" s="55">
        <f t="shared" si="10"/>
        <v>77.00333333333333</v>
      </c>
      <c r="W49" s="56">
        <f t="shared" si="11"/>
        <v>2.3100999999999998</v>
      </c>
      <c r="X49" s="56">
        <f t="shared" si="12"/>
        <v>0.38501666666666667</v>
      </c>
      <c r="Y49" s="56">
        <f t="shared" si="13"/>
        <v>0.29261266666666663</v>
      </c>
      <c r="Z49" s="56">
        <v>3.2</v>
      </c>
      <c r="AA49" s="56">
        <v>1</v>
      </c>
      <c r="AB49" s="56">
        <f t="shared" si="14"/>
        <v>0.94935616438356152</v>
      </c>
      <c r="AC49" s="56">
        <f t="shared" si="15"/>
        <v>8.1370854977168943</v>
      </c>
      <c r="AD49" s="56">
        <f t="shared" si="16"/>
        <v>85.140418831050226</v>
      </c>
      <c r="AE49" s="54">
        <f t="shared" si="17"/>
        <v>85140.418831050221</v>
      </c>
    </row>
    <row r="50" spans="1:31" x14ac:dyDescent="0.25">
      <c r="A50" s="6">
        <v>2016</v>
      </c>
      <c r="B50" s="6">
        <v>5</v>
      </c>
      <c r="C50" s="6">
        <f t="shared" si="0"/>
        <v>20</v>
      </c>
      <c r="D50" s="9">
        <v>42502</v>
      </c>
      <c r="E50" s="10">
        <v>475</v>
      </c>
      <c r="F50" s="10">
        <f t="shared" si="1"/>
        <v>495</v>
      </c>
      <c r="G50" s="46">
        <f t="shared" si="2"/>
        <v>502.8</v>
      </c>
      <c r="H50" s="6">
        <v>418</v>
      </c>
      <c r="I50" s="6">
        <f t="shared" si="3"/>
        <v>438</v>
      </c>
      <c r="J50" s="46">
        <f t="shared" si="4"/>
        <v>445.34400000000005</v>
      </c>
      <c r="K50" s="47"/>
      <c r="L50" s="2">
        <v>42496</v>
      </c>
      <c r="M50" s="62">
        <f t="shared" si="5"/>
        <v>19</v>
      </c>
      <c r="N50" s="1">
        <v>81000</v>
      </c>
      <c r="O50" s="1">
        <f t="shared" si="6"/>
        <v>88653.42</v>
      </c>
      <c r="Q50" s="57">
        <v>42477</v>
      </c>
      <c r="R50" s="62">
        <f t="shared" si="7"/>
        <v>17</v>
      </c>
      <c r="S50" s="54">
        <v>1180.05</v>
      </c>
      <c r="T50" s="54">
        <f t="shared" si="8"/>
        <v>1165.05</v>
      </c>
      <c r="U50" s="54">
        <f t="shared" si="9"/>
        <v>1155.05</v>
      </c>
      <c r="V50" s="55">
        <f t="shared" si="10"/>
        <v>77.00333333333333</v>
      </c>
      <c r="W50" s="56">
        <f t="shared" si="11"/>
        <v>2.3100999999999998</v>
      </c>
      <c r="X50" s="56">
        <f t="shared" si="12"/>
        <v>0.38501666666666667</v>
      </c>
      <c r="Y50" s="56">
        <f t="shared" si="13"/>
        <v>0.29261266666666663</v>
      </c>
      <c r="Z50" s="56">
        <v>3.2</v>
      </c>
      <c r="AA50" s="56">
        <v>1</v>
      </c>
      <c r="AB50" s="56">
        <f t="shared" si="14"/>
        <v>0.94935616438356152</v>
      </c>
      <c r="AC50" s="56">
        <f t="shared" si="15"/>
        <v>8.1370854977168943</v>
      </c>
      <c r="AD50" s="56">
        <f t="shared" si="16"/>
        <v>85.140418831050226</v>
      </c>
      <c r="AE50" s="54">
        <f t="shared" si="17"/>
        <v>85140.418831050221</v>
      </c>
    </row>
    <row r="51" spans="1:31" x14ac:dyDescent="0.25">
      <c r="A51" s="6">
        <v>2016</v>
      </c>
      <c r="B51" s="6">
        <v>5</v>
      </c>
      <c r="C51" s="6">
        <f t="shared" si="0"/>
        <v>20</v>
      </c>
      <c r="D51" s="9">
        <v>42503</v>
      </c>
      <c r="E51" s="10">
        <v>470</v>
      </c>
      <c r="F51" s="10">
        <f t="shared" si="1"/>
        <v>490</v>
      </c>
      <c r="G51" s="46">
        <f t="shared" si="2"/>
        <v>497.76</v>
      </c>
      <c r="H51" s="6">
        <v>413</v>
      </c>
      <c r="I51" s="6">
        <f t="shared" si="3"/>
        <v>433</v>
      </c>
      <c r="J51" s="46">
        <f t="shared" si="4"/>
        <v>440.30400000000003</v>
      </c>
      <c r="K51" s="47"/>
      <c r="L51" s="2">
        <v>42497</v>
      </c>
      <c r="M51" s="62">
        <f t="shared" si="5"/>
        <v>19</v>
      </c>
      <c r="N51" s="1">
        <v>81000</v>
      </c>
      <c r="O51" s="1">
        <f t="shared" si="6"/>
        <v>88653.42</v>
      </c>
      <c r="Q51" s="57">
        <v>42478</v>
      </c>
      <c r="R51" s="62">
        <f t="shared" si="7"/>
        <v>17</v>
      </c>
      <c r="S51" s="54">
        <v>1200</v>
      </c>
      <c r="T51" s="54">
        <f t="shared" si="8"/>
        <v>1185</v>
      </c>
      <c r="U51" s="54">
        <f t="shared" si="9"/>
        <v>1175</v>
      </c>
      <c r="V51" s="55">
        <f t="shared" si="10"/>
        <v>78.333333333333329</v>
      </c>
      <c r="W51" s="56">
        <f t="shared" si="11"/>
        <v>2.3499999999999996</v>
      </c>
      <c r="X51" s="56">
        <f t="shared" si="12"/>
        <v>0.39166666666666666</v>
      </c>
      <c r="Y51" s="56">
        <f t="shared" si="13"/>
        <v>0.29766666666666663</v>
      </c>
      <c r="Z51" s="56">
        <v>3.2</v>
      </c>
      <c r="AA51" s="56">
        <v>1</v>
      </c>
      <c r="AB51" s="56">
        <f t="shared" si="14"/>
        <v>0.965753424657534</v>
      </c>
      <c r="AC51" s="56">
        <f t="shared" si="15"/>
        <v>8.2050867579908662</v>
      </c>
      <c r="AD51" s="56">
        <f t="shared" si="16"/>
        <v>86.538420091324198</v>
      </c>
      <c r="AE51" s="54">
        <f t="shared" si="17"/>
        <v>86538.420091324195</v>
      </c>
    </row>
    <row r="52" spans="1:31" x14ac:dyDescent="0.25">
      <c r="A52" s="6">
        <v>2016</v>
      </c>
      <c r="B52" s="6">
        <v>5</v>
      </c>
      <c r="C52" s="6">
        <f t="shared" si="0"/>
        <v>21</v>
      </c>
      <c r="D52" s="9">
        <v>42506</v>
      </c>
      <c r="E52" s="10">
        <v>475</v>
      </c>
      <c r="F52" s="10">
        <f t="shared" si="1"/>
        <v>495</v>
      </c>
      <c r="G52" s="46">
        <f t="shared" si="2"/>
        <v>502.8</v>
      </c>
      <c r="H52" s="6">
        <v>410</v>
      </c>
      <c r="I52" s="6">
        <f t="shared" si="3"/>
        <v>430</v>
      </c>
      <c r="J52" s="46">
        <f t="shared" si="4"/>
        <v>437.28</v>
      </c>
      <c r="K52" s="47"/>
      <c r="L52" s="2">
        <v>42499</v>
      </c>
      <c r="M52" s="62">
        <f t="shared" si="5"/>
        <v>20</v>
      </c>
      <c r="N52" s="1">
        <v>81500</v>
      </c>
      <c r="O52" s="1">
        <f t="shared" si="6"/>
        <v>89171.07</v>
      </c>
      <c r="Q52" s="57">
        <v>42479</v>
      </c>
      <c r="R52" s="62">
        <f t="shared" si="7"/>
        <v>17</v>
      </c>
      <c r="S52" s="54">
        <v>1219.95</v>
      </c>
      <c r="T52" s="54">
        <f t="shared" si="8"/>
        <v>1204.95</v>
      </c>
      <c r="U52" s="54">
        <f t="shared" si="9"/>
        <v>1194.95</v>
      </c>
      <c r="V52" s="55">
        <f t="shared" si="10"/>
        <v>79.663333333333341</v>
      </c>
      <c r="W52" s="56">
        <f t="shared" si="11"/>
        <v>2.3899000000000004</v>
      </c>
      <c r="X52" s="56">
        <f t="shared" si="12"/>
        <v>0.39831666666666671</v>
      </c>
      <c r="Y52" s="56">
        <f t="shared" si="13"/>
        <v>0.30272066666666669</v>
      </c>
      <c r="Z52" s="56">
        <v>3.2</v>
      </c>
      <c r="AA52" s="56">
        <v>1</v>
      </c>
      <c r="AB52" s="56">
        <f t="shared" si="14"/>
        <v>0.98215068493150692</v>
      </c>
      <c r="AC52" s="56">
        <f t="shared" si="15"/>
        <v>8.2730880182648399</v>
      </c>
      <c r="AD52" s="56">
        <f t="shared" si="16"/>
        <v>87.936421351598185</v>
      </c>
      <c r="AE52" s="54">
        <f t="shared" si="17"/>
        <v>87936.421351598183</v>
      </c>
    </row>
    <row r="53" spans="1:31" x14ac:dyDescent="0.25">
      <c r="A53" s="6">
        <v>2016</v>
      </c>
      <c r="B53" s="6">
        <v>5</v>
      </c>
      <c r="C53" s="6">
        <f t="shared" si="0"/>
        <v>21</v>
      </c>
      <c r="D53" s="9">
        <v>42507</v>
      </c>
      <c r="E53" s="10">
        <v>475</v>
      </c>
      <c r="F53" s="10">
        <f t="shared" si="1"/>
        <v>495</v>
      </c>
      <c r="G53" s="46">
        <f t="shared" si="2"/>
        <v>502.8</v>
      </c>
      <c r="H53" s="6">
        <v>415</v>
      </c>
      <c r="I53" s="6">
        <f t="shared" si="3"/>
        <v>435</v>
      </c>
      <c r="J53" s="46">
        <f t="shared" si="4"/>
        <v>442.32000000000005</v>
      </c>
      <c r="K53" s="47"/>
      <c r="L53" s="2">
        <v>42500</v>
      </c>
      <c r="M53" s="62">
        <f t="shared" si="5"/>
        <v>20</v>
      </c>
      <c r="N53" s="1">
        <v>80000</v>
      </c>
      <c r="O53" s="1">
        <f t="shared" si="6"/>
        <v>87618.12</v>
      </c>
      <c r="Q53" s="57">
        <v>42480</v>
      </c>
      <c r="R53" s="62">
        <f t="shared" si="7"/>
        <v>17</v>
      </c>
      <c r="S53" s="54">
        <v>1219.95</v>
      </c>
      <c r="T53" s="54">
        <f t="shared" si="8"/>
        <v>1204.95</v>
      </c>
      <c r="U53" s="54">
        <f t="shared" si="9"/>
        <v>1194.95</v>
      </c>
      <c r="V53" s="55">
        <f t="shared" si="10"/>
        <v>79.663333333333341</v>
      </c>
      <c r="W53" s="56">
        <f t="shared" si="11"/>
        <v>2.3899000000000004</v>
      </c>
      <c r="X53" s="56">
        <f t="shared" si="12"/>
        <v>0.39831666666666671</v>
      </c>
      <c r="Y53" s="56">
        <f t="shared" si="13"/>
        <v>0.30272066666666669</v>
      </c>
      <c r="Z53" s="56">
        <v>3.2</v>
      </c>
      <c r="AA53" s="56">
        <v>1</v>
      </c>
      <c r="AB53" s="56">
        <f t="shared" si="14"/>
        <v>0.98215068493150692</v>
      </c>
      <c r="AC53" s="56">
        <f t="shared" si="15"/>
        <v>8.2730880182648399</v>
      </c>
      <c r="AD53" s="56">
        <f t="shared" si="16"/>
        <v>87.936421351598185</v>
      </c>
      <c r="AE53" s="54">
        <f t="shared" si="17"/>
        <v>87936.421351598183</v>
      </c>
    </row>
    <row r="54" spans="1:31" x14ac:dyDescent="0.25">
      <c r="A54" s="6">
        <v>2016</v>
      </c>
      <c r="B54" s="6">
        <v>5</v>
      </c>
      <c r="C54" s="6">
        <f t="shared" si="0"/>
        <v>21</v>
      </c>
      <c r="D54" s="9">
        <v>42508</v>
      </c>
      <c r="E54" s="10">
        <v>465</v>
      </c>
      <c r="F54" s="10">
        <f t="shared" si="1"/>
        <v>485</v>
      </c>
      <c r="G54" s="46">
        <f t="shared" si="2"/>
        <v>492.72</v>
      </c>
      <c r="H54" s="6">
        <v>405</v>
      </c>
      <c r="I54" s="6">
        <f t="shared" si="3"/>
        <v>425</v>
      </c>
      <c r="J54" s="46">
        <f t="shared" si="4"/>
        <v>432.24</v>
      </c>
      <c r="K54" s="47"/>
      <c r="L54" s="2">
        <v>42501</v>
      </c>
      <c r="M54" s="62">
        <f t="shared" si="5"/>
        <v>20</v>
      </c>
      <c r="N54" s="1">
        <v>81000</v>
      </c>
      <c r="O54" s="1">
        <f t="shared" si="6"/>
        <v>88653.42</v>
      </c>
      <c r="Q54" s="57">
        <v>42481</v>
      </c>
      <c r="R54" s="62">
        <f t="shared" si="7"/>
        <v>17</v>
      </c>
      <c r="S54" s="54">
        <v>1260</v>
      </c>
      <c r="T54" s="54">
        <f t="shared" si="8"/>
        <v>1245</v>
      </c>
      <c r="U54" s="54">
        <f t="shared" si="9"/>
        <v>1235</v>
      </c>
      <c r="V54" s="55">
        <f t="shared" si="10"/>
        <v>82.333333333333329</v>
      </c>
      <c r="W54" s="56">
        <f t="shared" si="11"/>
        <v>2.4699999999999998</v>
      </c>
      <c r="X54" s="56">
        <f t="shared" si="12"/>
        <v>0.41166666666666663</v>
      </c>
      <c r="Y54" s="56">
        <f t="shared" si="13"/>
        <v>0.31286666666666668</v>
      </c>
      <c r="Z54" s="56">
        <v>3.2</v>
      </c>
      <c r="AA54" s="56">
        <v>1</v>
      </c>
      <c r="AB54" s="56">
        <f t="shared" si="14"/>
        <v>1.0150684931506848</v>
      </c>
      <c r="AC54" s="56">
        <f t="shared" si="15"/>
        <v>8.4096018264840176</v>
      </c>
      <c r="AD54" s="56">
        <f t="shared" si="16"/>
        <v>90.74293515981735</v>
      </c>
      <c r="AE54" s="54">
        <f t="shared" si="17"/>
        <v>90742.935159817353</v>
      </c>
    </row>
    <row r="55" spans="1:31" x14ac:dyDescent="0.25">
      <c r="A55" s="6">
        <v>2016</v>
      </c>
      <c r="B55" s="6">
        <v>5</v>
      </c>
      <c r="C55" s="6">
        <f t="shared" si="0"/>
        <v>21</v>
      </c>
      <c r="D55" s="9">
        <v>42509</v>
      </c>
      <c r="E55" s="10">
        <v>460</v>
      </c>
      <c r="F55" s="10">
        <f t="shared" si="1"/>
        <v>480</v>
      </c>
      <c r="G55" s="46">
        <f t="shared" si="2"/>
        <v>487.68</v>
      </c>
      <c r="H55" s="6">
        <v>400</v>
      </c>
      <c r="I55" s="6">
        <f t="shared" si="3"/>
        <v>420</v>
      </c>
      <c r="J55" s="46">
        <f t="shared" si="4"/>
        <v>427.20000000000005</v>
      </c>
      <c r="K55" s="47"/>
      <c r="L55" s="2">
        <v>42502</v>
      </c>
      <c r="M55" s="62">
        <f t="shared" si="5"/>
        <v>20</v>
      </c>
      <c r="N55" s="1">
        <v>81000</v>
      </c>
      <c r="O55" s="1">
        <f t="shared" si="6"/>
        <v>88653.42</v>
      </c>
      <c r="Q55" s="57">
        <v>42482</v>
      </c>
      <c r="R55" s="62">
        <f t="shared" si="7"/>
        <v>17</v>
      </c>
      <c r="S55" s="54">
        <v>1270.05</v>
      </c>
      <c r="T55" s="54">
        <f t="shared" si="8"/>
        <v>1255.05</v>
      </c>
      <c r="U55" s="54">
        <f t="shared" si="9"/>
        <v>1245.05</v>
      </c>
      <c r="V55" s="55">
        <f t="shared" si="10"/>
        <v>83.00333333333333</v>
      </c>
      <c r="W55" s="56">
        <f t="shared" si="11"/>
        <v>2.4901</v>
      </c>
      <c r="X55" s="56">
        <f t="shared" si="12"/>
        <v>0.41501666666666664</v>
      </c>
      <c r="Y55" s="56">
        <f t="shared" si="13"/>
        <v>0.31541266666666667</v>
      </c>
      <c r="Z55" s="56">
        <v>3.2</v>
      </c>
      <c r="AA55" s="56">
        <v>1</v>
      </c>
      <c r="AB55" s="56">
        <f t="shared" si="14"/>
        <v>1.0233287671232878</v>
      </c>
      <c r="AC55" s="56">
        <f t="shared" si="15"/>
        <v>8.4438581004566213</v>
      </c>
      <c r="AD55" s="56">
        <f t="shared" si="16"/>
        <v>91.447191433789953</v>
      </c>
      <c r="AE55" s="54">
        <f t="shared" si="17"/>
        <v>91447.191433789951</v>
      </c>
    </row>
    <row r="56" spans="1:31" x14ac:dyDescent="0.25">
      <c r="A56" s="6">
        <v>2016</v>
      </c>
      <c r="B56" s="6">
        <v>5</v>
      </c>
      <c r="C56" s="6">
        <f t="shared" si="0"/>
        <v>21</v>
      </c>
      <c r="D56" s="9">
        <v>42510</v>
      </c>
      <c r="E56" s="10">
        <v>465</v>
      </c>
      <c r="F56" s="10">
        <f t="shared" si="1"/>
        <v>485</v>
      </c>
      <c r="G56" s="46">
        <f t="shared" si="2"/>
        <v>492.72</v>
      </c>
      <c r="H56" s="6">
        <v>395</v>
      </c>
      <c r="I56" s="6">
        <f t="shared" si="3"/>
        <v>415</v>
      </c>
      <c r="J56" s="46">
        <f t="shared" si="4"/>
        <v>422.16</v>
      </c>
      <c r="K56" s="47"/>
      <c r="L56" s="2">
        <v>42503</v>
      </c>
      <c r="M56" s="62">
        <f t="shared" si="5"/>
        <v>20</v>
      </c>
      <c r="N56" s="1">
        <v>80500</v>
      </c>
      <c r="O56" s="1">
        <f t="shared" si="6"/>
        <v>88135.77</v>
      </c>
      <c r="Q56" s="57">
        <v>42483</v>
      </c>
      <c r="R56" s="62">
        <f t="shared" si="7"/>
        <v>17</v>
      </c>
      <c r="S56" s="54">
        <v>1279.95</v>
      </c>
      <c r="T56" s="54">
        <f t="shared" si="8"/>
        <v>1264.95</v>
      </c>
      <c r="U56" s="54">
        <f t="shared" si="9"/>
        <v>1254.95</v>
      </c>
      <c r="V56" s="55">
        <f t="shared" si="10"/>
        <v>83.663333333333341</v>
      </c>
      <c r="W56" s="56">
        <f t="shared" si="11"/>
        <v>2.5099</v>
      </c>
      <c r="X56" s="56">
        <f t="shared" si="12"/>
        <v>0.41831666666666673</v>
      </c>
      <c r="Y56" s="56">
        <f t="shared" si="13"/>
        <v>0.31792066666666674</v>
      </c>
      <c r="Z56" s="56">
        <v>3.2</v>
      </c>
      <c r="AA56" s="56">
        <v>1</v>
      </c>
      <c r="AB56" s="56">
        <f t="shared" si="14"/>
        <v>1.0314657534246576</v>
      </c>
      <c r="AC56" s="56">
        <f t="shared" si="15"/>
        <v>8.4776030867579912</v>
      </c>
      <c r="AD56" s="56">
        <f t="shared" si="16"/>
        <v>92.140936420091336</v>
      </c>
      <c r="AE56" s="54">
        <f t="shared" si="17"/>
        <v>92140.936420091341</v>
      </c>
    </row>
    <row r="57" spans="1:31" x14ac:dyDescent="0.25">
      <c r="A57" s="6">
        <v>2016</v>
      </c>
      <c r="B57" s="6">
        <v>5</v>
      </c>
      <c r="C57" s="6">
        <f t="shared" si="0"/>
        <v>22</v>
      </c>
      <c r="D57" s="9">
        <v>42513</v>
      </c>
      <c r="E57" s="10">
        <v>465</v>
      </c>
      <c r="F57" s="10">
        <f t="shared" si="1"/>
        <v>485</v>
      </c>
      <c r="G57" s="46">
        <f t="shared" si="2"/>
        <v>492.72</v>
      </c>
      <c r="H57" s="6">
        <v>395</v>
      </c>
      <c r="I57" s="6">
        <f t="shared" si="3"/>
        <v>415</v>
      </c>
      <c r="J57" s="46">
        <f t="shared" si="4"/>
        <v>422.16</v>
      </c>
      <c r="K57" s="47"/>
      <c r="L57" s="2">
        <v>42504</v>
      </c>
      <c r="M57" s="62">
        <f t="shared" si="5"/>
        <v>20</v>
      </c>
      <c r="N57" s="1">
        <v>81000</v>
      </c>
      <c r="O57" s="1">
        <f t="shared" si="6"/>
        <v>88653.42</v>
      </c>
      <c r="Q57" s="57">
        <v>42484</v>
      </c>
      <c r="R57" s="62">
        <f t="shared" si="7"/>
        <v>18</v>
      </c>
      <c r="S57" s="54">
        <v>1279.95</v>
      </c>
      <c r="T57" s="54">
        <f t="shared" si="8"/>
        <v>1264.95</v>
      </c>
      <c r="U57" s="54">
        <f t="shared" si="9"/>
        <v>1254.95</v>
      </c>
      <c r="V57" s="55">
        <f t="shared" si="10"/>
        <v>83.663333333333341</v>
      </c>
      <c r="W57" s="56">
        <f t="shared" si="11"/>
        <v>2.5099</v>
      </c>
      <c r="X57" s="56">
        <f t="shared" si="12"/>
        <v>0.41831666666666673</v>
      </c>
      <c r="Y57" s="56">
        <f t="shared" si="13"/>
        <v>0.31792066666666674</v>
      </c>
      <c r="Z57" s="56">
        <v>3.2</v>
      </c>
      <c r="AA57" s="56">
        <v>1</v>
      </c>
      <c r="AB57" s="56">
        <f t="shared" si="14"/>
        <v>1.0314657534246576</v>
      </c>
      <c r="AC57" s="56">
        <f t="shared" si="15"/>
        <v>8.4776030867579912</v>
      </c>
      <c r="AD57" s="56">
        <f t="shared" si="16"/>
        <v>92.140936420091336</v>
      </c>
      <c r="AE57" s="54">
        <f t="shared" si="17"/>
        <v>92140.936420091341</v>
      </c>
    </row>
    <row r="58" spans="1:31" x14ac:dyDescent="0.25">
      <c r="A58" s="6">
        <v>2016</v>
      </c>
      <c r="B58" s="6">
        <v>5</v>
      </c>
      <c r="C58" s="6">
        <f t="shared" si="0"/>
        <v>22</v>
      </c>
      <c r="D58" s="9">
        <v>42514</v>
      </c>
      <c r="E58" s="10">
        <v>465</v>
      </c>
      <c r="F58" s="10">
        <f t="shared" si="1"/>
        <v>485</v>
      </c>
      <c r="G58" s="46">
        <f t="shared" si="2"/>
        <v>492.72</v>
      </c>
      <c r="H58" s="6">
        <v>390</v>
      </c>
      <c r="I58" s="6">
        <f t="shared" si="3"/>
        <v>410</v>
      </c>
      <c r="J58" s="46">
        <f t="shared" si="4"/>
        <v>417.12</v>
      </c>
      <c r="K58" s="47"/>
      <c r="L58" s="2">
        <v>42506</v>
      </c>
      <c r="M58" s="62">
        <f t="shared" si="5"/>
        <v>21</v>
      </c>
      <c r="N58" s="1">
        <v>80000</v>
      </c>
      <c r="O58" s="1">
        <f t="shared" si="6"/>
        <v>87618.12</v>
      </c>
      <c r="Q58" s="57">
        <v>42485</v>
      </c>
      <c r="R58" s="62">
        <f t="shared" si="7"/>
        <v>18</v>
      </c>
      <c r="S58" s="54">
        <v>1260</v>
      </c>
      <c r="T58" s="54">
        <f t="shared" si="8"/>
        <v>1245</v>
      </c>
      <c r="U58" s="54">
        <f t="shared" si="9"/>
        <v>1235</v>
      </c>
      <c r="V58" s="55">
        <f t="shared" si="10"/>
        <v>82.333333333333329</v>
      </c>
      <c r="W58" s="56">
        <f t="shared" si="11"/>
        <v>2.4699999999999998</v>
      </c>
      <c r="X58" s="56">
        <f t="shared" si="12"/>
        <v>0.41166666666666663</v>
      </c>
      <c r="Y58" s="56">
        <f t="shared" si="13"/>
        <v>0.31286666666666668</v>
      </c>
      <c r="Z58" s="56">
        <v>3.2</v>
      </c>
      <c r="AA58" s="56">
        <v>1</v>
      </c>
      <c r="AB58" s="56">
        <f t="shared" si="14"/>
        <v>1.0150684931506848</v>
      </c>
      <c r="AC58" s="56">
        <f t="shared" si="15"/>
        <v>8.4096018264840176</v>
      </c>
      <c r="AD58" s="56">
        <f t="shared" si="16"/>
        <v>90.74293515981735</v>
      </c>
      <c r="AE58" s="54">
        <f t="shared" si="17"/>
        <v>90742.935159817353</v>
      </c>
    </row>
    <row r="59" spans="1:31" x14ac:dyDescent="0.25">
      <c r="A59" s="6">
        <v>2016</v>
      </c>
      <c r="B59" s="6">
        <v>5</v>
      </c>
      <c r="C59" s="6">
        <f t="shared" si="0"/>
        <v>22</v>
      </c>
      <c r="D59" s="9">
        <v>42515</v>
      </c>
      <c r="E59" s="10">
        <v>460</v>
      </c>
      <c r="F59" s="10">
        <f t="shared" si="1"/>
        <v>480</v>
      </c>
      <c r="G59" s="46">
        <f t="shared" si="2"/>
        <v>487.68</v>
      </c>
      <c r="H59" s="6">
        <v>400</v>
      </c>
      <c r="I59" s="6">
        <f t="shared" si="3"/>
        <v>420</v>
      </c>
      <c r="J59" s="46">
        <f t="shared" si="4"/>
        <v>427.20000000000005</v>
      </c>
      <c r="K59" s="47"/>
      <c r="L59" s="2">
        <v>42507</v>
      </c>
      <c r="M59" s="62">
        <f t="shared" si="5"/>
        <v>21</v>
      </c>
      <c r="N59" s="1">
        <v>79000</v>
      </c>
      <c r="O59" s="1">
        <f t="shared" si="6"/>
        <v>86582.82</v>
      </c>
      <c r="Q59" s="57">
        <v>42486</v>
      </c>
      <c r="R59" s="62">
        <f t="shared" si="7"/>
        <v>18</v>
      </c>
      <c r="S59" s="54">
        <v>1210.05</v>
      </c>
      <c r="T59" s="54">
        <f t="shared" si="8"/>
        <v>1195.05</v>
      </c>
      <c r="U59" s="54">
        <f t="shared" si="9"/>
        <v>1185.05</v>
      </c>
      <c r="V59" s="55">
        <f t="shared" si="10"/>
        <v>79.00333333333333</v>
      </c>
      <c r="W59" s="56">
        <f t="shared" si="11"/>
        <v>2.3700999999999999</v>
      </c>
      <c r="X59" s="56">
        <f t="shared" si="12"/>
        <v>0.39501666666666668</v>
      </c>
      <c r="Y59" s="56">
        <f t="shared" si="13"/>
        <v>0.30021266666666668</v>
      </c>
      <c r="Z59" s="56">
        <v>3.2</v>
      </c>
      <c r="AA59" s="56">
        <v>1</v>
      </c>
      <c r="AB59" s="56">
        <f t="shared" si="14"/>
        <v>0.97401369863013687</v>
      </c>
      <c r="AC59" s="56">
        <f t="shared" si="15"/>
        <v>8.23934303196347</v>
      </c>
      <c r="AD59" s="56">
        <f t="shared" si="16"/>
        <v>87.242676365296802</v>
      </c>
      <c r="AE59" s="54">
        <f t="shared" si="17"/>
        <v>87242.676365296807</v>
      </c>
    </row>
    <row r="60" spans="1:31" x14ac:dyDescent="0.25">
      <c r="A60" s="6">
        <v>2016</v>
      </c>
      <c r="B60" s="6">
        <v>5</v>
      </c>
      <c r="C60" s="6">
        <f t="shared" si="0"/>
        <v>22</v>
      </c>
      <c r="D60" s="9">
        <v>42516</v>
      </c>
      <c r="E60" s="10">
        <v>465</v>
      </c>
      <c r="F60" s="10">
        <f t="shared" si="1"/>
        <v>485</v>
      </c>
      <c r="G60" s="46">
        <f t="shared" si="2"/>
        <v>492.72</v>
      </c>
      <c r="H60" s="6">
        <v>405</v>
      </c>
      <c r="I60" s="6">
        <f t="shared" si="3"/>
        <v>425</v>
      </c>
      <c r="J60" s="46">
        <f t="shared" si="4"/>
        <v>432.24</v>
      </c>
      <c r="K60" s="47"/>
      <c r="L60" s="2">
        <v>42508</v>
      </c>
      <c r="M60" s="62">
        <f t="shared" si="5"/>
        <v>21</v>
      </c>
      <c r="N60" s="1">
        <v>79000</v>
      </c>
      <c r="O60" s="1">
        <f t="shared" si="6"/>
        <v>86582.82</v>
      </c>
      <c r="Q60" s="57">
        <v>42487</v>
      </c>
      <c r="R60" s="62">
        <f t="shared" si="7"/>
        <v>18</v>
      </c>
      <c r="S60" s="54">
        <v>1219.95</v>
      </c>
      <c r="T60" s="54">
        <f t="shared" si="8"/>
        <v>1204.95</v>
      </c>
      <c r="U60" s="54">
        <f t="shared" si="9"/>
        <v>1194.95</v>
      </c>
      <c r="V60" s="55">
        <f t="shared" si="10"/>
        <v>79.663333333333341</v>
      </c>
      <c r="W60" s="56">
        <f t="shared" si="11"/>
        <v>2.3899000000000004</v>
      </c>
      <c r="X60" s="56">
        <f t="shared" si="12"/>
        <v>0.39831666666666671</v>
      </c>
      <c r="Y60" s="56">
        <f t="shared" si="13"/>
        <v>0.30272066666666669</v>
      </c>
      <c r="Z60" s="56">
        <v>3.2</v>
      </c>
      <c r="AA60" s="56">
        <v>1</v>
      </c>
      <c r="AB60" s="56">
        <f t="shared" si="14"/>
        <v>0.98215068493150692</v>
      </c>
      <c r="AC60" s="56">
        <f t="shared" si="15"/>
        <v>8.2730880182648399</v>
      </c>
      <c r="AD60" s="56">
        <f t="shared" si="16"/>
        <v>87.936421351598185</v>
      </c>
      <c r="AE60" s="54">
        <f t="shared" si="17"/>
        <v>87936.421351598183</v>
      </c>
    </row>
    <row r="61" spans="1:31" x14ac:dyDescent="0.25">
      <c r="A61" s="6">
        <v>2016</v>
      </c>
      <c r="B61" s="6">
        <v>5</v>
      </c>
      <c r="C61" s="6">
        <f t="shared" si="0"/>
        <v>22</v>
      </c>
      <c r="D61" s="9">
        <v>42517</v>
      </c>
      <c r="E61" s="10">
        <v>465</v>
      </c>
      <c r="F61" s="10">
        <f t="shared" si="1"/>
        <v>485</v>
      </c>
      <c r="G61" s="46">
        <f t="shared" si="2"/>
        <v>492.72</v>
      </c>
      <c r="H61" s="6">
        <v>405</v>
      </c>
      <c r="I61" s="6">
        <f t="shared" si="3"/>
        <v>425</v>
      </c>
      <c r="J61" s="46">
        <f t="shared" si="4"/>
        <v>432.24</v>
      </c>
      <c r="K61" s="47"/>
      <c r="L61" s="2">
        <v>42509</v>
      </c>
      <c r="M61" s="62">
        <f t="shared" si="5"/>
        <v>21</v>
      </c>
      <c r="N61" s="1">
        <v>78500</v>
      </c>
      <c r="O61" s="1">
        <f t="shared" si="6"/>
        <v>86065.17</v>
      </c>
      <c r="Q61" s="57">
        <v>42488</v>
      </c>
      <c r="R61" s="62">
        <f t="shared" si="7"/>
        <v>18</v>
      </c>
      <c r="S61" s="54">
        <v>1240.05</v>
      </c>
      <c r="T61" s="54">
        <f t="shared" si="8"/>
        <v>1225.05</v>
      </c>
      <c r="U61" s="54">
        <f t="shared" si="9"/>
        <v>1215.05</v>
      </c>
      <c r="V61" s="55">
        <f t="shared" si="10"/>
        <v>81.00333333333333</v>
      </c>
      <c r="W61" s="56">
        <f t="shared" si="11"/>
        <v>2.4300999999999999</v>
      </c>
      <c r="X61" s="56">
        <f t="shared" si="12"/>
        <v>0.40501666666666664</v>
      </c>
      <c r="Y61" s="56">
        <f t="shared" si="13"/>
        <v>0.30781266666666668</v>
      </c>
      <c r="Z61" s="56">
        <v>3.2</v>
      </c>
      <c r="AA61" s="56">
        <v>1</v>
      </c>
      <c r="AB61" s="56">
        <f t="shared" si="14"/>
        <v>0.99867123287671233</v>
      </c>
      <c r="AC61" s="56">
        <f t="shared" si="15"/>
        <v>8.3416005662100456</v>
      </c>
      <c r="AD61" s="56">
        <f t="shared" si="16"/>
        <v>89.344933899543378</v>
      </c>
      <c r="AE61" s="54">
        <f t="shared" si="17"/>
        <v>89344.933899543379</v>
      </c>
    </row>
    <row r="62" spans="1:31" x14ac:dyDescent="0.25">
      <c r="A62" s="6">
        <v>2016</v>
      </c>
      <c r="B62" s="6">
        <v>5</v>
      </c>
      <c r="C62" s="6">
        <f t="shared" si="0"/>
        <v>23</v>
      </c>
      <c r="D62" s="9">
        <v>42520</v>
      </c>
      <c r="E62" s="10">
        <v>470</v>
      </c>
      <c r="F62" s="10">
        <f t="shared" si="1"/>
        <v>490</v>
      </c>
      <c r="G62" s="46">
        <f t="shared" si="2"/>
        <v>497.76</v>
      </c>
      <c r="H62" s="6">
        <v>410</v>
      </c>
      <c r="I62" s="6">
        <f t="shared" si="3"/>
        <v>430</v>
      </c>
      <c r="J62" s="46">
        <f t="shared" si="4"/>
        <v>437.28</v>
      </c>
      <c r="K62" s="47"/>
      <c r="L62" s="2">
        <v>42510</v>
      </c>
      <c r="M62" s="62">
        <f t="shared" si="5"/>
        <v>21</v>
      </c>
      <c r="N62" s="1">
        <v>79000</v>
      </c>
      <c r="O62" s="1">
        <f t="shared" si="6"/>
        <v>86582.82</v>
      </c>
      <c r="Q62" s="57">
        <v>42489</v>
      </c>
      <c r="R62" s="62">
        <f t="shared" si="7"/>
        <v>18</v>
      </c>
      <c r="S62" s="54">
        <v>1210.05</v>
      </c>
      <c r="T62" s="54">
        <f t="shared" si="8"/>
        <v>1195.05</v>
      </c>
      <c r="U62" s="54">
        <f t="shared" si="9"/>
        <v>1185.05</v>
      </c>
      <c r="V62" s="55">
        <f t="shared" si="10"/>
        <v>79.00333333333333</v>
      </c>
      <c r="W62" s="56">
        <f t="shared" si="11"/>
        <v>2.3700999999999999</v>
      </c>
      <c r="X62" s="56">
        <f t="shared" si="12"/>
        <v>0.39501666666666668</v>
      </c>
      <c r="Y62" s="56">
        <f t="shared" si="13"/>
        <v>0.30021266666666668</v>
      </c>
      <c r="Z62" s="56">
        <v>3.2</v>
      </c>
      <c r="AA62" s="56">
        <v>1</v>
      </c>
      <c r="AB62" s="56">
        <f t="shared" si="14"/>
        <v>0.97401369863013687</v>
      </c>
      <c r="AC62" s="56">
        <f t="shared" si="15"/>
        <v>8.23934303196347</v>
      </c>
      <c r="AD62" s="56">
        <f t="shared" si="16"/>
        <v>87.242676365296802</v>
      </c>
      <c r="AE62" s="54">
        <f t="shared" si="17"/>
        <v>87242.676365296807</v>
      </c>
    </row>
    <row r="63" spans="1:31" x14ac:dyDescent="0.25">
      <c r="A63" s="6">
        <v>2016</v>
      </c>
      <c r="B63" s="6">
        <v>5</v>
      </c>
      <c r="C63" s="6">
        <f t="shared" si="0"/>
        <v>23</v>
      </c>
      <c r="D63" s="9">
        <v>42521</v>
      </c>
      <c r="E63" s="10">
        <v>470</v>
      </c>
      <c r="F63" s="10">
        <f t="shared" si="1"/>
        <v>490</v>
      </c>
      <c r="G63" s="46">
        <f t="shared" si="2"/>
        <v>497.76</v>
      </c>
      <c r="H63" s="6">
        <v>410</v>
      </c>
      <c r="I63" s="6">
        <f t="shared" si="3"/>
        <v>430</v>
      </c>
      <c r="J63" s="46">
        <f t="shared" si="4"/>
        <v>437.28</v>
      </c>
      <c r="K63" s="47"/>
      <c r="L63" s="2">
        <v>42511</v>
      </c>
      <c r="M63" s="62">
        <f t="shared" si="5"/>
        <v>21</v>
      </c>
      <c r="N63" s="1">
        <v>79000</v>
      </c>
      <c r="O63" s="1">
        <f t="shared" si="6"/>
        <v>86582.82</v>
      </c>
      <c r="Q63" s="57">
        <v>42490</v>
      </c>
      <c r="R63" s="62">
        <f t="shared" si="7"/>
        <v>18</v>
      </c>
      <c r="S63" s="54">
        <v>1170</v>
      </c>
      <c r="T63" s="54">
        <f t="shared" si="8"/>
        <v>1155</v>
      </c>
      <c r="U63" s="54">
        <f t="shared" si="9"/>
        <v>1145</v>
      </c>
      <c r="V63" s="55">
        <f t="shared" si="10"/>
        <v>76.333333333333329</v>
      </c>
      <c r="W63" s="56">
        <f t="shared" si="11"/>
        <v>2.2899999999999996</v>
      </c>
      <c r="X63" s="56">
        <f t="shared" si="12"/>
        <v>0.38166666666666665</v>
      </c>
      <c r="Y63" s="56">
        <f t="shared" si="13"/>
        <v>0.29006666666666664</v>
      </c>
      <c r="Z63" s="56">
        <v>3.2</v>
      </c>
      <c r="AA63" s="56">
        <v>1</v>
      </c>
      <c r="AB63" s="56">
        <f t="shared" si="14"/>
        <v>0.94109589041095887</v>
      </c>
      <c r="AC63" s="56">
        <f t="shared" si="15"/>
        <v>8.1028292237442923</v>
      </c>
      <c r="AD63" s="56">
        <f t="shared" si="16"/>
        <v>84.436162557077623</v>
      </c>
      <c r="AE63" s="54">
        <f t="shared" si="17"/>
        <v>84436.162557077623</v>
      </c>
    </row>
    <row r="64" spans="1:31" x14ac:dyDescent="0.25">
      <c r="A64" s="6">
        <v>2016</v>
      </c>
      <c r="B64" s="6">
        <v>6</v>
      </c>
      <c r="C64" s="6">
        <f t="shared" si="0"/>
        <v>23</v>
      </c>
      <c r="D64" s="9">
        <v>42522</v>
      </c>
      <c r="E64" s="10">
        <v>465</v>
      </c>
      <c r="F64" s="10">
        <f t="shared" si="1"/>
        <v>485</v>
      </c>
      <c r="G64" s="46">
        <f t="shared" si="2"/>
        <v>492.72</v>
      </c>
      <c r="H64" s="6">
        <v>405</v>
      </c>
      <c r="I64" s="6">
        <f t="shared" si="3"/>
        <v>425</v>
      </c>
      <c r="J64" s="46">
        <f t="shared" si="4"/>
        <v>432.24</v>
      </c>
      <c r="K64" s="47"/>
      <c r="L64" s="2">
        <v>42513</v>
      </c>
      <c r="M64" s="62">
        <f t="shared" si="5"/>
        <v>22</v>
      </c>
      <c r="N64" s="1">
        <v>79000</v>
      </c>
      <c r="O64" s="1">
        <f t="shared" si="6"/>
        <v>86582.82</v>
      </c>
      <c r="Q64" s="57">
        <v>42491</v>
      </c>
      <c r="R64" s="62">
        <f t="shared" si="7"/>
        <v>19</v>
      </c>
      <c r="S64" s="54">
        <v>1170</v>
      </c>
      <c r="T64" s="54">
        <f t="shared" si="8"/>
        <v>1155</v>
      </c>
      <c r="U64" s="54">
        <f t="shared" si="9"/>
        <v>1145</v>
      </c>
      <c r="V64" s="55">
        <f t="shared" si="10"/>
        <v>76.333333333333329</v>
      </c>
      <c r="W64" s="56">
        <f t="shared" si="11"/>
        <v>2.2899999999999996</v>
      </c>
      <c r="X64" s="56">
        <f t="shared" si="12"/>
        <v>0.38166666666666665</v>
      </c>
      <c r="Y64" s="56">
        <f t="shared" si="13"/>
        <v>0.29006666666666664</v>
      </c>
      <c r="Z64" s="56">
        <v>3.2</v>
      </c>
      <c r="AA64" s="56">
        <v>1</v>
      </c>
      <c r="AB64" s="56">
        <f t="shared" si="14"/>
        <v>0.94109589041095887</v>
      </c>
      <c r="AC64" s="56">
        <f t="shared" si="15"/>
        <v>8.1028292237442923</v>
      </c>
      <c r="AD64" s="56">
        <f t="shared" si="16"/>
        <v>84.436162557077623</v>
      </c>
      <c r="AE64" s="54">
        <f t="shared" si="17"/>
        <v>84436.162557077623</v>
      </c>
    </row>
    <row r="65" spans="1:31" x14ac:dyDescent="0.25">
      <c r="A65" s="6">
        <v>2016</v>
      </c>
      <c r="B65" s="6">
        <v>6</v>
      </c>
      <c r="C65" s="6">
        <f t="shared" si="0"/>
        <v>23</v>
      </c>
      <c r="D65" s="9">
        <v>42523</v>
      </c>
      <c r="E65" s="10">
        <v>470</v>
      </c>
      <c r="F65" s="10">
        <f t="shared" si="1"/>
        <v>490</v>
      </c>
      <c r="G65" s="46">
        <f t="shared" si="2"/>
        <v>497.76</v>
      </c>
      <c r="H65" s="6">
        <v>410</v>
      </c>
      <c r="I65" s="6">
        <f t="shared" si="3"/>
        <v>430</v>
      </c>
      <c r="J65" s="46">
        <f t="shared" si="4"/>
        <v>437.28</v>
      </c>
      <c r="K65" s="47"/>
      <c r="L65" s="2">
        <v>42514</v>
      </c>
      <c r="M65" s="62">
        <f t="shared" si="5"/>
        <v>22</v>
      </c>
      <c r="N65" s="1">
        <v>79000</v>
      </c>
      <c r="O65" s="1">
        <f t="shared" si="6"/>
        <v>86582.82</v>
      </c>
      <c r="Q65" s="57">
        <v>42492</v>
      </c>
      <c r="R65" s="62">
        <f t="shared" si="7"/>
        <v>19</v>
      </c>
      <c r="S65" s="54">
        <v>1140</v>
      </c>
      <c r="T65" s="54">
        <f t="shared" si="8"/>
        <v>1125</v>
      </c>
      <c r="U65" s="54">
        <f t="shared" si="9"/>
        <v>1115</v>
      </c>
      <c r="V65" s="55">
        <f t="shared" si="10"/>
        <v>74.333333333333329</v>
      </c>
      <c r="W65" s="56">
        <f t="shared" si="11"/>
        <v>2.23</v>
      </c>
      <c r="X65" s="56">
        <f t="shared" si="12"/>
        <v>0.37166666666666665</v>
      </c>
      <c r="Y65" s="56">
        <f t="shared" si="13"/>
        <v>0.28246666666666664</v>
      </c>
      <c r="Z65" s="56">
        <v>3.2</v>
      </c>
      <c r="AA65" s="56">
        <v>1</v>
      </c>
      <c r="AB65" s="56">
        <f t="shared" si="14"/>
        <v>0.91643835616438352</v>
      </c>
      <c r="AC65" s="56">
        <f t="shared" si="15"/>
        <v>8.0005716894977166</v>
      </c>
      <c r="AD65" s="56">
        <f t="shared" si="16"/>
        <v>82.333905022831047</v>
      </c>
      <c r="AE65" s="54">
        <f t="shared" si="17"/>
        <v>82333.905022831052</v>
      </c>
    </row>
    <row r="66" spans="1:31" x14ac:dyDescent="0.25">
      <c r="A66" s="6">
        <v>2016</v>
      </c>
      <c r="B66" s="6">
        <v>6</v>
      </c>
      <c r="C66" s="6">
        <f t="shared" si="0"/>
        <v>23</v>
      </c>
      <c r="D66" s="9">
        <v>42524</v>
      </c>
      <c r="E66" s="10">
        <v>475</v>
      </c>
      <c r="F66" s="10">
        <f t="shared" si="1"/>
        <v>495</v>
      </c>
      <c r="G66" s="46">
        <f t="shared" si="2"/>
        <v>502.8</v>
      </c>
      <c r="H66" s="6">
        <v>415</v>
      </c>
      <c r="I66" s="6">
        <f t="shared" si="3"/>
        <v>435</v>
      </c>
      <c r="J66" s="46">
        <f t="shared" si="4"/>
        <v>442.32000000000005</v>
      </c>
      <c r="K66" s="47"/>
      <c r="L66" s="2">
        <v>42515</v>
      </c>
      <c r="M66" s="62">
        <f t="shared" si="5"/>
        <v>22</v>
      </c>
      <c r="N66" s="1">
        <v>79000</v>
      </c>
      <c r="O66" s="1">
        <f t="shared" si="6"/>
        <v>86582.82</v>
      </c>
      <c r="Q66" s="57">
        <v>42493</v>
      </c>
      <c r="R66" s="62">
        <f t="shared" si="7"/>
        <v>19</v>
      </c>
      <c r="S66" s="54">
        <v>1159.95</v>
      </c>
      <c r="T66" s="54">
        <f t="shared" si="8"/>
        <v>1144.95</v>
      </c>
      <c r="U66" s="54">
        <f t="shared" si="9"/>
        <v>1134.95</v>
      </c>
      <c r="V66" s="55">
        <f t="shared" si="10"/>
        <v>75.663333333333341</v>
      </c>
      <c r="W66" s="56">
        <f t="shared" si="11"/>
        <v>2.2699000000000003</v>
      </c>
      <c r="X66" s="56">
        <f t="shared" si="12"/>
        <v>0.37831666666666669</v>
      </c>
      <c r="Y66" s="56">
        <f t="shared" si="13"/>
        <v>0.2875206666666667</v>
      </c>
      <c r="Z66" s="56">
        <v>3.2</v>
      </c>
      <c r="AA66" s="56">
        <v>1</v>
      </c>
      <c r="AB66" s="56">
        <f t="shared" si="14"/>
        <v>0.93283561643835622</v>
      </c>
      <c r="AC66" s="56">
        <f t="shared" si="15"/>
        <v>8.0685729497716885</v>
      </c>
      <c r="AD66" s="56">
        <f t="shared" si="16"/>
        <v>83.731906283105033</v>
      </c>
      <c r="AE66" s="54">
        <f t="shared" si="17"/>
        <v>83731.90628310504</v>
      </c>
    </row>
    <row r="67" spans="1:31" x14ac:dyDescent="0.25">
      <c r="A67" s="6">
        <v>2016</v>
      </c>
      <c r="B67" s="6">
        <v>6</v>
      </c>
      <c r="C67" s="6">
        <f t="shared" si="0"/>
        <v>24</v>
      </c>
      <c r="D67" s="9">
        <v>42527</v>
      </c>
      <c r="E67" s="10">
        <v>475</v>
      </c>
      <c r="F67" s="10">
        <f t="shared" si="1"/>
        <v>495</v>
      </c>
      <c r="G67" s="46">
        <f t="shared" si="2"/>
        <v>502.8</v>
      </c>
      <c r="H67" s="6">
        <v>420</v>
      </c>
      <c r="I67" s="6">
        <f t="shared" si="3"/>
        <v>440</v>
      </c>
      <c r="J67" s="46">
        <f t="shared" si="4"/>
        <v>447.36</v>
      </c>
      <c r="K67" s="47"/>
      <c r="L67" s="2">
        <v>42516</v>
      </c>
      <c r="M67" s="62">
        <f t="shared" si="5"/>
        <v>22</v>
      </c>
      <c r="N67" s="1">
        <v>79000</v>
      </c>
      <c r="O67" s="1">
        <f t="shared" si="6"/>
        <v>86582.82</v>
      </c>
      <c r="Q67" s="57">
        <v>42494</v>
      </c>
      <c r="R67" s="62">
        <f t="shared" si="7"/>
        <v>19</v>
      </c>
      <c r="S67" s="54">
        <v>1170</v>
      </c>
      <c r="T67" s="54">
        <f t="shared" si="8"/>
        <v>1155</v>
      </c>
      <c r="U67" s="54">
        <f t="shared" si="9"/>
        <v>1145</v>
      </c>
      <c r="V67" s="55">
        <f t="shared" si="10"/>
        <v>76.333333333333329</v>
      </c>
      <c r="W67" s="56">
        <f t="shared" si="11"/>
        <v>2.2899999999999996</v>
      </c>
      <c r="X67" s="56">
        <f t="shared" si="12"/>
        <v>0.38166666666666665</v>
      </c>
      <c r="Y67" s="56">
        <f t="shared" si="13"/>
        <v>0.29006666666666664</v>
      </c>
      <c r="Z67" s="56">
        <v>3.2</v>
      </c>
      <c r="AA67" s="56">
        <v>1</v>
      </c>
      <c r="AB67" s="56">
        <f t="shared" si="14"/>
        <v>0.94109589041095887</v>
      </c>
      <c r="AC67" s="56">
        <f t="shared" si="15"/>
        <v>8.1028292237442923</v>
      </c>
      <c r="AD67" s="56">
        <f t="shared" si="16"/>
        <v>84.436162557077623</v>
      </c>
      <c r="AE67" s="54">
        <f t="shared" si="17"/>
        <v>84436.162557077623</v>
      </c>
    </row>
    <row r="68" spans="1:31" x14ac:dyDescent="0.25">
      <c r="A68" s="6">
        <v>2016</v>
      </c>
      <c r="B68" s="6">
        <v>6</v>
      </c>
      <c r="C68" s="6">
        <f t="shared" ref="C68:C131" si="18">WEEKNUM(D68)</f>
        <v>24</v>
      </c>
      <c r="D68" s="9">
        <v>42528</v>
      </c>
      <c r="E68" s="10">
        <v>470</v>
      </c>
      <c r="F68" s="10">
        <f t="shared" ref="F68:F131" si="19">E68+20</f>
        <v>490</v>
      </c>
      <c r="G68" s="46">
        <f t="shared" ref="G68:G131" si="20">((E68*1.02+30)*40%)+(F68*60%)</f>
        <v>497.76</v>
      </c>
      <c r="H68" s="6">
        <v>415</v>
      </c>
      <c r="I68" s="6">
        <f t="shared" ref="I68:I131" si="21">H68+20</f>
        <v>435</v>
      </c>
      <c r="J68" s="46">
        <f t="shared" ref="J68:J131" si="22">((H68*1.02+30)*40%)+(I68*60%)</f>
        <v>442.32000000000005</v>
      </c>
      <c r="K68" s="47"/>
      <c r="L68" s="2">
        <v>42517</v>
      </c>
      <c r="M68" s="62">
        <f t="shared" ref="M68:M131" si="23">WEEKNUM(L68)</f>
        <v>22</v>
      </c>
      <c r="N68" s="1">
        <v>80000</v>
      </c>
      <c r="O68" s="1">
        <f t="shared" ref="O68:O131" si="24">(((N68*1.5%)+(2506)+(N68))*1.02)+2238</f>
        <v>87618.12</v>
      </c>
      <c r="Q68" s="57">
        <v>42495</v>
      </c>
      <c r="R68" s="62">
        <f t="shared" ref="R68:R131" si="25">WEEKNUM(Q68)</f>
        <v>19</v>
      </c>
      <c r="S68" s="54">
        <v>1150.05</v>
      </c>
      <c r="T68" s="54">
        <f t="shared" ref="T68:T131" si="26">S68-15</f>
        <v>1135.05</v>
      </c>
      <c r="U68" s="54">
        <f t="shared" ref="U68:U131" si="27">T68-10</f>
        <v>1125.05</v>
      </c>
      <c r="V68" s="55">
        <f t="shared" ref="V68:V131" si="28">U68/15</f>
        <v>75.00333333333333</v>
      </c>
      <c r="W68" s="56">
        <f t="shared" ref="W68:W131" si="29">V68*3%</f>
        <v>2.2500999999999998</v>
      </c>
      <c r="X68" s="56">
        <f t="shared" ref="X68:X131" si="30">V68*0.5%</f>
        <v>0.37501666666666666</v>
      </c>
      <c r="Y68" s="56">
        <f t="shared" ref="Y68:Y131" si="31">(V68*0.08%)+(V68*0.3%)</f>
        <v>0.28501266666666664</v>
      </c>
      <c r="Z68" s="56">
        <v>3.2</v>
      </c>
      <c r="AA68" s="56">
        <v>1</v>
      </c>
      <c r="AB68" s="56">
        <f t="shared" ref="AB68:AB131" si="32">((V68*15%)/365)*30</f>
        <v>0.92469863013698617</v>
      </c>
      <c r="AC68" s="56">
        <f t="shared" ref="AC68:AC131" si="33">SUM(W68:AB68)</f>
        <v>8.0348279634703186</v>
      </c>
      <c r="AD68" s="56">
        <f t="shared" ref="AD68:AD131" si="34">V68+AC68</f>
        <v>83.038161296803651</v>
      </c>
      <c r="AE68" s="54">
        <f t="shared" ref="AE68:AE131" si="35">AD68*1000</f>
        <v>83038.16129680365</v>
      </c>
    </row>
    <row r="69" spans="1:31" x14ac:dyDescent="0.25">
      <c r="A69" s="6">
        <v>2016</v>
      </c>
      <c r="B69" s="6">
        <v>6</v>
      </c>
      <c r="C69" s="6">
        <f t="shared" si="18"/>
        <v>24</v>
      </c>
      <c r="D69" s="9">
        <v>42529</v>
      </c>
      <c r="E69" s="10">
        <v>475</v>
      </c>
      <c r="F69" s="10">
        <f t="shared" si="19"/>
        <v>495</v>
      </c>
      <c r="G69" s="46">
        <f t="shared" si="20"/>
        <v>502.8</v>
      </c>
      <c r="H69" s="6">
        <v>425</v>
      </c>
      <c r="I69" s="6">
        <f t="shared" si="21"/>
        <v>445</v>
      </c>
      <c r="J69" s="46">
        <f t="shared" si="22"/>
        <v>452.4</v>
      </c>
      <c r="K69" s="47"/>
      <c r="L69" s="2">
        <v>42518</v>
      </c>
      <c r="M69" s="62">
        <f t="shared" si="23"/>
        <v>22</v>
      </c>
      <c r="N69" s="1">
        <v>80500</v>
      </c>
      <c r="O69" s="1">
        <f t="shared" si="24"/>
        <v>88135.77</v>
      </c>
      <c r="Q69" s="57">
        <v>42496</v>
      </c>
      <c r="R69" s="62">
        <f t="shared" si="25"/>
        <v>19</v>
      </c>
      <c r="S69" s="54">
        <v>1159.95</v>
      </c>
      <c r="T69" s="54">
        <f t="shared" si="26"/>
        <v>1144.95</v>
      </c>
      <c r="U69" s="54">
        <f t="shared" si="27"/>
        <v>1134.95</v>
      </c>
      <c r="V69" s="55">
        <f t="shared" si="28"/>
        <v>75.663333333333341</v>
      </c>
      <c r="W69" s="56">
        <f t="shared" si="29"/>
        <v>2.2699000000000003</v>
      </c>
      <c r="X69" s="56">
        <f t="shared" si="30"/>
        <v>0.37831666666666669</v>
      </c>
      <c r="Y69" s="56">
        <f t="shared" si="31"/>
        <v>0.2875206666666667</v>
      </c>
      <c r="Z69" s="56">
        <v>3.2</v>
      </c>
      <c r="AA69" s="56">
        <v>1</v>
      </c>
      <c r="AB69" s="56">
        <f t="shared" si="32"/>
        <v>0.93283561643835622</v>
      </c>
      <c r="AC69" s="56">
        <f t="shared" si="33"/>
        <v>8.0685729497716885</v>
      </c>
      <c r="AD69" s="56">
        <f t="shared" si="34"/>
        <v>83.731906283105033</v>
      </c>
      <c r="AE69" s="54">
        <f t="shared" si="35"/>
        <v>83731.90628310504</v>
      </c>
    </row>
    <row r="70" spans="1:31" x14ac:dyDescent="0.25">
      <c r="A70" s="6">
        <v>2016</v>
      </c>
      <c r="B70" s="6">
        <v>6</v>
      </c>
      <c r="C70" s="6">
        <f t="shared" si="18"/>
        <v>24</v>
      </c>
      <c r="D70" s="9">
        <v>42530</v>
      </c>
      <c r="E70" s="10">
        <v>475</v>
      </c>
      <c r="F70" s="10">
        <f t="shared" si="19"/>
        <v>495</v>
      </c>
      <c r="G70" s="46">
        <f t="shared" si="20"/>
        <v>502.8</v>
      </c>
      <c r="H70" s="6">
        <v>425</v>
      </c>
      <c r="I70" s="6">
        <f t="shared" si="21"/>
        <v>445</v>
      </c>
      <c r="J70" s="46">
        <f t="shared" si="22"/>
        <v>452.4</v>
      </c>
      <c r="K70" s="47"/>
      <c r="L70" s="2">
        <v>42520</v>
      </c>
      <c r="M70" s="62">
        <f t="shared" si="23"/>
        <v>23</v>
      </c>
      <c r="N70" s="1">
        <v>80500</v>
      </c>
      <c r="O70" s="1">
        <f t="shared" si="24"/>
        <v>88135.77</v>
      </c>
      <c r="Q70" s="57">
        <v>42497</v>
      </c>
      <c r="R70" s="62">
        <f t="shared" si="25"/>
        <v>19</v>
      </c>
      <c r="S70" s="54">
        <v>1140</v>
      </c>
      <c r="T70" s="54">
        <f t="shared" si="26"/>
        <v>1125</v>
      </c>
      <c r="U70" s="54">
        <f t="shared" si="27"/>
        <v>1115</v>
      </c>
      <c r="V70" s="55">
        <f t="shared" si="28"/>
        <v>74.333333333333329</v>
      </c>
      <c r="W70" s="56">
        <f t="shared" si="29"/>
        <v>2.23</v>
      </c>
      <c r="X70" s="56">
        <f t="shared" si="30"/>
        <v>0.37166666666666665</v>
      </c>
      <c r="Y70" s="56">
        <f t="shared" si="31"/>
        <v>0.28246666666666664</v>
      </c>
      <c r="Z70" s="56">
        <v>3.2</v>
      </c>
      <c r="AA70" s="56">
        <v>1</v>
      </c>
      <c r="AB70" s="56">
        <f t="shared" si="32"/>
        <v>0.91643835616438352</v>
      </c>
      <c r="AC70" s="56">
        <f t="shared" si="33"/>
        <v>8.0005716894977166</v>
      </c>
      <c r="AD70" s="56">
        <f t="shared" si="34"/>
        <v>82.333905022831047</v>
      </c>
      <c r="AE70" s="54">
        <f t="shared" si="35"/>
        <v>82333.905022831052</v>
      </c>
    </row>
    <row r="71" spans="1:31" x14ac:dyDescent="0.25">
      <c r="A71" s="6">
        <v>2016</v>
      </c>
      <c r="B71" s="6">
        <v>6</v>
      </c>
      <c r="C71" s="6">
        <f t="shared" si="18"/>
        <v>24</v>
      </c>
      <c r="D71" s="9">
        <v>42531</v>
      </c>
      <c r="E71" s="10">
        <v>475</v>
      </c>
      <c r="F71" s="10">
        <f t="shared" si="19"/>
        <v>495</v>
      </c>
      <c r="G71" s="46">
        <f t="shared" si="20"/>
        <v>502.8</v>
      </c>
      <c r="H71" s="6">
        <v>425</v>
      </c>
      <c r="I71" s="6">
        <f t="shared" si="21"/>
        <v>445</v>
      </c>
      <c r="J71" s="46">
        <f t="shared" si="22"/>
        <v>452.4</v>
      </c>
      <c r="K71" s="47"/>
      <c r="L71" s="2">
        <v>42521</v>
      </c>
      <c r="M71" s="62">
        <f t="shared" si="23"/>
        <v>23</v>
      </c>
      <c r="N71" s="1">
        <v>80500</v>
      </c>
      <c r="O71" s="1">
        <f t="shared" si="24"/>
        <v>88135.77</v>
      </c>
      <c r="Q71" s="57">
        <v>42498</v>
      </c>
      <c r="R71" s="62">
        <f t="shared" si="25"/>
        <v>20</v>
      </c>
      <c r="S71" s="54">
        <v>1140</v>
      </c>
      <c r="T71" s="54">
        <f t="shared" si="26"/>
        <v>1125</v>
      </c>
      <c r="U71" s="54">
        <f t="shared" si="27"/>
        <v>1115</v>
      </c>
      <c r="V71" s="55">
        <f t="shared" si="28"/>
        <v>74.333333333333329</v>
      </c>
      <c r="W71" s="56">
        <f t="shared" si="29"/>
        <v>2.23</v>
      </c>
      <c r="X71" s="56">
        <f t="shared" si="30"/>
        <v>0.37166666666666665</v>
      </c>
      <c r="Y71" s="56">
        <f t="shared" si="31"/>
        <v>0.28246666666666664</v>
      </c>
      <c r="Z71" s="56">
        <v>3.2</v>
      </c>
      <c r="AA71" s="56">
        <v>1</v>
      </c>
      <c r="AB71" s="56">
        <f t="shared" si="32"/>
        <v>0.91643835616438352</v>
      </c>
      <c r="AC71" s="56">
        <f t="shared" si="33"/>
        <v>8.0005716894977166</v>
      </c>
      <c r="AD71" s="56">
        <f t="shared" si="34"/>
        <v>82.333905022831047</v>
      </c>
      <c r="AE71" s="54">
        <f t="shared" si="35"/>
        <v>82333.905022831052</v>
      </c>
    </row>
    <row r="72" spans="1:31" x14ac:dyDescent="0.25">
      <c r="A72" s="6">
        <v>2016</v>
      </c>
      <c r="B72" s="6">
        <v>6</v>
      </c>
      <c r="C72" s="6">
        <f t="shared" si="18"/>
        <v>25</v>
      </c>
      <c r="D72" s="9">
        <v>42534</v>
      </c>
      <c r="E72" s="10">
        <v>470</v>
      </c>
      <c r="F72" s="10">
        <f t="shared" si="19"/>
        <v>490</v>
      </c>
      <c r="G72" s="46">
        <f t="shared" si="20"/>
        <v>497.76</v>
      </c>
      <c r="H72" s="6">
        <v>420</v>
      </c>
      <c r="I72" s="6">
        <f t="shared" si="21"/>
        <v>440</v>
      </c>
      <c r="J72" s="46">
        <f t="shared" si="22"/>
        <v>447.36</v>
      </c>
      <c r="K72" s="47"/>
      <c r="L72" s="2">
        <v>42522</v>
      </c>
      <c r="M72" s="62">
        <f t="shared" si="23"/>
        <v>23</v>
      </c>
      <c r="N72" s="1">
        <v>80500</v>
      </c>
      <c r="O72" s="1">
        <f t="shared" si="24"/>
        <v>88135.77</v>
      </c>
      <c r="Q72" s="57">
        <v>42499</v>
      </c>
      <c r="R72" s="62">
        <f t="shared" si="25"/>
        <v>20</v>
      </c>
      <c r="S72" s="54">
        <v>1150.05</v>
      </c>
      <c r="T72" s="54">
        <f t="shared" si="26"/>
        <v>1135.05</v>
      </c>
      <c r="U72" s="54">
        <f t="shared" si="27"/>
        <v>1125.05</v>
      </c>
      <c r="V72" s="55">
        <f t="shared" si="28"/>
        <v>75.00333333333333</v>
      </c>
      <c r="W72" s="56">
        <f t="shared" si="29"/>
        <v>2.2500999999999998</v>
      </c>
      <c r="X72" s="56">
        <f t="shared" si="30"/>
        <v>0.37501666666666666</v>
      </c>
      <c r="Y72" s="56">
        <f t="shared" si="31"/>
        <v>0.28501266666666664</v>
      </c>
      <c r="Z72" s="56">
        <v>3.2</v>
      </c>
      <c r="AA72" s="56">
        <v>1</v>
      </c>
      <c r="AB72" s="56">
        <f t="shared" si="32"/>
        <v>0.92469863013698617</v>
      </c>
      <c r="AC72" s="56">
        <f t="shared" si="33"/>
        <v>8.0348279634703186</v>
      </c>
      <c r="AD72" s="56">
        <f t="shared" si="34"/>
        <v>83.038161296803651</v>
      </c>
      <c r="AE72" s="54">
        <f t="shared" si="35"/>
        <v>83038.16129680365</v>
      </c>
    </row>
    <row r="73" spans="1:31" x14ac:dyDescent="0.25">
      <c r="A73" s="6">
        <v>2016</v>
      </c>
      <c r="B73" s="6">
        <v>6</v>
      </c>
      <c r="C73" s="6">
        <f t="shared" si="18"/>
        <v>25</v>
      </c>
      <c r="D73" s="9">
        <v>42536</v>
      </c>
      <c r="E73" s="10">
        <v>460</v>
      </c>
      <c r="F73" s="10">
        <f t="shared" si="19"/>
        <v>480</v>
      </c>
      <c r="G73" s="46">
        <f t="shared" si="20"/>
        <v>487.68</v>
      </c>
      <c r="H73" s="6">
        <v>410</v>
      </c>
      <c r="I73" s="6">
        <f t="shared" si="21"/>
        <v>430</v>
      </c>
      <c r="J73" s="46">
        <f t="shared" si="22"/>
        <v>437.28</v>
      </c>
      <c r="K73" s="47"/>
      <c r="L73" s="2">
        <v>42523</v>
      </c>
      <c r="M73" s="62">
        <f t="shared" si="23"/>
        <v>23</v>
      </c>
      <c r="N73" s="1">
        <v>80500</v>
      </c>
      <c r="O73" s="1">
        <f t="shared" si="24"/>
        <v>88135.77</v>
      </c>
      <c r="Q73" s="57">
        <v>42500</v>
      </c>
      <c r="R73" s="62">
        <f t="shared" si="25"/>
        <v>20</v>
      </c>
      <c r="S73" s="54">
        <v>1144.95</v>
      </c>
      <c r="T73" s="54">
        <f t="shared" si="26"/>
        <v>1129.95</v>
      </c>
      <c r="U73" s="54">
        <f t="shared" si="27"/>
        <v>1119.95</v>
      </c>
      <c r="V73" s="55">
        <f t="shared" si="28"/>
        <v>74.663333333333341</v>
      </c>
      <c r="W73" s="56">
        <f t="shared" si="29"/>
        <v>2.2399</v>
      </c>
      <c r="X73" s="56">
        <f t="shared" si="30"/>
        <v>0.37331666666666674</v>
      </c>
      <c r="Y73" s="56">
        <f t="shared" si="31"/>
        <v>0.28372066666666668</v>
      </c>
      <c r="Z73" s="56">
        <v>3.2</v>
      </c>
      <c r="AA73" s="56">
        <v>1</v>
      </c>
      <c r="AB73" s="56">
        <f t="shared" si="32"/>
        <v>0.92050684931506854</v>
      </c>
      <c r="AC73" s="56">
        <f t="shared" si="33"/>
        <v>8.0174441826484006</v>
      </c>
      <c r="AD73" s="56">
        <f t="shared" si="34"/>
        <v>82.680777515981745</v>
      </c>
      <c r="AE73" s="54">
        <f t="shared" si="35"/>
        <v>82680.777515981739</v>
      </c>
    </row>
    <row r="74" spans="1:31" x14ac:dyDescent="0.25">
      <c r="A74" s="6">
        <v>2016</v>
      </c>
      <c r="B74" s="6">
        <v>6</v>
      </c>
      <c r="C74" s="6">
        <f t="shared" si="18"/>
        <v>25</v>
      </c>
      <c r="D74" s="9">
        <v>42537</v>
      </c>
      <c r="E74" s="10">
        <v>460</v>
      </c>
      <c r="F74" s="10">
        <f t="shared" si="19"/>
        <v>480</v>
      </c>
      <c r="G74" s="46">
        <f t="shared" si="20"/>
        <v>487.68</v>
      </c>
      <c r="H74" s="6">
        <v>410</v>
      </c>
      <c r="I74" s="6">
        <f t="shared" si="21"/>
        <v>430</v>
      </c>
      <c r="J74" s="46">
        <f t="shared" si="22"/>
        <v>437.28</v>
      </c>
      <c r="K74" s="47"/>
      <c r="L74" s="2">
        <v>42524</v>
      </c>
      <c r="M74" s="62">
        <f t="shared" si="23"/>
        <v>23</v>
      </c>
      <c r="N74" s="1">
        <v>81500</v>
      </c>
      <c r="O74" s="1">
        <f t="shared" si="24"/>
        <v>89171.07</v>
      </c>
      <c r="Q74" s="57">
        <v>42501</v>
      </c>
      <c r="R74" s="62">
        <f t="shared" si="25"/>
        <v>20</v>
      </c>
      <c r="S74" s="54">
        <v>1140</v>
      </c>
      <c r="T74" s="54">
        <f t="shared" si="26"/>
        <v>1125</v>
      </c>
      <c r="U74" s="54">
        <f t="shared" si="27"/>
        <v>1115</v>
      </c>
      <c r="V74" s="55">
        <f t="shared" si="28"/>
        <v>74.333333333333329</v>
      </c>
      <c r="W74" s="56">
        <f t="shared" si="29"/>
        <v>2.23</v>
      </c>
      <c r="X74" s="56">
        <f t="shared" si="30"/>
        <v>0.37166666666666665</v>
      </c>
      <c r="Y74" s="56">
        <f t="shared" si="31"/>
        <v>0.28246666666666664</v>
      </c>
      <c r="Z74" s="56">
        <v>3.2</v>
      </c>
      <c r="AA74" s="56">
        <v>1</v>
      </c>
      <c r="AB74" s="56">
        <f t="shared" si="32"/>
        <v>0.91643835616438352</v>
      </c>
      <c r="AC74" s="56">
        <f t="shared" si="33"/>
        <v>8.0005716894977166</v>
      </c>
      <c r="AD74" s="56">
        <f t="shared" si="34"/>
        <v>82.333905022831047</v>
      </c>
      <c r="AE74" s="54">
        <f t="shared" si="35"/>
        <v>82333.905022831052</v>
      </c>
    </row>
    <row r="75" spans="1:31" x14ac:dyDescent="0.25">
      <c r="A75" s="6">
        <v>2016</v>
      </c>
      <c r="B75" s="6">
        <v>6</v>
      </c>
      <c r="C75" s="6">
        <f t="shared" si="18"/>
        <v>25</v>
      </c>
      <c r="D75" s="9">
        <v>42538</v>
      </c>
      <c r="E75" s="10">
        <v>465</v>
      </c>
      <c r="F75" s="10">
        <f t="shared" si="19"/>
        <v>485</v>
      </c>
      <c r="G75" s="46">
        <f t="shared" si="20"/>
        <v>492.72</v>
      </c>
      <c r="H75" s="6">
        <v>410</v>
      </c>
      <c r="I75" s="6">
        <f t="shared" si="21"/>
        <v>430</v>
      </c>
      <c r="J75" s="46">
        <f t="shared" si="22"/>
        <v>437.28</v>
      </c>
      <c r="K75" s="47"/>
      <c r="L75" s="2">
        <v>42525</v>
      </c>
      <c r="M75" s="62">
        <f t="shared" si="23"/>
        <v>23</v>
      </c>
      <c r="N75" s="1">
        <v>81000</v>
      </c>
      <c r="O75" s="1">
        <f t="shared" si="24"/>
        <v>88653.42</v>
      </c>
      <c r="Q75" s="57">
        <v>42502</v>
      </c>
      <c r="R75" s="62">
        <f t="shared" si="25"/>
        <v>20</v>
      </c>
      <c r="S75" s="54">
        <v>1120.05</v>
      </c>
      <c r="T75" s="54">
        <f t="shared" si="26"/>
        <v>1105.05</v>
      </c>
      <c r="U75" s="54">
        <f t="shared" si="27"/>
        <v>1095.05</v>
      </c>
      <c r="V75" s="55">
        <f t="shared" si="28"/>
        <v>73.00333333333333</v>
      </c>
      <c r="W75" s="56">
        <f t="shared" si="29"/>
        <v>2.1900999999999997</v>
      </c>
      <c r="X75" s="56">
        <f t="shared" si="30"/>
        <v>0.36501666666666666</v>
      </c>
      <c r="Y75" s="56">
        <f t="shared" si="31"/>
        <v>0.27741266666666664</v>
      </c>
      <c r="Z75" s="56">
        <v>3.2</v>
      </c>
      <c r="AA75" s="56">
        <v>1</v>
      </c>
      <c r="AB75" s="56">
        <f t="shared" si="32"/>
        <v>0.90004109589041092</v>
      </c>
      <c r="AC75" s="56">
        <f t="shared" si="33"/>
        <v>7.9325704292237438</v>
      </c>
      <c r="AD75" s="56">
        <f t="shared" si="34"/>
        <v>80.935903762557075</v>
      </c>
      <c r="AE75" s="54">
        <f t="shared" si="35"/>
        <v>80935.903762557078</v>
      </c>
    </row>
    <row r="76" spans="1:31" x14ac:dyDescent="0.25">
      <c r="A76" s="6">
        <v>2016</v>
      </c>
      <c r="B76" s="6">
        <v>6</v>
      </c>
      <c r="C76" s="6">
        <f t="shared" si="18"/>
        <v>26</v>
      </c>
      <c r="D76" s="9">
        <v>42541</v>
      </c>
      <c r="E76" s="10">
        <v>465</v>
      </c>
      <c r="F76" s="10">
        <f t="shared" si="19"/>
        <v>485</v>
      </c>
      <c r="G76" s="46">
        <f t="shared" si="20"/>
        <v>492.72</v>
      </c>
      <c r="H76" s="6">
        <v>410</v>
      </c>
      <c r="I76" s="6">
        <f t="shared" si="21"/>
        <v>430</v>
      </c>
      <c r="J76" s="46">
        <f t="shared" si="22"/>
        <v>437.28</v>
      </c>
      <c r="K76" s="47"/>
      <c r="L76" s="2">
        <v>42527</v>
      </c>
      <c r="M76" s="62">
        <f t="shared" si="23"/>
        <v>24</v>
      </c>
      <c r="N76" s="1">
        <v>81500</v>
      </c>
      <c r="O76" s="1">
        <f t="shared" si="24"/>
        <v>89171.07</v>
      </c>
      <c r="Q76" s="57">
        <v>42503</v>
      </c>
      <c r="R76" s="62">
        <f t="shared" si="25"/>
        <v>20</v>
      </c>
      <c r="S76" s="54">
        <v>1110</v>
      </c>
      <c r="T76" s="54">
        <f t="shared" si="26"/>
        <v>1095</v>
      </c>
      <c r="U76" s="54">
        <f t="shared" si="27"/>
        <v>1085</v>
      </c>
      <c r="V76" s="55">
        <f t="shared" si="28"/>
        <v>72.333333333333329</v>
      </c>
      <c r="W76" s="56">
        <f t="shared" si="29"/>
        <v>2.17</v>
      </c>
      <c r="X76" s="56">
        <f t="shared" si="30"/>
        <v>0.36166666666666664</v>
      </c>
      <c r="Y76" s="56">
        <f t="shared" si="31"/>
        <v>0.27486666666666665</v>
      </c>
      <c r="Z76" s="56">
        <v>3.2</v>
      </c>
      <c r="AA76" s="56">
        <v>1</v>
      </c>
      <c r="AB76" s="56">
        <f t="shared" si="32"/>
        <v>0.89178082191780816</v>
      </c>
      <c r="AC76" s="56">
        <f t="shared" si="33"/>
        <v>7.8983141552511418</v>
      </c>
      <c r="AD76" s="56">
        <f t="shared" si="34"/>
        <v>80.231647488584471</v>
      </c>
      <c r="AE76" s="54">
        <f t="shared" si="35"/>
        <v>80231.647488584465</v>
      </c>
    </row>
    <row r="77" spans="1:31" x14ac:dyDescent="0.25">
      <c r="A77" s="6">
        <v>2016</v>
      </c>
      <c r="B77" s="6">
        <v>6</v>
      </c>
      <c r="C77" s="6">
        <f t="shared" si="18"/>
        <v>26</v>
      </c>
      <c r="D77" s="9">
        <v>42542</v>
      </c>
      <c r="E77" s="10">
        <v>465</v>
      </c>
      <c r="F77" s="10">
        <f t="shared" si="19"/>
        <v>485</v>
      </c>
      <c r="G77" s="46">
        <f t="shared" si="20"/>
        <v>492.72</v>
      </c>
      <c r="H77" s="6">
        <v>410</v>
      </c>
      <c r="I77" s="6">
        <f t="shared" si="21"/>
        <v>430</v>
      </c>
      <c r="J77" s="46">
        <f t="shared" si="22"/>
        <v>437.28</v>
      </c>
      <c r="K77" s="47"/>
      <c r="L77" s="2">
        <v>42528</v>
      </c>
      <c r="M77" s="62">
        <f t="shared" si="23"/>
        <v>24</v>
      </c>
      <c r="N77" s="1">
        <v>81500</v>
      </c>
      <c r="O77" s="1">
        <f t="shared" si="24"/>
        <v>89171.07</v>
      </c>
      <c r="Q77" s="57">
        <v>42504</v>
      </c>
      <c r="R77" s="62">
        <f t="shared" si="25"/>
        <v>20</v>
      </c>
      <c r="S77" s="54">
        <v>1120.05</v>
      </c>
      <c r="T77" s="54">
        <f t="shared" si="26"/>
        <v>1105.05</v>
      </c>
      <c r="U77" s="54">
        <f t="shared" si="27"/>
        <v>1095.05</v>
      </c>
      <c r="V77" s="55">
        <f t="shared" si="28"/>
        <v>73.00333333333333</v>
      </c>
      <c r="W77" s="56">
        <f t="shared" si="29"/>
        <v>2.1900999999999997</v>
      </c>
      <c r="X77" s="56">
        <f t="shared" si="30"/>
        <v>0.36501666666666666</v>
      </c>
      <c r="Y77" s="56">
        <f t="shared" si="31"/>
        <v>0.27741266666666664</v>
      </c>
      <c r="Z77" s="56">
        <v>3.2</v>
      </c>
      <c r="AA77" s="56">
        <v>1</v>
      </c>
      <c r="AB77" s="56">
        <f t="shared" si="32"/>
        <v>0.90004109589041092</v>
      </c>
      <c r="AC77" s="56">
        <f t="shared" si="33"/>
        <v>7.9325704292237438</v>
      </c>
      <c r="AD77" s="56">
        <f t="shared" si="34"/>
        <v>80.935903762557075</v>
      </c>
      <c r="AE77" s="54">
        <f t="shared" si="35"/>
        <v>80935.903762557078</v>
      </c>
    </row>
    <row r="78" spans="1:31" x14ac:dyDescent="0.25">
      <c r="A78" s="6">
        <v>2016</v>
      </c>
      <c r="B78" s="6">
        <v>6</v>
      </c>
      <c r="C78" s="6">
        <f t="shared" si="18"/>
        <v>26</v>
      </c>
      <c r="D78" s="9">
        <v>42543</v>
      </c>
      <c r="E78" s="10">
        <v>465</v>
      </c>
      <c r="F78" s="10">
        <f t="shared" si="19"/>
        <v>485</v>
      </c>
      <c r="G78" s="46">
        <f t="shared" si="20"/>
        <v>492.72</v>
      </c>
      <c r="H78" s="6">
        <v>410</v>
      </c>
      <c r="I78" s="6">
        <f t="shared" si="21"/>
        <v>430</v>
      </c>
      <c r="J78" s="46">
        <f t="shared" si="22"/>
        <v>437.28</v>
      </c>
      <c r="K78" s="47"/>
      <c r="L78" s="2">
        <v>42529</v>
      </c>
      <c r="M78" s="62">
        <f t="shared" si="23"/>
        <v>24</v>
      </c>
      <c r="N78" s="1">
        <v>82500</v>
      </c>
      <c r="O78" s="1">
        <f t="shared" si="24"/>
        <v>90206.37</v>
      </c>
      <c r="Q78" s="57">
        <v>42505</v>
      </c>
      <c r="R78" s="62">
        <f t="shared" si="25"/>
        <v>21</v>
      </c>
      <c r="S78" s="54">
        <v>1120.05</v>
      </c>
      <c r="T78" s="54">
        <f t="shared" si="26"/>
        <v>1105.05</v>
      </c>
      <c r="U78" s="54">
        <f t="shared" si="27"/>
        <v>1095.05</v>
      </c>
      <c r="V78" s="55">
        <f t="shared" si="28"/>
        <v>73.00333333333333</v>
      </c>
      <c r="W78" s="56">
        <f t="shared" si="29"/>
        <v>2.1900999999999997</v>
      </c>
      <c r="X78" s="56">
        <f t="shared" si="30"/>
        <v>0.36501666666666666</v>
      </c>
      <c r="Y78" s="56">
        <f t="shared" si="31"/>
        <v>0.27741266666666664</v>
      </c>
      <c r="Z78" s="56">
        <v>3.2</v>
      </c>
      <c r="AA78" s="56">
        <v>1</v>
      </c>
      <c r="AB78" s="56">
        <f t="shared" si="32"/>
        <v>0.90004109589041092</v>
      </c>
      <c r="AC78" s="56">
        <f t="shared" si="33"/>
        <v>7.9325704292237438</v>
      </c>
      <c r="AD78" s="56">
        <f t="shared" si="34"/>
        <v>80.935903762557075</v>
      </c>
      <c r="AE78" s="54">
        <f t="shared" si="35"/>
        <v>80935.903762557078</v>
      </c>
    </row>
    <row r="79" spans="1:31" x14ac:dyDescent="0.25">
      <c r="A79" s="6">
        <v>2016</v>
      </c>
      <c r="B79" s="6">
        <v>6</v>
      </c>
      <c r="C79" s="6">
        <f t="shared" si="18"/>
        <v>26</v>
      </c>
      <c r="D79" s="9">
        <v>42544</v>
      </c>
      <c r="E79" s="10">
        <v>465</v>
      </c>
      <c r="F79" s="10">
        <f t="shared" si="19"/>
        <v>485</v>
      </c>
      <c r="G79" s="46">
        <f t="shared" si="20"/>
        <v>492.72</v>
      </c>
      <c r="H79" s="6">
        <v>410</v>
      </c>
      <c r="I79" s="6">
        <f t="shared" si="21"/>
        <v>430</v>
      </c>
      <c r="J79" s="46">
        <f t="shared" si="22"/>
        <v>437.28</v>
      </c>
      <c r="K79" s="47"/>
      <c r="L79" s="2">
        <v>42530</v>
      </c>
      <c r="M79" s="62">
        <f t="shared" si="23"/>
        <v>24</v>
      </c>
      <c r="N79" s="1">
        <v>82500</v>
      </c>
      <c r="O79" s="1">
        <f t="shared" si="24"/>
        <v>90206.37</v>
      </c>
      <c r="Q79" s="57">
        <v>42506</v>
      </c>
      <c r="R79" s="62">
        <f t="shared" si="25"/>
        <v>21</v>
      </c>
      <c r="S79" s="54">
        <v>1120.05</v>
      </c>
      <c r="T79" s="54">
        <f t="shared" si="26"/>
        <v>1105.05</v>
      </c>
      <c r="U79" s="54">
        <f t="shared" si="27"/>
        <v>1095.05</v>
      </c>
      <c r="V79" s="55">
        <f t="shared" si="28"/>
        <v>73.00333333333333</v>
      </c>
      <c r="W79" s="56">
        <f t="shared" si="29"/>
        <v>2.1900999999999997</v>
      </c>
      <c r="X79" s="56">
        <f t="shared" si="30"/>
        <v>0.36501666666666666</v>
      </c>
      <c r="Y79" s="56">
        <f t="shared" si="31"/>
        <v>0.27741266666666664</v>
      </c>
      <c r="Z79" s="56">
        <v>3.2</v>
      </c>
      <c r="AA79" s="56">
        <v>1</v>
      </c>
      <c r="AB79" s="56">
        <f t="shared" si="32"/>
        <v>0.90004109589041092</v>
      </c>
      <c r="AC79" s="56">
        <f t="shared" si="33"/>
        <v>7.9325704292237438</v>
      </c>
      <c r="AD79" s="56">
        <f t="shared" si="34"/>
        <v>80.935903762557075</v>
      </c>
      <c r="AE79" s="54">
        <f t="shared" si="35"/>
        <v>80935.903762557078</v>
      </c>
    </row>
    <row r="80" spans="1:31" x14ac:dyDescent="0.25">
      <c r="A80" s="6">
        <v>2016</v>
      </c>
      <c r="B80" s="6">
        <v>6</v>
      </c>
      <c r="C80" s="6">
        <f t="shared" si="18"/>
        <v>26</v>
      </c>
      <c r="D80" s="9">
        <v>42545</v>
      </c>
      <c r="E80" s="10">
        <v>465</v>
      </c>
      <c r="F80" s="10">
        <f t="shared" si="19"/>
        <v>485</v>
      </c>
      <c r="G80" s="46">
        <f t="shared" si="20"/>
        <v>492.72</v>
      </c>
      <c r="H80" s="6">
        <v>410</v>
      </c>
      <c r="I80" s="6">
        <f t="shared" si="21"/>
        <v>430</v>
      </c>
      <c r="J80" s="46">
        <f t="shared" si="22"/>
        <v>437.28</v>
      </c>
      <c r="K80" s="47"/>
      <c r="L80" s="2">
        <v>42531</v>
      </c>
      <c r="M80" s="62">
        <f t="shared" si="23"/>
        <v>24</v>
      </c>
      <c r="N80" s="1">
        <v>82500</v>
      </c>
      <c r="O80" s="1">
        <f t="shared" si="24"/>
        <v>90206.37</v>
      </c>
      <c r="Q80" s="57">
        <v>42507</v>
      </c>
      <c r="R80" s="62">
        <f t="shared" si="25"/>
        <v>21</v>
      </c>
      <c r="S80" s="54">
        <v>1140</v>
      </c>
      <c r="T80" s="54">
        <f t="shared" si="26"/>
        <v>1125</v>
      </c>
      <c r="U80" s="54">
        <f t="shared" si="27"/>
        <v>1115</v>
      </c>
      <c r="V80" s="55">
        <f t="shared" si="28"/>
        <v>74.333333333333329</v>
      </c>
      <c r="W80" s="56">
        <f t="shared" si="29"/>
        <v>2.23</v>
      </c>
      <c r="X80" s="56">
        <f t="shared" si="30"/>
        <v>0.37166666666666665</v>
      </c>
      <c r="Y80" s="56">
        <f t="shared" si="31"/>
        <v>0.28246666666666664</v>
      </c>
      <c r="Z80" s="56">
        <v>3.2</v>
      </c>
      <c r="AA80" s="56">
        <v>1</v>
      </c>
      <c r="AB80" s="56">
        <f t="shared" si="32"/>
        <v>0.91643835616438352</v>
      </c>
      <c r="AC80" s="56">
        <f t="shared" si="33"/>
        <v>8.0005716894977166</v>
      </c>
      <c r="AD80" s="56">
        <f t="shared" si="34"/>
        <v>82.333905022831047</v>
      </c>
      <c r="AE80" s="54">
        <f t="shared" si="35"/>
        <v>82333.905022831052</v>
      </c>
    </row>
    <row r="81" spans="1:31" x14ac:dyDescent="0.25">
      <c r="A81" s="6">
        <v>2016</v>
      </c>
      <c r="B81" s="6">
        <v>6</v>
      </c>
      <c r="C81" s="6">
        <f t="shared" si="18"/>
        <v>27</v>
      </c>
      <c r="D81" s="9">
        <v>42548</v>
      </c>
      <c r="E81" s="10">
        <v>465</v>
      </c>
      <c r="F81" s="10">
        <f t="shared" si="19"/>
        <v>485</v>
      </c>
      <c r="G81" s="46">
        <f t="shared" si="20"/>
        <v>492.72</v>
      </c>
      <c r="H81" s="6">
        <v>410</v>
      </c>
      <c r="I81" s="6">
        <f t="shared" si="21"/>
        <v>430</v>
      </c>
      <c r="J81" s="46">
        <f t="shared" si="22"/>
        <v>437.28</v>
      </c>
      <c r="K81" s="47"/>
      <c r="L81" s="2">
        <v>42532</v>
      </c>
      <c r="M81" s="62">
        <f t="shared" si="23"/>
        <v>24</v>
      </c>
      <c r="N81" s="1">
        <v>83000</v>
      </c>
      <c r="O81" s="1">
        <f t="shared" si="24"/>
        <v>90724.02</v>
      </c>
      <c r="Q81" s="57">
        <v>42508</v>
      </c>
      <c r="R81" s="62">
        <f t="shared" si="25"/>
        <v>21</v>
      </c>
      <c r="S81" s="54">
        <v>1140</v>
      </c>
      <c r="T81" s="54">
        <f t="shared" si="26"/>
        <v>1125</v>
      </c>
      <c r="U81" s="54">
        <f t="shared" si="27"/>
        <v>1115</v>
      </c>
      <c r="V81" s="55">
        <f t="shared" si="28"/>
        <v>74.333333333333329</v>
      </c>
      <c r="W81" s="56">
        <f t="shared" si="29"/>
        <v>2.23</v>
      </c>
      <c r="X81" s="56">
        <f t="shared" si="30"/>
        <v>0.37166666666666665</v>
      </c>
      <c r="Y81" s="56">
        <f t="shared" si="31"/>
        <v>0.28246666666666664</v>
      </c>
      <c r="Z81" s="56">
        <v>3.2</v>
      </c>
      <c r="AA81" s="56">
        <v>1</v>
      </c>
      <c r="AB81" s="56">
        <f t="shared" si="32"/>
        <v>0.91643835616438352</v>
      </c>
      <c r="AC81" s="56">
        <f t="shared" si="33"/>
        <v>8.0005716894977166</v>
      </c>
      <c r="AD81" s="56">
        <f t="shared" si="34"/>
        <v>82.333905022831047</v>
      </c>
      <c r="AE81" s="54">
        <f t="shared" si="35"/>
        <v>82333.905022831052</v>
      </c>
    </row>
    <row r="82" spans="1:31" x14ac:dyDescent="0.25">
      <c r="A82" s="6">
        <v>2016</v>
      </c>
      <c r="B82" s="6">
        <v>6</v>
      </c>
      <c r="C82" s="6">
        <f t="shared" si="18"/>
        <v>27</v>
      </c>
      <c r="D82" s="9">
        <v>42549</v>
      </c>
      <c r="E82" s="10">
        <v>475</v>
      </c>
      <c r="F82" s="10">
        <f t="shared" si="19"/>
        <v>495</v>
      </c>
      <c r="G82" s="46">
        <f t="shared" si="20"/>
        <v>502.8</v>
      </c>
      <c r="H82" s="6">
        <v>420</v>
      </c>
      <c r="I82" s="6">
        <f t="shared" si="21"/>
        <v>440</v>
      </c>
      <c r="J82" s="46">
        <f t="shared" si="22"/>
        <v>447.36</v>
      </c>
      <c r="K82" s="47"/>
      <c r="L82" s="2">
        <v>42534</v>
      </c>
      <c r="M82" s="62">
        <f t="shared" si="23"/>
        <v>25</v>
      </c>
      <c r="N82" s="1">
        <v>84000</v>
      </c>
      <c r="O82" s="1">
        <f t="shared" si="24"/>
        <v>91759.32</v>
      </c>
      <c r="Q82" s="57">
        <v>42509</v>
      </c>
      <c r="R82" s="62">
        <f t="shared" si="25"/>
        <v>21</v>
      </c>
      <c r="S82" s="54">
        <v>1129.95</v>
      </c>
      <c r="T82" s="54">
        <f t="shared" si="26"/>
        <v>1114.95</v>
      </c>
      <c r="U82" s="54">
        <f t="shared" si="27"/>
        <v>1104.95</v>
      </c>
      <c r="V82" s="55">
        <f t="shared" si="28"/>
        <v>73.663333333333341</v>
      </c>
      <c r="W82" s="56">
        <f t="shared" si="29"/>
        <v>2.2099000000000002</v>
      </c>
      <c r="X82" s="56">
        <f t="shared" si="30"/>
        <v>0.36831666666666674</v>
      </c>
      <c r="Y82" s="56">
        <f t="shared" si="31"/>
        <v>0.27992066666666671</v>
      </c>
      <c r="Z82" s="56">
        <v>3.2</v>
      </c>
      <c r="AA82" s="56">
        <v>1</v>
      </c>
      <c r="AB82" s="56">
        <f t="shared" si="32"/>
        <v>0.90817808219178076</v>
      </c>
      <c r="AC82" s="56">
        <f t="shared" si="33"/>
        <v>7.9663154155251146</v>
      </c>
      <c r="AD82" s="56">
        <f t="shared" si="34"/>
        <v>81.629648748858457</v>
      </c>
      <c r="AE82" s="54">
        <f t="shared" si="35"/>
        <v>81629.648748858453</v>
      </c>
    </row>
    <row r="83" spans="1:31" x14ac:dyDescent="0.25">
      <c r="A83" s="6">
        <v>2016</v>
      </c>
      <c r="B83" s="6">
        <v>6</v>
      </c>
      <c r="C83" s="6">
        <f t="shared" si="18"/>
        <v>27</v>
      </c>
      <c r="D83" s="9">
        <v>42550</v>
      </c>
      <c r="E83" s="10">
        <v>460</v>
      </c>
      <c r="F83" s="10">
        <f t="shared" si="19"/>
        <v>480</v>
      </c>
      <c r="G83" s="46">
        <f t="shared" si="20"/>
        <v>487.68</v>
      </c>
      <c r="H83" s="6">
        <v>420</v>
      </c>
      <c r="I83" s="6">
        <f t="shared" si="21"/>
        <v>440</v>
      </c>
      <c r="J83" s="46">
        <f t="shared" si="22"/>
        <v>447.36</v>
      </c>
      <c r="K83" s="47"/>
      <c r="L83" s="2">
        <v>42535</v>
      </c>
      <c r="M83" s="62">
        <f t="shared" si="23"/>
        <v>25</v>
      </c>
      <c r="N83" s="1">
        <v>84000</v>
      </c>
      <c r="O83" s="1">
        <f t="shared" si="24"/>
        <v>91759.32</v>
      </c>
      <c r="Q83" s="57">
        <v>42510</v>
      </c>
      <c r="R83" s="62">
        <f t="shared" si="25"/>
        <v>21</v>
      </c>
      <c r="S83" s="54">
        <v>1120.05</v>
      </c>
      <c r="T83" s="54">
        <f t="shared" si="26"/>
        <v>1105.05</v>
      </c>
      <c r="U83" s="54">
        <f t="shared" si="27"/>
        <v>1095.05</v>
      </c>
      <c r="V83" s="55">
        <f t="shared" si="28"/>
        <v>73.00333333333333</v>
      </c>
      <c r="W83" s="56">
        <f t="shared" si="29"/>
        <v>2.1900999999999997</v>
      </c>
      <c r="X83" s="56">
        <f t="shared" si="30"/>
        <v>0.36501666666666666</v>
      </c>
      <c r="Y83" s="56">
        <f t="shared" si="31"/>
        <v>0.27741266666666664</v>
      </c>
      <c r="Z83" s="56">
        <v>3.2</v>
      </c>
      <c r="AA83" s="56">
        <v>1</v>
      </c>
      <c r="AB83" s="56">
        <f t="shared" si="32"/>
        <v>0.90004109589041092</v>
      </c>
      <c r="AC83" s="56">
        <f t="shared" si="33"/>
        <v>7.9325704292237438</v>
      </c>
      <c r="AD83" s="56">
        <f t="shared" si="34"/>
        <v>80.935903762557075</v>
      </c>
      <c r="AE83" s="54">
        <f t="shared" si="35"/>
        <v>80935.903762557078</v>
      </c>
    </row>
    <row r="84" spans="1:31" x14ac:dyDescent="0.25">
      <c r="A84" s="6">
        <v>2016</v>
      </c>
      <c r="B84" s="6">
        <v>6</v>
      </c>
      <c r="C84" s="6">
        <f t="shared" si="18"/>
        <v>27</v>
      </c>
      <c r="D84" s="9">
        <v>42551</v>
      </c>
      <c r="E84" s="10">
        <v>460</v>
      </c>
      <c r="F84" s="10">
        <f t="shared" si="19"/>
        <v>480</v>
      </c>
      <c r="G84" s="46">
        <f t="shared" si="20"/>
        <v>487.68</v>
      </c>
      <c r="H84" s="6">
        <v>420</v>
      </c>
      <c r="I84" s="6">
        <f t="shared" si="21"/>
        <v>440</v>
      </c>
      <c r="J84" s="46">
        <f t="shared" si="22"/>
        <v>447.36</v>
      </c>
      <c r="K84" s="47"/>
      <c r="L84" s="2">
        <v>42536</v>
      </c>
      <c r="M84" s="62">
        <f t="shared" si="23"/>
        <v>25</v>
      </c>
      <c r="N84" s="1">
        <v>83500</v>
      </c>
      <c r="O84" s="1">
        <f t="shared" si="24"/>
        <v>91241.67</v>
      </c>
      <c r="Q84" s="57">
        <v>42511</v>
      </c>
      <c r="R84" s="62">
        <f t="shared" si="25"/>
        <v>21</v>
      </c>
      <c r="S84" s="54">
        <v>1080</v>
      </c>
      <c r="T84" s="54">
        <f t="shared" si="26"/>
        <v>1065</v>
      </c>
      <c r="U84" s="54">
        <f t="shared" si="27"/>
        <v>1055</v>
      </c>
      <c r="V84" s="55">
        <f t="shared" si="28"/>
        <v>70.333333333333329</v>
      </c>
      <c r="W84" s="56">
        <f t="shared" si="29"/>
        <v>2.11</v>
      </c>
      <c r="X84" s="56">
        <f t="shared" si="30"/>
        <v>0.35166666666666663</v>
      </c>
      <c r="Y84" s="56">
        <f t="shared" si="31"/>
        <v>0.26726666666666665</v>
      </c>
      <c r="Z84" s="56">
        <v>3.2</v>
      </c>
      <c r="AA84" s="56">
        <v>1</v>
      </c>
      <c r="AB84" s="56">
        <f t="shared" si="32"/>
        <v>0.86712328767123281</v>
      </c>
      <c r="AC84" s="56">
        <f t="shared" si="33"/>
        <v>7.7960566210045661</v>
      </c>
      <c r="AD84" s="56">
        <f t="shared" si="34"/>
        <v>78.129389954337896</v>
      </c>
      <c r="AE84" s="54">
        <f t="shared" si="35"/>
        <v>78129.389954337894</v>
      </c>
    </row>
    <row r="85" spans="1:31" x14ac:dyDescent="0.25">
      <c r="A85" s="6">
        <v>2016</v>
      </c>
      <c r="B85" s="6">
        <v>7</v>
      </c>
      <c r="C85" s="6">
        <f t="shared" si="18"/>
        <v>27</v>
      </c>
      <c r="D85" s="9">
        <v>42552</v>
      </c>
      <c r="E85" s="10">
        <v>460</v>
      </c>
      <c r="F85" s="10">
        <f t="shared" si="19"/>
        <v>480</v>
      </c>
      <c r="G85" s="46">
        <f t="shared" si="20"/>
        <v>487.68</v>
      </c>
      <c r="H85" s="6">
        <v>420</v>
      </c>
      <c r="I85" s="6">
        <f t="shared" si="21"/>
        <v>440</v>
      </c>
      <c r="J85" s="46">
        <f t="shared" si="22"/>
        <v>447.36</v>
      </c>
      <c r="K85" s="47"/>
      <c r="L85" s="2">
        <v>42537</v>
      </c>
      <c r="M85" s="62">
        <f t="shared" si="23"/>
        <v>25</v>
      </c>
      <c r="N85" s="1">
        <v>83500</v>
      </c>
      <c r="O85" s="1">
        <f t="shared" si="24"/>
        <v>91241.67</v>
      </c>
      <c r="Q85" s="57">
        <v>42512</v>
      </c>
      <c r="R85" s="62">
        <f t="shared" si="25"/>
        <v>22</v>
      </c>
      <c r="S85" s="54">
        <v>1080</v>
      </c>
      <c r="T85" s="54">
        <f t="shared" si="26"/>
        <v>1065</v>
      </c>
      <c r="U85" s="54">
        <f t="shared" si="27"/>
        <v>1055</v>
      </c>
      <c r="V85" s="55">
        <f t="shared" si="28"/>
        <v>70.333333333333329</v>
      </c>
      <c r="W85" s="56">
        <f t="shared" si="29"/>
        <v>2.11</v>
      </c>
      <c r="X85" s="56">
        <f t="shared" si="30"/>
        <v>0.35166666666666663</v>
      </c>
      <c r="Y85" s="56">
        <f t="shared" si="31"/>
        <v>0.26726666666666665</v>
      </c>
      <c r="Z85" s="56">
        <v>3.2</v>
      </c>
      <c r="AA85" s="56">
        <v>1</v>
      </c>
      <c r="AB85" s="56">
        <f t="shared" si="32"/>
        <v>0.86712328767123281</v>
      </c>
      <c r="AC85" s="56">
        <f t="shared" si="33"/>
        <v>7.7960566210045661</v>
      </c>
      <c r="AD85" s="56">
        <f t="shared" si="34"/>
        <v>78.129389954337896</v>
      </c>
      <c r="AE85" s="54">
        <f t="shared" si="35"/>
        <v>78129.389954337894</v>
      </c>
    </row>
    <row r="86" spans="1:31" x14ac:dyDescent="0.25">
      <c r="A86" s="6">
        <v>2016</v>
      </c>
      <c r="B86" s="6">
        <v>7</v>
      </c>
      <c r="C86" s="6">
        <f t="shared" si="18"/>
        <v>28</v>
      </c>
      <c r="D86" s="9">
        <v>42555</v>
      </c>
      <c r="E86" s="10">
        <v>460</v>
      </c>
      <c r="F86" s="10">
        <f t="shared" si="19"/>
        <v>480</v>
      </c>
      <c r="G86" s="46">
        <f t="shared" si="20"/>
        <v>487.68</v>
      </c>
      <c r="H86" s="6">
        <v>425</v>
      </c>
      <c r="I86" s="6">
        <f t="shared" si="21"/>
        <v>445</v>
      </c>
      <c r="J86" s="46">
        <f t="shared" si="22"/>
        <v>452.4</v>
      </c>
      <c r="K86" s="47"/>
      <c r="L86" s="2">
        <v>42538</v>
      </c>
      <c r="M86" s="62">
        <f t="shared" si="23"/>
        <v>25</v>
      </c>
      <c r="N86" s="1">
        <v>83000</v>
      </c>
      <c r="O86" s="1">
        <f t="shared" si="24"/>
        <v>90724.02</v>
      </c>
      <c r="Q86" s="57">
        <v>42513</v>
      </c>
      <c r="R86" s="62">
        <f t="shared" si="25"/>
        <v>22</v>
      </c>
      <c r="S86" s="54">
        <v>1090.05</v>
      </c>
      <c r="T86" s="54">
        <f t="shared" si="26"/>
        <v>1075.05</v>
      </c>
      <c r="U86" s="54">
        <f t="shared" si="27"/>
        <v>1065.05</v>
      </c>
      <c r="V86" s="55">
        <f t="shared" si="28"/>
        <v>71.00333333333333</v>
      </c>
      <c r="W86" s="56">
        <f t="shared" si="29"/>
        <v>2.1300999999999997</v>
      </c>
      <c r="X86" s="56">
        <f t="shared" si="30"/>
        <v>0.35501666666666665</v>
      </c>
      <c r="Y86" s="56">
        <f t="shared" si="31"/>
        <v>0.2698126666666667</v>
      </c>
      <c r="Z86" s="56">
        <v>3.2</v>
      </c>
      <c r="AA86" s="56">
        <v>1</v>
      </c>
      <c r="AB86" s="56">
        <f t="shared" si="32"/>
        <v>0.87538356164383557</v>
      </c>
      <c r="AC86" s="56">
        <f t="shared" si="33"/>
        <v>7.830312894977169</v>
      </c>
      <c r="AD86" s="56">
        <f t="shared" si="34"/>
        <v>78.833646228310499</v>
      </c>
      <c r="AE86" s="54">
        <f t="shared" si="35"/>
        <v>78833.646228310507</v>
      </c>
    </row>
    <row r="87" spans="1:31" x14ac:dyDescent="0.25">
      <c r="A87" s="6">
        <v>2016</v>
      </c>
      <c r="B87" s="6">
        <v>7</v>
      </c>
      <c r="C87" s="6">
        <f t="shared" si="18"/>
        <v>28</v>
      </c>
      <c r="D87" s="9">
        <v>42556</v>
      </c>
      <c r="E87" s="10">
        <v>455</v>
      </c>
      <c r="F87" s="10">
        <f t="shared" si="19"/>
        <v>475</v>
      </c>
      <c r="G87" s="46">
        <f t="shared" si="20"/>
        <v>482.64</v>
      </c>
      <c r="H87" s="6">
        <v>420</v>
      </c>
      <c r="I87" s="6">
        <f t="shared" si="21"/>
        <v>440</v>
      </c>
      <c r="J87" s="46">
        <f t="shared" si="22"/>
        <v>447.36</v>
      </c>
      <c r="K87" s="47"/>
      <c r="L87" s="2">
        <v>42539</v>
      </c>
      <c r="M87" s="62">
        <f t="shared" si="23"/>
        <v>25</v>
      </c>
      <c r="N87" s="1">
        <v>83000</v>
      </c>
      <c r="O87" s="1">
        <f t="shared" si="24"/>
        <v>90724.02</v>
      </c>
      <c r="Q87" s="57">
        <v>42514</v>
      </c>
      <c r="R87" s="62">
        <f t="shared" si="25"/>
        <v>22</v>
      </c>
      <c r="S87" s="54">
        <v>1069.95</v>
      </c>
      <c r="T87" s="54">
        <f t="shared" si="26"/>
        <v>1054.95</v>
      </c>
      <c r="U87" s="54">
        <f t="shared" si="27"/>
        <v>1044.95</v>
      </c>
      <c r="V87" s="55">
        <f t="shared" si="28"/>
        <v>69.663333333333341</v>
      </c>
      <c r="W87" s="56">
        <f t="shared" si="29"/>
        <v>2.0899000000000001</v>
      </c>
      <c r="X87" s="56">
        <f t="shared" si="30"/>
        <v>0.34831666666666672</v>
      </c>
      <c r="Y87" s="56">
        <f t="shared" si="31"/>
        <v>0.26472066666666672</v>
      </c>
      <c r="Z87" s="56">
        <v>3.2</v>
      </c>
      <c r="AA87" s="56">
        <v>1</v>
      </c>
      <c r="AB87" s="56">
        <f t="shared" si="32"/>
        <v>0.85886301369863016</v>
      </c>
      <c r="AC87" s="56">
        <f t="shared" si="33"/>
        <v>7.7618003470319641</v>
      </c>
      <c r="AD87" s="56">
        <f t="shared" si="34"/>
        <v>77.425133680365306</v>
      </c>
      <c r="AE87" s="54">
        <f t="shared" si="35"/>
        <v>77425.13368036531</v>
      </c>
    </row>
    <row r="88" spans="1:31" x14ac:dyDescent="0.25">
      <c r="A88" s="6">
        <v>2016</v>
      </c>
      <c r="B88" s="6">
        <v>7</v>
      </c>
      <c r="C88" s="6">
        <f t="shared" si="18"/>
        <v>28</v>
      </c>
      <c r="D88" s="9">
        <v>42559</v>
      </c>
      <c r="E88" s="10">
        <v>455</v>
      </c>
      <c r="F88" s="10">
        <f t="shared" si="19"/>
        <v>475</v>
      </c>
      <c r="G88" s="46">
        <f t="shared" si="20"/>
        <v>482.64</v>
      </c>
      <c r="H88" s="6">
        <v>420</v>
      </c>
      <c r="I88" s="6">
        <f t="shared" si="21"/>
        <v>440</v>
      </c>
      <c r="J88" s="46">
        <f t="shared" si="22"/>
        <v>447.36</v>
      </c>
      <c r="K88" s="47"/>
      <c r="L88" s="2">
        <v>42541</v>
      </c>
      <c r="M88" s="62">
        <f t="shared" si="23"/>
        <v>26</v>
      </c>
      <c r="N88" s="1">
        <v>83500</v>
      </c>
      <c r="O88" s="1">
        <f t="shared" si="24"/>
        <v>91241.67</v>
      </c>
      <c r="Q88" s="57">
        <v>42515</v>
      </c>
      <c r="R88" s="62">
        <f t="shared" si="25"/>
        <v>22</v>
      </c>
      <c r="S88" s="54">
        <v>1090.05</v>
      </c>
      <c r="T88" s="54">
        <f t="shared" si="26"/>
        <v>1075.05</v>
      </c>
      <c r="U88" s="54">
        <f t="shared" si="27"/>
        <v>1065.05</v>
      </c>
      <c r="V88" s="55">
        <f t="shared" si="28"/>
        <v>71.00333333333333</v>
      </c>
      <c r="W88" s="56">
        <f t="shared" si="29"/>
        <v>2.1300999999999997</v>
      </c>
      <c r="X88" s="56">
        <f t="shared" si="30"/>
        <v>0.35501666666666665</v>
      </c>
      <c r="Y88" s="56">
        <f t="shared" si="31"/>
        <v>0.2698126666666667</v>
      </c>
      <c r="Z88" s="56">
        <v>3.2</v>
      </c>
      <c r="AA88" s="56">
        <v>1</v>
      </c>
      <c r="AB88" s="56">
        <f t="shared" si="32"/>
        <v>0.87538356164383557</v>
      </c>
      <c r="AC88" s="56">
        <f t="shared" si="33"/>
        <v>7.830312894977169</v>
      </c>
      <c r="AD88" s="56">
        <f t="shared" si="34"/>
        <v>78.833646228310499</v>
      </c>
      <c r="AE88" s="54">
        <f t="shared" si="35"/>
        <v>78833.646228310507</v>
      </c>
    </row>
    <row r="89" spans="1:31" x14ac:dyDescent="0.25">
      <c r="A89" s="6">
        <v>2016</v>
      </c>
      <c r="B89" s="6">
        <v>7</v>
      </c>
      <c r="C89" s="6">
        <f t="shared" si="18"/>
        <v>29</v>
      </c>
      <c r="D89" s="9">
        <v>42562</v>
      </c>
      <c r="E89" s="10">
        <v>450</v>
      </c>
      <c r="F89" s="10">
        <f t="shared" si="19"/>
        <v>470</v>
      </c>
      <c r="G89" s="46">
        <f t="shared" si="20"/>
        <v>477.6</v>
      </c>
      <c r="H89" s="6">
        <v>420</v>
      </c>
      <c r="I89" s="6">
        <f t="shared" si="21"/>
        <v>440</v>
      </c>
      <c r="J89" s="46">
        <f t="shared" si="22"/>
        <v>447.36</v>
      </c>
      <c r="K89" s="47"/>
      <c r="L89" s="2">
        <v>42542</v>
      </c>
      <c r="M89" s="62">
        <f t="shared" si="23"/>
        <v>26</v>
      </c>
      <c r="N89" s="1">
        <v>84000</v>
      </c>
      <c r="O89" s="1">
        <f t="shared" si="24"/>
        <v>91759.32</v>
      </c>
      <c r="Q89" s="57">
        <v>42516</v>
      </c>
      <c r="R89" s="62">
        <f t="shared" si="25"/>
        <v>22</v>
      </c>
      <c r="S89" s="54">
        <v>1090.05</v>
      </c>
      <c r="T89" s="54">
        <f t="shared" si="26"/>
        <v>1075.05</v>
      </c>
      <c r="U89" s="54">
        <f t="shared" si="27"/>
        <v>1065.05</v>
      </c>
      <c r="V89" s="55">
        <f t="shared" si="28"/>
        <v>71.00333333333333</v>
      </c>
      <c r="W89" s="56">
        <f t="shared" si="29"/>
        <v>2.1300999999999997</v>
      </c>
      <c r="X89" s="56">
        <f t="shared" si="30"/>
        <v>0.35501666666666665</v>
      </c>
      <c r="Y89" s="56">
        <f t="shared" si="31"/>
        <v>0.2698126666666667</v>
      </c>
      <c r="Z89" s="56">
        <v>3.2</v>
      </c>
      <c r="AA89" s="56">
        <v>1</v>
      </c>
      <c r="AB89" s="56">
        <f t="shared" si="32"/>
        <v>0.87538356164383557</v>
      </c>
      <c r="AC89" s="56">
        <f t="shared" si="33"/>
        <v>7.830312894977169</v>
      </c>
      <c r="AD89" s="56">
        <f t="shared" si="34"/>
        <v>78.833646228310499</v>
      </c>
      <c r="AE89" s="54">
        <f t="shared" si="35"/>
        <v>78833.646228310507</v>
      </c>
    </row>
    <row r="90" spans="1:31" x14ac:dyDescent="0.25">
      <c r="A90" s="6">
        <v>2016</v>
      </c>
      <c r="B90" s="6">
        <v>7</v>
      </c>
      <c r="C90" s="6">
        <f t="shared" si="18"/>
        <v>29</v>
      </c>
      <c r="D90" s="9">
        <v>42563</v>
      </c>
      <c r="E90" s="10">
        <v>450</v>
      </c>
      <c r="F90" s="10">
        <f t="shared" si="19"/>
        <v>470</v>
      </c>
      <c r="G90" s="46">
        <f t="shared" si="20"/>
        <v>477.6</v>
      </c>
      <c r="H90" s="6">
        <v>420</v>
      </c>
      <c r="I90" s="6">
        <f t="shared" si="21"/>
        <v>440</v>
      </c>
      <c r="J90" s="46">
        <f t="shared" si="22"/>
        <v>447.36</v>
      </c>
      <c r="K90" s="47"/>
      <c r="L90" s="2">
        <v>42543</v>
      </c>
      <c r="M90" s="62">
        <f t="shared" si="23"/>
        <v>26</v>
      </c>
      <c r="N90" s="1">
        <v>83500</v>
      </c>
      <c r="O90" s="1">
        <f t="shared" si="24"/>
        <v>91241.67</v>
      </c>
      <c r="Q90" s="57">
        <v>42517</v>
      </c>
      <c r="R90" s="62">
        <f t="shared" si="25"/>
        <v>22</v>
      </c>
      <c r="S90" s="54">
        <v>1090.05</v>
      </c>
      <c r="T90" s="54">
        <f t="shared" si="26"/>
        <v>1075.05</v>
      </c>
      <c r="U90" s="54">
        <f t="shared" si="27"/>
        <v>1065.05</v>
      </c>
      <c r="V90" s="55">
        <f t="shared" si="28"/>
        <v>71.00333333333333</v>
      </c>
      <c r="W90" s="56">
        <f t="shared" si="29"/>
        <v>2.1300999999999997</v>
      </c>
      <c r="X90" s="56">
        <f t="shared" si="30"/>
        <v>0.35501666666666665</v>
      </c>
      <c r="Y90" s="56">
        <f t="shared" si="31"/>
        <v>0.2698126666666667</v>
      </c>
      <c r="Z90" s="56">
        <v>3.2</v>
      </c>
      <c r="AA90" s="56">
        <v>1</v>
      </c>
      <c r="AB90" s="56">
        <f t="shared" si="32"/>
        <v>0.87538356164383557</v>
      </c>
      <c r="AC90" s="56">
        <f t="shared" si="33"/>
        <v>7.830312894977169</v>
      </c>
      <c r="AD90" s="56">
        <f t="shared" si="34"/>
        <v>78.833646228310499</v>
      </c>
      <c r="AE90" s="54">
        <f t="shared" si="35"/>
        <v>78833.646228310507</v>
      </c>
    </row>
    <row r="91" spans="1:31" x14ac:dyDescent="0.25">
      <c r="A91" s="6">
        <v>2016</v>
      </c>
      <c r="B91" s="6">
        <v>7</v>
      </c>
      <c r="C91" s="6">
        <f t="shared" si="18"/>
        <v>29</v>
      </c>
      <c r="D91" s="9">
        <v>42564</v>
      </c>
      <c r="E91" s="10">
        <v>455</v>
      </c>
      <c r="F91" s="10">
        <f t="shared" si="19"/>
        <v>475</v>
      </c>
      <c r="G91" s="46">
        <f t="shared" si="20"/>
        <v>482.64</v>
      </c>
      <c r="H91" s="6">
        <v>425</v>
      </c>
      <c r="I91" s="6">
        <f t="shared" si="21"/>
        <v>445</v>
      </c>
      <c r="J91" s="46">
        <f t="shared" si="22"/>
        <v>452.4</v>
      </c>
      <c r="K91" s="47"/>
      <c r="L91" s="2">
        <v>42544</v>
      </c>
      <c r="M91" s="62">
        <f t="shared" si="23"/>
        <v>26</v>
      </c>
      <c r="N91" s="1">
        <v>83500</v>
      </c>
      <c r="O91" s="1">
        <f t="shared" si="24"/>
        <v>91241.67</v>
      </c>
      <c r="Q91" s="57">
        <v>42518</v>
      </c>
      <c r="R91" s="62">
        <f t="shared" si="25"/>
        <v>22</v>
      </c>
      <c r="S91" s="54">
        <v>1090.05</v>
      </c>
      <c r="T91" s="54">
        <f t="shared" si="26"/>
        <v>1075.05</v>
      </c>
      <c r="U91" s="54">
        <f t="shared" si="27"/>
        <v>1065.05</v>
      </c>
      <c r="V91" s="55">
        <f t="shared" si="28"/>
        <v>71.00333333333333</v>
      </c>
      <c r="W91" s="56">
        <f t="shared" si="29"/>
        <v>2.1300999999999997</v>
      </c>
      <c r="X91" s="56">
        <f t="shared" si="30"/>
        <v>0.35501666666666665</v>
      </c>
      <c r="Y91" s="56">
        <f t="shared" si="31"/>
        <v>0.2698126666666667</v>
      </c>
      <c r="Z91" s="56">
        <v>3.2</v>
      </c>
      <c r="AA91" s="56">
        <v>1</v>
      </c>
      <c r="AB91" s="56">
        <f t="shared" si="32"/>
        <v>0.87538356164383557</v>
      </c>
      <c r="AC91" s="56">
        <f t="shared" si="33"/>
        <v>7.830312894977169</v>
      </c>
      <c r="AD91" s="56">
        <f t="shared" si="34"/>
        <v>78.833646228310499</v>
      </c>
      <c r="AE91" s="54">
        <f t="shared" si="35"/>
        <v>78833.646228310507</v>
      </c>
    </row>
    <row r="92" spans="1:31" x14ac:dyDescent="0.25">
      <c r="A92" s="6">
        <v>2016</v>
      </c>
      <c r="B92" s="6">
        <v>7</v>
      </c>
      <c r="C92" s="6">
        <f t="shared" si="18"/>
        <v>29</v>
      </c>
      <c r="D92" s="9">
        <v>42565</v>
      </c>
      <c r="E92" s="10">
        <v>455</v>
      </c>
      <c r="F92" s="10">
        <f t="shared" si="19"/>
        <v>475</v>
      </c>
      <c r="G92" s="46">
        <f t="shared" si="20"/>
        <v>482.64</v>
      </c>
      <c r="H92" s="6">
        <v>420</v>
      </c>
      <c r="I92" s="6">
        <f t="shared" si="21"/>
        <v>440</v>
      </c>
      <c r="J92" s="46">
        <f t="shared" si="22"/>
        <v>447.36</v>
      </c>
      <c r="K92" s="47"/>
      <c r="L92" s="2">
        <v>42545</v>
      </c>
      <c r="M92" s="62">
        <f t="shared" si="23"/>
        <v>26</v>
      </c>
      <c r="N92" s="1">
        <v>83500</v>
      </c>
      <c r="O92" s="1">
        <f t="shared" si="24"/>
        <v>91241.67</v>
      </c>
      <c r="Q92" s="57">
        <v>42519</v>
      </c>
      <c r="R92" s="62">
        <f t="shared" si="25"/>
        <v>23</v>
      </c>
      <c r="S92" s="54">
        <v>1090.05</v>
      </c>
      <c r="T92" s="54">
        <f t="shared" si="26"/>
        <v>1075.05</v>
      </c>
      <c r="U92" s="54">
        <f t="shared" si="27"/>
        <v>1065.05</v>
      </c>
      <c r="V92" s="55">
        <f t="shared" si="28"/>
        <v>71.00333333333333</v>
      </c>
      <c r="W92" s="56">
        <f t="shared" si="29"/>
        <v>2.1300999999999997</v>
      </c>
      <c r="X92" s="56">
        <f t="shared" si="30"/>
        <v>0.35501666666666665</v>
      </c>
      <c r="Y92" s="56">
        <f t="shared" si="31"/>
        <v>0.2698126666666667</v>
      </c>
      <c r="Z92" s="56">
        <v>3.2</v>
      </c>
      <c r="AA92" s="56">
        <v>1</v>
      </c>
      <c r="AB92" s="56">
        <f t="shared" si="32"/>
        <v>0.87538356164383557</v>
      </c>
      <c r="AC92" s="56">
        <f t="shared" si="33"/>
        <v>7.830312894977169</v>
      </c>
      <c r="AD92" s="56">
        <f t="shared" si="34"/>
        <v>78.833646228310499</v>
      </c>
      <c r="AE92" s="54">
        <f t="shared" si="35"/>
        <v>78833.646228310507</v>
      </c>
    </row>
    <row r="93" spans="1:31" x14ac:dyDescent="0.25">
      <c r="A93" s="6">
        <v>2016</v>
      </c>
      <c r="B93" s="6">
        <v>7</v>
      </c>
      <c r="C93" s="6">
        <f t="shared" si="18"/>
        <v>29</v>
      </c>
      <c r="D93" s="9">
        <v>42566</v>
      </c>
      <c r="E93" s="10">
        <v>455</v>
      </c>
      <c r="F93" s="10">
        <f t="shared" si="19"/>
        <v>475</v>
      </c>
      <c r="G93" s="46">
        <f t="shared" si="20"/>
        <v>482.64</v>
      </c>
      <c r="H93" s="6">
        <v>420</v>
      </c>
      <c r="I93" s="6">
        <f t="shared" si="21"/>
        <v>440</v>
      </c>
      <c r="J93" s="46">
        <f t="shared" si="22"/>
        <v>447.36</v>
      </c>
      <c r="K93" s="47"/>
      <c r="L93" s="2">
        <v>42546</v>
      </c>
      <c r="M93" s="62">
        <f t="shared" si="23"/>
        <v>26</v>
      </c>
      <c r="N93" s="1">
        <v>83200</v>
      </c>
      <c r="O93" s="1">
        <f t="shared" si="24"/>
        <v>90931.08</v>
      </c>
      <c r="Q93" s="57">
        <v>42520</v>
      </c>
      <c r="R93" s="62">
        <f t="shared" si="25"/>
        <v>23</v>
      </c>
      <c r="S93" s="54">
        <v>1099.95</v>
      </c>
      <c r="T93" s="54">
        <f t="shared" si="26"/>
        <v>1084.95</v>
      </c>
      <c r="U93" s="54">
        <f t="shared" si="27"/>
        <v>1074.95</v>
      </c>
      <c r="V93" s="55">
        <f t="shared" si="28"/>
        <v>71.663333333333341</v>
      </c>
      <c r="W93" s="56">
        <f t="shared" si="29"/>
        <v>2.1499000000000001</v>
      </c>
      <c r="X93" s="56">
        <f t="shared" si="30"/>
        <v>0.35831666666666673</v>
      </c>
      <c r="Y93" s="56">
        <f t="shared" si="31"/>
        <v>0.27232066666666671</v>
      </c>
      <c r="Z93" s="56">
        <v>3.2</v>
      </c>
      <c r="AA93" s="56">
        <v>1</v>
      </c>
      <c r="AB93" s="56">
        <f t="shared" si="32"/>
        <v>0.88352054794520551</v>
      </c>
      <c r="AC93" s="56">
        <f t="shared" si="33"/>
        <v>7.8640578812785398</v>
      </c>
      <c r="AD93" s="56">
        <f t="shared" si="34"/>
        <v>79.527391214611882</v>
      </c>
      <c r="AE93" s="54">
        <f t="shared" si="35"/>
        <v>79527.391214611882</v>
      </c>
    </row>
    <row r="94" spans="1:31" x14ac:dyDescent="0.25">
      <c r="A94" s="6">
        <v>2016</v>
      </c>
      <c r="B94" s="6">
        <v>7</v>
      </c>
      <c r="C94" s="6">
        <f t="shared" si="18"/>
        <v>30</v>
      </c>
      <c r="D94" s="9">
        <v>42569</v>
      </c>
      <c r="E94" s="10">
        <v>455</v>
      </c>
      <c r="F94" s="10">
        <f t="shared" si="19"/>
        <v>475</v>
      </c>
      <c r="G94" s="46">
        <f t="shared" si="20"/>
        <v>482.64</v>
      </c>
      <c r="H94" s="6">
        <v>420</v>
      </c>
      <c r="I94" s="6">
        <f t="shared" si="21"/>
        <v>440</v>
      </c>
      <c r="J94" s="46">
        <f t="shared" si="22"/>
        <v>447.36</v>
      </c>
      <c r="K94" s="47"/>
      <c r="L94" s="2">
        <v>42548</v>
      </c>
      <c r="M94" s="62">
        <f t="shared" si="23"/>
        <v>27</v>
      </c>
      <c r="N94" s="1">
        <v>83000</v>
      </c>
      <c r="O94" s="1">
        <f t="shared" si="24"/>
        <v>90724.02</v>
      </c>
      <c r="Q94" s="57">
        <v>42521</v>
      </c>
      <c r="R94" s="62">
        <f t="shared" si="25"/>
        <v>23</v>
      </c>
      <c r="S94" s="54">
        <v>1110</v>
      </c>
      <c r="T94" s="54">
        <f t="shared" si="26"/>
        <v>1095</v>
      </c>
      <c r="U94" s="54">
        <f t="shared" si="27"/>
        <v>1085</v>
      </c>
      <c r="V94" s="55">
        <f t="shared" si="28"/>
        <v>72.333333333333329</v>
      </c>
      <c r="W94" s="56">
        <f t="shared" si="29"/>
        <v>2.17</v>
      </c>
      <c r="X94" s="56">
        <f t="shared" si="30"/>
        <v>0.36166666666666664</v>
      </c>
      <c r="Y94" s="56">
        <f t="shared" si="31"/>
        <v>0.27486666666666665</v>
      </c>
      <c r="Z94" s="56">
        <v>3.2</v>
      </c>
      <c r="AA94" s="56">
        <v>1</v>
      </c>
      <c r="AB94" s="56">
        <f t="shared" si="32"/>
        <v>0.89178082191780816</v>
      </c>
      <c r="AC94" s="56">
        <f t="shared" si="33"/>
        <v>7.8983141552511418</v>
      </c>
      <c r="AD94" s="56">
        <f t="shared" si="34"/>
        <v>80.231647488584471</v>
      </c>
      <c r="AE94" s="54">
        <f t="shared" si="35"/>
        <v>80231.647488584465</v>
      </c>
    </row>
    <row r="95" spans="1:31" x14ac:dyDescent="0.25">
      <c r="A95" s="6">
        <v>2016</v>
      </c>
      <c r="B95" s="6">
        <v>7</v>
      </c>
      <c r="C95" s="6">
        <f t="shared" si="18"/>
        <v>30</v>
      </c>
      <c r="D95" s="9">
        <v>42570</v>
      </c>
      <c r="E95" s="10">
        <v>455</v>
      </c>
      <c r="F95" s="10">
        <f t="shared" si="19"/>
        <v>475</v>
      </c>
      <c r="G95" s="46">
        <f t="shared" si="20"/>
        <v>482.64</v>
      </c>
      <c r="H95" s="6">
        <v>420</v>
      </c>
      <c r="I95" s="6">
        <f t="shared" si="21"/>
        <v>440</v>
      </c>
      <c r="J95" s="46">
        <f t="shared" si="22"/>
        <v>447.36</v>
      </c>
      <c r="K95" s="47"/>
      <c r="L95" s="2">
        <v>42549</v>
      </c>
      <c r="M95" s="62">
        <f t="shared" si="23"/>
        <v>27</v>
      </c>
      <c r="N95" s="1">
        <v>83000</v>
      </c>
      <c r="O95" s="1">
        <f t="shared" si="24"/>
        <v>90724.02</v>
      </c>
      <c r="Q95" s="57">
        <v>42522</v>
      </c>
      <c r="R95" s="62">
        <f t="shared" si="25"/>
        <v>23</v>
      </c>
      <c r="S95" s="54">
        <v>1120.05</v>
      </c>
      <c r="T95" s="54">
        <f t="shared" si="26"/>
        <v>1105.05</v>
      </c>
      <c r="U95" s="54">
        <f t="shared" si="27"/>
        <v>1095.05</v>
      </c>
      <c r="V95" s="55">
        <f t="shared" si="28"/>
        <v>73.00333333333333</v>
      </c>
      <c r="W95" s="56">
        <f t="shared" si="29"/>
        <v>2.1900999999999997</v>
      </c>
      <c r="X95" s="56">
        <f t="shared" si="30"/>
        <v>0.36501666666666666</v>
      </c>
      <c r="Y95" s="56">
        <f t="shared" si="31"/>
        <v>0.27741266666666664</v>
      </c>
      <c r="Z95" s="56">
        <v>3.2</v>
      </c>
      <c r="AA95" s="56">
        <v>1</v>
      </c>
      <c r="AB95" s="56">
        <f t="shared" si="32"/>
        <v>0.90004109589041092</v>
      </c>
      <c r="AC95" s="56">
        <f t="shared" si="33"/>
        <v>7.9325704292237438</v>
      </c>
      <c r="AD95" s="56">
        <f t="shared" si="34"/>
        <v>80.935903762557075</v>
      </c>
      <c r="AE95" s="54">
        <f t="shared" si="35"/>
        <v>80935.903762557078</v>
      </c>
    </row>
    <row r="96" spans="1:31" x14ac:dyDescent="0.25">
      <c r="A96" s="6">
        <v>2016</v>
      </c>
      <c r="B96" s="6">
        <v>7</v>
      </c>
      <c r="C96" s="6">
        <f t="shared" si="18"/>
        <v>30</v>
      </c>
      <c r="D96" s="9">
        <v>42571</v>
      </c>
      <c r="E96" s="10">
        <v>465</v>
      </c>
      <c r="F96" s="10">
        <f t="shared" si="19"/>
        <v>485</v>
      </c>
      <c r="G96" s="46">
        <f t="shared" si="20"/>
        <v>492.72</v>
      </c>
      <c r="H96" s="6">
        <v>425</v>
      </c>
      <c r="I96" s="6">
        <f t="shared" si="21"/>
        <v>445</v>
      </c>
      <c r="J96" s="46">
        <f t="shared" si="22"/>
        <v>452.4</v>
      </c>
      <c r="K96" s="47"/>
      <c r="L96" s="2">
        <v>42550</v>
      </c>
      <c r="M96" s="62">
        <f t="shared" si="23"/>
        <v>27</v>
      </c>
      <c r="N96" s="1">
        <v>83000</v>
      </c>
      <c r="O96" s="1">
        <f t="shared" si="24"/>
        <v>90724.02</v>
      </c>
      <c r="Q96" s="57">
        <v>42523</v>
      </c>
      <c r="R96" s="62">
        <f t="shared" si="25"/>
        <v>23</v>
      </c>
      <c r="S96" s="54">
        <v>1110</v>
      </c>
      <c r="T96" s="54">
        <f t="shared" si="26"/>
        <v>1095</v>
      </c>
      <c r="U96" s="54">
        <f t="shared" si="27"/>
        <v>1085</v>
      </c>
      <c r="V96" s="55">
        <f t="shared" si="28"/>
        <v>72.333333333333329</v>
      </c>
      <c r="W96" s="56">
        <f t="shared" si="29"/>
        <v>2.17</v>
      </c>
      <c r="X96" s="56">
        <f t="shared" si="30"/>
        <v>0.36166666666666664</v>
      </c>
      <c r="Y96" s="56">
        <f t="shared" si="31"/>
        <v>0.27486666666666665</v>
      </c>
      <c r="Z96" s="56">
        <v>3.2</v>
      </c>
      <c r="AA96" s="56">
        <v>1</v>
      </c>
      <c r="AB96" s="56">
        <f t="shared" si="32"/>
        <v>0.89178082191780816</v>
      </c>
      <c r="AC96" s="56">
        <f t="shared" si="33"/>
        <v>7.8983141552511418</v>
      </c>
      <c r="AD96" s="56">
        <f t="shared" si="34"/>
        <v>80.231647488584471</v>
      </c>
      <c r="AE96" s="54">
        <f t="shared" si="35"/>
        <v>80231.647488584465</v>
      </c>
    </row>
    <row r="97" spans="1:31" x14ac:dyDescent="0.25">
      <c r="A97" s="6">
        <v>2016</v>
      </c>
      <c r="B97" s="6">
        <v>7</v>
      </c>
      <c r="C97" s="6">
        <f t="shared" si="18"/>
        <v>30</v>
      </c>
      <c r="D97" s="9">
        <v>42572</v>
      </c>
      <c r="E97" s="10">
        <v>465</v>
      </c>
      <c r="F97" s="10">
        <f t="shared" si="19"/>
        <v>485</v>
      </c>
      <c r="G97" s="46">
        <f t="shared" si="20"/>
        <v>492.72</v>
      </c>
      <c r="H97" s="6">
        <v>425</v>
      </c>
      <c r="I97" s="6">
        <f t="shared" si="21"/>
        <v>445</v>
      </c>
      <c r="J97" s="46">
        <f t="shared" si="22"/>
        <v>452.4</v>
      </c>
      <c r="K97" s="47"/>
      <c r="L97" s="2">
        <v>42551</v>
      </c>
      <c r="M97" s="62">
        <f t="shared" si="23"/>
        <v>27</v>
      </c>
      <c r="N97" s="1">
        <v>83000</v>
      </c>
      <c r="O97" s="1">
        <f t="shared" si="24"/>
        <v>90724.02</v>
      </c>
      <c r="Q97" s="57">
        <v>42524</v>
      </c>
      <c r="R97" s="62">
        <f t="shared" si="25"/>
        <v>23</v>
      </c>
      <c r="S97" s="54">
        <v>1120.05</v>
      </c>
      <c r="T97" s="54">
        <f t="shared" si="26"/>
        <v>1105.05</v>
      </c>
      <c r="U97" s="54">
        <f t="shared" si="27"/>
        <v>1095.05</v>
      </c>
      <c r="V97" s="55">
        <f t="shared" si="28"/>
        <v>73.00333333333333</v>
      </c>
      <c r="W97" s="56">
        <f t="shared" si="29"/>
        <v>2.1900999999999997</v>
      </c>
      <c r="X97" s="56">
        <f t="shared" si="30"/>
        <v>0.36501666666666666</v>
      </c>
      <c r="Y97" s="56">
        <f t="shared" si="31"/>
        <v>0.27741266666666664</v>
      </c>
      <c r="Z97" s="56">
        <v>3.2</v>
      </c>
      <c r="AA97" s="56">
        <v>1</v>
      </c>
      <c r="AB97" s="56">
        <f t="shared" si="32"/>
        <v>0.90004109589041092</v>
      </c>
      <c r="AC97" s="56">
        <f t="shared" si="33"/>
        <v>7.9325704292237438</v>
      </c>
      <c r="AD97" s="56">
        <f t="shared" si="34"/>
        <v>80.935903762557075</v>
      </c>
      <c r="AE97" s="54">
        <f t="shared" si="35"/>
        <v>80935.903762557078</v>
      </c>
    </row>
    <row r="98" spans="1:31" x14ac:dyDescent="0.25">
      <c r="A98" s="6">
        <v>2016</v>
      </c>
      <c r="B98" s="6">
        <v>7</v>
      </c>
      <c r="C98" s="6">
        <f t="shared" si="18"/>
        <v>30</v>
      </c>
      <c r="D98" s="9">
        <v>42573</v>
      </c>
      <c r="E98" s="10">
        <v>465</v>
      </c>
      <c r="F98" s="10">
        <f t="shared" si="19"/>
        <v>485</v>
      </c>
      <c r="G98" s="46">
        <f t="shared" si="20"/>
        <v>492.72</v>
      </c>
      <c r="H98" s="6">
        <v>425</v>
      </c>
      <c r="I98" s="6">
        <f t="shared" si="21"/>
        <v>445</v>
      </c>
      <c r="J98" s="46">
        <f t="shared" si="22"/>
        <v>452.4</v>
      </c>
      <c r="K98" s="47"/>
      <c r="L98" s="2">
        <v>42552</v>
      </c>
      <c r="M98" s="62">
        <f t="shared" si="23"/>
        <v>27</v>
      </c>
      <c r="N98" s="1">
        <v>83000</v>
      </c>
      <c r="O98" s="1">
        <f t="shared" si="24"/>
        <v>90724.02</v>
      </c>
      <c r="Q98" s="57">
        <v>42525</v>
      </c>
      <c r="R98" s="62">
        <f t="shared" si="25"/>
        <v>23</v>
      </c>
      <c r="S98" s="54">
        <v>1120.05</v>
      </c>
      <c r="T98" s="54">
        <f t="shared" si="26"/>
        <v>1105.05</v>
      </c>
      <c r="U98" s="54">
        <f t="shared" si="27"/>
        <v>1095.05</v>
      </c>
      <c r="V98" s="55">
        <f t="shared" si="28"/>
        <v>73.00333333333333</v>
      </c>
      <c r="W98" s="56">
        <f t="shared" si="29"/>
        <v>2.1900999999999997</v>
      </c>
      <c r="X98" s="56">
        <f t="shared" si="30"/>
        <v>0.36501666666666666</v>
      </c>
      <c r="Y98" s="56">
        <f t="shared" si="31"/>
        <v>0.27741266666666664</v>
      </c>
      <c r="Z98" s="56">
        <v>3.2</v>
      </c>
      <c r="AA98" s="56">
        <v>1</v>
      </c>
      <c r="AB98" s="56">
        <f t="shared" si="32"/>
        <v>0.90004109589041092</v>
      </c>
      <c r="AC98" s="56">
        <f t="shared" si="33"/>
        <v>7.9325704292237438</v>
      </c>
      <c r="AD98" s="56">
        <f t="shared" si="34"/>
        <v>80.935903762557075</v>
      </c>
      <c r="AE98" s="54">
        <f t="shared" si="35"/>
        <v>80935.903762557078</v>
      </c>
    </row>
    <row r="99" spans="1:31" x14ac:dyDescent="0.25">
      <c r="A99" s="6">
        <v>2016</v>
      </c>
      <c r="B99" s="6">
        <v>7</v>
      </c>
      <c r="C99" s="6">
        <f t="shared" si="18"/>
        <v>31</v>
      </c>
      <c r="D99" s="9">
        <v>42576</v>
      </c>
      <c r="E99" s="10">
        <v>460</v>
      </c>
      <c r="F99" s="10">
        <f t="shared" si="19"/>
        <v>480</v>
      </c>
      <c r="G99" s="46">
        <f t="shared" si="20"/>
        <v>487.68</v>
      </c>
      <c r="H99" s="6">
        <v>425</v>
      </c>
      <c r="I99" s="6">
        <f t="shared" si="21"/>
        <v>445</v>
      </c>
      <c r="J99" s="46">
        <f t="shared" si="22"/>
        <v>452.4</v>
      </c>
      <c r="K99" s="47"/>
      <c r="L99" s="2">
        <v>42553</v>
      </c>
      <c r="M99" s="62">
        <f t="shared" si="23"/>
        <v>27</v>
      </c>
      <c r="N99" s="1">
        <v>83000</v>
      </c>
      <c r="O99" s="1">
        <f t="shared" si="24"/>
        <v>90724.02</v>
      </c>
      <c r="Q99" s="57">
        <v>42526</v>
      </c>
      <c r="R99" s="62">
        <f t="shared" si="25"/>
        <v>24</v>
      </c>
      <c r="S99" s="54">
        <v>1120.05</v>
      </c>
      <c r="T99" s="54">
        <f t="shared" si="26"/>
        <v>1105.05</v>
      </c>
      <c r="U99" s="54">
        <f t="shared" si="27"/>
        <v>1095.05</v>
      </c>
      <c r="V99" s="55">
        <f t="shared" si="28"/>
        <v>73.00333333333333</v>
      </c>
      <c r="W99" s="56">
        <f t="shared" si="29"/>
        <v>2.1900999999999997</v>
      </c>
      <c r="X99" s="56">
        <f t="shared" si="30"/>
        <v>0.36501666666666666</v>
      </c>
      <c r="Y99" s="56">
        <f t="shared" si="31"/>
        <v>0.27741266666666664</v>
      </c>
      <c r="Z99" s="56">
        <v>3.2</v>
      </c>
      <c r="AA99" s="56">
        <v>1</v>
      </c>
      <c r="AB99" s="56">
        <f t="shared" si="32"/>
        <v>0.90004109589041092</v>
      </c>
      <c r="AC99" s="56">
        <f t="shared" si="33"/>
        <v>7.9325704292237438</v>
      </c>
      <c r="AD99" s="56">
        <f t="shared" si="34"/>
        <v>80.935903762557075</v>
      </c>
      <c r="AE99" s="54">
        <f t="shared" si="35"/>
        <v>80935.903762557078</v>
      </c>
    </row>
    <row r="100" spans="1:31" x14ac:dyDescent="0.25">
      <c r="A100" s="6">
        <v>2016</v>
      </c>
      <c r="B100" s="6">
        <v>7</v>
      </c>
      <c r="C100" s="6">
        <f t="shared" si="18"/>
        <v>31</v>
      </c>
      <c r="D100" s="9">
        <v>42577</v>
      </c>
      <c r="E100" s="10">
        <v>460</v>
      </c>
      <c r="F100" s="10">
        <f t="shared" si="19"/>
        <v>480</v>
      </c>
      <c r="G100" s="46">
        <f t="shared" si="20"/>
        <v>487.68</v>
      </c>
      <c r="H100" s="6">
        <v>425</v>
      </c>
      <c r="I100" s="6">
        <f t="shared" si="21"/>
        <v>445</v>
      </c>
      <c r="J100" s="46">
        <f t="shared" si="22"/>
        <v>452.4</v>
      </c>
      <c r="K100" s="47"/>
      <c r="L100" s="2">
        <v>42555</v>
      </c>
      <c r="M100" s="62">
        <f t="shared" si="23"/>
        <v>28</v>
      </c>
      <c r="N100" s="1">
        <v>83500</v>
      </c>
      <c r="O100" s="1">
        <f t="shared" si="24"/>
        <v>91241.67</v>
      </c>
      <c r="Q100" s="57">
        <v>42527</v>
      </c>
      <c r="R100" s="62">
        <f t="shared" si="25"/>
        <v>24</v>
      </c>
      <c r="S100" s="54">
        <v>1114.95</v>
      </c>
      <c r="T100" s="54">
        <f t="shared" si="26"/>
        <v>1099.95</v>
      </c>
      <c r="U100" s="54">
        <f t="shared" si="27"/>
        <v>1089.95</v>
      </c>
      <c r="V100" s="55">
        <f t="shared" si="28"/>
        <v>72.663333333333341</v>
      </c>
      <c r="W100" s="56">
        <f t="shared" si="29"/>
        <v>2.1798999999999999</v>
      </c>
      <c r="X100" s="56">
        <f t="shared" si="30"/>
        <v>0.36331666666666673</v>
      </c>
      <c r="Y100" s="56">
        <f t="shared" si="31"/>
        <v>0.27612066666666668</v>
      </c>
      <c r="Z100" s="56">
        <v>3.2</v>
      </c>
      <c r="AA100" s="56">
        <v>1</v>
      </c>
      <c r="AB100" s="56">
        <f t="shared" si="32"/>
        <v>0.89584931506849319</v>
      </c>
      <c r="AC100" s="56">
        <f t="shared" si="33"/>
        <v>7.9151866484018267</v>
      </c>
      <c r="AD100" s="56">
        <f t="shared" si="34"/>
        <v>80.57851998173517</v>
      </c>
      <c r="AE100" s="54">
        <f t="shared" si="35"/>
        <v>80578.519981735168</v>
      </c>
    </row>
    <row r="101" spans="1:31" x14ac:dyDescent="0.25">
      <c r="A101" s="6">
        <v>2016</v>
      </c>
      <c r="B101" s="6">
        <v>7</v>
      </c>
      <c r="C101" s="6">
        <f t="shared" si="18"/>
        <v>31</v>
      </c>
      <c r="D101" s="9">
        <v>42578</v>
      </c>
      <c r="E101" s="10">
        <v>460</v>
      </c>
      <c r="F101" s="10">
        <f t="shared" si="19"/>
        <v>480</v>
      </c>
      <c r="G101" s="46">
        <f t="shared" si="20"/>
        <v>487.68</v>
      </c>
      <c r="H101" s="6">
        <v>425</v>
      </c>
      <c r="I101" s="6">
        <f t="shared" si="21"/>
        <v>445</v>
      </c>
      <c r="J101" s="46">
        <f t="shared" si="22"/>
        <v>452.4</v>
      </c>
      <c r="K101" s="47"/>
      <c r="L101" s="2">
        <v>42556</v>
      </c>
      <c r="M101" s="62">
        <f t="shared" si="23"/>
        <v>28</v>
      </c>
      <c r="N101" s="1">
        <v>83500</v>
      </c>
      <c r="O101" s="1">
        <f t="shared" si="24"/>
        <v>91241.67</v>
      </c>
      <c r="Q101" s="57">
        <v>42528</v>
      </c>
      <c r="R101" s="62">
        <f t="shared" si="25"/>
        <v>24</v>
      </c>
      <c r="S101" s="54">
        <v>1110</v>
      </c>
      <c r="T101" s="54">
        <f t="shared" si="26"/>
        <v>1095</v>
      </c>
      <c r="U101" s="54">
        <f t="shared" si="27"/>
        <v>1085</v>
      </c>
      <c r="V101" s="55">
        <f t="shared" si="28"/>
        <v>72.333333333333329</v>
      </c>
      <c r="W101" s="56">
        <f t="shared" si="29"/>
        <v>2.17</v>
      </c>
      <c r="X101" s="56">
        <f t="shared" si="30"/>
        <v>0.36166666666666664</v>
      </c>
      <c r="Y101" s="56">
        <f t="shared" si="31"/>
        <v>0.27486666666666665</v>
      </c>
      <c r="Z101" s="56">
        <v>3.2</v>
      </c>
      <c r="AA101" s="56">
        <v>1</v>
      </c>
      <c r="AB101" s="56">
        <f t="shared" si="32"/>
        <v>0.89178082191780816</v>
      </c>
      <c r="AC101" s="56">
        <f t="shared" si="33"/>
        <v>7.8983141552511418</v>
      </c>
      <c r="AD101" s="56">
        <f t="shared" si="34"/>
        <v>80.231647488584471</v>
      </c>
      <c r="AE101" s="54">
        <f t="shared" si="35"/>
        <v>80231.647488584465</v>
      </c>
    </row>
    <row r="102" spans="1:31" x14ac:dyDescent="0.25">
      <c r="A102" s="6">
        <v>2016</v>
      </c>
      <c r="B102" s="6">
        <v>7</v>
      </c>
      <c r="C102" s="6">
        <f t="shared" si="18"/>
        <v>31</v>
      </c>
      <c r="D102" s="9">
        <v>42579</v>
      </c>
      <c r="E102" s="10">
        <v>460</v>
      </c>
      <c r="F102" s="10">
        <f t="shared" si="19"/>
        <v>480</v>
      </c>
      <c r="G102" s="46">
        <f t="shared" si="20"/>
        <v>487.68</v>
      </c>
      <c r="H102" s="6">
        <v>425</v>
      </c>
      <c r="I102" s="6">
        <f t="shared" si="21"/>
        <v>445</v>
      </c>
      <c r="J102" s="46">
        <f t="shared" si="22"/>
        <v>452.4</v>
      </c>
      <c r="K102" s="47"/>
      <c r="L102" s="2">
        <v>42558</v>
      </c>
      <c r="M102" s="62">
        <f t="shared" si="23"/>
        <v>28</v>
      </c>
      <c r="N102" s="1">
        <v>83500</v>
      </c>
      <c r="O102" s="1">
        <f t="shared" si="24"/>
        <v>91241.67</v>
      </c>
      <c r="Q102" s="57">
        <v>42529</v>
      </c>
      <c r="R102" s="62">
        <f t="shared" si="25"/>
        <v>24</v>
      </c>
      <c r="S102" s="54">
        <v>1114.95</v>
      </c>
      <c r="T102" s="54">
        <f t="shared" si="26"/>
        <v>1099.95</v>
      </c>
      <c r="U102" s="54">
        <f t="shared" si="27"/>
        <v>1089.95</v>
      </c>
      <c r="V102" s="55">
        <f t="shared" si="28"/>
        <v>72.663333333333341</v>
      </c>
      <c r="W102" s="56">
        <f t="shared" si="29"/>
        <v>2.1798999999999999</v>
      </c>
      <c r="X102" s="56">
        <f t="shared" si="30"/>
        <v>0.36331666666666673</v>
      </c>
      <c r="Y102" s="56">
        <f t="shared" si="31"/>
        <v>0.27612066666666668</v>
      </c>
      <c r="Z102" s="56">
        <v>3.2</v>
      </c>
      <c r="AA102" s="56">
        <v>1</v>
      </c>
      <c r="AB102" s="56">
        <f t="shared" si="32"/>
        <v>0.89584931506849319</v>
      </c>
      <c r="AC102" s="56">
        <f t="shared" si="33"/>
        <v>7.9151866484018267</v>
      </c>
      <c r="AD102" s="56">
        <f t="shared" si="34"/>
        <v>80.57851998173517</v>
      </c>
      <c r="AE102" s="54">
        <f t="shared" si="35"/>
        <v>80578.519981735168</v>
      </c>
    </row>
    <row r="103" spans="1:31" x14ac:dyDescent="0.25">
      <c r="A103" s="6">
        <v>2016</v>
      </c>
      <c r="B103" s="6">
        <v>7</v>
      </c>
      <c r="C103" s="6">
        <f t="shared" si="18"/>
        <v>31</v>
      </c>
      <c r="D103" s="9">
        <v>42580</v>
      </c>
      <c r="E103" s="10">
        <v>460</v>
      </c>
      <c r="F103" s="10">
        <f t="shared" si="19"/>
        <v>480</v>
      </c>
      <c r="G103" s="46">
        <f t="shared" si="20"/>
        <v>487.68</v>
      </c>
      <c r="H103" s="6">
        <v>425</v>
      </c>
      <c r="I103" s="6">
        <f t="shared" si="21"/>
        <v>445</v>
      </c>
      <c r="J103" s="46">
        <f t="shared" si="22"/>
        <v>452.4</v>
      </c>
      <c r="K103" s="47"/>
      <c r="L103" s="2">
        <v>42559</v>
      </c>
      <c r="M103" s="62">
        <f t="shared" si="23"/>
        <v>28</v>
      </c>
      <c r="N103" s="1">
        <v>83000</v>
      </c>
      <c r="O103" s="1">
        <f t="shared" si="24"/>
        <v>90724.02</v>
      </c>
      <c r="Q103" s="57">
        <v>42530</v>
      </c>
      <c r="R103" s="62">
        <f t="shared" si="25"/>
        <v>24</v>
      </c>
      <c r="S103" s="54">
        <v>1125</v>
      </c>
      <c r="T103" s="54">
        <f t="shared" si="26"/>
        <v>1110</v>
      </c>
      <c r="U103" s="54">
        <f t="shared" si="27"/>
        <v>1100</v>
      </c>
      <c r="V103" s="55">
        <f t="shared" si="28"/>
        <v>73.333333333333329</v>
      </c>
      <c r="W103" s="56">
        <f t="shared" si="29"/>
        <v>2.1999999999999997</v>
      </c>
      <c r="X103" s="56">
        <f t="shared" si="30"/>
        <v>0.36666666666666664</v>
      </c>
      <c r="Y103" s="56">
        <f t="shared" si="31"/>
        <v>0.27866666666666667</v>
      </c>
      <c r="Z103" s="56">
        <v>3.2</v>
      </c>
      <c r="AA103" s="56">
        <v>1</v>
      </c>
      <c r="AB103" s="56">
        <f t="shared" si="32"/>
        <v>0.90410958904109573</v>
      </c>
      <c r="AC103" s="56">
        <f t="shared" si="33"/>
        <v>7.9494429223744296</v>
      </c>
      <c r="AD103" s="56">
        <f t="shared" si="34"/>
        <v>81.282776255707759</v>
      </c>
      <c r="AE103" s="54">
        <f t="shared" si="35"/>
        <v>81282.776255707766</v>
      </c>
    </row>
    <row r="104" spans="1:31" x14ac:dyDescent="0.25">
      <c r="A104" s="6">
        <v>2016</v>
      </c>
      <c r="B104" s="6">
        <v>8</v>
      </c>
      <c r="C104" s="6">
        <f t="shared" si="18"/>
        <v>32</v>
      </c>
      <c r="D104" s="9">
        <v>42583</v>
      </c>
      <c r="E104" s="10">
        <v>470</v>
      </c>
      <c r="F104" s="10">
        <f t="shared" si="19"/>
        <v>490</v>
      </c>
      <c r="G104" s="46">
        <f t="shared" si="20"/>
        <v>497.76</v>
      </c>
      <c r="H104" s="6">
        <v>435</v>
      </c>
      <c r="I104" s="6">
        <f t="shared" si="21"/>
        <v>455</v>
      </c>
      <c r="J104" s="46">
        <f t="shared" si="22"/>
        <v>462.48</v>
      </c>
      <c r="K104" s="47"/>
      <c r="L104" s="2">
        <v>42560</v>
      </c>
      <c r="M104" s="62">
        <f t="shared" si="23"/>
        <v>28</v>
      </c>
      <c r="N104" s="1">
        <v>83000</v>
      </c>
      <c r="O104" s="1">
        <f t="shared" si="24"/>
        <v>90724.02</v>
      </c>
      <c r="Q104" s="57">
        <v>42531</v>
      </c>
      <c r="R104" s="62">
        <f t="shared" si="25"/>
        <v>24</v>
      </c>
      <c r="S104" s="54">
        <v>1125</v>
      </c>
      <c r="T104" s="54">
        <f t="shared" si="26"/>
        <v>1110</v>
      </c>
      <c r="U104" s="54">
        <f t="shared" si="27"/>
        <v>1100</v>
      </c>
      <c r="V104" s="55">
        <f t="shared" si="28"/>
        <v>73.333333333333329</v>
      </c>
      <c r="W104" s="56">
        <f t="shared" si="29"/>
        <v>2.1999999999999997</v>
      </c>
      <c r="X104" s="56">
        <f t="shared" si="30"/>
        <v>0.36666666666666664</v>
      </c>
      <c r="Y104" s="56">
        <f t="shared" si="31"/>
        <v>0.27866666666666667</v>
      </c>
      <c r="Z104" s="56">
        <v>3.2</v>
      </c>
      <c r="AA104" s="56">
        <v>1</v>
      </c>
      <c r="AB104" s="56">
        <f t="shared" si="32"/>
        <v>0.90410958904109573</v>
      </c>
      <c r="AC104" s="56">
        <f t="shared" si="33"/>
        <v>7.9494429223744296</v>
      </c>
      <c r="AD104" s="56">
        <f t="shared" si="34"/>
        <v>81.282776255707759</v>
      </c>
      <c r="AE104" s="54">
        <f t="shared" si="35"/>
        <v>81282.776255707766</v>
      </c>
    </row>
    <row r="105" spans="1:31" x14ac:dyDescent="0.25">
      <c r="A105" s="6">
        <v>2016</v>
      </c>
      <c r="B105" s="6">
        <v>8</v>
      </c>
      <c r="C105" s="6">
        <f t="shared" si="18"/>
        <v>32</v>
      </c>
      <c r="D105" s="9">
        <v>42584</v>
      </c>
      <c r="E105" s="10">
        <v>475</v>
      </c>
      <c r="F105" s="10">
        <f t="shared" si="19"/>
        <v>495</v>
      </c>
      <c r="G105" s="46">
        <f t="shared" si="20"/>
        <v>502.8</v>
      </c>
      <c r="H105" s="6">
        <v>440</v>
      </c>
      <c r="I105" s="6">
        <f t="shared" si="21"/>
        <v>460</v>
      </c>
      <c r="J105" s="46">
        <f t="shared" si="22"/>
        <v>467.52</v>
      </c>
      <c r="K105" s="47"/>
      <c r="L105" s="2">
        <v>42562</v>
      </c>
      <c r="M105" s="62">
        <f t="shared" si="23"/>
        <v>29</v>
      </c>
      <c r="N105" s="1">
        <v>83000</v>
      </c>
      <c r="O105" s="1">
        <f t="shared" si="24"/>
        <v>90724.02</v>
      </c>
      <c r="Q105" s="57">
        <v>42532</v>
      </c>
      <c r="R105" s="62">
        <f t="shared" si="25"/>
        <v>24</v>
      </c>
      <c r="S105" s="54">
        <v>1135.05</v>
      </c>
      <c r="T105" s="54">
        <f t="shared" si="26"/>
        <v>1120.05</v>
      </c>
      <c r="U105" s="54">
        <f t="shared" si="27"/>
        <v>1110.05</v>
      </c>
      <c r="V105" s="55">
        <f t="shared" si="28"/>
        <v>74.00333333333333</v>
      </c>
      <c r="W105" s="56">
        <f t="shared" si="29"/>
        <v>2.2201</v>
      </c>
      <c r="X105" s="56">
        <f t="shared" si="30"/>
        <v>0.37001666666666666</v>
      </c>
      <c r="Y105" s="56">
        <f t="shared" si="31"/>
        <v>0.28121266666666667</v>
      </c>
      <c r="Z105" s="56">
        <v>3.2</v>
      </c>
      <c r="AA105" s="56">
        <v>1</v>
      </c>
      <c r="AB105" s="56">
        <f t="shared" si="32"/>
        <v>0.91236986301369849</v>
      </c>
      <c r="AC105" s="56">
        <f t="shared" si="33"/>
        <v>7.9836991963470325</v>
      </c>
      <c r="AD105" s="56">
        <f t="shared" si="34"/>
        <v>81.987032529680363</v>
      </c>
      <c r="AE105" s="54">
        <f t="shared" si="35"/>
        <v>81987.032529680364</v>
      </c>
    </row>
    <row r="106" spans="1:31" x14ac:dyDescent="0.25">
      <c r="A106" s="6">
        <v>2016</v>
      </c>
      <c r="B106" s="6">
        <v>8</v>
      </c>
      <c r="C106" s="6">
        <f t="shared" si="18"/>
        <v>32</v>
      </c>
      <c r="D106" s="5">
        <v>42585</v>
      </c>
      <c r="E106" s="10">
        <v>470</v>
      </c>
      <c r="F106" s="10">
        <f t="shared" si="19"/>
        <v>490</v>
      </c>
      <c r="G106" s="46">
        <f t="shared" si="20"/>
        <v>497.76</v>
      </c>
      <c r="H106" s="10">
        <v>440</v>
      </c>
      <c r="I106" s="6">
        <f t="shared" si="21"/>
        <v>460</v>
      </c>
      <c r="J106" s="46">
        <f t="shared" si="22"/>
        <v>467.52</v>
      </c>
      <c r="K106" s="51"/>
      <c r="L106" s="15">
        <v>42563</v>
      </c>
      <c r="M106" s="62">
        <f t="shared" si="23"/>
        <v>29</v>
      </c>
      <c r="N106" s="11">
        <v>83000</v>
      </c>
      <c r="O106" s="1">
        <f t="shared" si="24"/>
        <v>90724.02</v>
      </c>
      <c r="Q106" s="57">
        <v>42533</v>
      </c>
      <c r="R106" s="62">
        <f t="shared" si="25"/>
        <v>25</v>
      </c>
      <c r="S106" s="54">
        <v>1135.05</v>
      </c>
      <c r="T106" s="54">
        <f t="shared" si="26"/>
        <v>1120.05</v>
      </c>
      <c r="U106" s="54">
        <f t="shared" si="27"/>
        <v>1110.05</v>
      </c>
      <c r="V106" s="55">
        <f t="shared" si="28"/>
        <v>74.00333333333333</v>
      </c>
      <c r="W106" s="56">
        <f t="shared" si="29"/>
        <v>2.2201</v>
      </c>
      <c r="X106" s="56">
        <f t="shared" si="30"/>
        <v>0.37001666666666666</v>
      </c>
      <c r="Y106" s="56">
        <f t="shared" si="31"/>
        <v>0.28121266666666667</v>
      </c>
      <c r="Z106" s="56">
        <v>3.2</v>
      </c>
      <c r="AA106" s="56">
        <v>1</v>
      </c>
      <c r="AB106" s="56">
        <f t="shared" si="32"/>
        <v>0.91236986301369849</v>
      </c>
      <c r="AC106" s="56">
        <f t="shared" si="33"/>
        <v>7.9836991963470325</v>
      </c>
      <c r="AD106" s="56">
        <f t="shared" si="34"/>
        <v>81.987032529680363</v>
      </c>
      <c r="AE106" s="54">
        <f t="shared" si="35"/>
        <v>81987.032529680364</v>
      </c>
    </row>
    <row r="107" spans="1:31" x14ac:dyDescent="0.25">
      <c r="A107" s="6">
        <v>2016</v>
      </c>
      <c r="B107" s="6">
        <v>8</v>
      </c>
      <c r="C107" s="6">
        <f t="shared" si="18"/>
        <v>32</v>
      </c>
      <c r="D107" s="5">
        <v>42586</v>
      </c>
      <c r="E107" s="10">
        <v>470</v>
      </c>
      <c r="F107" s="10">
        <f t="shared" si="19"/>
        <v>490</v>
      </c>
      <c r="G107" s="46">
        <f t="shared" si="20"/>
        <v>497.76</v>
      </c>
      <c r="H107" s="10">
        <v>440</v>
      </c>
      <c r="I107" s="6">
        <f t="shared" si="21"/>
        <v>460</v>
      </c>
      <c r="J107" s="46">
        <f t="shared" si="22"/>
        <v>467.52</v>
      </c>
      <c r="K107" s="51"/>
      <c r="L107" s="15">
        <v>42564</v>
      </c>
      <c r="M107" s="62">
        <f t="shared" si="23"/>
        <v>29</v>
      </c>
      <c r="N107" s="11">
        <v>83500</v>
      </c>
      <c r="O107" s="1">
        <f t="shared" si="24"/>
        <v>91241.67</v>
      </c>
      <c r="Q107" s="57">
        <v>42534</v>
      </c>
      <c r="R107" s="62">
        <f t="shared" si="25"/>
        <v>25</v>
      </c>
      <c r="S107" s="54">
        <v>1135.05</v>
      </c>
      <c r="T107" s="54">
        <f t="shared" si="26"/>
        <v>1120.05</v>
      </c>
      <c r="U107" s="54">
        <f t="shared" si="27"/>
        <v>1110.05</v>
      </c>
      <c r="V107" s="55">
        <f t="shared" si="28"/>
        <v>74.00333333333333</v>
      </c>
      <c r="W107" s="56">
        <f t="shared" si="29"/>
        <v>2.2201</v>
      </c>
      <c r="X107" s="56">
        <f t="shared" si="30"/>
        <v>0.37001666666666666</v>
      </c>
      <c r="Y107" s="56">
        <f t="shared" si="31"/>
        <v>0.28121266666666667</v>
      </c>
      <c r="Z107" s="56">
        <v>3.2</v>
      </c>
      <c r="AA107" s="56">
        <v>1</v>
      </c>
      <c r="AB107" s="56">
        <f t="shared" si="32"/>
        <v>0.91236986301369849</v>
      </c>
      <c r="AC107" s="56">
        <f t="shared" si="33"/>
        <v>7.9836991963470325</v>
      </c>
      <c r="AD107" s="56">
        <f t="shared" si="34"/>
        <v>81.987032529680363</v>
      </c>
      <c r="AE107" s="54">
        <f t="shared" si="35"/>
        <v>81987.032529680364</v>
      </c>
    </row>
    <row r="108" spans="1:31" x14ac:dyDescent="0.25">
      <c r="A108" s="6">
        <v>2016</v>
      </c>
      <c r="B108" s="6">
        <v>8</v>
      </c>
      <c r="C108" s="6">
        <f t="shared" si="18"/>
        <v>32</v>
      </c>
      <c r="D108" s="5">
        <v>42587</v>
      </c>
      <c r="E108" s="10">
        <v>470</v>
      </c>
      <c r="F108" s="10">
        <f t="shared" si="19"/>
        <v>490</v>
      </c>
      <c r="G108" s="46">
        <f t="shared" si="20"/>
        <v>497.76</v>
      </c>
      <c r="H108" s="10">
        <v>445</v>
      </c>
      <c r="I108" s="6">
        <f t="shared" si="21"/>
        <v>465</v>
      </c>
      <c r="J108" s="46">
        <f t="shared" si="22"/>
        <v>472.56000000000006</v>
      </c>
      <c r="K108" s="51"/>
      <c r="L108" s="15">
        <v>42565</v>
      </c>
      <c r="M108" s="62">
        <f t="shared" si="23"/>
        <v>29</v>
      </c>
      <c r="N108" s="11">
        <v>84000</v>
      </c>
      <c r="O108" s="1">
        <f t="shared" si="24"/>
        <v>91759.32</v>
      </c>
      <c r="Q108" s="57">
        <v>42535</v>
      </c>
      <c r="R108" s="62">
        <f t="shared" si="25"/>
        <v>25</v>
      </c>
      <c r="S108" s="54">
        <v>1150.05</v>
      </c>
      <c r="T108" s="54">
        <f t="shared" si="26"/>
        <v>1135.05</v>
      </c>
      <c r="U108" s="54">
        <f t="shared" si="27"/>
        <v>1125.05</v>
      </c>
      <c r="V108" s="55">
        <f t="shared" si="28"/>
        <v>75.00333333333333</v>
      </c>
      <c r="W108" s="56">
        <f t="shared" si="29"/>
        <v>2.2500999999999998</v>
      </c>
      <c r="X108" s="56">
        <f t="shared" si="30"/>
        <v>0.37501666666666666</v>
      </c>
      <c r="Y108" s="56">
        <f t="shared" si="31"/>
        <v>0.28501266666666664</v>
      </c>
      <c r="Z108" s="56">
        <v>3.2</v>
      </c>
      <c r="AA108" s="56">
        <v>1</v>
      </c>
      <c r="AB108" s="56">
        <f t="shared" si="32"/>
        <v>0.92469863013698617</v>
      </c>
      <c r="AC108" s="56">
        <f t="shared" si="33"/>
        <v>8.0348279634703186</v>
      </c>
      <c r="AD108" s="56">
        <f t="shared" si="34"/>
        <v>83.038161296803651</v>
      </c>
      <c r="AE108" s="54">
        <f t="shared" si="35"/>
        <v>83038.16129680365</v>
      </c>
    </row>
    <row r="109" spans="1:31" x14ac:dyDescent="0.25">
      <c r="A109" s="6">
        <v>2016</v>
      </c>
      <c r="B109" s="6">
        <v>8</v>
      </c>
      <c r="C109" s="6">
        <f t="shared" si="18"/>
        <v>33</v>
      </c>
      <c r="D109" s="5">
        <v>42590</v>
      </c>
      <c r="E109" s="10">
        <v>475</v>
      </c>
      <c r="F109" s="10">
        <f t="shared" si="19"/>
        <v>495</v>
      </c>
      <c r="G109" s="46">
        <f t="shared" si="20"/>
        <v>502.8</v>
      </c>
      <c r="H109" s="10">
        <v>435</v>
      </c>
      <c r="I109" s="6">
        <f t="shared" si="21"/>
        <v>455</v>
      </c>
      <c r="J109" s="46">
        <f t="shared" si="22"/>
        <v>462.48</v>
      </c>
      <c r="K109" s="51"/>
      <c r="L109" s="15">
        <v>42566</v>
      </c>
      <c r="M109" s="62">
        <f t="shared" si="23"/>
        <v>29</v>
      </c>
      <c r="N109" s="11">
        <v>85000</v>
      </c>
      <c r="O109" s="1">
        <f t="shared" si="24"/>
        <v>92794.62</v>
      </c>
      <c r="Q109" s="57">
        <v>42536</v>
      </c>
      <c r="R109" s="62">
        <f t="shared" si="25"/>
        <v>25</v>
      </c>
      <c r="S109" s="54">
        <v>1140</v>
      </c>
      <c r="T109" s="54">
        <f t="shared" si="26"/>
        <v>1125</v>
      </c>
      <c r="U109" s="54">
        <f t="shared" si="27"/>
        <v>1115</v>
      </c>
      <c r="V109" s="55">
        <f t="shared" si="28"/>
        <v>74.333333333333329</v>
      </c>
      <c r="W109" s="56">
        <f t="shared" si="29"/>
        <v>2.23</v>
      </c>
      <c r="X109" s="56">
        <f t="shared" si="30"/>
        <v>0.37166666666666665</v>
      </c>
      <c r="Y109" s="56">
        <f t="shared" si="31"/>
        <v>0.28246666666666664</v>
      </c>
      <c r="Z109" s="56">
        <v>3.2</v>
      </c>
      <c r="AA109" s="56">
        <v>1</v>
      </c>
      <c r="AB109" s="56">
        <f t="shared" si="32"/>
        <v>0.91643835616438352</v>
      </c>
      <c r="AC109" s="56">
        <f t="shared" si="33"/>
        <v>8.0005716894977166</v>
      </c>
      <c r="AD109" s="56">
        <f t="shared" si="34"/>
        <v>82.333905022831047</v>
      </c>
      <c r="AE109" s="54">
        <f t="shared" si="35"/>
        <v>82333.905022831052</v>
      </c>
    </row>
    <row r="110" spans="1:31" x14ac:dyDescent="0.25">
      <c r="A110" s="6">
        <v>2016</v>
      </c>
      <c r="B110" s="6">
        <v>8</v>
      </c>
      <c r="C110" s="6">
        <f t="shared" si="18"/>
        <v>33</v>
      </c>
      <c r="D110" s="5">
        <v>42591</v>
      </c>
      <c r="E110" s="10">
        <v>475</v>
      </c>
      <c r="F110" s="10">
        <f t="shared" si="19"/>
        <v>495</v>
      </c>
      <c r="G110" s="46">
        <f t="shared" si="20"/>
        <v>502.8</v>
      </c>
      <c r="H110" s="10">
        <v>435</v>
      </c>
      <c r="I110" s="6">
        <f t="shared" si="21"/>
        <v>455</v>
      </c>
      <c r="J110" s="46">
        <f t="shared" si="22"/>
        <v>462.48</v>
      </c>
      <c r="K110" s="51"/>
      <c r="L110" s="15">
        <v>42567</v>
      </c>
      <c r="M110" s="62">
        <f t="shared" si="23"/>
        <v>29</v>
      </c>
      <c r="N110" s="11">
        <v>85500</v>
      </c>
      <c r="O110" s="1">
        <f t="shared" si="24"/>
        <v>93312.27</v>
      </c>
      <c r="Q110" s="57">
        <v>42537</v>
      </c>
      <c r="R110" s="62">
        <f t="shared" si="25"/>
        <v>25</v>
      </c>
      <c r="S110" s="54">
        <v>1129.95</v>
      </c>
      <c r="T110" s="54">
        <f t="shared" si="26"/>
        <v>1114.95</v>
      </c>
      <c r="U110" s="54">
        <f t="shared" si="27"/>
        <v>1104.95</v>
      </c>
      <c r="V110" s="55">
        <f t="shared" si="28"/>
        <v>73.663333333333341</v>
      </c>
      <c r="W110" s="56">
        <f t="shared" si="29"/>
        <v>2.2099000000000002</v>
      </c>
      <c r="X110" s="56">
        <f t="shared" si="30"/>
        <v>0.36831666666666674</v>
      </c>
      <c r="Y110" s="56">
        <f t="shared" si="31"/>
        <v>0.27992066666666671</v>
      </c>
      <c r="Z110" s="56">
        <v>3.2</v>
      </c>
      <c r="AA110" s="56">
        <v>1</v>
      </c>
      <c r="AB110" s="56">
        <f t="shared" si="32"/>
        <v>0.90817808219178076</v>
      </c>
      <c r="AC110" s="56">
        <f t="shared" si="33"/>
        <v>7.9663154155251146</v>
      </c>
      <c r="AD110" s="56">
        <f t="shared" si="34"/>
        <v>81.629648748858457</v>
      </c>
      <c r="AE110" s="54">
        <f t="shared" si="35"/>
        <v>81629.648748858453</v>
      </c>
    </row>
    <row r="111" spans="1:31" x14ac:dyDescent="0.25">
      <c r="A111" s="6">
        <v>2016</v>
      </c>
      <c r="B111" s="6">
        <v>8</v>
      </c>
      <c r="C111" s="6">
        <f t="shared" si="18"/>
        <v>33</v>
      </c>
      <c r="D111" s="5">
        <v>42592</v>
      </c>
      <c r="E111" s="10">
        <v>485</v>
      </c>
      <c r="F111" s="10">
        <f t="shared" si="19"/>
        <v>505</v>
      </c>
      <c r="G111" s="46">
        <f t="shared" si="20"/>
        <v>512.88</v>
      </c>
      <c r="H111" s="10">
        <v>445</v>
      </c>
      <c r="I111" s="6">
        <f t="shared" si="21"/>
        <v>465</v>
      </c>
      <c r="J111" s="46">
        <f t="shared" si="22"/>
        <v>472.56000000000006</v>
      </c>
      <c r="K111" s="51"/>
      <c r="L111" s="15">
        <v>42569</v>
      </c>
      <c r="M111" s="62">
        <f t="shared" si="23"/>
        <v>30</v>
      </c>
      <c r="N111" s="11">
        <v>86000</v>
      </c>
      <c r="O111" s="1">
        <f t="shared" si="24"/>
        <v>93829.92</v>
      </c>
      <c r="Q111" s="57">
        <v>42538</v>
      </c>
      <c r="R111" s="62">
        <f t="shared" si="25"/>
        <v>25</v>
      </c>
      <c r="S111" s="54">
        <v>1125</v>
      </c>
      <c r="T111" s="54">
        <f t="shared" si="26"/>
        <v>1110</v>
      </c>
      <c r="U111" s="54">
        <f t="shared" si="27"/>
        <v>1100</v>
      </c>
      <c r="V111" s="55">
        <f t="shared" si="28"/>
        <v>73.333333333333329</v>
      </c>
      <c r="W111" s="56">
        <f t="shared" si="29"/>
        <v>2.1999999999999997</v>
      </c>
      <c r="X111" s="56">
        <f t="shared" si="30"/>
        <v>0.36666666666666664</v>
      </c>
      <c r="Y111" s="56">
        <f t="shared" si="31"/>
        <v>0.27866666666666667</v>
      </c>
      <c r="Z111" s="56">
        <v>3.2</v>
      </c>
      <c r="AA111" s="56">
        <v>1</v>
      </c>
      <c r="AB111" s="56">
        <f t="shared" si="32"/>
        <v>0.90410958904109573</v>
      </c>
      <c r="AC111" s="56">
        <f t="shared" si="33"/>
        <v>7.9494429223744296</v>
      </c>
      <c r="AD111" s="56">
        <f t="shared" si="34"/>
        <v>81.282776255707759</v>
      </c>
      <c r="AE111" s="54">
        <f t="shared" si="35"/>
        <v>81282.776255707766</v>
      </c>
    </row>
    <row r="112" spans="1:31" x14ac:dyDescent="0.25">
      <c r="A112" s="6">
        <v>2016</v>
      </c>
      <c r="B112" s="6">
        <v>8</v>
      </c>
      <c r="C112" s="6">
        <f t="shared" si="18"/>
        <v>33</v>
      </c>
      <c r="D112" s="5">
        <v>42593</v>
      </c>
      <c r="E112" s="10">
        <v>490</v>
      </c>
      <c r="F112" s="10">
        <f t="shared" si="19"/>
        <v>510</v>
      </c>
      <c r="G112" s="46">
        <f t="shared" si="20"/>
        <v>517.91999999999996</v>
      </c>
      <c r="H112" s="10">
        <v>450</v>
      </c>
      <c r="I112" s="6">
        <f t="shared" si="21"/>
        <v>470</v>
      </c>
      <c r="J112" s="46">
        <f t="shared" si="22"/>
        <v>477.6</v>
      </c>
      <c r="K112" s="51"/>
      <c r="L112" s="15">
        <v>42570</v>
      </c>
      <c r="M112" s="62">
        <f t="shared" si="23"/>
        <v>30</v>
      </c>
      <c r="N112" s="11">
        <v>86500</v>
      </c>
      <c r="O112" s="1">
        <f t="shared" si="24"/>
        <v>94347.57</v>
      </c>
      <c r="Q112" s="57">
        <v>42539</v>
      </c>
      <c r="R112" s="62">
        <f t="shared" si="25"/>
        <v>25</v>
      </c>
      <c r="S112" s="54">
        <v>1120.05</v>
      </c>
      <c r="T112" s="54">
        <f t="shared" si="26"/>
        <v>1105.05</v>
      </c>
      <c r="U112" s="54">
        <f t="shared" si="27"/>
        <v>1095.05</v>
      </c>
      <c r="V112" s="55">
        <f t="shared" si="28"/>
        <v>73.00333333333333</v>
      </c>
      <c r="W112" s="56">
        <f t="shared" si="29"/>
        <v>2.1900999999999997</v>
      </c>
      <c r="X112" s="56">
        <f t="shared" si="30"/>
        <v>0.36501666666666666</v>
      </c>
      <c r="Y112" s="56">
        <f t="shared" si="31"/>
        <v>0.27741266666666664</v>
      </c>
      <c r="Z112" s="56">
        <v>3.2</v>
      </c>
      <c r="AA112" s="56">
        <v>1</v>
      </c>
      <c r="AB112" s="56">
        <f t="shared" si="32"/>
        <v>0.90004109589041092</v>
      </c>
      <c r="AC112" s="56">
        <f t="shared" si="33"/>
        <v>7.9325704292237438</v>
      </c>
      <c r="AD112" s="56">
        <f t="shared" si="34"/>
        <v>80.935903762557075</v>
      </c>
      <c r="AE112" s="54">
        <f t="shared" si="35"/>
        <v>80935.903762557078</v>
      </c>
    </row>
    <row r="113" spans="1:31" x14ac:dyDescent="0.25">
      <c r="A113" s="6">
        <v>2016</v>
      </c>
      <c r="B113" s="6">
        <v>8</v>
      </c>
      <c r="C113" s="6">
        <f t="shared" si="18"/>
        <v>33</v>
      </c>
      <c r="D113" s="5">
        <v>42594</v>
      </c>
      <c r="E113" s="10">
        <v>490</v>
      </c>
      <c r="F113" s="10">
        <f t="shared" si="19"/>
        <v>510</v>
      </c>
      <c r="G113" s="46">
        <f t="shared" si="20"/>
        <v>517.91999999999996</v>
      </c>
      <c r="H113" s="10">
        <v>450</v>
      </c>
      <c r="I113" s="6">
        <f t="shared" si="21"/>
        <v>470</v>
      </c>
      <c r="J113" s="46">
        <f t="shared" si="22"/>
        <v>477.6</v>
      </c>
      <c r="K113" s="51"/>
      <c r="L113" s="15">
        <v>42571</v>
      </c>
      <c r="M113" s="62">
        <f t="shared" si="23"/>
        <v>30</v>
      </c>
      <c r="N113" s="11">
        <v>86500</v>
      </c>
      <c r="O113" s="1">
        <f t="shared" si="24"/>
        <v>94347.57</v>
      </c>
      <c r="Q113" s="57">
        <v>42540</v>
      </c>
      <c r="R113" s="62">
        <f t="shared" si="25"/>
        <v>26</v>
      </c>
      <c r="S113" s="54">
        <v>1120.05</v>
      </c>
      <c r="T113" s="54">
        <f t="shared" si="26"/>
        <v>1105.05</v>
      </c>
      <c r="U113" s="54">
        <f t="shared" si="27"/>
        <v>1095.05</v>
      </c>
      <c r="V113" s="55">
        <f t="shared" si="28"/>
        <v>73.00333333333333</v>
      </c>
      <c r="W113" s="56">
        <f t="shared" si="29"/>
        <v>2.1900999999999997</v>
      </c>
      <c r="X113" s="56">
        <f t="shared" si="30"/>
        <v>0.36501666666666666</v>
      </c>
      <c r="Y113" s="56">
        <f t="shared" si="31"/>
        <v>0.27741266666666664</v>
      </c>
      <c r="Z113" s="56">
        <v>3.2</v>
      </c>
      <c r="AA113" s="56">
        <v>1</v>
      </c>
      <c r="AB113" s="56">
        <f t="shared" si="32"/>
        <v>0.90004109589041092</v>
      </c>
      <c r="AC113" s="56">
        <f t="shared" si="33"/>
        <v>7.9325704292237438</v>
      </c>
      <c r="AD113" s="56">
        <f t="shared" si="34"/>
        <v>80.935903762557075</v>
      </c>
      <c r="AE113" s="54">
        <f t="shared" si="35"/>
        <v>80935.903762557078</v>
      </c>
    </row>
    <row r="114" spans="1:31" x14ac:dyDescent="0.25">
      <c r="A114" s="6">
        <v>2016</v>
      </c>
      <c r="B114" s="6">
        <v>8</v>
      </c>
      <c r="C114" s="6">
        <f t="shared" si="18"/>
        <v>34</v>
      </c>
      <c r="D114" s="5">
        <v>42600</v>
      </c>
      <c r="E114" s="10">
        <v>510</v>
      </c>
      <c r="F114" s="10">
        <f t="shared" si="19"/>
        <v>530</v>
      </c>
      <c r="G114" s="46">
        <f t="shared" si="20"/>
        <v>538.08000000000004</v>
      </c>
      <c r="H114" s="10">
        <v>470</v>
      </c>
      <c r="I114" s="6">
        <f t="shared" si="21"/>
        <v>490</v>
      </c>
      <c r="J114" s="46">
        <f t="shared" si="22"/>
        <v>497.76</v>
      </c>
      <c r="K114" s="51"/>
      <c r="L114" s="15">
        <v>42572</v>
      </c>
      <c r="M114" s="62">
        <f t="shared" si="23"/>
        <v>30</v>
      </c>
      <c r="N114" s="11">
        <v>87000</v>
      </c>
      <c r="O114" s="1">
        <f t="shared" si="24"/>
        <v>94865.22</v>
      </c>
      <c r="Q114" s="57">
        <v>42541</v>
      </c>
      <c r="R114" s="62">
        <f t="shared" si="25"/>
        <v>26</v>
      </c>
      <c r="S114" s="54">
        <v>1114.95</v>
      </c>
      <c r="T114" s="54">
        <f t="shared" si="26"/>
        <v>1099.95</v>
      </c>
      <c r="U114" s="54">
        <f t="shared" si="27"/>
        <v>1089.95</v>
      </c>
      <c r="V114" s="55">
        <f t="shared" si="28"/>
        <v>72.663333333333341</v>
      </c>
      <c r="W114" s="56">
        <f t="shared" si="29"/>
        <v>2.1798999999999999</v>
      </c>
      <c r="X114" s="56">
        <f t="shared" si="30"/>
        <v>0.36331666666666673</v>
      </c>
      <c r="Y114" s="56">
        <f t="shared" si="31"/>
        <v>0.27612066666666668</v>
      </c>
      <c r="Z114" s="56">
        <v>3.2</v>
      </c>
      <c r="AA114" s="56">
        <v>1</v>
      </c>
      <c r="AB114" s="56">
        <f t="shared" si="32"/>
        <v>0.89584931506849319</v>
      </c>
      <c r="AC114" s="56">
        <f t="shared" si="33"/>
        <v>7.9151866484018267</v>
      </c>
      <c r="AD114" s="56">
        <f t="shared" si="34"/>
        <v>80.57851998173517</v>
      </c>
      <c r="AE114" s="54">
        <f t="shared" si="35"/>
        <v>80578.519981735168</v>
      </c>
    </row>
    <row r="115" spans="1:31" x14ac:dyDescent="0.25">
      <c r="A115" s="6">
        <v>2016</v>
      </c>
      <c r="B115" s="6">
        <v>8</v>
      </c>
      <c r="C115" s="6">
        <f t="shared" si="18"/>
        <v>34</v>
      </c>
      <c r="D115" s="5">
        <v>42601</v>
      </c>
      <c r="E115" s="10">
        <v>510</v>
      </c>
      <c r="F115" s="10">
        <f t="shared" si="19"/>
        <v>530</v>
      </c>
      <c r="G115" s="46">
        <f t="shared" si="20"/>
        <v>538.08000000000004</v>
      </c>
      <c r="H115" s="10">
        <v>470</v>
      </c>
      <c r="I115" s="6">
        <f t="shared" si="21"/>
        <v>490</v>
      </c>
      <c r="J115" s="46">
        <f t="shared" si="22"/>
        <v>497.76</v>
      </c>
      <c r="K115" s="51"/>
      <c r="L115" s="15">
        <v>42573</v>
      </c>
      <c r="M115" s="62">
        <f t="shared" si="23"/>
        <v>30</v>
      </c>
      <c r="N115" s="11">
        <v>87000</v>
      </c>
      <c r="O115" s="1">
        <f t="shared" si="24"/>
        <v>94865.22</v>
      </c>
      <c r="Q115" s="57">
        <v>42542</v>
      </c>
      <c r="R115" s="62">
        <f t="shared" si="25"/>
        <v>26</v>
      </c>
      <c r="S115" s="54">
        <v>1090.05</v>
      </c>
      <c r="T115" s="54">
        <f t="shared" si="26"/>
        <v>1075.05</v>
      </c>
      <c r="U115" s="54">
        <f t="shared" si="27"/>
        <v>1065.05</v>
      </c>
      <c r="V115" s="55">
        <f t="shared" si="28"/>
        <v>71.00333333333333</v>
      </c>
      <c r="W115" s="56">
        <f t="shared" si="29"/>
        <v>2.1300999999999997</v>
      </c>
      <c r="X115" s="56">
        <f t="shared" si="30"/>
        <v>0.35501666666666665</v>
      </c>
      <c r="Y115" s="56">
        <f t="shared" si="31"/>
        <v>0.2698126666666667</v>
      </c>
      <c r="Z115" s="56">
        <v>3.2</v>
      </c>
      <c r="AA115" s="56">
        <v>1</v>
      </c>
      <c r="AB115" s="56">
        <f t="shared" si="32"/>
        <v>0.87538356164383557</v>
      </c>
      <c r="AC115" s="56">
        <f t="shared" si="33"/>
        <v>7.830312894977169</v>
      </c>
      <c r="AD115" s="56">
        <f t="shared" si="34"/>
        <v>78.833646228310499</v>
      </c>
      <c r="AE115" s="54">
        <f t="shared" si="35"/>
        <v>78833.646228310507</v>
      </c>
    </row>
    <row r="116" spans="1:31" x14ac:dyDescent="0.25">
      <c r="A116" s="6">
        <v>2016</v>
      </c>
      <c r="B116" s="6">
        <v>8</v>
      </c>
      <c r="C116" s="6">
        <f t="shared" si="18"/>
        <v>35</v>
      </c>
      <c r="D116" s="5">
        <v>42604</v>
      </c>
      <c r="E116" s="10">
        <v>515</v>
      </c>
      <c r="F116" s="10">
        <f t="shared" si="19"/>
        <v>535</v>
      </c>
      <c r="G116" s="46">
        <f t="shared" si="20"/>
        <v>543.12</v>
      </c>
      <c r="H116" s="10">
        <v>460</v>
      </c>
      <c r="I116" s="6">
        <f t="shared" si="21"/>
        <v>480</v>
      </c>
      <c r="J116" s="46">
        <f t="shared" si="22"/>
        <v>487.68</v>
      </c>
      <c r="K116" s="51"/>
      <c r="L116" s="15">
        <v>42574</v>
      </c>
      <c r="M116" s="62">
        <f t="shared" si="23"/>
        <v>30</v>
      </c>
      <c r="N116" s="11">
        <v>88000</v>
      </c>
      <c r="O116" s="1">
        <f t="shared" si="24"/>
        <v>95900.52</v>
      </c>
      <c r="Q116" s="57">
        <v>42543</v>
      </c>
      <c r="R116" s="62">
        <f t="shared" si="25"/>
        <v>26</v>
      </c>
      <c r="S116" s="54">
        <v>1090.05</v>
      </c>
      <c r="T116" s="54">
        <f t="shared" si="26"/>
        <v>1075.05</v>
      </c>
      <c r="U116" s="54">
        <f t="shared" si="27"/>
        <v>1065.05</v>
      </c>
      <c r="V116" s="55">
        <f t="shared" si="28"/>
        <v>71.00333333333333</v>
      </c>
      <c r="W116" s="56">
        <f t="shared" si="29"/>
        <v>2.1300999999999997</v>
      </c>
      <c r="X116" s="56">
        <f t="shared" si="30"/>
        <v>0.35501666666666665</v>
      </c>
      <c r="Y116" s="56">
        <f t="shared" si="31"/>
        <v>0.2698126666666667</v>
      </c>
      <c r="Z116" s="56">
        <v>3.2</v>
      </c>
      <c r="AA116" s="56">
        <v>1</v>
      </c>
      <c r="AB116" s="56">
        <f t="shared" si="32"/>
        <v>0.87538356164383557</v>
      </c>
      <c r="AC116" s="56">
        <f t="shared" si="33"/>
        <v>7.830312894977169</v>
      </c>
      <c r="AD116" s="56">
        <f t="shared" si="34"/>
        <v>78.833646228310499</v>
      </c>
      <c r="AE116" s="54">
        <f t="shared" si="35"/>
        <v>78833.646228310507</v>
      </c>
    </row>
    <row r="117" spans="1:31" x14ac:dyDescent="0.25">
      <c r="A117" s="6">
        <v>2016</v>
      </c>
      <c r="B117" s="6">
        <v>8</v>
      </c>
      <c r="C117" s="6">
        <f t="shared" si="18"/>
        <v>35</v>
      </c>
      <c r="D117" s="5">
        <v>42605</v>
      </c>
      <c r="E117" s="10">
        <v>507</v>
      </c>
      <c r="F117" s="10">
        <f t="shared" si="19"/>
        <v>527</v>
      </c>
      <c r="G117" s="46">
        <f t="shared" si="20"/>
        <v>535.05600000000004</v>
      </c>
      <c r="H117" s="10">
        <v>460</v>
      </c>
      <c r="I117" s="6">
        <f t="shared" si="21"/>
        <v>480</v>
      </c>
      <c r="J117" s="46">
        <f t="shared" si="22"/>
        <v>487.68</v>
      </c>
      <c r="K117" s="51"/>
      <c r="L117" s="15">
        <v>42576</v>
      </c>
      <c r="M117" s="62">
        <f t="shared" si="23"/>
        <v>31</v>
      </c>
      <c r="N117" s="11">
        <v>89000</v>
      </c>
      <c r="O117" s="1">
        <f t="shared" si="24"/>
        <v>96935.82</v>
      </c>
      <c r="Q117" s="57">
        <v>42544</v>
      </c>
      <c r="R117" s="62">
        <f t="shared" si="25"/>
        <v>26</v>
      </c>
      <c r="S117" s="54">
        <v>1105.05</v>
      </c>
      <c r="T117" s="54">
        <f t="shared" si="26"/>
        <v>1090.05</v>
      </c>
      <c r="U117" s="54">
        <f t="shared" si="27"/>
        <v>1080.05</v>
      </c>
      <c r="V117" s="55">
        <f t="shared" si="28"/>
        <v>72.00333333333333</v>
      </c>
      <c r="W117" s="56">
        <f t="shared" si="29"/>
        <v>2.1600999999999999</v>
      </c>
      <c r="X117" s="56">
        <f t="shared" si="30"/>
        <v>0.36001666666666665</v>
      </c>
      <c r="Y117" s="56">
        <f t="shared" si="31"/>
        <v>0.27361266666666667</v>
      </c>
      <c r="Z117" s="56">
        <v>3.2</v>
      </c>
      <c r="AA117" s="56">
        <v>1</v>
      </c>
      <c r="AB117" s="56">
        <f t="shared" si="32"/>
        <v>0.88771232876712325</v>
      </c>
      <c r="AC117" s="56">
        <f t="shared" si="33"/>
        <v>7.8814416621004568</v>
      </c>
      <c r="AD117" s="56">
        <f t="shared" si="34"/>
        <v>79.884774995433787</v>
      </c>
      <c r="AE117" s="54">
        <f t="shared" si="35"/>
        <v>79884.774995433792</v>
      </c>
    </row>
    <row r="118" spans="1:31" x14ac:dyDescent="0.25">
      <c r="A118" s="6">
        <v>2016</v>
      </c>
      <c r="B118" s="6">
        <v>8</v>
      </c>
      <c r="C118" s="6">
        <f t="shared" si="18"/>
        <v>35</v>
      </c>
      <c r="D118" s="5">
        <v>42606</v>
      </c>
      <c r="E118" s="10">
        <v>507</v>
      </c>
      <c r="F118" s="10">
        <f t="shared" si="19"/>
        <v>527</v>
      </c>
      <c r="G118" s="46">
        <f t="shared" si="20"/>
        <v>535.05600000000004</v>
      </c>
      <c r="H118" s="10">
        <v>463</v>
      </c>
      <c r="I118" s="6">
        <f t="shared" si="21"/>
        <v>483</v>
      </c>
      <c r="J118" s="46">
        <f t="shared" si="22"/>
        <v>490.70400000000001</v>
      </c>
      <c r="K118" s="51"/>
      <c r="L118" s="15">
        <v>42577</v>
      </c>
      <c r="M118" s="62">
        <f t="shared" si="23"/>
        <v>31</v>
      </c>
      <c r="N118" s="11">
        <v>88500</v>
      </c>
      <c r="O118" s="1">
        <f t="shared" si="24"/>
        <v>96418.17</v>
      </c>
      <c r="Q118" s="57">
        <v>42545</v>
      </c>
      <c r="R118" s="62">
        <f t="shared" si="25"/>
        <v>26</v>
      </c>
      <c r="S118" s="54">
        <v>1105.05</v>
      </c>
      <c r="T118" s="54">
        <f t="shared" si="26"/>
        <v>1090.05</v>
      </c>
      <c r="U118" s="54">
        <f t="shared" si="27"/>
        <v>1080.05</v>
      </c>
      <c r="V118" s="55">
        <f t="shared" si="28"/>
        <v>72.00333333333333</v>
      </c>
      <c r="W118" s="56">
        <f t="shared" si="29"/>
        <v>2.1600999999999999</v>
      </c>
      <c r="X118" s="56">
        <f t="shared" si="30"/>
        <v>0.36001666666666665</v>
      </c>
      <c r="Y118" s="56">
        <f t="shared" si="31"/>
        <v>0.27361266666666667</v>
      </c>
      <c r="Z118" s="56">
        <v>3.2</v>
      </c>
      <c r="AA118" s="56">
        <v>1</v>
      </c>
      <c r="AB118" s="56">
        <f t="shared" si="32"/>
        <v>0.88771232876712325</v>
      </c>
      <c r="AC118" s="56">
        <f t="shared" si="33"/>
        <v>7.8814416621004568</v>
      </c>
      <c r="AD118" s="56">
        <f t="shared" si="34"/>
        <v>79.884774995433787</v>
      </c>
      <c r="AE118" s="54">
        <f t="shared" si="35"/>
        <v>79884.774995433792</v>
      </c>
    </row>
    <row r="119" spans="1:31" x14ac:dyDescent="0.25">
      <c r="A119" s="6">
        <v>2016</v>
      </c>
      <c r="B119" s="6">
        <v>8</v>
      </c>
      <c r="C119" s="6">
        <f t="shared" si="18"/>
        <v>35</v>
      </c>
      <c r="D119" s="5">
        <v>42607</v>
      </c>
      <c r="E119" s="10">
        <v>510</v>
      </c>
      <c r="F119" s="10">
        <f t="shared" si="19"/>
        <v>530</v>
      </c>
      <c r="G119" s="46">
        <f t="shared" si="20"/>
        <v>538.08000000000004</v>
      </c>
      <c r="H119" s="10">
        <v>465</v>
      </c>
      <c r="I119" s="6">
        <f t="shared" si="21"/>
        <v>485</v>
      </c>
      <c r="J119" s="46">
        <f t="shared" si="22"/>
        <v>492.72</v>
      </c>
      <c r="K119" s="51"/>
      <c r="L119" s="15">
        <v>42578</v>
      </c>
      <c r="M119" s="62">
        <f t="shared" si="23"/>
        <v>31</v>
      </c>
      <c r="N119" s="11">
        <v>87500</v>
      </c>
      <c r="O119" s="1">
        <f t="shared" si="24"/>
        <v>95382.87</v>
      </c>
      <c r="Q119" s="57">
        <v>42546</v>
      </c>
      <c r="R119" s="62">
        <f t="shared" si="25"/>
        <v>26</v>
      </c>
      <c r="S119" s="54">
        <v>1090.05</v>
      </c>
      <c r="T119" s="54">
        <f t="shared" si="26"/>
        <v>1075.05</v>
      </c>
      <c r="U119" s="54">
        <f t="shared" si="27"/>
        <v>1065.05</v>
      </c>
      <c r="V119" s="55">
        <f t="shared" si="28"/>
        <v>71.00333333333333</v>
      </c>
      <c r="W119" s="56">
        <f t="shared" si="29"/>
        <v>2.1300999999999997</v>
      </c>
      <c r="X119" s="56">
        <f t="shared" si="30"/>
        <v>0.35501666666666665</v>
      </c>
      <c r="Y119" s="56">
        <f t="shared" si="31"/>
        <v>0.2698126666666667</v>
      </c>
      <c r="Z119" s="56">
        <v>3.2</v>
      </c>
      <c r="AA119" s="56">
        <v>1</v>
      </c>
      <c r="AB119" s="56">
        <f t="shared" si="32"/>
        <v>0.87538356164383557</v>
      </c>
      <c r="AC119" s="56">
        <f t="shared" si="33"/>
        <v>7.830312894977169</v>
      </c>
      <c r="AD119" s="56">
        <f t="shared" si="34"/>
        <v>78.833646228310499</v>
      </c>
      <c r="AE119" s="54">
        <f t="shared" si="35"/>
        <v>78833.646228310507</v>
      </c>
    </row>
    <row r="120" spans="1:31" x14ac:dyDescent="0.25">
      <c r="A120" s="6">
        <v>2016</v>
      </c>
      <c r="B120" s="6">
        <v>8</v>
      </c>
      <c r="C120" s="6">
        <f t="shared" si="18"/>
        <v>35</v>
      </c>
      <c r="D120" s="5">
        <v>42608</v>
      </c>
      <c r="E120" s="10">
        <v>515</v>
      </c>
      <c r="F120" s="10">
        <f t="shared" si="19"/>
        <v>535</v>
      </c>
      <c r="G120" s="46">
        <f t="shared" si="20"/>
        <v>543.12</v>
      </c>
      <c r="H120" s="10">
        <v>465</v>
      </c>
      <c r="I120" s="6">
        <f t="shared" si="21"/>
        <v>485</v>
      </c>
      <c r="J120" s="46">
        <f t="shared" si="22"/>
        <v>492.72</v>
      </c>
      <c r="K120" s="51"/>
      <c r="L120" s="15">
        <v>42579</v>
      </c>
      <c r="M120" s="62">
        <f t="shared" si="23"/>
        <v>31</v>
      </c>
      <c r="N120" s="11">
        <v>87000</v>
      </c>
      <c r="O120" s="1">
        <f t="shared" si="24"/>
        <v>94865.22</v>
      </c>
      <c r="Q120" s="57">
        <v>42547</v>
      </c>
      <c r="R120" s="62">
        <f t="shared" si="25"/>
        <v>27</v>
      </c>
      <c r="S120" s="54">
        <v>1090.05</v>
      </c>
      <c r="T120" s="54">
        <f t="shared" si="26"/>
        <v>1075.05</v>
      </c>
      <c r="U120" s="54">
        <f t="shared" si="27"/>
        <v>1065.05</v>
      </c>
      <c r="V120" s="55">
        <f t="shared" si="28"/>
        <v>71.00333333333333</v>
      </c>
      <c r="W120" s="56">
        <f t="shared" si="29"/>
        <v>2.1300999999999997</v>
      </c>
      <c r="X120" s="56">
        <f t="shared" si="30"/>
        <v>0.35501666666666665</v>
      </c>
      <c r="Y120" s="56">
        <f t="shared" si="31"/>
        <v>0.2698126666666667</v>
      </c>
      <c r="Z120" s="56">
        <v>3.2</v>
      </c>
      <c r="AA120" s="56">
        <v>1</v>
      </c>
      <c r="AB120" s="56">
        <f t="shared" si="32"/>
        <v>0.87538356164383557</v>
      </c>
      <c r="AC120" s="56">
        <f t="shared" si="33"/>
        <v>7.830312894977169</v>
      </c>
      <c r="AD120" s="56">
        <f t="shared" si="34"/>
        <v>78.833646228310499</v>
      </c>
      <c r="AE120" s="54">
        <f t="shared" si="35"/>
        <v>78833.646228310507</v>
      </c>
    </row>
    <row r="121" spans="1:31" x14ac:dyDescent="0.25">
      <c r="A121" s="6">
        <v>2016</v>
      </c>
      <c r="B121" s="6">
        <v>8</v>
      </c>
      <c r="C121" s="6">
        <f t="shared" si="18"/>
        <v>36</v>
      </c>
      <c r="D121" s="5">
        <v>42611</v>
      </c>
      <c r="E121" s="10">
        <v>510</v>
      </c>
      <c r="F121" s="10">
        <f t="shared" si="19"/>
        <v>530</v>
      </c>
      <c r="G121" s="46">
        <f t="shared" si="20"/>
        <v>538.08000000000004</v>
      </c>
      <c r="H121" s="10">
        <v>450</v>
      </c>
      <c r="I121" s="6">
        <f t="shared" si="21"/>
        <v>470</v>
      </c>
      <c r="J121" s="46">
        <f t="shared" si="22"/>
        <v>477.6</v>
      </c>
      <c r="K121" s="51"/>
      <c r="L121" s="15">
        <v>42580</v>
      </c>
      <c r="M121" s="62">
        <f t="shared" si="23"/>
        <v>31</v>
      </c>
      <c r="N121" s="11">
        <v>87000</v>
      </c>
      <c r="O121" s="1">
        <f t="shared" si="24"/>
        <v>94865.22</v>
      </c>
      <c r="Q121" s="57">
        <v>42548</v>
      </c>
      <c r="R121" s="62">
        <f t="shared" si="25"/>
        <v>27</v>
      </c>
      <c r="S121" s="54">
        <v>1090.05</v>
      </c>
      <c r="T121" s="54">
        <f t="shared" si="26"/>
        <v>1075.05</v>
      </c>
      <c r="U121" s="54">
        <f t="shared" si="27"/>
        <v>1065.05</v>
      </c>
      <c r="V121" s="55">
        <f t="shared" si="28"/>
        <v>71.00333333333333</v>
      </c>
      <c r="W121" s="56">
        <f t="shared" si="29"/>
        <v>2.1300999999999997</v>
      </c>
      <c r="X121" s="56">
        <f t="shared" si="30"/>
        <v>0.35501666666666665</v>
      </c>
      <c r="Y121" s="56">
        <f t="shared" si="31"/>
        <v>0.2698126666666667</v>
      </c>
      <c r="Z121" s="56">
        <v>3.2</v>
      </c>
      <c r="AA121" s="56">
        <v>1</v>
      </c>
      <c r="AB121" s="56">
        <f t="shared" si="32"/>
        <v>0.87538356164383557</v>
      </c>
      <c r="AC121" s="56">
        <f t="shared" si="33"/>
        <v>7.830312894977169</v>
      </c>
      <c r="AD121" s="56">
        <f t="shared" si="34"/>
        <v>78.833646228310499</v>
      </c>
      <c r="AE121" s="54">
        <f t="shared" si="35"/>
        <v>78833.646228310507</v>
      </c>
    </row>
    <row r="122" spans="1:31" x14ac:dyDescent="0.25">
      <c r="A122" s="6">
        <v>2016</v>
      </c>
      <c r="B122" s="6">
        <v>8</v>
      </c>
      <c r="C122" s="6">
        <f t="shared" si="18"/>
        <v>36</v>
      </c>
      <c r="D122" s="5">
        <v>42612</v>
      </c>
      <c r="E122" s="10">
        <v>505</v>
      </c>
      <c r="F122" s="10">
        <f t="shared" si="19"/>
        <v>525</v>
      </c>
      <c r="G122" s="46">
        <f t="shared" si="20"/>
        <v>533.04</v>
      </c>
      <c r="H122" s="10">
        <v>445</v>
      </c>
      <c r="I122" s="6">
        <f t="shared" si="21"/>
        <v>465</v>
      </c>
      <c r="J122" s="46">
        <f t="shared" si="22"/>
        <v>472.56000000000006</v>
      </c>
      <c r="K122" s="51"/>
      <c r="L122" s="15">
        <v>42581</v>
      </c>
      <c r="M122" s="62">
        <f t="shared" si="23"/>
        <v>31</v>
      </c>
      <c r="N122" s="11">
        <v>87000</v>
      </c>
      <c r="O122" s="1">
        <f t="shared" si="24"/>
        <v>94865.22</v>
      </c>
      <c r="Q122" s="57">
        <v>42549</v>
      </c>
      <c r="R122" s="62">
        <f t="shared" si="25"/>
        <v>27</v>
      </c>
      <c r="S122" s="54">
        <v>1084.95</v>
      </c>
      <c r="T122" s="54">
        <f t="shared" si="26"/>
        <v>1069.95</v>
      </c>
      <c r="U122" s="54">
        <f t="shared" si="27"/>
        <v>1059.95</v>
      </c>
      <c r="V122" s="55">
        <f t="shared" si="28"/>
        <v>70.663333333333341</v>
      </c>
      <c r="W122" s="56">
        <f t="shared" si="29"/>
        <v>2.1199000000000003</v>
      </c>
      <c r="X122" s="56">
        <f t="shared" si="30"/>
        <v>0.35331666666666672</v>
      </c>
      <c r="Y122" s="56">
        <f t="shared" si="31"/>
        <v>0.26852066666666674</v>
      </c>
      <c r="Z122" s="56">
        <v>3.2</v>
      </c>
      <c r="AA122" s="56">
        <v>1</v>
      </c>
      <c r="AB122" s="56">
        <f t="shared" si="32"/>
        <v>0.87119178082191795</v>
      </c>
      <c r="AC122" s="56">
        <f t="shared" si="33"/>
        <v>7.8129291141552519</v>
      </c>
      <c r="AD122" s="56">
        <f t="shared" si="34"/>
        <v>78.476262447488594</v>
      </c>
      <c r="AE122" s="54">
        <f t="shared" si="35"/>
        <v>78476.262447488596</v>
      </c>
    </row>
    <row r="123" spans="1:31" x14ac:dyDescent="0.25">
      <c r="A123" s="6">
        <v>2016</v>
      </c>
      <c r="B123" s="6">
        <v>8</v>
      </c>
      <c r="C123" s="6">
        <f t="shared" si="18"/>
        <v>36</v>
      </c>
      <c r="D123" s="5">
        <v>42613</v>
      </c>
      <c r="E123" s="10">
        <v>510</v>
      </c>
      <c r="F123" s="10">
        <f t="shared" si="19"/>
        <v>530</v>
      </c>
      <c r="G123" s="46">
        <f t="shared" si="20"/>
        <v>538.08000000000004</v>
      </c>
      <c r="H123" s="10">
        <v>460</v>
      </c>
      <c r="I123" s="6">
        <f t="shared" si="21"/>
        <v>480</v>
      </c>
      <c r="J123" s="46">
        <f t="shared" si="22"/>
        <v>487.68</v>
      </c>
      <c r="K123" s="51"/>
      <c r="L123" s="15">
        <v>42583</v>
      </c>
      <c r="M123" s="62">
        <f t="shared" si="23"/>
        <v>32</v>
      </c>
      <c r="N123" s="11">
        <v>87500</v>
      </c>
      <c r="O123" s="1">
        <f t="shared" si="24"/>
        <v>95382.87</v>
      </c>
      <c r="Q123" s="57">
        <v>42550</v>
      </c>
      <c r="R123" s="62">
        <f t="shared" si="25"/>
        <v>27</v>
      </c>
      <c r="S123" s="54">
        <v>1065</v>
      </c>
      <c r="T123" s="54">
        <f t="shared" si="26"/>
        <v>1050</v>
      </c>
      <c r="U123" s="54">
        <f t="shared" si="27"/>
        <v>1040</v>
      </c>
      <c r="V123" s="55">
        <f t="shared" si="28"/>
        <v>69.333333333333329</v>
      </c>
      <c r="W123" s="56">
        <f t="shared" si="29"/>
        <v>2.0799999999999996</v>
      </c>
      <c r="X123" s="56">
        <f t="shared" si="30"/>
        <v>0.34666666666666662</v>
      </c>
      <c r="Y123" s="56">
        <f t="shared" si="31"/>
        <v>0.26346666666666663</v>
      </c>
      <c r="Z123" s="56">
        <v>3.2</v>
      </c>
      <c r="AA123" s="56">
        <v>1</v>
      </c>
      <c r="AB123" s="56">
        <f t="shared" si="32"/>
        <v>0.85479452054794502</v>
      </c>
      <c r="AC123" s="56">
        <f t="shared" si="33"/>
        <v>7.7449278538812782</v>
      </c>
      <c r="AD123" s="56">
        <f t="shared" si="34"/>
        <v>77.078261187214608</v>
      </c>
      <c r="AE123" s="54">
        <f t="shared" si="35"/>
        <v>77078.261187214608</v>
      </c>
    </row>
    <row r="124" spans="1:31" x14ac:dyDescent="0.25">
      <c r="A124" s="6">
        <v>2016</v>
      </c>
      <c r="B124" s="6">
        <v>9</v>
      </c>
      <c r="C124" s="6">
        <f t="shared" si="18"/>
        <v>36</v>
      </c>
      <c r="D124" s="5">
        <v>42614</v>
      </c>
      <c r="E124" s="10">
        <v>510</v>
      </c>
      <c r="F124" s="10">
        <f t="shared" si="19"/>
        <v>530</v>
      </c>
      <c r="G124" s="46">
        <f t="shared" si="20"/>
        <v>538.08000000000004</v>
      </c>
      <c r="H124" s="10">
        <v>460</v>
      </c>
      <c r="I124" s="6">
        <f t="shared" si="21"/>
        <v>480</v>
      </c>
      <c r="J124" s="46">
        <f t="shared" si="22"/>
        <v>487.68</v>
      </c>
      <c r="K124" s="51"/>
      <c r="L124" s="15">
        <v>42584</v>
      </c>
      <c r="M124" s="62">
        <f t="shared" si="23"/>
        <v>32</v>
      </c>
      <c r="N124" s="11">
        <v>87500</v>
      </c>
      <c r="O124" s="1">
        <f t="shared" si="24"/>
        <v>95382.87</v>
      </c>
      <c r="Q124" s="57">
        <v>42551</v>
      </c>
      <c r="R124" s="62">
        <f t="shared" si="25"/>
        <v>27</v>
      </c>
      <c r="S124" s="54">
        <v>1065</v>
      </c>
      <c r="T124" s="54">
        <f t="shared" si="26"/>
        <v>1050</v>
      </c>
      <c r="U124" s="54">
        <f t="shared" si="27"/>
        <v>1040</v>
      </c>
      <c r="V124" s="55">
        <f t="shared" si="28"/>
        <v>69.333333333333329</v>
      </c>
      <c r="W124" s="56">
        <f t="shared" si="29"/>
        <v>2.0799999999999996</v>
      </c>
      <c r="X124" s="56">
        <f t="shared" si="30"/>
        <v>0.34666666666666662</v>
      </c>
      <c r="Y124" s="56">
        <f t="shared" si="31"/>
        <v>0.26346666666666663</v>
      </c>
      <c r="Z124" s="56">
        <v>3.2</v>
      </c>
      <c r="AA124" s="56">
        <v>1</v>
      </c>
      <c r="AB124" s="56">
        <f t="shared" si="32"/>
        <v>0.85479452054794502</v>
      </c>
      <c r="AC124" s="56">
        <f t="shared" si="33"/>
        <v>7.7449278538812782</v>
      </c>
      <c r="AD124" s="56">
        <f t="shared" si="34"/>
        <v>77.078261187214608</v>
      </c>
      <c r="AE124" s="54">
        <f t="shared" si="35"/>
        <v>77078.261187214608</v>
      </c>
    </row>
    <row r="125" spans="1:31" x14ac:dyDescent="0.25">
      <c r="A125" s="6">
        <v>2016</v>
      </c>
      <c r="B125" s="6">
        <v>9</v>
      </c>
      <c r="C125" s="6">
        <f t="shared" si="18"/>
        <v>36</v>
      </c>
      <c r="D125" s="5">
        <v>42615</v>
      </c>
      <c r="E125" s="10">
        <v>520</v>
      </c>
      <c r="F125" s="10">
        <f t="shared" si="19"/>
        <v>540</v>
      </c>
      <c r="G125" s="46">
        <f t="shared" si="20"/>
        <v>548.16</v>
      </c>
      <c r="H125" s="10">
        <v>465</v>
      </c>
      <c r="I125" s="6">
        <f t="shared" si="21"/>
        <v>485</v>
      </c>
      <c r="J125" s="46">
        <f t="shared" si="22"/>
        <v>492.72</v>
      </c>
      <c r="K125" s="51"/>
      <c r="L125" s="15">
        <v>42585</v>
      </c>
      <c r="M125" s="62">
        <f t="shared" si="23"/>
        <v>32</v>
      </c>
      <c r="N125" s="11">
        <v>87500</v>
      </c>
      <c r="O125" s="1">
        <f t="shared" si="24"/>
        <v>95382.87</v>
      </c>
      <c r="Q125" s="57">
        <v>42552</v>
      </c>
      <c r="R125" s="62">
        <f t="shared" si="25"/>
        <v>27</v>
      </c>
      <c r="S125" s="54">
        <v>1065</v>
      </c>
      <c r="T125" s="54">
        <f t="shared" si="26"/>
        <v>1050</v>
      </c>
      <c r="U125" s="54">
        <f t="shared" si="27"/>
        <v>1040</v>
      </c>
      <c r="V125" s="55">
        <f t="shared" si="28"/>
        <v>69.333333333333329</v>
      </c>
      <c r="W125" s="56">
        <f t="shared" si="29"/>
        <v>2.0799999999999996</v>
      </c>
      <c r="X125" s="56">
        <f t="shared" si="30"/>
        <v>0.34666666666666662</v>
      </c>
      <c r="Y125" s="56">
        <f t="shared" si="31"/>
        <v>0.26346666666666663</v>
      </c>
      <c r="Z125" s="56">
        <v>3.2</v>
      </c>
      <c r="AA125" s="56">
        <v>1</v>
      </c>
      <c r="AB125" s="56">
        <f t="shared" si="32"/>
        <v>0.85479452054794502</v>
      </c>
      <c r="AC125" s="56">
        <f t="shared" si="33"/>
        <v>7.7449278538812782</v>
      </c>
      <c r="AD125" s="56">
        <f t="shared" si="34"/>
        <v>77.078261187214608</v>
      </c>
      <c r="AE125" s="54">
        <f t="shared" si="35"/>
        <v>77078.261187214608</v>
      </c>
    </row>
    <row r="126" spans="1:31" x14ac:dyDescent="0.25">
      <c r="A126" s="6">
        <v>2016</v>
      </c>
      <c r="B126" s="6">
        <v>9</v>
      </c>
      <c r="C126" s="6">
        <f t="shared" si="18"/>
        <v>37</v>
      </c>
      <c r="D126" s="5">
        <v>42619</v>
      </c>
      <c r="E126" s="10">
        <v>515</v>
      </c>
      <c r="F126" s="10">
        <f t="shared" si="19"/>
        <v>535</v>
      </c>
      <c r="G126" s="46">
        <f t="shared" si="20"/>
        <v>543.12</v>
      </c>
      <c r="H126" s="10">
        <v>460</v>
      </c>
      <c r="I126" s="6">
        <f t="shared" si="21"/>
        <v>480</v>
      </c>
      <c r="J126" s="46">
        <f t="shared" si="22"/>
        <v>487.68</v>
      </c>
      <c r="K126" s="51"/>
      <c r="L126" s="15">
        <v>42586</v>
      </c>
      <c r="M126" s="62">
        <f t="shared" si="23"/>
        <v>32</v>
      </c>
      <c r="N126" s="11">
        <v>87500</v>
      </c>
      <c r="O126" s="1">
        <f t="shared" si="24"/>
        <v>95382.87</v>
      </c>
      <c r="Q126" s="57">
        <v>42553</v>
      </c>
      <c r="R126" s="62">
        <f t="shared" si="25"/>
        <v>27</v>
      </c>
      <c r="S126" s="54">
        <v>1054.95</v>
      </c>
      <c r="T126" s="54">
        <f t="shared" si="26"/>
        <v>1039.95</v>
      </c>
      <c r="U126" s="54">
        <f t="shared" si="27"/>
        <v>1029.95</v>
      </c>
      <c r="V126" s="55">
        <f t="shared" si="28"/>
        <v>68.663333333333341</v>
      </c>
      <c r="W126" s="56">
        <f t="shared" si="29"/>
        <v>2.0599000000000003</v>
      </c>
      <c r="X126" s="56">
        <f t="shared" si="30"/>
        <v>0.34331666666666671</v>
      </c>
      <c r="Y126" s="56">
        <f t="shared" si="31"/>
        <v>0.26092066666666669</v>
      </c>
      <c r="Z126" s="56">
        <v>3.2</v>
      </c>
      <c r="AA126" s="56">
        <v>1</v>
      </c>
      <c r="AB126" s="56">
        <f t="shared" si="32"/>
        <v>0.84653424657534249</v>
      </c>
      <c r="AC126" s="56">
        <f t="shared" si="33"/>
        <v>7.7106715799086762</v>
      </c>
      <c r="AD126" s="56">
        <f t="shared" si="34"/>
        <v>76.374004913242018</v>
      </c>
      <c r="AE126" s="54">
        <f t="shared" si="35"/>
        <v>76374.004913242024</v>
      </c>
    </row>
    <row r="127" spans="1:31" x14ac:dyDescent="0.25">
      <c r="A127" s="6">
        <v>2016</v>
      </c>
      <c r="B127" s="6">
        <v>9</v>
      </c>
      <c r="C127" s="6">
        <f t="shared" si="18"/>
        <v>37</v>
      </c>
      <c r="D127" s="5">
        <v>42620</v>
      </c>
      <c r="E127" s="10">
        <v>515</v>
      </c>
      <c r="F127" s="10">
        <f t="shared" si="19"/>
        <v>535</v>
      </c>
      <c r="G127" s="46">
        <f t="shared" si="20"/>
        <v>543.12</v>
      </c>
      <c r="H127" s="10">
        <v>465</v>
      </c>
      <c r="I127" s="6">
        <f t="shared" si="21"/>
        <v>485</v>
      </c>
      <c r="J127" s="46">
        <f t="shared" si="22"/>
        <v>492.72</v>
      </c>
      <c r="K127" s="51"/>
      <c r="L127" s="15">
        <v>42587</v>
      </c>
      <c r="M127" s="62">
        <f t="shared" si="23"/>
        <v>32</v>
      </c>
      <c r="N127" s="11">
        <v>87000</v>
      </c>
      <c r="O127" s="1">
        <f t="shared" si="24"/>
        <v>94865.22</v>
      </c>
      <c r="Q127" s="57">
        <v>42554</v>
      </c>
      <c r="R127" s="62">
        <f t="shared" si="25"/>
        <v>28</v>
      </c>
      <c r="S127" s="54">
        <v>1054.95</v>
      </c>
      <c r="T127" s="54">
        <f t="shared" si="26"/>
        <v>1039.95</v>
      </c>
      <c r="U127" s="54">
        <f t="shared" si="27"/>
        <v>1029.95</v>
      </c>
      <c r="V127" s="55">
        <f t="shared" si="28"/>
        <v>68.663333333333341</v>
      </c>
      <c r="W127" s="56">
        <f t="shared" si="29"/>
        <v>2.0599000000000003</v>
      </c>
      <c r="X127" s="56">
        <f t="shared" si="30"/>
        <v>0.34331666666666671</v>
      </c>
      <c r="Y127" s="56">
        <f t="shared" si="31"/>
        <v>0.26092066666666669</v>
      </c>
      <c r="Z127" s="56">
        <v>3.2</v>
      </c>
      <c r="AA127" s="56">
        <v>1</v>
      </c>
      <c r="AB127" s="56">
        <f t="shared" si="32"/>
        <v>0.84653424657534249</v>
      </c>
      <c r="AC127" s="56">
        <f t="shared" si="33"/>
        <v>7.7106715799086762</v>
      </c>
      <c r="AD127" s="56">
        <f t="shared" si="34"/>
        <v>76.374004913242018</v>
      </c>
      <c r="AE127" s="54">
        <f t="shared" si="35"/>
        <v>76374.004913242024</v>
      </c>
    </row>
    <row r="128" spans="1:31" x14ac:dyDescent="0.25">
      <c r="A128" s="6">
        <v>2016</v>
      </c>
      <c r="B128" s="6">
        <v>9</v>
      </c>
      <c r="C128" s="6">
        <f t="shared" si="18"/>
        <v>37</v>
      </c>
      <c r="D128" s="5">
        <v>42621</v>
      </c>
      <c r="E128" s="10">
        <v>510</v>
      </c>
      <c r="F128" s="10">
        <f t="shared" si="19"/>
        <v>530</v>
      </c>
      <c r="G128" s="46">
        <f t="shared" si="20"/>
        <v>538.08000000000004</v>
      </c>
      <c r="H128" s="10">
        <v>465</v>
      </c>
      <c r="I128" s="6">
        <f t="shared" si="21"/>
        <v>485</v>
      </c>
      <c r="J128" s="46">
        <f t="shared" si="22"/>
        <v>492.72</v>
      </c>
      <c r="K128" s="51"/>
      <c r="L128" s="15">
        <v>42588</v>
      </c>
      <c r="M128" s="62">
        <f t="shared" si="23"/>
        <v>32</v>
      </c>
      <c r="N128" s="11">
        <v>87000</v>
      </c>
      <c r="O128" s="1">
        <f t="shared" si="24"/>
        <v>94865.22</v>
      </c>
      <c r="Q128" s="57">
        <v>42555</v>
      </c>
      <c r="R128" s="62">
        <f t="shared" si="25"/>
        <v>28</v>
      </c>
      <c r="S128" s="54">
        <v>1039.95</v>
      </c>
      <c r="T128" s="54">
        <f t="shared" si="26"/>
        <v>1024.95</v>
      </c>
      <c r="U128" s="54">
        <f t="shared" si="27"/>
        <v>1014.95</v>
      </c>
      <c r="V128" s="55">
        <f t="shared" si="28"/>
        <v>67.663333333333341</v>
      </c>
      <c r="W128" s="56">
        <f t="shared" si="29"/>
        <v>2.0299</v>
      </c>
      <c r="X128" s="56">
        <f t="shared" si="30"/>
        <v>0.33831666666666671</v>
      </c>
      <c r="Y128" s="56">
        <f t="shared" si="31"/>
        <v>0.25712066666666672</v>
      </c>
      <c r="Z128" s="56">
        <v>3.2</v>
      </c>
      <c r="AA128" s="56">
        <v>1</v>
      </c>
      <c r="AB128" s="56">
        <f t="shared" si="32"/>
        <v>0.83420547945205492</v>
      </c>
      <c r="AC128" s="56">
        <f t="shared" si="33"/>
        <v>7.6595428127853884</v>
      </c>
      <c r="AD128" s="56">
        <f t="shared" si="34"/>
        <v>75.32287614611873</v>
      </c>
      <c r="AE128" s="54">
        <f t="shared" si="35"/>
        <v>75322.876146118724</v>
      </c>
    </row>
    <row r="129" spans="1:31" x14ac:dyDescent="0.25">
      <c r="A129" s="6">
        <v>2016</v>
      </c>
      <c r="B129" s="6">
        <v>9</v>
      </c>
      <c r="C129" s="6">
        <f t="shared" si="18"/>
        <v>37</v>
      </c>
      <c r="D129" s="5">
        <v>42622</v>
      </c>
      <c r="E129" s="10">
        <v>515</v>
      </c>
      <c r="F129" s="10">
        <f t="shared" si="19"/>
        <v>535</v>
      </c>
      <c r="G129" s="46">
        <f t="shared" si="20"/>
        <v>543.12</v>
      </c>
      <c r="H129" s="10">
        <v>470</v>
      </c>
      <c r="I129" s="6">
        <f t="shared" si="21"/>
        <v>490</v>
      </c>
      <c r="J129" s="46">
        <f t="shared" si="22"/>
        <v>497.76</v>
      </c>
      <c r="K129" s="51"/>
      <c r="L129" s="15">
        <v>42590</v>
      </c>
      <c r="M129" s="62">
        <f t="shared" si="23"/>
        <v>33</v>
      </c>
      <c r="N129" s="11">
        <v>86500</v>
      </c>
      <c r="O129" s="1">
        <f t="shared" si="24"/>
        <v>94347.57</v>
      </c>
      <c r="Q129" s="57">
        <v>42556</v>
      </c>
      <c r="R129" s="62">
        <f t="shared" si="25"/>
        <v>28</v>
      </c>
      <c r="S129" s="54">
        <v>1045.05</v>
      </c>
      <c r="T129" s="54">
        <f t="shared" si="26"/>
        <v>1030.05</v>
      </c>
      <c r="U129" s="54">
        <f t="shared" si="27"/>
        <v>1020.05</v>
      </c>
      <c r="V129" s="55">
        <f t="shared" si="28"/>
        <v>68.00333333333333</v>
      </c>
      <c r="W129" s="56">
        <f t="shared" si="29"/>
        <v>2.0400999999999998</v>
      </c>
      <c r="X129" s="56">
        <f t="shared" si="30"/>
        <v>0.34001666666666663</v>
      </c>
      <c r="Y129" s="56">
        <f t="shared" si="31"/>
        <v>0.25841266666666668</v>
      </c>
      <c r="Z129" s="56">
        <v>3.2</v>
      </c>
      <c r="AA129" s="56">
        <v>1</v>
      </c>
      <c r="AB129" s="56">
        <f t="shared" si="32"/>
        <v>0.83839726027397254</v>
      </c>
      <c r="AC129" s="56">
        <f t="shared" si="33"/>
        <v>7.6769265936073063</v>
      </c>
      <c r="AD129" s="56">
        <f t="shared" si="34"/>
        <v>75.680259926940636</v>
      </c>
      <c r="AE129" s="54">
        <f t="shared" si="35"/>
        <v>75680.259926940635</v>
      </c>
    </row>
    <row r="130" spans="1:31" x14ac:dyDescent="0.25">
      <c r="A130" s="6">
        <v>2016</v>
      </c>
      <c r="B130" s="6">
        <v>9</v>
      </c>
      <c r="C130" s="6">
        <f t="shared" si="18"/>
        <v>38</v>
      </c>
      <c r="D130" s="5">
        <v>42626</v>
      </c>
      <c r="E130" s="10">
        <v>505</v>
      </c>
      <c r="F130" s="10">
        <f t="shared" si="19"/>
        <v>525</v>
      </c>
      <c r="G130" s="46">
        <f t="shared" si="20"/>
        <v>533.04</v>
      </c>
      <c r="H130" s="10">
        <v>460</v>
      </c>
      <c r="I130" s="6">
        <f t="shared" si="21"/>
        <v>480</v>
      </c>
      <c r="J130" s="46">
        <f t="shared" si="22"/>
        <v>487.68</v>
      </c>
      <c r="K130" s="51"/>
      <c r="L130" s="15">
        <v>42591</v>
      </c>
      <c r="M130" s="62">
        <f t="shared" si="23"/>
        <v>33</v>
      </c>
      <c r="N130" s="11">
        <v>86500</v>
      </c>
      <c r="O130" s="1">
        <f t="shared" si="24"/>
        <v>94347.57</v>
      </c>
      <c r="Q130" s="57">
        <v>42557</v>
      </c>
      <c r="R130" s="62">
        <f t="shared" si="25"/>
        <v>28</v>
      </c>
      <c r="S130" s="54">
        <v>1045.05</v>
      </c>
      <c r="T130" s="54">
        <f t="shared" si="26"/>
        <v>1030.05</v>
      </c>
      <c r="U130" s="54">
        <f t="shared" si="27"/>
        <v>1020.05</v>
      </c>
      <c r="V130" s="55">
        <f t="shared" si="28"/>
        <v>68.00333333333333</v>
      </c>
      <c r="W130" s="56">
        <f t="shared" si="29"/>
        <v>2.0400999999999998</v>
      </c>
      <c r="X130" s="56">
        <f t="shared" si="30"/>
        <v>0.34001666666666663</v>
      </c>
      <c r="Y130" s="56">
        <f t="shared" si="31"/>
        <v>0.25841266666666668</v>
      </c>
      <c r="Z130" s="56">
        <v>3.2</v>
      </c>
      <c r="AA130" s="56">
        <v>1</v>
      </c>
      <c r="AB130" s="56">
        <f t="shared" si="32"/>
        <v>0.83839726027397254</v>
      </c>
      <c r="AC130" s="56">
        <f t="shared" si="33"/>
        <v>7.6769265936073063</v>
      </c>
      <c r="AD130" s="56">
        <f t="shared" si="34"/>
        <v>75.680259926940636</v>
      </c>
      <c r="AE130" s="54">
        <f t="shared" si="35"/>
        <v>75680.259926940635</v>
      </c>
    </row>
    <row r="131" spans="1:31" x14ac:dyDescent="0.25">
      <c r="A131" s="6">
        <v>2016</v>
      </c>
      <c r="B131" s="6">
        <v>9</v>
      </c>
      <c r="C131" s="6">
        <f t="shared" si="18"/>
        <v>38</v>
      </c>
      <c r="D131" s="5">
        <v>42627</v>
      </c>
      <c r="E131" s="10">
        <v>505</v>
      </c>
      <c r="F131" s="10">
        <f t="shared" si="19"/>
        <v>525</v>
      </c>
      <c r="G131" s="46">
        <f t="shared" si="20"/>
        <v>533.04</v>
      </c>
      <c r="H131" s="10">
        <v>455</v>
      </c>
      <c r="I131" s="6">
        <f t="shared" si="21"/>
        <v>475</v>
      </c>
      <c r="J131" s="46">
        <f t="shared" si="22"/>
        <v>482.64</v>
      </c>
      <c r="K131" s="51"/>
      <c r="L131" s="15">
        <v>42592</v>
      </c>
      <c r="M131" s="62">
        <f t="shared" si="23"/>
        <v>33</v>
      </c>
      <c r="N131" s="11">
        <v>86500</v>
      </c>
      <c r="O131" s="1">
        <f t="shared" si="24"/>
        <v>94347.57</v>
      </c>
      <c r="Q131" s="57">
        <v>42558</v>
      </c>
      <c r="R131" s="62">
        <f t="shared" si="25"/>
        <v>28</v>
      </c>
      <c r="S131" s="54">
        <v>1045.05</v>
      </c>
      <c r="T131" s="54">
        <f t="shared" si="26"/>
        <v>1030.05</v>
      </c>
      <c r="U131" s="54">
        <f t="shared" si="27"/>
        <v>1020.05</v>
      </c>
      <c r="V131" s="55">
        <f t="shared" si="28"/>
        <v>68.00333333333333</v>
      </c>
      <c r="W131" s="56">
        <f t="shared" si="29"/>
        <v>2.0400999999999998</v>
      </c>
      <c r="X131" s="56">
        <f t="shared" si="30"/>
        <v>0.34001666666666663</v>
      </c>
      <c r="Y131" s="56">
        <f t="shared" si="31"/>
        <v>0.25841266666666668</v>
      </c>
      <c r="Z131" s="56">
        <v>3.2</v>
      </c>
      <c r="AA131" s="56">
        <v>1</v>
      </c>
      <c r="AB131" s="56">
        <f t="shared" si="32"/>
        <v>0.83839726027397254</v>
      </c>
      <c r="AC131" s="56">
        <f t="shared" si="33"/>
        <v>7.6769265936073063</v>
      </c>
      <c r="AD131" s="56">
        <f t="shared" si="34"/>
        <v>75.680259926940636</v>
      </c>
      <c r="AE131" s="54">
        <f t="shared" si="35"/>
        <v>75680.259926940635</v>
      </c>
    </row>
    <row r="132" spans="1:31" x14ac:dyDescent="0.25">
      <c r="A132" s="6">
        <v>2016</v>
      </c>
      <c r="B132" s="6">
        <v>9</v>
      </c>
      <c r="C132" s="6">
        <f t="shared" ref="C132:C195" si="36">WEEKNUM(D132)</f>
        <v>38</v>
      </c>
      <c r="D132" s="5">
        <v>42628</v>
      </c>
      <c r="E132" s="10">
        <v>505</v>
      </c>
      <c r="F132" s="10">
        <f t="shared" ref="F132:F195" si="37">E132+20</f>
        <v>525</v>
      </c>
      <c r="G132" s="46">
        <f t="shared" ref="G132:G195" si="38">((E132*1.02+30)*40%)+(F132*60%)</f>
        <v>533.04</v>
      </c>
      <c r="H132" s="10">
        <v>455</v>
      </c>
      <c r="I132" s="6">
        <f t="shared" ref="I132:I195" si="39">H132+20</f>
        <v>475</v>
      </c>
      <c r="J132" s="46">
        <f t="shared" ref="J132:J195" si="40">((H132*1.02+30)*40%)+(I132*60%)</f>
        <v>482.64</v>
      </c>
      <c r="K132" s="51"/>
      <c r="L132" s="15">
        <v>42593</v>
      </c>
      <c r="M132" s="62">
        <f t="shared" ref="M132:M195" si="41">WEEKNUM(L132)</f>
        <v>33</v>
      </c>
      <c r="N132" s="11">
        <v>87000</v>
      </c>
      <c r="O132" s="1">
        <f t="shared" ref="O132:O195" si="42">(((N132*1.5%)+(2506)+(N132))*1.02)+2238</f>
        <v>94865.22</v>
      </c>
      <c r="Q132" s="57">
        <v>42559</v>
      </c>
      <c r="R132" s="62">
        <f t="shared" ref="R132:R195" si="43">WEEKNUM(Q132)</f>
        <v>28</v>
      </c>
      <c r="S132" s="54">
        <v>1060.05</v>
      </c>
      <c r="T132" s="54">
        <f t="shared" ref="T132:T195" si="44">S132-15</f>
        <v>1045.05</v>
      </c>
      <c r="U132" s="54">
        <f t="shared" ref="U132:U195" si="45">T132-10</f>
        <v>1035.05</v>
      </c>
      <c r="V132" s="55">
        <f t="shared" ref="V132:V195" si="46">U132/15</f>
        <v>69.00333333333333</v>
      </c>
      <c r="W132" s="56">
        <f t="shared" ref="W132:W195" si="47">V132*3%</f>
        <v>2.0701000000000001</v>
      </c>
      <c r="X132" s="56">
        <f t="shared" ref="X132:X195" si="48">V132*0.5%</f>
        <v>0.34501666666666664</v>
      </c>
      <c r="Y132" s="56">
        <f t="shared" ref="Y132:Y195" si="49">(V132*0.08%)+(V132*0.3%)</f>
        <v>0.26221266666666665</v>
      </c>
      <c r="Z132" s="56">
        <v>3.2</v>
      </c>
      <c r="AA132" s="56">
        <v>1</v>
      </c>
      <c r="AB132" s="56">
        <f t="shared" ref="AB132:AB195" si="50">((V132*15%)/365)*30</f>
        <v>0.85072602739726011</v>
      </c>
      <c r="AC132" s="56">
        <f t="shared" ref="AC132:AC195" si="51">SUM(W132:AB132)</f>
        <v>7.7280553607305942</v>
      </c>
      <c r="AD132" s="56">
        <f t="shared" ref="AD132:AD195" si="52">V132+AC132</f>
        <v>76.731388694063924</v>
      </c>
      <c r="AE132" s="54">
        <f t="shared" ref="AE132:AE195" si="53">AD132*1000</f>
        <v>76731.38869406392</v>
      </c>
    </row>
    <row r="133" spans="1:31" x14ac:dyDescent="0.25">
      <c r="A133" s="6">
        <v>2016</v>
      </c>
      <c r="B133" s="6">
        <v>9</v>
      </c>
      <c r="C133" s="6">
        <f t="shared" si="36"/>
        <v>38</v>
      </c>
      <c r="D133" s="5">
        <v>42629</v>
      </c>
      <c r="E133" s="10">
        <v>505</v>
      </c>
      <c r="F133" s="10">
        <f t="shared" si="37"/>
        <v>525</v>
      </c>
      <c r="G133" s="46">
        <f t="shared" si="38"/>
        <v>533.04</v>
      </c>
      <c r="H133" s="10">
        <v>455</v>
      </c>
      <c r="I133" s="6">
        <f t="shared" si="39"/>
        <v>475</v>
      </c>
      <c r="J133" s="46">
        <f t="shared" si="40"/>
        <v>482.64</v>
      </c>
      <c r="K133" s="51"/>
      <c r="L133" s="15">
        <v>42594</v>
      </c>
      <c r="M133" s="62">
        <f t="shared" si="41"/>
        <v>33</v>
      </c>
      <c r="N133" s="11">
        <v>87000</v>
      </c>
      <c r="O133" s="1">
        <f t="shared" si="42"/>
        <v>94865.22</v>
      </c>
      <c r="Q133" s="57">
        <v>42560</v>
      </c>
      <c r="R133" s="62">
        <f t="shared" si="43"/>
        <v>28</v>
      </c>
      <c r="S133" s="54">
        <v>1075.05</v>
      </c>
      <c r="T133" s="54">
        <f t="shared" si="44"/>
        <v>1060.05</v>
      </c>
      <c r="U133" s="54">
        <f t="shared" si="45"/>
        <v>1050.05</v>
      </c>
      <c r="V133" s="55">
        <f t="shared" si="46"/>
        <v>70.00333333333333</v>
      </c>
      <c r="W133" s="56">
        <f t="shared" si="47"/>
        <v>2.1000999999999999</v>
      </c>
      <c r="X133" s="56">
        <f t="shared" si="48"/>
        <v>0.35001666666666664</v>
      </c>
      <c r="Y133" s="56">
        <f t="shared" si="49"/>
        <v>0.26601266666666668</v>
      </c>
      <c r="Z133" s="56">
        <v>3.2</v>
      </c>
      <c r="AA133" s="56">
        <v>1</v>
      </c>
      <c r="AB133" s="56">
        <f t="shared" si="50"/>
        <v>0.8630547945205479</v>
      </c>
      <c r="AC133" s="56">
        <f t="shared" si="51"/>
        <v>7.7791841278538811</v>
      </c>
      <c r="AD133" s="56">
        <f t="shared" si="52"/>
        <v>77.782517461187211</v>
      </c>
      <c r="AE133" s="54">
        <f t="shared" si="53"/>
        <v>77782.517461187206</v>
      </c>
    </row>
    <row r="134" spans="1:31" x14ac:dyDescent="0.25">
      <c r="A134" s="6">
        <v>2016</v>
      </c>
      <c r="B134" s="6">
        <v>9</v>
      </c>
      <c r="C134" s="6">
        <f t="shared" si="36"/>
        <v>39</v>
      </c>
      <c r="D134" s="5">
        <v>42632</v>
      </c>
      <c r="E134" s="10">
        <v>515</v>
      </c>
      <c r="F134" s="10">
        <f t="shared" si="37"/>
        <v>535</v>
      </c>
      <c r="G134" s="46">
        <f t="shared" si="38"/>
        <v>543.12</v>
      </c>
      <c r="H134" s="10">
        <v>465</v>
      </c>
      <c r="I134" s="6">
        <f t="shared" si="39"/>
        <v>485</v>
      </c>
      <c r="J134" s="46">
        <f t="shared" si="40"/>
        <v>492.72</v>
      </c>
      <c r="K134" s="51"/>
      <c r="L134" s="15">
        <v>42595</v>
      </c>
      <c r="M134" s="62">
        <f t="shared" si="41"/>
        <v>33</v>
      </c>
      <c r="N134" s="11">
        <v>87000</v>
      </c>
      <c r="O134" s="1">
        <f t="shared" si="42"/>
        <v>94865.22</v>
      </c>
      <c r="Q134" s="57">
        <v>42561</v>
      </c>
      <c r="R134" s="62">
        <f t="shared" si="43"/>
        <v>29</v>
      </c>
      <c r="S134" s="54">
        <v>1075.05</v>
      </c>
      <c r="T134" s="54">
        <f t="shared" si="44"/>
        <v>1060.05</v>
      </c>
      <c r="U134" s="54">
        <f t="shared" si="45"/>
        <v>1050.05</v>
      </c>
      <c r="V134" s="55">
        <f t="shared" si="46"/>
        <v>70.00333333333333</v>
      </c>
      <c r="W134" s="56">
        <f t="shared" si="47"/>
        <v>2.1000999999999999</v>
      </c>
      <c r="X134" s="56">
        <f t="shared" si="48"/>
        <v>0.35001666666666664</v>
      </c>
      <c r="Y134" s="56">
        <f t="shared" si="49"/>
        <v>0.26601266666666668</v>
      </c>
      <c r="Z134" s="56">
        <v>3.2</v>
      </c>
      <c r="AA134" s="56">
        <v>1</v>
      </c>
      <c r="AB134" s="56">
        <f t="shared" si="50"/>
        <v>0.8630547945205479</v>
      </c>
      <c r="AC134" s="56">
        <f t="shared" si="51"/>
        <v>7.7791841278538811</v>
      </c>
      <c r="AD134" s="56">
        <f t="shared" si="52"/>
        <v>77.782517461187211</v>
      </c>
      <c r="AE134" s="54">
        <f t="shared" si="53"/>
        <v>77782.517461187206</v>
      </c>
    </row>
    <row r="135" spans="1:31" x14ac:dyDescent="0.25">
      <c r="A135" s="6">
        <v>2016</v>
      </c>
      <c r="B135" s="6">
        <v>9</v>
      </c>
      <c r="C135" s="6">
        <f t="shared" si="36"/>
        <v>39</v>
      </c>
      <c r="D135" s="5">
        <v>42633</v>
      </c>
      <c r="E135" s="10">
        <v>525</v>
      </c>
      <c r="F135" s="10">
        <f t="shared" si="37"/>
        <v>545</v>
      </c>
      <c r="G135" s="46">
        <f t="shared" si="38"/>
        <v>553.20000000000005</v>
      </c>
      <c r="H135" s="10">
        <v>475</v>
      </c>
      <c r="I135" s="6">
        <f t="shared" si="39"/>
        <v>495</v>
      </c>
      <c r="J135" s="46">
        <f t="shared" si="40"/>
        <v>502.8</v>
      </c>
      <c r="K135" s="51"/>
      <c r="L135" s="15">
        <v>42598</v>
      </c>
      <c r="M135" s="62">
        <f t="shared" si="41"/>
        <v>34</v>
      </c>
      <c r="N135" s="11">
        <v>86500</v>
      </c>
      <c r="O135" s="1">
        <f t="shared" si="42"/>
        <v>94347.57</v>
      </c>
      <c r="Q135" s="57">
        <v>42562</v>
      </c>
      <c r="R135" s="62">
        <f t="shared" si="43"/>
        <v>29</v>
      </c>
      <c r="S135" s="54">
        <v>1065</v>
      </c>
      <c r="T135" s="54">
        <f t="shared" si="44"/>
        <v>1050</v>
      </c>
      <c r="U135" s="54">
        <f t="shared" si="45"/>
        <v>1040</v>
      </c>
      <c r="V135" s="55">
        <f t="shared" si="46"/>
        <v>69.333333333333329</v>
      </c>
      <c r="W135" s="56">
        <f t="shared" si="47"/>
        <v>2.0799999999999996</v>
      </c>
      <c r="X135" s="56">
        <f t="shared" si="48"/>
        <v>0.34666666666666662</v>
      </c>
      <c r="Y135" s="56">
        <f t="shared" si="49"/>
        <v>0.26346666666666663</v>
      </c>
      <c r="Z135" s="56">
        <v>3.2</v>
      </c>
      <c r="AA135" s="56">
        <v>1</v>
      </c>
      <c r="AB135" s="56">
        <f t="shared" si="50"/>
        <v>0.85479452054794502</v>
      </c>
      <c r="AC135" s="56">
        <f t="shared" si="51"/>
        <v>7.7449278538812782</v>
      </c>
      <c r="AD135" s="56">
        <f t="shared" si="52"/>
        <v>77.078261187214608</v>
      </c>
      <c r="AE135" s="54">
        <f t="shared" si="53"/>
        <v>77078.261187214608</v>
      </c>
    </row>
    <row r="136" spans="1:31" x14ac:dyDescent="0.25">
      <c r="A136" s="6">
        <v>2016</v>
      </c>
      <c r="B136" s="6">
        <v>9</v>
      </c>
      <c r="C136" s="6">
        <f t="shared" si="36"/>
        <v>39</v>
      </c>
      <c r="D136" s="5">
        <v>42634</v>
      </c>
      <c r="E136" s="10">
        <v>545</v>
      </c>
      <c r="F136" s="10">
        <f t="shared" si="37"/>
        <v>565</v>
      </c>
      <c r="G136" s="46">
        <f t="shared" si="38"/>
        <v>573.36</v>
      </c>
      <c r="H136" s="10">
        <v>465</v>
      </c>
      <c r="I136" s="6">
        <f t="shared" si="39"/>
        <v>485</v>
      </c>
      <c r="J136" s="46">
        <f t="shared" si="40"/>
        <v>492.72</v>
      </c>
      <c r="K136" s="51"/>
      <c r="L136" s="15">
        <v>42601</v>
      </c>
      <c r="M136" s="62">
        <f t="shared" si="41"/>
        <v>34</v>
      </c>
      <c r="N136" s="11">
        <v>86000</v>
      </c>
      <c r="O136" s="1">
        <f t="shared" si="42"/>
        <v>93829.92</v>
      </c>
      <c r="Q136" s="57">
        <v>42563</v>
      </c>
      <c r="R136" s="62">
        <f t="shared" si="43"/>
        <v>29</v>
      </c>
      <c r="S136" s="54">
        <v>1060.05</v>
      </c>
      <c r="T136" s="54">
        <f t="shared" si="44"/>
        <v>1045.05</v>
      </c>
      <c r="U136" s="54">
        <f t="shared" si="45"/>
        <v>1035.05</v>
      </c>
      <c r="V136" s="55">
        <f t="shared" si="46"/>
        <v>69.00333333333333</v>
      </c>
      <c r="W136" s="56">
        <f t="shared" si="47"/>
        <v>2.0701000000000001</v>
      </c>
      <c r="X136" s="56">
        <f t="shared" si="48"/>
        <v>0.34501666666666664</v>
      </c>
      <c r="Y136" s="56">
        <f t="shared" si="49"/>
        <v>0.26221266666666665</v>
      </c>
      <c r="Z136" s="56">
        <v>3.2</v>
      </c>
      <c r="AA136" s="56">
        <v>1</v>
      </c>
      <c r="AB136" s="56">
        <f t="shared" si="50"/>
        <v>0.85072602739726011</v>
      </c>
      <c r="AC136" s="56">
        <f t="shared" si="51"/>
        <v>7.7280553607305942</v>
      </c>
      <c r="AD136" s="56">
        <f t="shared" si="52"/>
        <v>76.731388694063924</v>
      </c>
      <c r="AE136" s="54">
        <f t="shared" si="53"/>
        <v>76731.38869406392</v>
      </c>
    </row>
    <row r="137" spans="1:31" x14ac:dyDescent="0.25">
      <c r="A137" s="6">
        <v>2016</v>
      </c>
      <c r="B137" s="6">
        <v>9</v>
      </c>
      <c r="C137" s="6">
        <f t="shared" si="36"/>
        <v>39</v>
      </c>
      <c r="D137" s="5">
        <v>42635</v>
      </c>
      <c r="E137" s="10">
        <v>545</v>
      </c>
      <c r="F137" s="10">
        <f t="shared" si="37"/>
        <v>565</v>
      </c>
      <c r="G137" s="46">
        <f t="shared" si="38"/>
        <v>573.36</v>
      </c>
      <c r="H137" s="10">
        <v>465</v>
      </c>
      <c r="I137" s="6">
        <f t="shared" si="39"/>
        <v>485</v>
      </c>
      <c r="J137" s="46">
        <f t="shared" si="40"/>
        <v>492.72</v>
      </c>
      <c r="K137" s="51"/>
      <c r="L137" s="15">
        <v>42602</v>
      </c>
      <c r="M137" s="62">
        <f t="shared" si="41"/>
        <v>34</v>
      </c>
      <c r="N137" s="11">
        <v>86000</v>
      </c>
      <c r="O137" s="1">
        <f t="shared" si="42"/>
        <v>93829.92</v>
      </c>
      <c r="Q137" s="57">
        <v>42564</v>
      </c>
      <c r="R137" s="62">
        <f t="shared" si="43"/>
        <v>29</v>
      </c>
      <c r="S137" s="54">
        <v>1060.05</v>
      </c>
      <c r="T137" s="54">
        <f t="shared" si="44"/>
        <v>1045.05</v>
      </c>
      <c r="U137" s="54">
        <f t="shared" si="45"/>
        <v>1035.05</v>
      </c>
      <c r="V137" s="55">
        <f t="shared" si="46"/>
        <v>69.00333333333333</v>
      </c>
      <c r="W137" s="56">
        <f t="shared" si="47"/>
        <v>2.0701000000000001</v>
      </c>
      <c r="X137" s="56">
        <f t="shared" si="48"/>
        <v>0.34501666666666664</v>
      </c>
      <c r="Y137" s="56">
        <f t="shared" si="49"/>
        <v>0.26221266666666665</v>
      </c>
      <c r="Z137" s="56">
        <v>3.2</v>
      </c>
      <c r="AA137" s="56">
        <v>1</v>
      </c>
      <c r="AB137" s="56">
        <f t="shared" si="50"/>
        <v>0.85072602739726011</v>
      </c>
      <c r="AC137" s="56">
        <f t="shared" si="51"/>
        <v>7.7280553607305942</v>
      </c>
      <c r="AD137" s="56">
        <f t="shared" si="52"/>
        <v>76.731388694063924</v>
      </c>
      <c r="AE137" s="54">
        <f t="shared" si="53"/>
        <v>76731.38869406392</v>
      </c>
    </row>
    <row r="138" spans="1:31" x14ac:dyDescent="0.25">
      <c r="A138" s="6">
        <v>2016</v>
      </c>
      <c r="B138" s="6">
        <v>9</v>
      </c>
      <c r="C138" s="6">
        <f t="shared" si="36"/>
        <v>39</v>
      </c>
      <c r="D138" s="5">
        <v>42636</v>
      </c>
      <c r="E138" s="10">
        <v>545</v>
      </c>
      <c r="F138" s="10">
        <f t="shared" si="37"/>
        <v>565</v>
      </c>
      <c r="G138" s="46">
        <f t="shared" si="38"/>
        <v>573.36</v>
      </c>
      <c r="H138" s="10">
        <v>465</v>
      </c>
      <c r="I138" s="6">
        <f t="shared" si="39"/>
        <v>485</v>
      </c>
      <c r="J138" s="46">
        <f t="shared" si="40"/>
        <v>492.72</v>
      </c>
      <c r="K138" s="51"/>
      <c r="L138" s="15">
        <v>42604</v>
      </c>
      <c r="M138" s="62">
        <f t="shared" si="41"/>
        <v>35</v>
      </c>
      <c r="N138" s="11">
        <v>86000</v>
      </c>
      <c r="O138" s="1">
        <f t="shared" si="42"/>
        <v>93829.92</v>
      </c>
      <c r="Q138" s="57">
        <v>42565</v>
      </c>
      <c r="R138" s="62">
        <f t="shared" si="43"/>
        <v>29</v>
      </c>
      <c r="S138" s="54">
        <v>1065</v>
      </c>
      <c r="T138" s="54">
        <f t="shared" si="44"/>
        <v>1050</v>
      </c>
      <c r="U138" s="54">
        <f t="shared" si="45"/>
        <v>1040</v>
      </c>
      <c r="V138" s="55">
        <f t="shared" si="46"/>
        <v>69.333333333333329</v>
      </c>
      <c r="W138" s="56">
        <f t="shared" si="47"/>
        <v>2.0799999999999996</v>
      </c>
      <c r="X138" s="56">
        <f t="shared" si="48"/>
        <v>0.34666666666666662</v>
      </c>
      <c r="Y138" s="56">
        <f t="shared" si="49"/>
        <v>0.26346666666666663</v>
      </c>
      <c r="Z138" s="56">
        <v>3.2</v>
      </c>
      <c r="AA138" s="56">
        <v>1</v>
      </c>
      <c r="AB138" s="56">
        <f t="shared" si="50"/>
        <v>0.85479452054794502</v>
      </c>
      <c r="AC138" s="56">
        <f t="shared" si="51"/>
        <v>7.7449278538812782</v>
      </c>
      <c r="AD138" s="56">
        <f t="shared" si="52"/>
        <v>77.078261187214608</v>
      </c>
      <c r="AE138" s="54">
        <f t="shared" si="53"/>
        <v>77078.261187214608</v>
      </c>
    </row>
    <row r="139" spans="1:31" x14ac:dyDescent="0.25">
      <c r="A139" s="6">
        <v>2016</v>
      </c>
      <c r="B139" s="6">
        <v>9</v>
      </c>
      <c r="C139" s="6">
        <f t="shared" si="36"/>
        <v>40</v>
      </c>
      <c r="D139" s="5">
        <v>42639</v>
      </c>
      <c r="E139" s="10">
        <v>530</v>
      </c>
      <c r="F139" s="10">
        <f t="shared" si="37"/>
        <v>550</v>
      </c>
      <c r="G139" s="46">
        <f t="shared" si="38"/>
        <v>558.24</v>
      </c>
      <c r="H139" s="10">
        <v>455</v>
      </c>
      <c r="I139" s="6">
        <f t="shared" si="39"/>
        <v>475</v>
      </c>
      <c r="J139" s="46">
        <f t="shared" si="40"/>
        <v>482.64</v>
      </c>
      <c r="K139" s="51"/>
      <c r="L139" s="15">
        <v>42605</v>
      </c>
      <c r="M139" s="62">
        <f t="shared" si="41"/>
        <v>35</v>
      </c>
      <c r="N139" s="11">
        <v>86000</v>
      </c>
      <c r="O139" s="1">
        <f t="shared" si="42"/>
        <v>93829.92</v>
      </c>
      <c r="Q139" s="57">
        <v>42566</v>
      </c>
      <c r="R139" s="62">
        <f t="shared" si="43"/>
        <v>29</v>
      </c>
      <c r="S139" s="54">
        <v>1075.05</v>
      </c>
      <c r="T139" s="54">
        <f t="shared" si="44"/>
        <v>1060.05</v>
      </c>
      <c r="U139" s="54">
        <f t="shared" si="45"/>
        <v>1050.05</v>
      </c>
      <c r="V139" s="55">
        <f t="shared" si="46"/>
        <v>70.00333333333333</v>
      </c>
      <c r="W139" s="56">
        <f t="shared" si="47"/>
        <v>2.1000999999999999</v>
      </c>
      <c r="X139" s="56">
        <f t="shared" si="48"/>
        <v>0.35001666666666664</v>
      </c>
      <c r="Y139" s="56">
        <f t="shared" si="49"/>
        <v>0.26601266666666668</v>
      </c>
      <c r="Z139" s="56">
        <v>3.2</v>
      </c>
      <c r="AA139" s="56">
        <v>1</v>
      </c>
      <c r="AB139" s="56">
        <f t="shared" si="50"/>
        <v>0.8630547945205479</v>
      </c>
      <c r="AC139" s="56">
        <f t="shared" si="51"/>
        <v>7.7791841278538811</v>
      </c>
      <c r="AD139" s="56">
        <f t="shared" si="52"/>
        <v>77.782517461187211</v>
      </c>
      <c r="AE139" s="54">
        <f t="shared" si="53"/>
        <v>77782.517461187206</v>
      </c>
    </row>
    <row r="140" spans="1:31" x14ac:dyDescent="0.25">
      <c r="A140" s="6">
        <v>2016</v>
      </c>
      <c r="B140" s="6">
        <v>9</v>
      </c>
      <c r="C140" s="6">
        <f t="shared" si="36"/>
        <v>40</v>
      </c>
      <c r="D140" s="5">
        <v>42640</v>
      </c>
      <c r="E140" s="10">
        <v>525</v>
      </c>
      <c r="F140" s="10">
        <f t="shared" si="37"/>
        <v>545</v>
      </c>
      <c r="G140" s="46">
        <f t="shared" si="38"/>
        <v>553.20000000000005</v>
      </c>
      <c r="H140" s="10">
        <v>450</v>
      </c>
      <c r="I140" s="6">
        <f t="shared" si="39"/>
        <v>470</v>
      </c>
      <c r="J140" s="46">
        <f t="shared" si="40"/>
        <v>477.6</v>
      </c>
      <c r="K140" s="51"/>
      <c r="L140" s="15">
        <v>42611</v>
      </c>
      <c r="M140" s="62">
        <f t="shared" si="41"/>
        <v>36</v>
      </c>
      <c r="N140" s="11">
        <v>85500</v>
      </c>
      <c r="O140" s="1">
        <f t="shared" si="42"/>
        <v>93312.27</v>
      </c>
      <c r="Q140" s="57">
        <v>42567</v>
      </c>
      <c r="R140" s="62">
        <f t="shared" si="43"/>
        <v>29</v>
      </c>
      <c r="S140" s="54">
        <v>1065</v>
      </c>
      <c r="T140" s="54">
        <f t="shared" si="44"/>
        <v>1050</v>
      </c>
      <c r="U140" s="54">
        <f t="shared" si="45"/>
        <v>1040</v>
      </c>
      <c r="V140" s="55">
        <f t="shared" si="46"/>
        <v>69.333333333333329</v>
      </c>
      <c r="W140" s="56">
        <f t="shared" si="47"/>
        <v>2.0799999999999996</v>
      </c>
      <c r="X140" s="56">
        <f t="shared" si="48"/>
        <v>0.34666666666666662</v>
      </c>
      <c r="Y140" s="56">
        <f t="shared" si="49"/>
        <v>0.26346666666666663</v>
      </c>
      <c r="Z140" s="56">
        <v>3.2</v>
      </c>
      <c r="AA140" s="56">
        <v>1</v>
      </c>
      <c r="AB140" s="56">
        <f t="shared" si="50"/>
        <v>0.85479452054794502</v>
      </c>
      <c r="AC140" s="56">
        <f t="shared" si="51"/>
        <v>7.7449278538812782</v>
      </c>
      <c r="AD140" s="56">
        <f t="shared" si="52"/>
        <v>77.078261187214608</v>
      </c>
      <c r="AE140" s="54">
        <f t="shared" si="53"/>
        <v>77078.261187214608</v>
      </c>
    </row>
    <row r="141" spans="1:31" x14ac:dyDescent="0.25">
      <c r="A141" s="6">
        <v>2016</v>
      </c>
      <c r="B141" s="6">
        <v>9</v>
      </c>
      <c r="C141" s="6">
        <f t="shared" si="36"/>
        <v>40</v>
      </c>
      <c r="D141" s="5">
        <v>42641</v>
      </c>
      <c r="E141" s="10">
        <v>525</v>
      </c>
      <c r="F141" s="10">
        <f t="shared" si="37"/>
        <v>545</v>
      </c>
      <c r="G141" s="46">
        <f t="shared" si="38"/>
        <v>553.20000000000005</v>
      </c>
      <c r="H141" s="10">
        <v>450</v>
      </c>
      <c r="I141" s="6">
        <f t="shared" si="39"/>
        <v>470</v>
      </c>
      <c r="J141" s="46">
        <f t="shared" si="40"/>
        <v>477.6</v>
      </c>
      <c r="K141" s="51"/>
      <c r="L141" s="15">
        <v>42612</v>
      </c>
      <c r="M141" s="62">
        <f t="shared" si="41"/>
        <v>36</v>
      </c>
      <c r="N141" s="11">
        <v>85000</v>
      </c>
      <c r="O141" s="1">
        <f t="shared" si="42"/>
        <v>92794.62</v>
      </c>
      <c r="Q141" s="57">
        <v>42568</v>
      </c>
      <c r="R141" s="62">
        <f t="shared" si="43"/>
        <v>30</v>
      </c>
      <c r="S141" s="54">
        <v>1065</v>
      </c>
      <c r="T141" s="54">
        <f t="shared" si="44"/>
        <v>1050</v>
      </c>
      <c r="U141" s="54">
        <f t="shared" si="45"/>
        <v>1040</v>
      </c>
      <c r="V141" s="55">
        <f t="shared" si="46"/>
        <v>69.333333333333329</v>
      </c>
      <c r="W141" s="56">
        <f t="shared" si="47"/>
        <v>2.0799999999999996</v>
      </c>
      <c r="X141" s="56">
        <f t="shared" si="48"/>
        <v>0.34666666666666662</v>
      </c>
      <c r="Y141" s="56">
        <f t="shared" si="49"/>
        <v>0.26346666666666663</v>
      </c>
      <c r="Z141" s="56">
        <v>3.2</v>
      </c>
      <c r="AA141" s="56">
        <v>1</v>
      </c>
      <c r="AB141" s="56">
        <f t="shared" si="50"/>
        <v>0.85479452054794502</v>
      </c>
      <c r="AC141" s="56">
        <f t="shared" si="51"/>
        <v>7.7449278538812782</v>
      </c>
      <c r="AD141" s="56">
        <f t="shared" si="52"/>
        <v>77.078261187214608</v>
      </c>
      <c r="AE141" s="54">
        <f t="shared" si="53"/>
        <v>77078.261187214608</v>
      </c>
    </row>
    <row r="142" spans="1:31" x14ac:dyDescent="0.25">
      <c r="A142" s="6">
        <v>2016</v>
      </c>
      <c r="B142" s="6">
        <v>9</v>
      </c>
      <c r="C142" s="6">
        <f t="shared" si="36"/>
        <v>40</v>
      </c>
      <c r="D142" s="5">
        <v>42642</v>
      </c>
      <c r="E142" s="10">
        <v>525</v>
      </c>
      <c r="F142" s="10">
        <f t="shared" si="37"/>
        <v>545</v>
      </c>
      <c r="G142" s="46">
        <f t="shared" si="38"/>
        <v>553.20000000000005</v>
      </c>
      <c r="H142" s="10">
        <v>450</v>
      </c>
      <c r="I142" s="6">
        <f t="shared" si="39"/>
        <v>470</v>
      </c>
      <c r="J142" s="46">
        <f t="shared" si="40"/>
        <v>477.6</v>
      </c>
      <c r="K142" s="51"/>
      <c r="L142" s="15">
        <v>42613</v>
      </c>
      <c r="M142" s="62">
        <f t="shared" si="41"/>
        <v>36</v>
      </c>
      <c r="N142" s="11">
        <v>85000</v>
      </c>
      <c r="O142" s="1">
        <f t="shared" si="42"/>
        <v>92794.62</v>
      </c>
      <c r="Q142" s="57">
        <v>42569</v>
      </c>
      <c r="R142" s="62">
        <f t="shared" si="43"/>
        <v>30</v>
      </c>
      <c r="S142" s="54">
        <v>1060.05</v>
      </c>
      <c r="T142" s="54">
        <f t="shared" si="44"/>
        <v>1045.05</v>
      </c>
      <c r="U142" s="54">
        <f t="shared" si="45"/>
        <v>1035.05</v>
      </c>
      <c r="V142" s="55">
        <f t="shared" si="46"/>
        <v>69.00333333333333</v>
      </c>
      <c r="W142" s="56">
        <f t="shared" si="47"/>
        <v>2.0701000000000001</v>
      </c>
      <c r="X142" s="56">
        <f t="shared" si="48"/>
        <v>0.34501666666666664</v>
      </c>
      <c r="Y142" s="56">
        <f t="shared" si="49"/>
        <v>0.26221266666666665</v>
      </c>
      <c r="Z142" s="56">
        <v>3.2</v>
      </c>
      <c r="AA142" s="56">
        <v>1</v>
      </c>
      <c r="AB142" s="56">
        <f t="shared" si="50"/>
        <v>0.85072602739726011</v>
      </c>
      <c r="AC142" s="56">
        <f t="shared" si="51"/>
        <v>7.7280553607305942</v>
      </c>
      <c r="AD142" s="56">
        <f t="shared" si="52"/>
        <v>76.731388694063924</v>
      </c>
      <c r="AE142" s="54">
        <f t="shared" si="53"/>
        <v>76731.38869406392</v>
      </c>
    </row>
    <row r="143" spans="1:31" x14ac:dyDescent="0.25">
      <c r="A143" s="6">
        <v>2016</v>
      </c>
      <c r="B143" s="6">
        <v>9</v>
      </c>
      <c r="C143" s="6">
        <f t="shared" si="36"/>
        <v>40</v>
      </c>
      <c r="D143" s="5">
        <v>42643</v>
      </c>
      <c r="E143" s="10">
        <v>525</v>
      </c>
      <c r="F143" s="10">
        <f t="shared" si="37"/>
        <v>545</v>
      </c>
      <c r="G143" s="46">
        <f t="shared" si="38"/>
        <v>553.20000000000005</v>
      </c>
      <c r="H143" s="10">
        <v>450</v>
      </c>
      <c r="I143" s="6">
        <f t="shared" si="39"/>
        <v>470</v>
      </c>
      <c r="J143" s="46">
        <f t="shared" si="40"/>
        <v>477.6</v>
      </c>
      <c r="K143" s="51"/>
      <c r="L143" s="15">
        <v>42614</v>
      </c>
      <c r="M143" s="62">
        <f t="shared" si="41"/>
        <v>36</v>
      </c>
      <c r="N143" s="11">
        <v>85500</v>
      </c>
      <c r="O143" s="1">
        <f t="shared" si="42"/>
        <v>93312.27</v>
      </c>
      <c r="Q143" s="57">
        <v>42570</v>
      </c>
      <c r="R143" s="62">
        <f t="shared" si="43"/>
        <v>30</v>
      </c>
      <c r="S143" s="54">
        <v>1065</v>
      </c>
      <c r="T143" s="54">
        <f t="shared" si="44"/>
        <v>1050</v>
      </c>
      <c r="U143" s="54">
        <f t="shared" si="45"/>
        <v>1040</v>
      </c>
      <c r="V143" s="55">
        <f t="shared" si="46"/>
        <v>69.333333333333329</v>
      </c>
      <c r="W143" s="56">
        <f t="shared" si="47"/>
        <v>2.0799999999999996</v>
      </c>
      <c r="X143" s="56">
        <f t="shared" si="48"/>
        <v>0.34666666666666662</v>
      </c>
      <c r="Y143" s="56">
        <f t="shared" si="49"/>
        <v>0.26346666666666663</v>
      </c>
      <c r="Z143" s="56">
        <v>3.2</v>
      </c>
      <c r="AA143" s="56">
        <v>1</v>
      </c>
      <c r="AB143" s="56">
        <f t="shared" si="50"/>
        <v>0.85479452054794502</v>
      </c>
      <c r="AC143" s="56">
        <f t="shared" si="51"/>
        <v>7.7449278538812782</v>
      </c>
      <c r="AD143" s="56">
        <f t="shared" si="52"/>
        <v>77.078261187214608</v>
      </c>
      <c r="AE143" s="54">
        <f t="shared" si="53"/>
        <v>77078.261187214608</v>
      </c>
    </row>
    <row r="144" spans="1:31" x14ac:dyDescent="0.25">
      <c r="A144" s="6">
        <v>2016</v>
      </c>
      <c r="B144" s="6">
        <v>10</v>
      </c>
      <c r="C144" s="6">
        <f t="shared" si="36"/>
        <v>41</v>
      </c>
      <c r="D144" s="5">
        <v>42646</v>
      </c>
      <c r="E144" s="10">
        <v>525</v>
      </c>
      <c r="F144" s="10">
        <f t="shared" si="37"/>
        <v>545</v>
      </c>
      <c r="G144" s="46">
        <f t="shared" si="38"/>
        <v>553.20000000000005</v>
      </c>
      <c r="H144" s="10">
        <v>450</v>
      </c>
      <c r="I144" s="6">
        <f t="shared" si="39"/>
        <v>470</v>
      </c>
      <c r="J144" s="46">
        <f t="shared" si="40"/>
        <v>477.6</v>
      </c>
      <c r="K144" s="51"/>
      <c r="L144" s="15">
        <v>42615</v>
      </c>
      <c r="M144" s="62">
        <f t="shared" si="41"/>
        <v>36</v>
      </c>
      <c r="N144" s="11">
        <v>86500</v>
      </c>
      <c r="O144" s="1">
        <f t="shared" si="42"/>
        <v>94347.57</v>
      </c>
      <c r="Q144" s="57">
        <v>42571</v>
      </c>
      <c r="R144" s="62">
        <f t="shared" si="43"/>
        <v>30</v>
      </c>
      <c r="S144" s="54">
        <v>1065</v>
      </c>
      <c r="T144" s="54">
        <f t="shared" si="44"/>
        <v>1050</v>
      </c>
      <c r="U144" s="54">
        <f t="shared" si="45"/>
        <v>1040</v>
      </c>
      <c r="V144" s="55">
        <f t="shared" si="46"/>
        <v>69.333333333333329</v>
      </c>
      <c r="W144" s="56">
        <f t="shared" si="47"/>
        <v>2.0799999999999996</v>
      </c>
      <c r="X144" s="56">
        <f t="shared" si="48"/>
        <v>0.34666666666666662</v>
      </c>
      <c r="Y144" s="56">
        <f t="shared" si="49"/>
        <v>0.26346666666666663</v>
      </c>
      <c r="Z144" s="56">
        <v>3.2</v>
      </c>
      <c r="AA144" s="56">
        <v>1</v>
      </c>
      <c r="AB144" s="56">
        <f t="shared" si="50"/>
        <v>0.85479452054794502</v>
      </c>
      <c r="AC144" s="56">
        <f t="shared" si="51"/>
        <v>7.7449278538812782</v>
      </c>
      <c r="AD144" s="56">
        <f t="shared" si="52"/>
        <v>77.078261187214608</v>
      </c>
      <c r="AE144" s="54">
        <f t="shared" si="53"/>
        <v>77078.261187214608</v>
      </c>
    </row>
    <row r="145" spans="1:31" x14ac:dyDescent="0.25">
      <c r="A145" s="6">
        <v>2016</v>
      </c>
      <c r="B145" s="6">
        <v>10</v>
      </c>
      <c r="C145" s="6">
        <f t="shared" si="36"/>
        <v>41</v>
      </c>
      <c r="D145" s="5">
        <v>42647</v>
      </c>
      <c r="E145" s="10">
        <v>515</v>
      </c>
      <c r="F145" s="10">
        <f t="shared" si="37"/>
        <v>535</v>
      </c>
      <c r="G145" s="46">
        <f t="shared" si="38"/>
        <v>543.12</v>
      </c>
      <c r="H145" s="10">
        <v>450</v>
      </c>
      <c r="I145" s="6">
        <f t="shared" si="39"/>
        <v>470</v>
      </c>
      <c r="J145" s="46">
        <f t="shared" si="40"/>
        <v>477.6</v>
      </c>
      <c r="K145" s="51"/>
      <c r="L145" s="15">
        <v>42616</v>
      </c>
      <c r="M145" s="62">
        <f t="shared" si="41"/>
        <v>36</v>
      </c>
      <c r="N145" s="11">
        <v>86500</v>
      </c>
      <c r="O145" s="1">
        <f t="shared" si="42"/>
        <v>94347.57</v>
      </c>
      <c r="Q145" s="57">
        <v>42572</v>
      </c>
      <c r="R145" s="62">
        <f t="shared" si="43"/>
        <v>30</v>
      </c>
      <c r="S145" s="54">
        <v>1084.95</v>
      </c>
      <c r="T145" s="54">
        <f t="shared" si="44"/>
        <v>1069.95</v>
      </c>
      <c r="U145" s="54">
        <f t="shared" si="45"/>
        <v>1059.95</v>
      </c>
      <c r="V145" s="55">
        <f t="shared" si="46"/>
        <v>70.663333333333341</v>
      </c>
      <c r="W145" s="56">
        <f t="shared" si="47"/>
        <v>2.1199000000000003</v>
      </c>
      <c r="X145" s="56">
        <f t="shared" si="48"/>
        <v>0.35331666666666672</v>
      </c>
      <c r="Y145" s="56">
        <f t="shared" si="49"/>
        <v>0.26852066666666674</v>
      </c>
      <c r="Z145" s="56">
        <v>3.2</v>
      </c>
      <c r="AA145" s="56">
        <v>1</v>
      </c>
      <c r="AB145" s="56">
        <f t="shared" si="50"/>
        <v>0.87119178082191795</v>
      </c>
      <c r="AC145" s="56">
        <f t="shared" si="51"/>
        <v>7.8129291141552519</v>
      </c>
      <c r="AD145" s="56">
        <f t="shared" si="52"/>
        <v>78.476262447488594</v>
      </c>
      <c r="AE145" s="54">
        <f t="shared" si="53"/>
        <v>78476.262447488596</v>
      </c>
    </row>
    <row r="146" spans="1:31" x14ac:dyDescent="0.25">
      <c r="A146" s="6">
        <v>2016</v>
      </c>
      <c r="B146" s="6">
        <v>10</v>
      </c>
      <c r="C146" s="6">
        <f t="shared" si="36"/>
        <v>41</v>
      </c>
      <c r="D146" s="5">
        <v>42648</v>
      </c>
      <c r="E146" s="10">
        <v>510</v>
      </c>
      <c r="F146" s="10">
        <f t="shared" si="37"/>
        <v>530</v>
      </c>
      <c r="G146" s="46">
        <f t="shared" si="38"/>
        <v>538.08000000000004</v>
      </c>
      <c r="H146" s="10">
        <v>445</v>
      </c>
      <c r="I146" s="6">
        <f t="shared" si="39"/>
        <v>465</v>
      </c>
      <c r="J146" s="46">
        <f t="shared" si="40"/>
        <v>472.56000000000006</v>
      </c>
      <c r="K146" s="51"/>
      <c r="L146" s="15">
        <v>42619</v>
      </c>
      <c r="M146" s="62">
        <f t="shared" si="41"/>
        <v>37</v>
      </c>
      <c r="N146" s="11">
        <v>86000</v>
      </c>
      <c r="O146" s="1">
        <f t="shared" si="42"/>
        <v>93829.92</v>
      </c>
      <c r="Q146" s="57">
        <v>42573</v>
      </c>
      <c r="R146" s="62">
        <f t="shared" si="43"/>
        <v>30</v>
      </c>
      <c r="S146" s="54">
        <v>1084.95</v>
      </c>
      <c r="T146" s="54">
        <f t="shared" si="44"/>
        <v>1069.95</v>
      </c>
      <c r="U146" s="54">
        <f t="shared" si="45"/>
        <v>1059.95</v>
      </c>
      <c r="V146" s="55">
        <f t="shared" si="46"/>
        <v>70.663333333333341</v>
      </c>
      <c r="W146" s="56">
        <f t="shared" si="47"/>
        <v>2.1199000000000003</v>
      </c>
      <c r="X146" s="56">
        <f t="shared" si="48"/>
        <v>0.35331666666666672</v>
      </c>
      <c r="Y146" s="56">
        <f t="shared" si="49"/>
        <v>0.26852066666666674</v>
      </c>
      <c r="Z146" s="56">
        <v>3.2</v>
      </c>
      <c r="AA146" s="56">
        <v>1</v>
      </c>
      <c r="AB146" s="56">
        <f t="shared" si="50"/>
        <v>0.87119178082191795</v>
      </c>
      <c r="AC146" s="56">
        <f t="shared" si="51"/>
        <v>7.8129291141552519</v>
      </c>
      <c r="AD146" s="56">
        <f t="shared" si="52"/>
        <v>78.476262447488594</v>
      </c>
      <c r="AE146" s="54">
        <f t="shared" si="53"/>
        <v>78476.262447488596</v>
      </c>
    </row>
    <row r="147" spans="1:31" x14ac:dyDescent="0.25">
      <c r="A147" s="6">
        <v>2016</v>
      </c>
      <c r="B147" s="6">
        <v>10</v>
      </c>
      <c r="C147" s="6">
        <f t="shared" si="36"/>
        <v>41</v>
      </c>
      <c r="D147" s="5">
        <v>42649</v>
      </c>
      <c r="E147" s="10">
        <v>505</v>
      </c>
      <c r="F147" s="10">
        <f t="shared" si="37"/>
        <v>525</v>
      </c>
      <c r="G147" s="46">
        <f t="shared" si="38"/>
        <v>533.04</v>
      </c>
      <c r="H147" s="10">
        <v>445</v>
      </c>
      <c r="I147" s="6">
        <f t="shared" si="39"/>
        <v>465</v>
      </c>
      <c r="J147" s="46">
        <f t="shared" si="40"/>
        <v>472.56000000000006</v>
      </c>
      <c r="K147" s="51"/>
      <c r="L147" s="15">
        <v>42620</v>
      </c>
      <c r="M147" s="62">
        <f t="shared" si="41"/>
        <v>37</v>
      </c>
      <c r="N147" s="11">
        <v>85000</v>
      </c>
      <c r="O147" s="1">
        <f t="shared" si="42"/>
        <v>92794.62</v>
      </c>
      <c r="Q147" s="57">
        <v>42574</v>
      </c>
      <c r="R147" s="62">
        <f t="shared" si="43"/>
        <v>30</v>
      </c>
      <c r="S147" s="54">
        <v>1105.05</v>
      </c>
      <c r="T147" s="54">
        <f t="shared" si="44"/>
        <v>1090.05</v>
      </c>
      <c r="U147" s="54">
        <f t="shared" si="45"/>
        <v>1080.05</v>
      </c>
      <c r="V147" s="55">
        <f t="shared" si="46"/>
        <v>72.00333333333333</v>
      </c>
      <c r="W147" s="56">
        <f t="shared" si="47"/>
        <v>2.1600999999999999</v>
      </c>
      <c r="X147" s="56">
        <f t="shared" si="48"/>
        <v>0.36001666666666665</v>
      </c>
      <c r="Y147" s="56">
        <f t="shared" si="49"/>
        <v>0.27361266666666667</v>
      </c>
      <c r="Z147" s="56">
        <v>3.2</v>
      </c>
      <c r="AA147" s="56">
        <v>1</v>
      </c>
      <c r="AB147" s="56">
        <f t="shared" si="50"/>
        <v>0.88771232876712325</v>
      </c>
      <c r="AC147" s="56">
        <f t="shared" si="51"/>
        <v>7.8814416621004568</v>
      </c>
      <c r="AD147" s="56">
        <f t="shared" si="52"/>
        <v>79.884774995433787</v>
      </c>
      <c r="AE147" s="54">
        <f t="shared" si="53"/>
        <v>79884.774995433792</v>
      </c>
    </row>
    <row r="148" spans="1:31" x14ac:dyDescent="0.25">
      <c r="A148" s="6">
        <v>2016</v>
      </c>
      <c r="B148" s="6">
        <v>10</v>
      </c>
      <c r="C148" s="6">
        <f t="shared" si="36"/>
        <v>41</v>
      </c>
      <c r="D148" s="5">
        <v>42650</v>
      </c>
      <c r="E148" s="10">
        <v>505</v>
      </c>
      <c r="F148" s="10">
        <f t="shared" si="37"/>
        <v>525</v>
      </c>
      <c r="G148" s="46">
        <f t="shared" si="38"/>
        <v>533.04</v>
      </c>
      <c r="H148" s="10">
        <v>445</v>
      </c>
      <c r="I148" s="6">
        <f t="shared" si="39"/>
        <v>465</v>
      </c>
      <c r="J148" s="46">
        <f t="shared" si="40"/>
        <v>472.56000000000006</v>
      </c>
      <c r="K148" s="51"/>
      <c r="L148" s="15">
        <v>42621</v>
      </c>
      <c r="M148" s="62">
        <f t="shared" si="41"/>
        <v>37</v>
      </c>
      <c r="N148" s="11">
        <v>85000</v>
      </c>
      <c r="O148" s="1">
        <f t="shared" si="42"/>
        <v>92794.62</v>
      </c>
      <c r="Q148" s="57">
        <v>42575</v>
      </c>
      <c r="R148" s="62">
        <f t="shared" si="43"/>
        <v>31</v>
      </c>
      <c r="S148" s="54">
        <v>1105.05</v>
      </c>
      <c r="T148" s="54">
        <f t="shared" si="44"/>
        <v>1090.05</v>
      </c>
      <c r="U148" s="54">
        <f t="shared" si="45"/>
        <v>1080.05</v>
      </c>
      <c r="V148" s="55">
        <f t="shared" si="46"/>
        <v>72.00333333333333</v>
      </c>
      <c r="W148" s="56">
        <f t="shared" si="47"/>
        <v>2.1600999999999999</v>
      </c>
      <c r="X148" s="56">
        <f t="shared" si="48"/>
        <v>0.36001666666666665</v>
      </c>
      <c r="Y148" s="56">
        <f t="shared" si="49"/>
        <v>0.27361266666666667</v>
      </c>
      <c r="Z148" s="56">
        <v>3.2</v>
      </c>
      <c r="AA148" s="56">
        <v>1</v>
      </c>
      <c r="AB148" s="56">
        <f t="shared" si="50"/>
        <v>0.88771232876712325</v>
      </c>
      <c r="AC148" s="56">
        <f t="shared" si="51"/>
        <v>7.8814416621004568</v>
      </c>
      <c r="AD148" s="56">
        <f t="shared" si="52"/>
        <v>79.884774995433787</v>
      </c>
      <c r="AE148" s="54">
        <f t="shared" si="53"/>
        <v>79884.774995433792</v>
      </c>
    </row>
    <row r="149" spans="1:31" x14ac:dyDescent="0.25">
      <c r="A149" s="6">
        <v>2016</v>
      </c>
      <c r="B149" s="6">
        <v>10</v>
      </c>
      <c r="C149" s="6">
        <f t="shared" si="36"/>
        <v>42</v>
      </c>
      <c r="D149" s="5">
        <v>42653</v>
      </c>
      <c r="E149" s="10">
        <v>510</v>
      </c>
      <c r="F149" s="10">
        <f t="shared" si="37"/>
        <v>530</v>
      </c>
      <c r="G149" s="46">
        <f t="shared" si="38"/>
        <v>538.08000000000004</v>
      </c>
      <c r="H149" s="10">
        <v>445</v>
      </c>
      <c r="I149" s="6">
        <f t="shared" si="39"/>
        <v>465</v>
      </c>
      <c r="J149" s="46">
        <f t="shared" si="40"/>
        <v>472.56000000000006</v>
      </c>
      <c r="K149" s="51"/>
      <c r="L149" s="15">
        <v>42622</v>
      </c>
      <c r="M149" s="62">
        <f t="shared" si="41"/>
        <v>37</v>
      </c>
      <c r="N149" s="11">
        <v>84500</v>
      </c>
      <c r="O149" s="1">
        <f t="shared" si="42"/>
        <v>92276.97</v>
      </c>
      <c r="Q149" s="57">
        <v>42576</v>
      </c>
      <c r="R149" s="62">
        <f t="shared" si="43"/>
        <v>31</v>
      </c>
      <c r="S149" s="54">
        <v>1105.05</v>
      </c>
      <c r="T149" s="54">
        <f t="shared" si="44"/>
        <v>1090.05</v>
      </c>
      <c r="U149" s="54">
        <f t="shared" si="45"/>
        <v>1080.05</v>
      </c>
      <c r="V149" s="55">
        <f t="shared" si="46"/>
        <v>72.00333333333333</v>
      </c>
      <c r="W149" s="56">
        <f t="shared" si="47"/>
        <v>2.1600999999999999</v>
      </c>
      <c r="X149" s="56">
        <f t="shared" si="48"/>
        <v>0.36001666666666665</v>
      </c>
      <c r="Y149" s="56">
        <f t="shared" si="49"/>
        <v>0.27361266666666667</v>
      </c>
      <c r="Z149" s="56">
        <v>3.2</v>
      </c>
      <c r="AA149" s="56">
        <v>1</v>
      </c>
      <c r="AB149" s="56">
        <f t="shared" si="50"/>
        <v>0.88771232876712325</v>
      </c>
      <c r="AC149" s="56">
        <f t="shared" si="51"/>
        <v>7.8814416621004568</v>
      </c>
      <c r="AD149" s="56">
        <f t="shared" si="52"/>
        <v>79.884774995433787</v>
      </c>
      <c r="AE149" s="54">
        <f t="shared" si="53"/>
        <v>79884.774995433792</v>
      </c>
    </row>
    <row r="150" spans="1:31" x14ac:dyDescent="0.25">
      <c r="A150" s="6">
        <v>2016</v>
      </c>
      <c r="B150" s="6">
        <v>10</v>
      </c>
      <c r="C150" s="6">
        <f t="shared" si="36"/>
        <v>42</v>
      </c>
      <c r="D150" s="5">
        <v>42655</v>
      </c>
      <c r="E150" s="10">
        <v>505</v>
      </c>
      <c r="F150" s="10">
        <f t="shared" si="37"/>
        <v>525</v>
      </c>
      <c r="G150" s="46">
        <f t="shared" si="38"/>
        <v>533.04</v>
      </c>
      <c r="H150" s="10">
        <v>435</v>
      </c>
      <c r="I150" s="6">
        <f t="shared" si="39"/>
        <v>455</v>
      </c>
      <c r="J150" s="46">
        <f t="shared" si="40"/>
        <v>462.48</v>
      </c>
      <c r="K150" s="51"/>
      <c r="L150" s="15">
        <v>42623</v>
      </c>
      <c r="M150" s="62">
        <f t="shared" si="41"/>
        <v>37</v>
      </c>
      <c r="N150" s="11">
        <v>84500</v>
      </c>
      <c r="O150" s="1">
        <f t="shared" si="42"/>
        <v>92276.97</v>
      </c>
      <c r="Q150" s="57">
        <v>42577</v>
      </c>
      <c r="R150" s="62">
        <f t="shared" si="43"/>
        <v>31</v>
      </c>
      <c r="S150" s="54">
        <v>1099.95</v>
      </c>
      <c r="T150" s="54">
        <f t="shared" si="44"/>
        <v>1084.95</v>
      </c>
      <c r="U150" s="54">
        <f t="shared" si="45"/>
        <v>1074.95</v>
      </c>
      <c r="V150" s="55">
        <f t="shared" si="46"/>
        <v>71.663333333333341</v>
      </c>
      <c r="W150" s="56">
        <f t="shared" si="47"/>
        <v>2.1499000000000001</v>
      </c>
      <c r="X150" s="56">
        <f t="shared" si="48"/>
        <v>0.35831666666666673</v>
      </c>
      <c r="Y150" s="56">
        <f t="shared" si="49"/>
        <v>0.27232066666666671</v>
      </c>
      <c r="Z150" s="56">
        <v>3.2</v>
      </c>
      <c r="AA150" s="56">
        <v>1</v>
      </c>
      <c r="AB150" s="56">
        <f t="shared" si="50"/>
        <v>0.88352054794520551</v>
      </c>
      <c r="AC150" s="56">
        <f t="shared" si="51"/>
        <v>7.8640578812785398</v>
      </c>
      <c r="AD150" s="56">
        <f t="shared" si="52"/>
        <v>79.527391214611882</v>
      </c>
      <c r="AE150" s="54">
        <f t="shared" si="53"/>
        <v>79527.391214611882</v>
      </c>
    </row>
    <row r="151" spans="1:31" x14ac:dyDescent="0.25">
      <c r="A151" s="6">
        <v>2016</v>
      </c>
      <c r="B151" s="6">
        <v>10</v>
      </c>
      <c r="C151" s="6">
        <f t="shared" si="36"/>
        <v>42</v>
      </c>
      <c r="D151" s="5">
        <v>42656</v>
      </c>
      <c r="E151" s="10">
        <v>505</v>
      </c>
      <c r="F151" s="10">
        <f t="shared" si="37"/>
        <v>525</v>
      </c>
      <c r="G151" s="46">
        <f t="shared" si="38"/>
        <v>533.04</v>
      </c>
      <c r="H151" s="10">
        <v>435</v>
      </c>
      <c r="I151" s="6">
        <f t="shared" si="39"/>
        <v>455</v>
      </c>
      <c r="J151" s="46">
        <f t="shared" si="40"/>
        <v>462.48</v>
      </c>
      <c r="K151" s="51"/>
      <c r="L151" s="15">
        <v>42625</v>
      </c>
      <c r="M151" s="62">
        <f t="shared" si="41"/>
        <v>38</v>
      </c>
      <c r="N151" s="11">
        <v>84000</v>
      </c>
      <c r="O151" s="1">
        <f t="shared" si="42"/>
        <v>91759.32</v>
      </c>
      <c r="Q151" s="57">
        <v>42578</v>
      </c>
      <c r="R151" s="62">
        <f t="shared" si="43"/>
        <v>31</v>
      </c>
      <c r="S151" s="54">
        <v>1114.95</v>
      </c>
      <c r="T151" s="54">
        <f t="shared" si="44"/>
        <v>1099.95</v>
      </c>
      <c r="U151" s="54">
        <f t="shared" si="45"/>
        <v>1089.95</v>
      </c>
      <c r="V151" s="55">
        <f t="shared" si="46"/>
        <v>72.663333333333341</v>
      </c>
      <c r="W151" s="56">
        <f t="shared" si="47"/>
        <v>2.1798999999999999</v>
      </c>
      <c r="X151" s="56">
        <f t="shared" si="48"/>
        <v>0.36331666666666673</v>
      </c>
      <c r="Y151" s="56">
        <f t="shared" si="49"/>
        <v>0.27612066666666668</v>
      </c>
      <c r="Z151" s="56">
        <v>3.2</v>
      </c>
      <c r="AA151" s="56">
        <v>1</v>
      </c>
      <c r="AB151" s="56">
        <f t="shared" si="50"/>
        <v>0.89584931506849319</v>
      </c>
      <c r="AC151" s="56">
        <f t="shared" si="51"/>
        <v>7.9151866484018267</v>
      </c>
      <c r="AD151" s="56">
        <f t="shared" si="52"/>
        <v>80.57851998173517</v>
      </c>
      <c r="AE151" s="54">
        <f t="shared" si="53"/>
        <v>80578.519981735168</v>
      </c>
    </row>
    <row r="152" spans="1:31" x14ac:dyDescent="0.25">
      <c r="A152" s="6">
        <v>2016</v>
      </c>
      <c r="B152" s="6">
        <v>10</v>
      </c>
      <c r="C152" s="6">
        <f t="shared" si="36"/>
        <v>42</v>
      </c>
      <c r="D152" s="5">
        <v>42657</v>
      </c>
      <c r="E152" s="10">
        <v>515</v>
      </c>
      <c r="F152" s="10">
        <f t="shared" si="37"/>
        <v>535</v>
      </c>
      <c r="G152" s="46">
        <f t="shared" si="38"/>
        <v>543.12</v>
      </c>
      <c r="H152" s="10">
        <v>445</v>
      </c>
      <c r="I152" s="6">
        <f t="shared" si="39"/>
        <v>465</v>
      </c>
      <c r="J152" s="46">
        <f t="shared" si="40"/>
        <v>472.56000000000006</v>
      </c>
      <c r="K152" s="51"/>
      <c r="L152" s="15">
        <v>42627</v>
      </c>
      <c r="M152" s="62">
        <f t="shared" si="41"/>
        <v>38</v>
      </c>
      <c r="N152" s="11">
        <v>84000</v>
      </c>
      <c r="O152" s="1">
        <f t="shared" si="42"/>
        <v>91759.32</v>
      </c>
      <c r="Q152" s="57">
        <v>42579</v>
      </c>
      <c r="R152" s="62">
        <f t="shared" si="43"/>
        <v>31</v>
      </c>
      <c r="S152" s="54">
        <v>1120.05</v>
      </c>
      <c r="T152" s="54">
        <f t="shared" si="44"/>
        <v>1105.05</v>
      </c>
      <c r="U152" s="54">
        <f t="shared" si="45"/>
        <v>1095.05</v>
      </c>
      <c r="V152" s="55">
        <f t="shared" si="46"/>
        <v>73.00333333333333</v>
      </c>
      <c r="W152" s="56">
        <f t="shared" si="47"/>
        <v>2.1900999999999997</v>
      </c>
      <c r="X152" s="56">
        <f t="shared" si="48"/>
        <v>0.36501666666666666</v>
      </c>
      <c r="Y152" s="56">
        <f t="shared" si="49"/>
        <v>0.27741266666666664</v>
      </c>
      <c r="Z152" s="56">
        <v>3.2</v>
      </c>
      <c r="AA152" s="56">
        <v>1</v>
      </c>
      <c r="AB152" s="56">
        <f t="shared" si="50"/>
        <v>0.90004109589041092</v>
      </c>
      <c r="AC152" s="56">
        <f t="shared" si="51"/>
        <v>7.9325704292237438</v>
      </c>
      <c r="AD152" s="56">
        <f t="shared" si="52"/>
        <v>80.935903762557075</v>
      </c>
      <c r="AE152" s="54">
        <f t="shared" si="53"/>
        <v>80935.903762557078</v>
      </c>
    </row>
    <row r="153" spans="1:31" x14ac:dyDescent="0.25">
      <c r="A153" s="6">
        <v>2016</v>
      </c>
      <c r="B153" s="6">
        <v>10</v>
      </c>
      <c r="C153" s="6">
        <f t="shared" si="36"/>
        <v>43</v>
      </c>
      <c r="D153" s="5">
        <v>42660</v>
      </c>
      <c r="E153" s="10">
        <v>515</v>
      </c>
      <c r="F153" s="10">
        <f t="shared" si="37"/>
        <v>535</v>
      </c>
      <c r="G153" s="46">
        <f t="shared" si="38"/>
        <v>543.12</v>
      </c>
      <c r="H153" s="10">
        <v>455</v>
      </c>
      <c r="I153" s="6">
        <f t="shared" si="39"/>
        <v>475</v>
      </c>
      <c r="J153" s="46">
        <f t="shared" si="40"/>
        <v>482.64</v>
      </c>
      <c r="K153" s="51"/>
      <c r="L153" s="15">
        <v>42628</v>
      </c>
      <c r="M153" s="62">
        <f t="shared" si="41"/>
        <v>38</v>
      </c>
      <c r="N153" s="11">
        <v>84500</v>
      </c>
      <c r="O153" s="1">
        <f t="shared" si="42"/>
        <v>92276.97</v>
      </c>
      <c r="Q153" s="57">
        <v>42580</v>
      </c>
      <c r="R153" s="62">
        <f t="shared" si="43"/>
        <v>31</v>
      </c>
      <c r="S153" s="54">
        <v>1135.05</v>
      </c>
      <c r="T153" s="54">
        <f t="shared" si="44"/>
        <v>1120.05</v>
      </c>
      <c r="U153" s="54">
        <f t="shared" si="45"/>
        <v>1110.05</v>
      </c>
      <c r="V153" s="55">
        <f t="shared" si="46"/>
        <v>74.00333333333333</v>
      </c>
      <c r="W153" s="56">
        <f t="shared" si="47"/>
        <v>2.2201</v>
      </c>
      <c r="X153" s="56">
        <f t="shared" si="48"/>
        <v>0.37001666666666666</v>
      </c>
      <c r="Y153" s="56">
        <f t="shared" si="49"/>
        <v>0.28121266666666667</v>
      </c>
      <c r="Z153" s="56">
        <v>3.2</v>
      </c>
      <c r="AA153" s="56">
        <v>1</v>
      </c>
      <c r="AB153" s="56">
        <f t="shared" si="50"/>
        <v>0.91236986301369849</v>
      </c>
      <c r="AC153" s="56">
        <f t="shared" si="51"/>
        <v>7.9836991963470325</v>
      </c>
      <c r="AD153" s="56">
        <f t="shared" si="52"/>
        <v>81.987032529680363</v>
      </c>
      <c r="AE153" s="54">
        <f t="shared" si="53"/>
        <v>81987.032529680364</v>
      </c>
    </row>
    <row r="154" spans="1:31" x14ac:dyDescent="0.25">
      <c r="A154" s="6">
        <v>2016</v>
      </c>
      <c r="B154" s="6">
        <v>10</v>
      </c>
      <c r="C154" s="6">
        <f t="shared" si="36"/>
        <v>43</v>
      </c>
      <c r="D154" s="5">
        <v>42661</v>
      </c>
      <c r="E154" s="10">
        <v>515</v>
      </c>
      <c r="F154" s="10">
        <f t="shared" si="37"/>
        <v>535</v>
      </c>
      <c r="G154" s="46">
        <f t="shared" si="38"/>
        <v>543.12</v>
      </c>
      <c r="H154" s="10">
        <v>455</v>
      </c>
      <c r="I154" s="6">
        <f t="shared" si="39"/>
        <v>475</v>
      </c>
      <c r="J154" s="46">
        <f t="shared" si="40"/>
        <v>482.64</v>
      </c>
      <c r="K154" s="51"/>
      <c r="L154" s="15">
        <v>42630</v>
      </c>
      <c r="M154" s="62">
        <f t="shared" si="41"/>
        <v>38</v>
      </c>
      <c r="N154" s="11">
        <v>84500</v>
      </c>
      <c r="O154" s="1">
        <f t="shared" si="42"/>
        <v>92276.97</v>
      </c>
      <c r="Q154" s="57">
        <v>42581</v>
      </c>
      <c r="R154" s="62">
        <f t="shared" si="43"/>
        <v>31</v>
      </c>
      <c r="S154" s="54">
        <v>1155</v>
      </c>
      <c r="T154" s="54">
        <f t="shared" si="44"/>
        <v>1140</v>
      </c>
      <c r="U154" s="54">
        <f t="shared" si="45"/>
        <v>1130</v>
      </c>
      <c r="V154" s="55">
        <f t="shared" si="46"/>
        <v>75.333333333333329</v>
      </c>
      <c r="W154" s="56">
        <f t="shared" si="47"/>
        <v>2.2599999999999998</v>
      </c>
      <c r="X154" s="56">
        <f t="shared" si="48"/>
        <v>0.37666666666666665</v>
      </c>
      <c r="Y154" s="56">
        <f t="shared" si="49"/>
        <v>0.28626666666666667</v>
      </c>
      <c r="Z154" s="56">
        <v>3.2</v>
      </c>
      <c r="AA154" s="56">
        <v>1</v>
      </c>
      <c r="AB154" s="56">
        <f t="shared" si="50"/>
        <v>0.92876712328767119</v>
      </c>
      <c r="AC154" s="56">
        <f t="shared" si="51"/>
        <v>8.0517004566210044</v>
      </c>
      <c r="AD154" s="56">
        <f t="shared" si="52"/>
        <v>83.385033789954335</v>
      </c>
      <c r="AE154" s="54">
        <f t="shared" si="53"/>
        <v>83385.033789954337</v>
      </c>
    </row>
    <row r="155" spans="1:31" x14ac:dyDescent="0.25">
      <c r="A155" s="6">
        <v>2016</v>
      </c>
      <c r="B155" s="6">
        <v>10</v>
      </c>
      <c r="C155" s="6">
        <f t="shared" si="36"/>
        <v>43</v>
      </c>
      <c r="D155" s="5">
        <v>42662</v>
      </c>
      <c r="E155" s="10">
        <v>520</v>
      </c>
      <c r="F155" s="10">
        <f t="shared" si="37"/>
        <v>540</v>
      </c>
      <c r="G155" s="46">
        <f t="shared" si="38"/>
        <v>548.16</v>
      </c>
      <c r="H155" s="10">
        <v>460</v>
      </c>
      <c r="I155" s="6">
        <f t="shared" si="39"/>
        <v>480</v>
      </c>
      <c r="J155" s="46">
        <f t="shared" si="40"/>
        <v>487.68</v>
      </c>
      <c r="K155" s="51"/>
      <c r="L155" s="15">
        <v>42632</v>
      </c>
      <c r="M155" s="62">
        <f t="shared" si="41"/>
        <v>39</v>
      </c>
      <c r="N155" s="11">
        <v>85000</v>
      </c>
      <c r="O155" s="1">
        <f t="shared" si="42"/>
        <v>92794.62</v>
      </c>
      <c r="Q155" s="57">
        <v>42582</v>
      </c>
      <c r="R155" s="62">
        <f t="shared" si="43"/>
        <v>32</v>
      </c>
      <c r="S155" s="54">
        <v>1155</v>
      </c>
      <c r="T155" s="54">
        <f t="shared" si="44"/>
        <v>1140</v>
      </c>
      <c r="U155" s="54">
        <f t="shared" si="45"/>
        <v>1130</v>
      </c>
      <c r="V155" s="55">
        <f t="shared" si="46"/>
        <v>75.333333333333329</v>
      </c>
      <c r="W155" s="56">
        <f t="shared" si="47"/>
        <v>2.2599999999999998</v>
      </c>
      <c r="X155" s="56">
        <f t="shared" si="48"/>
        <v>0.37666666666666665</v>
      </c>
      <c r="Y155" s="56">
        <f t="shared" si="49"/>
        <v>0.28626666666666667</v>
      </c>
      <c r="Z155" s="56">
        <v>3.2</v>
      </c>
      <c r="AA155" s="56">
        <v>1</v>
      </c>
      <c r="AB155" s="56">
        <f t="shared" si="50"/>
        <v>0.92876712328767119</v>
      </c>
      <c r="AC155" s="56">
        <f t="shared" si="51"/>
        <v>8.0517004566210044</v>
      </c>
      <c r="AD155" s="56">
        <f t="shared" si="52"/>
        <v>83.385033789954335</v>
      </c>
      <c r="AE155" s="54">
        <f t="shared" si="53"/>
        <v>83385.033789954337</v>
      </c>
    </row>
    <row r="156" spans="1:31" x14ac:dyDescent="0.25">
      <c r="A156" s="6">
        <v>2016</v>
      </c>
      <c r="B156" s="6">
        <v>10</v>
      </c>
      <c r="C156" s="6">
        <f t="shared" si="36"/>
        <v>43</v>
      </c>
      <c r="D156" s="5">
        <v>42663</v>
      </c>
      <c r="E156" s="10">
        <v>515</v>
      </c>
      <c r="F156" s="10">
        <f t="shared" si="37"/>
        <v>535</v>
      </c>
      <c r="G156" s="46">
        <f t="shared" si="38"/>
        <v>543.12</v>
      </c>
      <c r="H156" s="10">
        <v>455</v>
      </c>
      <c r="I156" s="6">
        <f t="shared" si="39"/>
        <v>475</v>
      </c>
      <c r="J156" s="46">
        <f t="shared" si="40"/>
        <v>482.64</v>
      </c>
      <c r="K156" s="51"/>
      <c r="L156" s="15">
        <v>42633</v>
      </c>
      <c r="M156" s="62">
        <f t="shared" si="41"/>
        <v>39</v>
      </c>
      <c r="N156" s="11">
        <v>85000</v>
      </c>
      <c r="O156" s="1">
        <f t="shared" si="42"/>
        <v>92794.62</v>
      </c>
      <c r="Q156" s="57">
        <v>42583</v>
      </c>
      <c r="R156" s="62">
        <f t="shared" si="43"/>
        <v>32</v>
      </c>
      <c r="S156" s="54">
        <v>1180.05</v>
      </c>
      <c r="T156" s="54">
        <f t="shared" si="44"/>
        <v>1165.05</v>
      </c>
      <c r="U156" s="54">
        <f t="shared" si="45"/>
        <v>1155.05</v>
      </c>
      <c r="V156" s="55">
        <f t="shared" si="46"/>
        <v>77.00333333333333</v>
      </c>
      <c r="W156" s="56">
        <f t="shared" si="47"/>
        <v>2.3100999999999998</v>
      </c>
      <c r="X156" s="56">
        <f t="shared" si="48"/>
        <v>0.38501666666666667</v>
      </c>
      <c r="Y156" s="56">
        <f t="shared" si="49"/>
        <v>0.29261266666666663</v>
      </c>
      <c r="Z156" s="56">
        <v>3.2</v>
      </c>
      <c r="AA156" s="56">
        <v>1</v>
      </c>
      <c r="AB156" s="56">
        <f t="shared" si="50"/>
        <v>0.94935616438356152</v>
      </c>
      <c r="AC156" s="56">
        <f t="shared" si="51"/>
        <v>8.1370854977168943</v>
      </c>
      <c r="AD156" s="56">
        <f t="shared" si="52"/>
        <v>85.140418831050226</v>
      </c>
      <c r="AE156" s="54">
        <f t="shared" si="53"/>
        <v>85140.418831050221</v>
      </c>
    </row>
    <row r="157" spans="1:31" x14ac:dyDescent="0.25">
      <c r="A157" s="6">
        <v>2016</v>
      </c>
      <c r="B157" s="6">
        <v>10</v>
      </c>
      <c r="C157" s="6">
        <f t="shared" si="36"/>
        <v>43</v>
      </c>
      <c r="D157" s="5">
        <v>42664</v>
      </c>
      <c r="E157" s="10">
        <v>510</v>
      </c>
      <c r="F157" s="10">
        <f t="shared" si="37"/>
        <v>530</v>
      </c>
      <c r="G157" s="46">
        <f t="shared" si="38"/>
        <v>538.08000000000004</v>
      </c>
      <c r="H157" s="10">
        <v>445</v>
      </c>
      <c r="I157" s="6">
        <f t="shared" si="39"/>
        <v>465</v>
      </c>
      <c r="J157" s="46">
        <f t="shared" si="40"/>
        <v>472.56000000000006</v>
      </c>
      <c r="K157" s="51"/>
      <c r="L157" s="15">
        <v>42634</v>
      </c>
      <c r="M157" s="62">
        <f t="shared" si="41"/>
        <v>39</v>
      </c>
      <c r="N157" s="11">
        <v>84500</v>
      </c>
      <c r="O157" s="1">
        <f t="shared" si="42"/>
        <v>92276.97</v>
      </c>
      <c r="Q157" s="57">
        <v>42584</v>
      </c>
      <c r="R157" s="62">
        <f t="shared" si="43"/>
        <v>32</v>
      </c>
      <c r="S157" s="54">
        <v>1180.05</v>
      </c>
      <c r="T157" s="54">
        <f t="shared" si="44"/>
        <v>1165.05</v>
      </c>
      <c r="U157" s="54">
        <f t="shared" si="45"/>
        <v>1155.05</v>
      </c>
      <c r="V157" s="55">
        <f t="shared" si="46"/>
        <v>77.00333333333333</v>
      </c>
      <c r="W157" s="56">
        <f t="shared" si="47"/>
        <v>2.3100999999999998</v>
      </c>
      <c r="X157" s="56">
        <f t="shared" si="48"/>
        <v>0.38501666666666667</v>
      </c>
      <c r="Y157" s="56">
        <f t="shared" si="49"/>
        <v>0.29261266666666663</v>
      </c>
      <c r="Z157" s="56">
        <v>3.2</v>
      </c>
      <c r="AA157" s="56">
        <v>1</v>
      </c>
      <c r="AB157" s="56">
        <f t="shared" si="50"/>
        <v>0.94935616438356152</v>
      </c>
      <c r="AC157" s="56">
        <f t="shared" si="51"/>
        <v>8.1370854977168943</v>
      </c>
      <c r="AD157" s="56">
        <f t="shared" si="52"/>
        <v>85.140418831050226</v>
      </c>
      <c r="AE157" s="54">
        <f t="shared" si="53"/>
        <v>85140.418831050221</v>
      </c>
    </row>
    <row r="158" spans="1:31" x14ac:dyDescent="0.25">
      <c r="A158" s="6">
        <v>2016</v>
      </c>
      <c r="B158" s="6">
        <v>10</v>
      </c>
      <c r="C158" s="6">
        <f t="shared" si="36"/>
        <v>44</v>
      </c>
      <c r="D158" s="5">
        <v>42667</v>
      </c>
      <c r="E158" s="10">
        <v>515</v>
      </c>
      <c r="F158" s="10">
        <f t="shared" si="37"/>
        <v>535</v>
      </c>
      <c r="G158" s="46">
        <f t="shared" si="38"/>
        <v>543.12</v>
      </c>
      <c r="H158" s="10">
        <v>450</v>
      </c>
      <c r="I158" s="6">
        <f t="shared" si="39"/>
        <v>470</v>
      </c>
      <c r="J158" s="46">
        <f t="shared" si="40"/>
        <v>477.6</v>
      </c>
      <c r="K158" s="51"/>
      <c r="L158" s="15">
        <v>42635</v>
      </c>
      <c r="M158" s="62">
        <f t="shared" si="41"/>
        <v>39</v>
      </c>
      <c r="N158" s="11">
        <v>84500</v>
      </c>
      <c r="O158" s="1">
        <f t="shared" si="42"/>
        <v>92276.97</v>
      </c>
      <c r="Q158" s="57">
        <v>42585</v>
      </c>
      <c r="R158" s="62">
        <f t="shared" si="43"/>
        <v>32</v>
      </c>
      <c r="S158" s="54">
        <v>1165.05</v>
      </c>
      <c r="T158" s="54">
        <f t="shared" si="44"/>
        <v>1150.05</v>
      </c>
      <c r="U158" s="54">
        <f t="shared" si="45"/>
        <v>1140.05</v>
      </c>
      <c r="V158" s="55">
        <f t="shared" si="46"/>
        <v>76.00333333333333</v>
      </c>
      <c r="W158" s="56">
        <f t="shared" si="47"/>
        <v>2.2801</v>
      </c>
      <c r="X158" s="56">
        <f t="shared" si="48"/>
        <v>0.38001666666666667</v>
      </c>
      <c r="Y158" s="56">
        <f t="shared" si="49"/>
        <v>0.28881266666666666</v>
      </c>
      <c r="Z158" s="56">
        <v>3.2</v>
      </c>
      <c r="AA158" s="56">
        <v>1</v>
      </c>
      <c r="AB158" s="56">
        <f t="shared" si="50"/>
        <v>0.93702739726027395</v>
      </c>
      <c r="AC158" s="56">
        <f t="shared" si="51"/>
        <v>8.0859567305936064</v>
      </c>
      <c r="AD158" s="56">
        <f t="shared" si="52"/>
        <v>84.089290063926939</v>
      </c>
      <c r="AE158" s="54">
        <f t="shared" si="53"/>
        <v>84089.290063926936</v>
      </c>
    </row>
    <row r="159" spans="1:31" x14ac:dyDescent="0.25">
      <c r="A159" s="6">
        <v>2016</v>
      </c>
      <c r="B159" s="6">
        <v>10</v>
      </c>
      <c r="C159" s="6">
        <f t="shared" si="36"/>
        <v>44</v>
      </c>
      <c r="D159" s="5">
        <v>42668</v>
      </c>
      <c r="E159" s="10">
        <v>505</v>
      </c>
      <c r="F159" s="10">
        <f t="shared" si="37"/>
        <v>525</v>
      </c>
      <c r="G159" s="46">
        <f t="shared" si="38"/>
        <v>533.04</v>
      </c>
      <c r="H159" s="10">
        <v>445</v>
      </c>
      <c r="I159" s="6">
        <f t="shared" si="39"/>
        <v>465</v>
      </c>
      <c r="J159" s="46">
        <f t="shared" si="40"/>
        <v>472.56000000000006</v>
      </c>
      <c r="K159" s="51"/>
      <c r="L159" s="15">
        <v>42636</v>
      </c>
      <c r="M159" s="62">
        <f t="shared" si="41"/>
        <v>39</v>
      </c>
      <c r="N159" s="11">
        <v>84500</v>
      </c>
      <c r="O159" s="1">
        <f t="shared" si="42"/>
        <v>92276.97</v>
      </c>
      <c r="Q159" s="57">
        <v>42586</v>
      </c>
      <c r="R159" s="62">
        <f t="shared" si="43"/>
        <v>32</v>
      </c>
      <c r="S159" s="54">
        <v>1150.05</v>
      </c>
      <c r="T159" s="54">
        <f t="shared" si="44"/>
        <v>1135.05</v>
      </c>
      <c r="U159" s="54">
        <f t="shared" si="45"/>
        <v>1125.05</v>
      </c>
      <c r="V159" s="55">
        <f t="shared" si="46"/>
        <v>75.00333333333333</v>
      </c>
      <c r="W159" s="56">
        <f t="shared" si="47"/>
        <v>2.2500999999999998</v>
      </c>
      <c r="X159" s="56">
        <f t="shared" si="48"/>
        <v>0.37501666666666666</v>
      </c>
      <c r="Y159" s="56">
        <f t="shared" si="49"/>
        <v>0.28501266666666664</v>
      </c>
      <c r="Z159" s="56">
        <v>3.2</v>
      </c>
      <c r="AA159" s="56">
        <v>1</v>
      </c>
      <c r="AB159" s="56">
        <f t="shared" si="50"/>
        <v>0.92469863013698617</v>
      </c>
      <c r="AC159" s="56">
        <f t="shared" si="51"/>
        <v>8.0348279634703186</v>
      </c>
      <c r="AD159" s="56">
        <f t="shared" si="52"/>
        <v>83.038161296803651</v>
      </c>
      <c r="AE159" s="54">
        <f t="shared" si="53"/>
        <v>83038.16129680365</v>
      </c>
    </row>
    <row r="160" spans="1:31" x14ac:dyDescent="0.25">
      <c r="A160" s="6">
        <v>2016</v>
      </c>
      <c r="B160" s="6">
        <v>10</v>
      </c>
      <c r="C160" s="6">
        <f t="shared" si="36"/>
        <v>44</v>
      </c>
      <c r="D160" s="5">
        <v>42669</v>
      </c>
      <c r="E160" s="10">
        <v>510</v>
      </c>
      <c r="F160" s="10">
        <f t="shared" si="37"/>
        <v>530</v>
      </c>
      <c r="G160" s="46">
        <f t="shared" si="38"/>
        <v>538.08000000000004</v>
      </c>
      <c r="H160" s="10">
        <v>450</v>
      </c>
      <c r="I160" s="6">
        <f t="shared" si="39"/>
        <v>470</v>
      </c>
      <c r="J160" s="46">
        <f t="shared" si="40"/>
        <v>477.6</v>
      </c>
      <c r="K160" s="51"/>
      <c r="L160" s="15">
        <v>42637</v>
      </c>
      <c r="M160" s="62">
        <f t="shared" si="41"/>
        <v>39</v>
      </c>
      <c r="N160" s="11">
        <v>84500</v>
      </c>
      <c r="O160" s="1">
        <f t="shared" si="42"/>
        <v>92276.97</v>
      </c>
      <c r="Q160" s="57">
        <v>42587</v>
      </c>
      <c r="R160" s="62">
        <f t="shared" si="43"/>
        <v>32</v>
      </c>
      <c r="S160" s="54">
        <v>1174.95</v>
      </c>
      <c r="T160" s="54">
        <f t="shared" si="44"/>
        <v>1159.95</v>
      </c>
      <c r="U160" s="54">
        <f t="shared" si="45"/>
        <v>1149.95</v>
      </c>
      <c r="V160" s="55">
        <f t="shared" si="46"/>
        <v>76.663333333333341</v>
      </c>
      <c r="W160" s="56">
        <f t="shared" si="47"/>
        <v>2.2999000000000001</v>
      </c>
      <c r="X160" s="56">
        <f t="shared" si="48"/>
        <v>0.38331666666666669</v>
      </c>
      <c r="Y160" s="56">
        <f t="shared" si="49"/>
        <v>0.29132066666666673</v>
      </c>
      <c r="Z160" s="56">
        <v>3.2</v>
      </c>
      <c r="AA160" s="56">
        <v>1</v>
      </c>
      <c r="AB160" s="56">
        <f t="shared" si="50"/>
        <v>0.94516438356164401</v>
      </c>
      <c r="AC160" s="56">
        <f t="shared" si="51"/>
        <v>8.1197017168949781</v>
      </c>
      <c r="AD160" s="56">
        <f t="shared" si="52"/>
        <v>84.783035050228321</v>
      </c>
      <c r="AE160" s="54">
        <f t="shared" si="53"/>
        <v>84783.035050228325</v>
      </c>
    </row>
    <row r="161" spans="1:31" x14ac:dyDescent="0.25">
      <c r="A161" s="6">
        <v>2016</v>
      </c>
      <c r="B161" s="6">
        <v>10</v>
      </c>
      <c r="C161" s="6">
        <f t="shared" si="36"/>
        <v>44</v>
      </c>
      <c r="D161" s="5">
        <v>42670</v>
      </c>
      <c r="E161" s="10">
        <v>510</v>
      </c>
      <c r="F161" s="10">
        <f t="shared" si="37"/>
        <v>530</v>
      </c>
      <c r="G161" s="46">
        <f t="shared" si="38"/>
        <v>538.08000000000004</v>
      </c>
      <c r="H161" s="10">
        <v>450</v>
      </c>
      <c r="I161" s="6">
        <f t="shared" si="39"/>
        <v>470</v>
      </c>
      <c r="J161" s="46">
        <f t="shared" si="40"/>
        <v>477.6</v>
      </c>
      <c r="K161" s="51"/>
      <c r="L161" s="15">
        <v>42639</v>
      </c>
      <c r="M161" s="62">
        <f t="shared" si="41"/>
        <v>40</v>
      </c>
      <c r="N161" s="11">
        <v>84000</v>
      </c>
      <c r="O161" s="1">
        <f t="shared" si="42"/>
        <v>91759.32</v>
      </c>
      <c r="Q161" s="57">
        <v>42588</v>
      </c>
      <c r="R161" s="62">
        <f t="shared" si="43"/>
        <v>32</v>
      </c>
      <c r="S161" s="54">
        <v>1185</v>
      </c>
      <c r="T161" s="54">
        <f t="shared" si="44"/>
        <v>1170</v>
      </c>
      <c r="U161" s="54">
        <f t="shared" si="45"/>
        <v>1160</v>
      </c>
      <c r="V161" s="55">
        <f t="shared" si="46"/>
        <v>77.333333333333329</v>
      </c>
      <c r="W161" s="56">
        <f t="shared" si="47"/>
        <v>2.3199999999999998</v>
      </c>
      <c r="X161" s="56">
        <f t="shared" si="48"/>
        <v>0.38666666666666666</v>
      </c>
      <c r="Y161" s="56">
        <f t="shared" si="49"/>
        <v>0.29386666666666666</v>
      </c>
      <c r="Z161" s="56">
        <v>3.2</v>
      </c>
      <c r="AA161" s="56">
        <v>1</v>
      </c>
      <c r="AB161" s="56">
        <f t="shared" si="50"/>
        <v>0.95342465753424654</v>
      </c>
      <c r="AC161" s="56">
        <f t="shared" si="51"/>
        <v>8.1539579908675801</v>
      </c>
      <c r="AD161" s="56">
        <f t="shared" si="52"/>
        <v>85.48729132420091</v>
      </c>
      <c r="AE161" s="54">
        <f t="shared" si="53"/>
        <v>85487.291324200909</v>
      </c>
    </row>
    <row r="162" spans="1:31" x14ac:dyDescent="0.25">
      <c r="A162" s="6">
        <v>2016</v>
      </c>
      <c r="B162" s="6">
        <v>10</v>
      </c>
      <c r="C162" s="6">
        <f t="shared" si="36"/>
        <v>44</v>
      </c>
      <c r="D162" s="5">
        <v>42671</v>
      </c>
      <c r="E162" s="10">
        <v>495</v>
      </c>
      <c r="F162" s="10">
        <f t="shared" si="37"/>
        <v>515</v>
      </c>
      <c r="G162" s="46">
        <f t="shared" si="38"/>
        <v>522.96</v>
      </c>
      <c r="H162" s="10">
        <v>450</v>
      </c>
      <c r="I162" s="6">
        <f t="shared" si="39"/>
        <v>470</v>
      </c>
      <c r="J162" s="46">
        <f t="shared" si="40"/>
        <v>477.6</v>
      </c>
      <c r="K162" s="51"/>
      <c r="L162" s="15">
        <v>42640</v>
      </c>
      <c r="M162" s="62">
        <f t="shared" si="41"/>
        <v>40</v>
      </c>
      <c r="N162" s="11">
        <v>83000</v>
      </c>
      <c r="O162" s="1">
        <f t="shared" si="42"/>
        <v>90724.02</v>
      </c>
      <c r="Q162" s="57">
        <v>42589</v>
      </c>
      <c r="R162" s="62">
        <f t="shared" si="43"/>
        <v>33</v>
      </c>
      <c r="S162" s="54">
        <v>1185</v>
      </c>
      <c r="T162" s="54">
        <f t="shared" si="44"/>
        <v>1170</v>
      </c>
      <c r="U162" s="54">
        <f t="shared" si="45"/>
        <v>1160</v>
      </c>
      <c r="V162" s="55">
        <f t="shared" si="46"/>
        <v>77.333333333333329</v>
      </c>
      <c r="W162" s="56">
        <f t="shared" si="47"/>
        <v>2.3199999999999998</v>
      </c>
      <c r="X162" s="56">
        <f t="shared" si="48"/>
        <v>0.38666666666666666</v>
      </c>
      <c r="Y162" s="56">
        <f t="shared" si="49"/>
        <v>0.29386666666666666</v>
      </c>
      <c r="Z162" s="56">
        <v>3.2</v>
      </c>
      <c r="AA162" s="56">
        <v>1</v>
      </c>
      <c r="AB162" s="56">
        <f t="shared" si="50"/>
        <v>0.95342465753424654</v>
      </c>
      <c r="AC162" s="56">
        <f t="shared" si="51"/>
        <v>8.1539579908675801</v>
      </c>
      <c r="AD162" s="56">
        <f t="shared" si="52"/>
        <v>85.48729132420091</v>
      </c>
      <c r="AE162" s="54">
        <f t="shared" si="53"/>
        <v>85487.291324200909</v>
      </c>
    </row>
    <row r="163" spans="1:31" x14ac:dyDescent="0.25">
      <c r="A163" s="6">
        <v>2016</v>
      </c>
      <c r="B163" s="6">
        <v>11</v>
      </c>
      <c r="C163" s="6">
        <f t="shared" si="36"/>
        <v>45</v>
      </c>
      <c r="D163" s="5">
        <v>42676</v>
      </c>
      <c r="E163" s="10">
        <v>490</v>
      </c>
      <c r="F163" s="10">
        <f t="shared" si="37"/>
        <v>510</v>
      </c>
      <c r="G163" s="46">
        <f t="shared" si="38"/>
        <v>517.91999999999996</v>
      </c>
      <c r="H163" s="10">
        <v>445</v>
      </c>
      <c r="I163" s="6">
        <f t="shared" si="39"/>
        <v>465</v>
      </c>
      <c r="J163" s="46">
        <f t="shared" si="40"/>
        <v>472.56000000000006</v>
      </c>
      <c r="K163" s="51"/>
      <c r="L163" s="15">
        <v>42641</v>
      </c>
      <c r="M163" s="62">
        <f t="shared" si="41"/>
        <v>40</v>
      </c>
      <c r="N163" s="11">
        <v>82500</v>
      </c>
      <c r="O163" s="1">
        <f t="shared" si="42"/>
        <v>90206.37</v>
      </c>
      <c r="Q163" s="57">
        <v>42590</v>
      </c>
      <c r="R163" s="62">
        <f t="shared" si="43"/>
        <v>33</v>
      </c>
      <c r="S163" s="54">
        <v>1200</v>
      </c>
      <c r="T163" s="54">
        <f t="shared" si="44"/>
        <v>1185</v>
      </c>
      <c r="U163" s="54">
        <f t="shared" si="45"/>
        <v>1175</v>
      </c>
      <c r="V163" s="55">
        <f t="shared" si="46"/>
        <v>78.333333333333329</v>
      </c>
      <c r="W163" s="56">
        <f t="shared" si="47"/>
        <v>2.3499999999999996</v>
      </c>
      <c r="X163" s="56">
        <f t="shared" si="48"/>
        <v>0.39166666666666666</v>
      </c>
      <c r="Y163" s="56">
        <f t="shared" si="49"/>
        <v>0.29766666666666663</v>
      </c>
      <c r="Z163" s="56">
        <v>3.2</v>
      </c>
      <c r="AA163" s="56">
        <v>1</v>
      </c>
      <c r="AB163" s="56">
        <f t="shared" si="50"/>
        <v>0.965753424657534</v>
      </c>
      <c r="AC163" s="56">
        <f t="shared" si="51"/>
        <v>8.2050867579908662</v>
      </c>
      <c r="AD163" s="56">
        <f t="shared" si="52"/>
        <v>86.538420091324198</v>
      </c>
      <c r="AE163" s="54">
        <f t="shared" si="53"/>
        <v>86538.420091324195</v>
      </c>
    </row>
    <row r="164" spans="1:31" x14ac:dyDescent="0.25">
      <c r="A164" s="6">
        <v>2016</v>
      </c>
      <c r="B164" s="6">
        <v>11</v>
      </c>
      <c r="C164" s="6">
        <f t="shared" si="36"/>
        <v>45</v>
      </c>
      <c r="D164" s="5">
        <v>42677</v>
      </c>
      <c r="E164" s="10">
        <v>490</v>
      </c>
      <c r="F164" s="10">
        <f t="shared" si="37"/>
        <v>510</v>
      </c>
      <c r="G164" s="46">
        <f t="shared" si="38"/>
        <v>517.91999999999996</v>
      </c>
      <c r="H164" s="10">
        <v>445</v>
      </c>
      <c r="I164" s="6">
        <f t="shared" si="39"/>
        <v>465</v>
      </c>
      <c r="J164" s="46">
        <f t="shared" si="40"/>
        <v>472.56000000000006</v>
      </c>
      <c r="K164" s="51"/>
      <c r="L164" s="15">
        <v>42642</v>
      </c>
      <c r="M164" s="62">
        <f t="shared" si="41"/>
        <v>40</v>
      </c>
      <c r="N164" s="11">
        <v>82000</v>
      </c>
      <c r="O164" s="1">
        <f t="shared" si="42"/>
        <v>89688.72</v>
      </c>
      <c r="Q164" s="57">
        <v>42591</v>
      </c>
      <c r="R164" s="62">
        <f t="shared" si="43"/>
        <v>33</v>
      </c>
      <c r="S164" s="54">
        <v>1189.95</v>
      </c>
      <c r="T164" s="54">
        <f t="shared" si="44"/>
        <v>1174.95</v>
      </c>
      <c r="U164" s="54">
        <f t="shared" si="45"/>
        <v>1164.95</v>
      </c>
      <c r="V164" s="55">
        <f t="shared" si="46"/>
        <v>77.663333333333341</v>
      </c>
      <c r="W164" s="56">
        <f t="shared" si="47"/>
        <v>2.3299000000000003</v>
      </c>
      <c r="X164" s="56">
        <f t="shared" si="48"/>
        <v>0.3883166666666667</v>
      </c>
      <c r="Y164" s="56">
        <f t="shared" si="49"/>
        <v>0.2951206666666667</v>
      </c>
      <c r="Z164" s="56">
        <v>3.2</v>
      </c>
      <c r="AA164" s="56">
        <v>1</v>
      </c>
      <c r="AB164" s="56">
        <f t="shared" si="50"/>
        <v>0.95749315068493168</v>
      </c>
      <c r="AC164" s="56">
        <f t="shared" si="51"/>
        <v>8.1708304840182659</v>
      </c>
      <c r="AD164" s="56">
        <f t="shared" si="52"/>
        <v>85.834163817351609</v>
      </c>
      <c r="AE164" s="54">
        <f t="shared" si="53"/>
        <v>85834.163817351611</v>
      </c>
    </row>
    <row r="165" spans="1:31" x14ac:dyDescent="0.25">
      <c r="A165" s="6">
        <v>2016</v>
      </c>
      <c r="B165" s="6">
        <v>11</v>
      </c>
      <c r="C165" s="6">
        <f t="shared" si="36"/>
        <v>45</v>
      </c>
      <c r="D165" s="5">
        <v>42678</v>
      </c>
      <c r="E165" s="10">
        <v>490</v>
      </c>
      <c r="F165" s="10">
        <f t="shared" si="37"/>
        <v>510</v>
      </c>
      <c r="G165" s="46">
        <f t="shared" si="38"/>
        <v>517.91999999999996</v>
      </c>
      <c r="H165" s="10">
        <v>445</v>
      </c>
      <c r="I165" s="6">
        <f t="shared" si="39"/>
        <v>465</v>
      </c>
      <c r="J165" s="46">
        <f t="shared" si="40"/>
        <v>472.56000000000006</v>
      </c>
      <c r="K165" s="51"/>
      <c r="L165" s="15">
        <v>42643</v>
      </c>
      <c r="M165" s="62">
        <f t="shared" si="41"/>
        <v>40</v>
      </c>
      <c r="N165" s="11">
        <v>82000</v>
      </c>
      <c r="O165" s="1">
        <f t="shared" si="42"/>
        <v>89688.72</v>
      </c>
      <c r="Q165" s="57">
        <v>42592</v>
      </c>
      <c r="R165" s="62">
        <f t="shared" si="43"/>
        <v>33</v>
      </c>
      <c r="S165" s="54">
        <v>1195.05</v>
      </c>
      <c r="T165" s="54">
        <f t="shared" si="44"/>
        <v>1180.05</v>
      </c>
      <c r="U165" s="54">
        <f t="shared" si="45"/>
        <v>1170.05</v>
      </c>
      <c r="V165" s="55">
        <f t="shared" si="46"/>
        <v>78.00333333333333</v>
      </c>
      <c r="W165" s="56">
        <f t="shared" si="47"/>
        <v>2.3400999999999996</v>
      </c>
      <c r="X165" s="56">
        <f t="shared" si="48"/>
        <v>0.39001666666666668</v>
      </c>
      <c r="Y165" s="56">
        <f t="shared" si="49"/>
        <v>0.29641266666666666</v>
      </c>
      <c r="Z165" s="56">
        <v>3.2</v>
      </c>
      <c r="AA165" s="56">
        <v>1</v>
      </c>
      <c r="AB165" s="56">
        <f t="shared" si="50"/>
        <v>0.96168493150684942</v>
      </c>
      <c r="AC165" s="56">
        <f t="shared" si="51"/>
        <v>8.1882142648401839</v>
      </c>
      <c r="AD165" s="56">
        <f t="shared" si="52"/>
        <v>86.191547598173514</v>
      </c>
      <c r="AE165" s="54">
        <f t="shared" si="53"/>
        <v>86191.547598173507</v>
      </c>
    </row>
    <row r="166" spans="1:31" x14ac:dyDescent="0.25">
      <c r="A166" s="6">
        <v>2016</v>
      </c>
      <c r="B166" s="6">
        <v>11</v>
      </c>
      <c r="C166" s="6">
        <f t="shared" si="36"/>
        <v>46</v>
      </c>
      <c r="D166" s="5">
        <v>42681</v>
      </c>
      <c r="E166" s="10">
        <v>490</v>
      </c>
      <c r="F166" s="10">
        <f t="shared" si="37"/>
        <v>510</v>
      </c>
      <c r="G166" s="46">
        <f t="shared" si="38"/>
        <v>517.91999999999996</v>
      </c>
      <c r="H166" s="10">
        <v>445</v>
      </c>
      <c r="I166" s="6">
        <f t="shared" si="39"/>
        <v>465</v>
      </c>
      <c r="J166" s="46">
        <f t="shared" si="40"/>
        <v>472.56000000000006</v>
      </c>
      <c r="K166" s="51"/>
      <c r="L166" s="15">
        <v>42644</v>
      </c>
      <c r="M166" s="62">
        <f t="shared" si="41"/>
        <v>40</v>
      </c>
      <c r="N166" s="11">
        <v>82100</v>
      </c>
      <c r="O166" s="1">
        <f t="shared" si="42"/>
        <v>89792.25</v>
      </c>
      <c r="Q166" s="57">
        <v>42593</v>
      </c>
      <c r="R166" s="62">
        <f t="shared" si="43"/>
        <v>33</v>
      </c>
      <c r="S166" s="54">
        <v>1195.05</v>
      </c>
      <c r="T166" s="54">
        <f t="shared" si="44"/>
        <v>1180.05</v>
      </c>
      <c r="U166" s="54">
        <f t="shared" si="45"/>
        <v>1170.05</v>
      </c>
      <c r="V166" s="55">
        <f t="shared" si="46"/>
        <v>78.00333333333333</v>
      </c>
      <c r="W166" s="56">
        <f t="shared" si="47"/>
        <v>2.3400999999999996</v>
      </c>
      <c r="X166" s="56">
        <f t="shared" si="48"/>
        <v>0.39001666666666668</v>
      </c>
      <c r="Y166" s="56">
        <f t="shared" si="49"/>
        <v>0.29641266666666666</v>
      </c>
      <c r="Z166" s="56">
        <v>3.2</v>
      </c>
      <c r="AA166" s="56">
        <v>1</v>
      </c>
      <c r="AB166" s="56">
        <f t="shared" si="50"/>
        <v>0.96168493150684942</v>
      </c>
      <c r="AC166" s="56">
        <f t="shared" si="51"/>
        <v>8.1882142648401839</v>
      </c>
      <c r="AD166" s="56">
        <f t="shared" si="52"/>
        <v>86.191547598173514</v>
      </c>
      <c r="AE166" s="54">
        <f t="shared" si="53"/>
        <v>86191.547598173507</v>
      </c>
    </row>
    <row r="167" spans="1:31" x14ac:dyDescent="0.25">
      <c r="A167" s="6">
        <v>2016</v>
      </c>
      <c r="B167" s="6">
        <v>11</v>
      </c>
      <c r="C167" s="6">
        <f t="shared" si="36"/>
        <v>46</v>
      </c>
      <c r="D167" s="5">
        <v>42682</v>
      </c>
      <c r="E167" s="10">
        <v>500</v>
      </c>
      <c r="F167" s="10">
        <f t="shared" si="37"/>
        <v>520</v>
      </c>
      <c r="G167" s="46">
        <f t="shared" si="38"/>
        <v>528</v>
      </c>
      <c r="H167" s="10">
        <v>450</v>
      </c>
      <c r="I167" s="6">
        <f t="shared" si="39"/>
        <v>470</v>
      </c>
      <c r="J167" s="46">
        <f t="shared" si="40"/>
        <v>477.6</v>
      </c>
      <c r="K167" s="51"/>
      <c r="L167" s="15">
        <v>42646</v>
      </c>
      <c r="M167" s="62">
        <f t="shared" si="41"/>
        <v>41</v>
      </c>
      <c r="N167" s="11">
        <v>82500</v>
      </c>
      <c r="O167" s="1">
        <f t="shared" si="42"/>
        <v>90206.37</v>
      </c>
      <c r="Q167" s="57">
        <v>42594</v>
      </c>
      <c r="R167" s="62">
        <f t="shared" si="43"/>
        <v>33</v>
      </c>
      <c r="S167" s="54">
        <v>1234.95</v>
      </c>
      <c r="T167" s="54">
        <f t="shared" si="44"/>
        <v>1219.95</v>
      </c>
      <c r="U167" s="54">
        <f t="shared" si="45"/>
        <v>1209.95</v>
      </c>
      <c r="V167" s="55">
        <f t="shared" si="46"/>
        <v>80.663333333333341</v>
      </c>
      <c r="W167" s="56">
        <f t="shared" si="47"/>
        <v>2.4199000000000002</v>
      </c>
      <c r="X167" s="56">
        <f t="shared" si="48"/>
        <v>0.40331666666666671</v>
      </c>
      <c r="Y167" s="56">
        <f t="shared" si="49"/>
        <v>0.30652066666666672</v>
      </c>
      <c r="Z167" s="56">
        <v>3.2</v>
      </c>
      <c r="AA167" s="56">
        <v>1</v>
      </c>
      <c r="AB167" s="56">
        <f t="shared" si="50"/>
        <v>0.9944794520547946</v>
      </c>
      <c r="AC167" s="56">
        <f t="shared" si="51"/>
        <v>8.3242167853881277</v>
      </c>
      <c r="AD167" s="56">
        <f t="shared" si="52"/>
        <v>88.987550118721472</v>
      </c>
      <c r="AE167" s="54">
        <f t="shared" si="53"/>
        <v>88987.550118721469</v>
      </c>
    </row>
    <row r="168" spans="1:31" x14ac:dyDescent="0.25">
      <c r="A168" s="6">
        <v>2016</v>
      </c>
      <c r="B168" s="6">
        <v>11</v>
      </c>
      <c r="C168" s="6">
        <f t="shared" si="36"/>
        <v>46</v>
      </c>
      <c r="D168" s="5">
        <v>42683</v>
      </c>
      <c r="E168" s="10">
        <v>495</v>
      </c>
      <c r="F168" s="10">
        <f t="shared" si="37"/>
        <v>515</v>
      </c>
      <c r="G168" s="46">
        <f t="shared" si="38"/>
        <v>522.96</v>
      </c>
      <c r="H168" s="10">
        <v>445</v>
      </c>
      <c r="I168" s="6">
        <f t="shared" si="39"/>
        <v>465</v>
      </c>
      <c r="J168" s="46">
        <f t="shared" si="40"/>
        <v>472.56000000000006</v>
      </c>
      <c r="K168" s="51"/>
      <c r="L168" s="15">
        <v>42647</v>
      </c>
      <c r="M168" s="62">
        <f t="shared" si="41"/>
        <v>41</v>
      </c>
      <c r="N168" s="11">
        <v>82000</v>
      </c>
      <c r="O168" s="1">
        <f t="shared" si="42"/>
        <v>89688.72</v>
      </c>
      <c r="Q168" s="57">
        <v>42595</v>
      </c>
      <c r="R168" s="62">
        <f t="shared" si="43"/>
        <v>33</v>
      </c>
      <c r="S168" s="54">
        <v>1275</v>
      </c>
      <c r="T168" s="54">
        <f t="shared" si="44"/>
        <v>1260</v>
      </c>
      <c r="U168" s="54">
        <f t="shared" si="45"/>
        <v>1250</v>
      </c>
      <c r="V168" s="55">
        <f t="shared" si="46"/>
        <v>83.333333333333329</v>
      </c>
      <c r="W168" s="56">
        <f t="shared" si="47"/>
        <v>2.4999999999999996</v>
      </c>
      <c r="X168" s="56">
        <f t="shared" si="48"/>
        <v>0.41666666666666663</v>
      </c>
      <c r="Y168" s="56">
        <f t="shared" si="49"/>
        <v>0.31666666666666665</v>
      </c>
      <c r="Z168" s="56">
        <v>3.2</v>
      </c>
      <c r="AA168" s="56">
        <v>1</v>
      </c>
      <c r="AB168" s="56">
        <f t="shared" si="50"/>
        <v>1.0273972602739725</v>
      </c>
      <c r="AC168" s="56">
        <f t="shared" si="51"/>
        <v>8.4607305936073054</v>
      </c>
      <c r="AD168" s="56">
        <f t="shared" si="52"/>
        <v>91.794063926940638</v>
      </c>
      <c r="AE168" s="54">
        <f t="shared" si="53"/>
        <v>91794.063926940638</v>
      </c>
    </row>
    <row r="169" spans="1:31" x14ac:dyDescent="0.25">
      <c r="A169" s="6">
        <v>2016</v>
      </c>
      <c r="B169" s="6">
        <v>11</v>
      </c>
      <c r="C169" s="6">
        <f t="shared" si="36"/>
        <v>46</v>
      </c>
      <c r="D169" s="5">
        <v>42684</v>
      </c>
      <c r="E169" s="10">
        <v>500</v>
      </c>
      <c r="F169" s="10">
        <f t="shared" si="37"/>
        <v>520</v>
      </c>
      <c r="G169" s="46">
        <f t="shared" si="38"/>
        <v>528</v>
      </c>
      <c r="H169" s="10">
        <v>450</v>
      </c>
      <c r="I169" s="6">
        <f t="shared" si="39"/>
        <v>470</v>
      </c>
      <c r="J169" s="46">
        <f t="shared" si="40"/>
        <v>477.6</v>
      </c>
      <c r="K169" s="51"/>
      <c r="L169" s="15">
        <v>42648</v>
      </c>
      <c r="M169" s="62">
        <f t="shared" si="41"/>
        <v>41</v>
      </c>
      <c r="N169" s="11">
        <v>82000</v>
      </c>
      <c r="O169" s="1">
        <f t="shared" si="42"/>
        <v>89688.72</v>
      </c>
      <c r="Q169" s="57">
        <v>42596</v>
      </c>
      <c r="R169" s="62">
        <f t="shared" si="43"/>
        <v>34</v>
      </c>
      <c r="S169" s="54">
        <v>1275</v>
      </c>
      <c r="T169" s="54">
        <f t="shared" si="44"/>
        <v>1260</v>
      </c>
      <c r="U169" s="54">
        <f t="shared" si="45"/>
        <v>1250</v>
      </c>
      <c r="V169" s="55">
        <f t="shared" si="46"/>
        <v>83.333333333333329</v>
      </c>
      <c r="W169" s="56">
        <f t="shared" si="47"/>
        <v>2.4999999999999996</v>
      </c>
      <c r="X169" s="56">
        <f t="shared" si="48"/>
        <v>0.41666666666666663</v>
      </c>
      <c r="Y169" s="56">
        <f t="shared" si="49"/>
        <v>0.31666666666666665</v>
      </c>
      <c r="Z169" s="56">
        <v>3.2</v>
      </c>
      <c r="AA169" s="56">
        <v>1</v>
      </c>
      <c r="AB169" s="56">
        <f t="shared" si="50"/>
        <v>1.0273972602739725</v>
      </c>
      <c r="AC169" s="56">
        <f t="shared" si="51"/>
        <v>8.4607305936073054</v>
      </c>
      <c r="AD169" s="56">
        <f t="shared" si="52"/>
        <v>91.794063926940638</v>
      </c>
      <c r="AE169" s="54">
        <f t="shared" si="53"/>
        <v>91794.063926940638</v>
      </c>
    </row>
    <row r="170" spans="1:31" x14ac:dyDescent="0.25">
      <c r="A170" s="6">
        <v>2016</v>
      </c>
      <c r="B170" s="6">
        <v>11</v>
      </c>
      <c r="C170" s="6">
        <f t="shared" si="36"/>
        <v>46</v>
      </c>
      <c r="D170" s="5">
        <v>42685</v>
      </c>
      <c r="E170" s="10">
        <v>505</v>
      </c>
      <c r="F170" s="10">
        <f t="shared" si="37"/>
        <v>525</v>
      </c>
      <c r="G170" s="46">
        <f t="shared" si="38"/>
        <v>533.04</v>
      </c>
      <c r="H170" s="10">
        <v>455</v>
      </c>
      <c r="I170" s="6">
        <f t="shared" si="39"/>
        <v>475</v>
      </c>
      <c r="J170" s="46">
        <f t="shared" si="40"/>
        <v>482.64</v>
      </c>
      <c r="K170" s="51"/>
      <c r="L170" s="15">
        <v>42649</v>
      </c>
      <c r="M170" s="62">
        <f t="shared" si="41"/>
        <v>41</v>
      </c>
      <c r="N170" s="11">
        <v>82100</v>
      </c>
      <c r="O170" s="1">
        <f t="shared" si="42"/>
        <v>89792.25</v>
      </c>
      <c r="Q170" s="57">
        <v>42597</v>
      </c>
      <c r="R170" s="62">
        <f t="shared" si="43"/>
        <v>34</v>
      </c>
      <c r="S170" s="54">
        <v>1275</v>
      </c>
      <c r="T170" s="54">
        <f t="shared" si="44"/>
        <v>1260</v>
      </c>
      <c r="U170" s="54">
        <f t="shared" si="45"/>
        <v>1250</v>
      </c>
      <c r="V170" s="55">
        <f t="shared" si="46"/>
        <v>83.333333333333329</v>
      </c>
      <c r="W170" s="56">
        <f t="shared" si="47"/>
        <v>2.4999999999999996</v>
      </c>
      <c r="X170" s="56">
        <f t="shared" si="48"/>
        <v>0.41666666666666663</v>
      </c>
      <c r="Y170" s="56">
        <f t="shared" si="49"/>
        <v>0.31666666666666665</v>
      </c>
      <c r="Z170" s="56">
        <v>3.2</v>
      </c>
      <c r="AA170" s="56">
        <v>1</v>
      </c>
      <c r="AB170" s="56">
        <f t="shared" si="50"/>
        <v>1.0273972602739725</v>
      </c>
      <c r="AC170" s="56">
        <f t="shared" si="51"/>
        <v>8.4607305936073054</v>
      </c>
      <c r="AD170" s="56">
        <f t="shared" si="52"/>
        <v>91.794063926940638</v>
      </c>
      <c r="AE170" s="54">
        <f t="shared" si="53"/>
        <v>91794.063926940638</v>
      </c>
    </row>
    <row r="171" spans="1:31" x14ac:dyDescent="0.25">
      <c r="A171" s="6">
        <v>2016</v>
      </c>
      <c r="B171" s="6">
        <v>11</v>
      </c>
      <c r="C171" s="6">
        <f t="shared" si="36"/>
        <v>47</v>
      </c>
      <c r="D171" s="5">
        <v>42688</v>
      </c>
      <c r="E171" s="10">
        <v>495</v>
      </c>
      <c r="F171" s="10">
        <f t="shared" si="37"/>
        <v>515</v>
      </c>
      <c r="G171" s="46">
        <f t="shared" si="38"/>
        <v>522.96</v>
      </c>
      <c r="H171" s="10">
        <v>445</v>
      </c>
      <c r="I171" s="6">
        <f t="shared" si="39"/>
        <v>465</v>
      </c>
      <c r="J171" s="46">
        <f t="shared" si="40"/>
        <v>472.56000000000006</v>
      </c>
      <c r="K171" s="51"/>
      <c r="L171" s="15">
        <v>42650</v>
      </c>
      <c r="M171" s="62">
        <f t="shared" si="41"/>
        <v>41</v>
      </c>
      <c r="N171" s="11">
        <v>83100</v>
      </c>
      <c r="O171" s="1">
        <f t="shared" si="42"/>
        <v>90827.55</v>
      </c>
      <c r="Q171" s="57">
        <v>42598</v>
      </c>
      <c r="R171" s="62">
        <f t="shared" si="43"/>
        <v>34</v>
      </c>
      <c r="S171" s="54">
        <v>1335</v>
      </c>
      <c r="T171" s="54">
        <f t="shared" si="44"/>
        <v>1320</v>
      </c>
      <c r="U171" s="54">
        <f t="shared" si="45"/>
        <v>1310</v>
      </c>
      <c r="V171" s="55">
        <f t="shared" si="46"/>
        <v>87.333333333333329</v>
      </c>
      <c r="W171" s="56">
        <f t="shared" si="47"/>
        <v>2.6199999999999997</v>
      </c>
      <c r="X171" s="56">
        <f t="shared" si="48"/>
        <v>0.43666666666666665</v>
      </c>
      <c r="Y171" s="56">
        <f t="shared" si="49"/>
        <v>0.33186666666666664</v>
      </c>
      <c r="Z171" s="56">
        <v>3.2</v>
      </c>
      <c r="AA171" s="56">
        <v>1</v>
      </c>
      <c r="AB171" s="56">
        <f t="shared" si="50"/>
        <v>1.0767123287671232</v>
      </c>
      <c r="AC171" s="56">
        <f t="shared" si="51"/>
        <v>8.665245662100455</v>
      </c>
      <c r="AD171" s="56">
        <f t="shared" si="52"/>
        <v>95.998578995433789</v>
      </c>
      <c r="AE171" s="54">
        <f t="shared" si="53"/>
        <v>95998.578995433796</v>
      </c>
    </row>
    <row r="172" spans="1:31" x14ac:dyDescent="0.25">
      <c r="A172" s="6">
        <v>2016</v>
      </c>
      <c r="B172" s="6">
        <v>11</v>
      </c>
      <c r="C172" s="6">
        <f t="shared" si="36"/>
        <v>47</v>
      </c>
      <c r="D172" s="5">
        <v>42689</v>
      </c>
      <c r="E172" s="10">
        <v>500</v>
      </c>
      <c r="F172" s="10">
        <f t="shared" si="37"/>
        <v>520</v>
      </c>
      <c r="G172" s="46">
        <f t="shared" si="38"/>
        <v>528</v>
      </c>
      <c r="H172" s="10">
        <v>440</v>
      </c>
      <c r="I172" s="6">
        <f t="shared" si="39"/>
        <v>460</v>
      </c>
      <c r="J172" s="46">
        <f t="shared" si="40"/>
        <v>467.52</v>
      </c>
      <c r="K172" s="51"/>
      <c r="L172" s="15">
        <v>42651</v>
      </c>
      <c r="M172" s="62">
        <f t="shared" si="41"/>
        <v>41</v>
      </c>
      <c r="N172" s="11">
        <v>83100</v>
      </c>
      <c r="O172" s="1">
        <f t="shared" si="42"/>
        <v>90827.55</v>
      </c>
      <c r="Q172" s="57">
        <v>42599</v>
      </c>
      <c r="R172" s="62">
        <f t="shared" si="43"/>
        <v>34</v>
      </c>
      <c r="S172" s="54">
        <v>1324.95</v>
      </c>
      <c r="T172" s="54">
        <f t="shared" si="44"/>
        <v>1309.95</v>
      </c>
      <c r="U172" s="54">
        <f t="shared" si="45"/>
        <v>1299.95</v>
      </c>
      <c r="V172" s="55">
        <f t="shared" si="46"/>
        <v>86.663333333333341</v>
      </c>
      <c r="W172" s="56">
        <f t="shared" si="47"/>
        <v>2.5999000000000003</v>
      </c>
      <c r="X172" s="56">
        <f t="shared" si="48"/>
        <v>0.43331666666666674</v>
      </c>
      <c r="Y172" s="56">
        <f t="shared" si="49"/>
        <v>0.32932066666666671</v>
      </c>
      <c r="Z172" s="56">
        <v>3.2</v>
      </c>
      <c r="AA172" s="56">
        <v>1</v>
      </c>
      <c r="AB172" s="56">
        <f t="shared" si="50"/>
        <v>1.0684520547945207</v>
      </c>
      <c r="AC172" s="56">
        <f t="shared" si="51"/>
        <v>8.6309893881278548</v>
      </c>
      <c r="AD172" s="56">
        <f t="shared" si="52"/>
        <v>95.294322721461199</v>
      </c>
      <c r="AE172" s="54">
        <f t="shared" si="53"/>
        <v>95294.322721461198</v>
      </c>
    </row>
    <row r="173" spans="1:31" x14ac:dyDescent="0.25">
      <c r="A173" s="6">
        <v>2016</v>
      </c>
      <c r="B173" s="6">
        <v>11</v>
      </c>
      <c r="C173" s="6">
        <f t="shared" si="36"/>
        <v>47</v>
      </c>
      <c r="D173" s="5">
        <v>42690</v>
      </c>
      <c r="E173" s="10">
        <v>505</v>
      </c>
      <c r="F173" s="10">
        <f t="shared" si="37"/>
        <v>525</v>
      </c>
      <c r="G173" s="46">
        <f t="shared" si="38"/>
        <v>533.04</v>
      </c>
      <c r="H173" s="10">
        <v>445</v>
      </c>
      <c r="I173" s="6">
        <f t="shared" si="39"/>
        <v>465</v>
      </c>
      <c r="J173" s="46">
        <f t="shared" si="40"/>
        <v>472.56000000000006</v>
      </c>
      <c r="K173" s="51"/>
      <c r="L173" s="15">
        <v>42653</v>
      </c>
      <c r="M173" s="62">
        <f t="shared" si="41"/>
        <v>42</v>
      </c>
      <c r="N173" s="11">
        <v>82800</v>
      </c>
      <c r="O173" s="1">
        <f t="shared" si="42"/>
        <v>90516.96</v>
      </c>
      <c r="Q173" s="57">
        <v>42600</v>
      </c>
      <c r="R173" s="62">
        <f t="shared" si="43"/>
        <v>34</v>
      </c>
      <c r="S173" s="54">
        <v>1384.95</v>
      </c>
      <c r="T173" s="54">
        <f t="shared" si="44"/>
        <v>1369.95</v>
      </c>
      <c r="U173" s="54">
        <f t="shared" si="45"/>
        <v>1359.95</v>
      </c>
      <c r="V173" s="55">
        <f t="shared" si="46"/>
        <v>90.663333333333341</v>
      </c>
      <c r="W173" s="56">
        <f t="shared" si="47"/>
        <v>2.7199</v>
      </c>
      <c r="X173" s="56">
        <f t="shared" si="48"/>
        <v>0.4533166666666667</v>
      </c>
      <c r="Y173" s="56">
        <f t="shared" si="49"/>
        <v>0.3445206666666667</v>
      </c>
      <c r="Z173" s="56">
        <v>3.2</v>
      </c>
      <c r="AA173" s="56">
        <v>1</v>
      </c>
      <c r="AB173" s="56">
        <f t="shared" si="50"/>
        <v>1.1177671232876714</v>
      </c>
      <c r="AC173" s="56">
        <f t="shared" si="51"/>
        <v>8.8355044566210061</v>
      </c>
      <c r="AD173" s="56">
        <f t="shared" si="52"/>
        <v>99.498837789954351</v>
      </c>
      <c r="AE173" s="54">
        <f t="shared" si="53"/>
        <v>99498.837789954356</v>
      </c>
    </row>
    <row r="174" spans="1:31" x14ac:dyDescent="0.25">
      <c r="A174" s="6">
        <v>2016</v>
      </c>
      <c r="B174" s="6">
        <v>11</v>
      </c>
      <c r="C174" s="6">
        <f t="shared" si="36"/>
        <v>47</v>
      </c>
      <c r="D174" s="5">
        <v>42691</v>
      </c>
      <c r="E174" s="10">
        <v>505</v>
      </c>
      <c r="F174" s="10">
        <f t="shared" si="37"/>
        <v>525</v>
      </c>
      <c r="G174" s="46">
        <f t="shared" si="38"/>
        <v>533.04</v>
      </c>
      <c r="H174" s="10">
        <v>405</v>
      </c>
      <c r="I174" s="6">
        <f t="shared" si="39"/>
        <v>425</v>
      </c>
      <c r="J174" s="46">
        <f t="shared" si="40"/>
        <v>432.24</v>
      </c>
      <c r="K174" s="51"/>
      <c r="L174" s="15">
        <v>42656</v>
      </c>
      <c r="M174" s="62">
        <f t="shared" si="41"/>
        <v>42</v>
      </c>
      <c r="N174" s="11">
        <v>82100</v>
      </c>
      <c r="O174" s="1">
        <f t="shared" si="42"/>
        <v>89792.25</v>
      </c>
      <c r="Q174" s="57">
        <v>42601</v>
      </c>
      <c r="R174" s="62">
        <f t="shared" si="43"/>
        <v>34</v>
      </c>
      <c r="S174" s="54">
        <v>1384.95</v>
      </c>
      <c r="T174" s="54">
        <f t="shared" si="44"/>
        <v>1369.95</v>
      </c>
      <c r="U174" s="54">
        <f t="shared" si="45"/>
        <v>1359.95</v>
      </c>
      <c r="V174" s="55">
        <f t="shared" si="46"/>
        <v>90.663333333333341</v>
      </c>
      <c r="W174" s="56">
        <f t="shared" si="47"/>
        <v>2.7199</v>
      </c>
      <c r="X174" s="56">
        <f t="shared" si="48"/>
        <v>0.4533166666666667</v>
      </c>
      <c r="Y174" s="56">
        <f t="shared" si="49"/>
        <v>0.3445206666666667</v>
      </c>
      <c r="Z174" s="56">
        <v>3.2</v>
      </c>
      <c r="AA174" s="56">
        <v>1</v>
      </c>
      <c r="AB174" s="56">
        <f t="shared" si="50"/>
        <v>1.1177671232876714</v>
      </c>
      <c r="AC174" s="56">
        <f t="shared" si="51"/>
        <v>8.8355044566210061</v>
      </c>
      <c r="AD174" s="56">
        <f t="shared" si="52"/>
        <v>99.498837789954351</v>
      </c>
      <c r="AE174" s="54">
        <f t="shared" si="53"/>
        <v>99498.837789954356</v>
      </c>
    </row>
    <row r="175" spans="1:31" x14ac:dyDescent="0.25">
      <c r="A175" s="6">
        <v>2016</v>
      </c>
      <c r="B175" s="6">
        <v>11</v>
      </c>
      <c r="C175" s="6">
        <f t="shared" si="36"/>
        <v>47</v>
      </c>
      <c r="D175" s="5">
        <v>42692</v>
      </c>
      <c r="E175" s="10">
        <v>500</v>
      </c>
      <c r="F175" s="10">
        <f t="shared" si="37"/>
        <v>520</v>
      </c>
      <c r="G175" s="46">
        <f t="shared" si="38"/>
        <v>528</v>
      </c>
      <c r="H175" s="10">
        <v>450</v>
      </c>
      <c r="I175" s="6">
        <f t="shared" si="39"/>
        <v>470</v>
      </c>
      <c r="J175" s="46">
        <f t="shared" si="40"/>
        <v>477.6</v>
      </c>
      <c r="K175" s="51"/>
      <c r="L175" s="15">
        <v>42657</v>
      </c>
      <c r="M175" s="62">
        <f t="shared" si="41"/>
        <v>42</v>
      </c>
      <c r="N175" s="11">
        <v>82300</v>
      </c>
      <c r="O175" s="1">
        <f t="shared" si="42"/>
        <v>89999.31</v>
      </c>
      <c r="Q175" s="57">
        <v>42602</v>
      </c>
      <c r="R175" s="62">
        <f t="shared" si="43"/>
        <v>34</v>
      </c>
      <c r="S175" s="54">
        <v>1414.95</v>
      </c>
      <c r="T175" s="54">
        <f t="shared" si="44"/>
        <v>1399.95</v>
      </c>
      <c r="U175" s="54">
        <f t="shared" si="45"/>
        <v>1389.95</v>
      </c>
      <c r="V175" s="55">
        <f t="shared" si="46"/>
        <v>92.663333333333341</v>
      </c>
      <c r="W175" s="56">
        <f t="shared" si="47"/>
        <v>2.7799</v>
      </c>
      <c r="X175" s="56">
        <f t="shared" si="48"/>
        <v>0.46331666666666671</v>
      </c>
      <c r="Y175" s="56">
        <f t="shared" si="49"/>
        <v>0.35212066666666669</v>
      </c>
      <c r="Z175" s="56">
        <v>3.2</v>
      </c>
      <c r="AA175" s="56">
        <v>1</v>
      </c>
      <c r="AB175" s="56">
        <f t="shared" si="50"/>
        <v>1.1424246575342467</v>
      </c>
      <c r="AC175" s="56">
        <f t="shared" si="51"/>
        <v>8.9377619908675801</v>
      </c>
      <c r="AD175" s="56">
        <f t="shared" si="52"/>
        <v>101.60109532420093</v>
      </c>
      <c r="AE175" s="54">
        <f t="shared" si="53"/>
        <v>101601.09532420093</v>
      </c>
    </row>
    <row r="176" spans="1:31" x14ac:dyDescent="0.25">
      <c r="A176" s="6">
        <v>2016</v>
      </c>
      <c r="B176" s="6">
        <v>11</v>
      </c>
      <c r="C176" s="6">
        <f t="shared" si="36"/>
        <v>48</v>
      </c>
      <c r="D176" s="5">
        <v>42695</v>
      </c>
      <c r="E176" s="10">
        <v>505</v>
      </c>
      <c r="F176" s="10">
        <f t="shared" si="37"/>
        <v>525</v>
      </c>
      <c r="G176" s="46">
        <f t="shared" si="38"/>
        <v>533.04</v>
      </c>
      <c r="H176" s="10">
        <v>455</v>
      </c>
      <c r="I176" s="6">
        <f t="shared" si="39"/>
        <v>475</v>
      </c>
      <c r="J176" s="46">
        <f t="shared" si="40"/>
        <v>482.64</v>
      </c>
      <c r="K176" s="51"/>
      <c r="L176" s="15">
        <v>42658</v>
      </c>
      <c r="M176" s="62">
        <f t="shared" si="41"/>
        <v>42</v>
      </c>
      <c r="N176" s="11">
        <v>82500</v>
      </c>
      <c r="O176" s="1">
        <f t="shared" si="42"/>
        <v>90206.37</v>
      </c>
      <c r="Q176" s="57">
        <v>42603</v>
      </c>
      <c r="R176" s="62">
        <f t="shared" si="43"/>
        <v>35</v>
      </c>
      <c r="S176" s="54">
        <v>1414.95</v>
      </c>
      <c r="T176" s="54">
        <f t="shared" si="44"/>
        <v>1399.95</v>
      </c>
      <c r="U176" s="54">
        <f t="shared" si="45"/>
        <v>1389.95</v>
      </c>
      <c r="V176" s="55">
        <f t="shared" si="46"/>
        <v>92.663333333333341</v>
      </c>
      <c r="W176" s="56">
        <f t="shared" si="47"/>
        <v>2.7799</v>
      </c>
      <c r="X176" s="56">
        <f t="shared" si="48"/>
        <v>0.46331666666666671</v>
      </c>
      <c r="Y176" s="56">
        <f t="shared" si="49"/>
        <v>0.35212066666666669</v>
      </c>
      <c r="Z176" s="56">
        <v>3.2</v>
      </c>
      <c r="AA176" s="56">
        <v>1</v>
      </c>
      <c r="AB176" s="56">
        <f t="shared" si="50"/>
        <v>1.1424246575342467</v>
      </c>
      <c r="AC176" s="56">
        <f t="shared" si="51"/>
        <v>8.9377619908675801</v>
      </c>
      <c r="AD176" s="56">
        <f t="shared" si="52"/>
        <v>101.60109532420093</v>
      </c>
      <c r="AE176" s="54">
        <f t="shared" si="53"/>
        <v>101601.09532420093</v>
      </c>
    </row>
    <row r="177" spans="1:31" x14ac:dyDescent="0.25">
      <c r="A177" s="6">
        <v>2016</v>
      </c>
      <c r="B177" s="6">
        <v>11</v>
      </c>
      <c r="C177" s="6">
        <f t="shared" si="36"/>
        <v>48</v>
      </c>
      <c r="D177" s="5">
        <v>42696</v>
      </c>
      <c r="E177" s="10">
        <v>505</v>
      </c>
      <c r="F177" s="10">
        <f t="shared" si="37"/>
        <v>525</v>
      </c>
      <c r="G177" s="46">
        <f t="shared" si="38"/>
        <v>533.04</v>
      </c>
      <c r="H177" s="10">
        <v>455</v>
      </c>
      <c r="I177" s="6">
        <f t="shared" si="39"/>
        <v>475</v>
      </c>
      <c r="J177" s="46">
        <f t="shared" si="40"/>
        <v>482.64</v>
      </c>
      <c r="K177" s="51"/>
      <c r="L177" s="15">
        <v>42660</v>
      </c>
      <c r="M177" s="62">
        <f t="shared" si="41"/>
        <v>43</v>
      </c>
      <c r="N177" s="11">
        <v>82000</v>
      </c>
      <c r="O177" s="1">
        <f t="shared" si="42"/>
        <v>89688.72</v>
      </c>
      <c r="Q177" s="57">
        <v>42604</v>
      </c>
      <c r="R177" s="62">
        <f t="shared" si="43"/>
        <v>35</v>
      </c>
      <c r="S177" s="54">
        <v>1384.95</v>
      </c>
      <c r="T177" s="54">
        <f t="shared" si="44"/>
        <v>1369.95</v>
      </c>
      <c r="U177" s="54">
        <f t="shared" si="45"/>
        <v>1359.95</v>
      </c>
      <c r="V177" s="55">
        <f t="shared" si="46"/>
        <v>90.663333333333341</v>
      </c>
      <c r="W177" s="56">
        <f t="shared" si="47"/>
        <v>2.7199</v>
      </c>
      <c r="X177" s="56">
        <f t="shared" si="48"/>
        <v>0.4533166666666667</v>
      </c>
      <c r="Y177" s="56">
        <f t="shared" si="49"/>
        <v>0.3445206666666667</v>
      </c>
      <c r="Z177" s="56">
        <v>3.2</v>
      </c>
      <c r="AA177" s="56">
        <v>1</v>
      </c>
      <c r="AB177" s="56">
        <f t="shared" si="50"/>
        <v>1.1177671232876714</v>
      </c>
      <c r="AC177" s="56">
        <f t="shared" si="51"/>
        <v>8.8355044566210061</v>
      </c>
      <c r="AD177" s="56">
        <f t="shared" si="52"/>
        <v>99.498837789954351</v>
      </c>
      <c r="AE177" s="54">
        <f t="shared" si="53"/>
        <v>99498.837789954356</v>
      </c>
    </row>
    <row r="178" spans="1:31" x14ac:dyDescent="0.25">
      <c r="A178" s="6">
        <v>2016</v>
      </c>
      <c r="B178" s="6">
        <v>11</v>
      </c>
      <c r="C178" s="6">
        <f t="shared" si="36"/>
        <v>48</v>
      </c>
      <c r="D178" s="5">
        <v>42697</v>
      </c>
      <c r="E178" s="10">
        <v>505</v>
      </c>
      <c r="F178" s="10">
        <f t="shared" si="37"/>
        <v>525</v>
      </c>
      <c r="G178" s="46">
        <f t="shared" si="38"/>
        <v>533.04</v>
      </c>
      <c r="H178" s="10">
        <v>450</v>
      </c>
      <c r="I178" s="6">
        <f t="shared" si="39"/>
        <v>470</v>
      </c>
      <c r="J178" s="46">
        <f t="shared" si="40"/>
        <v>477.6</v>
      </c>
      <c r="K178" s="51"/>
      <c r="L178" s="15">
        <v>42661</v>
      </c>
      <c r="M178" s="62">
        <f t="shared" si="41"/>
        <v>43</v>
      </c>
      <c r="N178" s="11">
        <v>81500</v>
      </c>
      <c r="O178" s="1">
        <f t="shared" si="42"/>
        <v>89171.07</v>
      </c>
      <c r="Q178" s="57">
        <v>42605</v>
      </c>
      <c r="R178" s="62">
        <f t="shared" si="43"/>
        <v>35</v>
      </c>
      <c r="S178" s="54">
        <v>1335</v>
      </c>
      <c r="T178" s="54">
        <f t="shared" si="44"/>
        <v>1320</v>
      </c>
      <c r="U178" s="54">
        <f t="shared" si="45"/>
        <v>1310</v>
      </c>
      <c r="V178" s="55">
        <f t="shared" si="46"/>
        <v>87.333333333333329</v>
      </c>
      <c r="W178" s="56">
        <f t="shared" si="47"/>
        <v>2.6199999999999997</v>
      </c>
      <c r="X178" s="56">
        <f t="shared" si="48"/>
        <v>0.43666666666666665</v>
      </c>
      <c r="Y178" s="56">
        <f t="shared" si="49"/>
        <v>0.33186666666666664</v>
      </c>
      <c r="Z178" s="56">
        <v>3.2</v>
      </c>
      <c r="AA178" s="56">
        <v>1</v>
      </c>
      <c r="AB178" s="56">
        <f t="shared" si="50"/>
        <v>1.0767123287671232</v>
      </c>
      <c r="AC178" s="56">
        <f t="shared" si="51"/>
        <v>8.665245662100455</v>
      </c>
      <c r="AD178" s="56">
        <f t="shared" si="52"/>
        <v>95.998578995433789</v>
      </c>
      <c r="AE178" s="54">
        <f t="shared" si="53"/>
        <v>95998.578995433796</v>
      </c>
    </row>
    <row r="179" spans="1:31" x14ac:dyDescent="0.25">
      <c r="A179" s="6">
        <v>2016</v>
      </c>
      <c r="B179" s="6">
        <v>11</v>
      </c>
      <c r="C179" s="6">
        <f t="shared" si="36"/>
        <v>48</v>
      </c>
      <c r="D179" s="5">
        <v>42698</v>
      </c>
      <c r="E179" s="10">
        <v>520</v>
      </c>
      <c r="F179" s="10">
        <f t="shared" si="37"/>
        <v>540</v>
      </c>
      <c r="G179" s="46">
        <f t="shared" si="38"/>
        <v>548.16</v>
      </c>
      <c r="H179" s="10">
        <v>460</v>
      </c>
      <c r="I179" s="6">
        <f t="shared" si="39"/>
        <v>480</v>
      </c>
      <c r="J179" s="46">
        <f t="shared" si="40"/>
        <v>487.68</v>
      </c>
      <c r="K179" s="51"/>
      <c r="L179" s="15">
        <v>42662</v>
      </c>
      <c r="M179" s="62">
        <f t="shared" si="41"/>
        <v>43</v>
      </c>
      <c r="N179" s="11">
        <v>81500</v>
      </c>
      <c r="O179" s="1">
        <f t="shared" si="42"/>
        <v>89171.07</v>
      </c>
      <c r="Q179" s="57">
        <v>42606</v>
      </c>
      <c r="R179" s="62">
        <f t="shared" si="43"/>
        <v>35</v>
      </c>
      <c r="S179" s="54">
        <v>1345.05</v>
      </c>
      <c r="T179" s="54">
        <f t="shared" si="44"/>
        <v>1330.05</v>
      </c>
      <c r="U179" s="54">
        <f t="shared" si="45"/>
        <v>1320.05</v>
      </c>
      <c r="V179" s="55">
        <f t="shared" si="46"/>
        <v>88.00333333333333</v>
      </c>
      <c r="W179" s="56">
        <f t="shared" si="47"/>
        <v>2.6400999999999999</v>
      </c>
      <c r="X179" s="56">
        <f t="shared" si="48"/>
        <v>0.44001666666666667</v>
      </c>
      <c r="Y179" s="56">
        <f t="shared" si="49"/>
        <v>0.33441266666666669</v>
      </c>
      <c r="Z179" s="56">
        <v>3.2</v>
      </c>
      <c r="AA179" s="56">
        <v>1</v>
      </c>
      <c r="AB179" s="56">
        <f t="shared" si="50"/>
        <v>1.084972602739726</v>
      </c>
      <c r="AC179" s="56">
        <f t="shared" si="51"/>
        <v>8.6995019360730588</v>
      </c>
      <c r="AD179" s="56">
        <f t="shared" si="52"/>
        <v>96.702835269406393</v>
      </c>
      <c r="AE179" s="54">
        <f t="shared" si="53"/>
        <v>96702.835269406394</v>
      </c>
    </row>
    <row r="180" spans="1:31" x14ac:dyDescent="0.25">
      <c r="A180" s="6">
        <v>2016</v>
      </c>
      <c r="B180" s="6">
        <v>11</v>
      </c>
      <c r="C180" s="6">
        <f t="shared" si="36"/>
        <v>48</v>
      </c>
      <c r="D180" s="5">
        <v>42699</v>
      </c>
      <c r="E180" s="10">
        <v>520</v>
      </c>
      <c r="F180" s="10">
        <f t="shared" si="37"/>
        <v>540</v>
      </c>
      <c r="G180" s="46">
        <f t="shared" si="38"/>
        <v>548.16</v>
      </c>
      <c r="H180" s="10">
        <v>460</v>
      </c>
      <c r="I180" s="6">
        <f t="shared" si="39"/>
        <v>480</v>
      </c>
      <c r="J180" s="46">
        <f t="shared" si="40"/>
        <v>487.68</v>
      </c>
      <c r="K180" s="51"/>
      <c r="L180" s="15">
        <v>42663</v>
      </c>
      <c r="M180" s="62">
        <f t="shared" si="41"/>
        <v>43</v>
      </c>
      <c r="N180" s="11">
        <v>82000</v>
      </c>
      <c r="O180" s="1">
        <f t="shared" si="42"/>
        <v>89688.72</v>
      </c>
      <c r="Q180" s="57">
        <v>42607</v>
      </c>
      <c r="R180" s="62">
        <f t="shared" si="43"/>
        <v>35</v>
      </c>
      <c r="S180" s="54">
        <v>1320</v>
      </c>
      <c r="T180" s="54">
        <f t="shared" si="44"/>
        <v>1305</v>
      </c>
      <c r="U180" s="54">
        <f t="shared" si="45"/>
        <v>1295</v>
      </c>
      <c r="V180" s="55">
        <f t="shared" si="46"/>
        <v>86.333333333333329</v>
      </c>
      <c r="W180" s="56">
        <f t="shared" si="47"/>
        <v>2.59</v>
      </c>
      <c r="X180" s="56">
        <f t="shared" si="48"/>
        <v>0.43166666666666664</v>
      </c>
      <c r="Y180" s="56">
        <f t="shared" si="49"/>
        <v>0.32806666666666667</v>
      </c>
      <c r="Z180" s="56">
        <v>3.2</v>
      </c>
      <c r="AA180" s="56">
        <v>1</v>
      </c>
      <c r="AB180" s="56">
        <f t="shared" si="50"/>
        <v>1.0643835616438355</v>
      </c>
      <c r="AC180" s="56">
        <f t="shared" si="51"/>
        <v>8.6141168949771689</v>
      </c>
      <c r="AD180" s="56">
        <f t="shared" si="52"/>
        <v>94.947450228310501</v>
      </c>
      <c r="AE180" s="54">
        <f t="shared" si="53"/>
        <v>94947.450228310496</v>
      </c>
    </row>
    <row r="181" spans="1:31" x14ac:dyDescent="0.25">
      <c r="A181" s="6">
        <v>2016</v>
      </c>
      <c r="B181" s="6">
        <v>11</v>
      </c>
      <c r="C181" s="6">
        <f t="shared" si="36"/>
        <v>49</v>
      </c>
      <c r="D181" s="5">
        <v>42702</v>
      </c>
      <c r="E181" s="10">
        <v>525</v>
      </c>
      <c r="F181" s="10">
        <f t="shared" si="37"/>
        <v>545</v>
      </c>
      <c r="G181" s="46">
        <f t="shared" si="38"/>
        <v>553.20000000000005</v>
      </c>
      <c r="H181" s="10">
        <v>465</v>
      </c>
      <c r="I181" s="6">
        <f t="shared" si="39"/>
        <v>485</v>
      </c>
      <c r="J181" s="46">
        <f t="shared" si="40"/>
        <v>492.72</v>
      </c>
      <c r="K181" s="51"/>
      <c r="L181" s="15">
        <v>42664</v>
      </c>
      <c r="M181" s="62">
        <f t="shared" si="41"/>
        <v>43</v>
      </c>
      <c r="N181" s="11">
        <v>81500</v>
      </c>
      <c r="O181" s="1">
        <f t="shared" si="42"/>
        <v>89171.07</v>
      </c>
      <c r="Q181" s="57">
        <v>42608</v>
      </c>
      <c r="R181" s="62">
        <f t="shared" si="43"/>
        <v>35</v>
      </c>
      <c r="S181" s="54">
        <v>1290</v>
      </c>
      <c r="T181" s="54">
        <f t="shared" si="44"/>
        <v>1275</v>
      </c>
      <c r="U181" s="54">
        <f t="shared" si="45"/>
        <v>1265</v>
      </c>
      <c r="V181" s="55">
        <f t="shared" si="46"/>
        <v>84.333333333333329</v>
      </c>
      <c r="W181" s="56">
        <f t="shared" si="47"/>
        <v>2.5299999999999998</v>
      </c>
      <c r="X181" s="56">
        <f t="shared" si="48"/>
        <v>0.42166666666666663</v>
      </c>
      <c r="Y181" s="56">
        <f t="shared" si="49"/>
        <v>0.32046666666666668</v>
      </c>
      <c r="Z181" s="56">
        <v>3.2</v>
      </c>
      <c r="AA181" s="56">
        <v>1</v>
      </c>
      <c r="AB181" s="56">
        <f t="shared" si="50"/>
        <v>1.0397260273972602</v>
      </c>
      <c r="AC181" s="56">
        <f t="shared" si="51"/>
        <v>8.5118593607305932</v>
      </c>
      <c r="AD181" s="56">
        <f t="shared" si="52"/>
        <v>92.845192694063925</v>
      </c>
      <c r="AE181" s="54">
        <f t="shared" si="53"/>
        <v>92845.192694063924</v>
      </c>
    </row>
    <row r="182" spans="1:31" x14ac:dyDescent="0.25">
      <c r="A182" s="6">
        <v>2016</v>
      </c>
      <c r="B182" s="6">
        <v>11</v>
      </c>
      <c r="C182" s="6">
        <f t="shared" si="36"/>
        <v>49</v>
      </c>
      <c r="D182" s="5">
        <v>42703</v>
      </c>
      <c r="E182" s="10">
        <v>525</v>
      </c>
      <c r="F182" s="10">
        <f t="shared" si="37"/>
        <v>545</v>
      </c>
      <c r="G182" s="46">
        <f t="shared" si="38"/>
        <v>553.20000000000005</v>
      </c>
      <c r="H182" s="10">
        <v>465</v>
      </c>
      <c r="I182" s="6">
        <f t="shared" si="39"/>
        <v>485</v>
      </c>
      <c r="J182" s="46">
        <f t="shared" si="40"/>
        <v>492.72</v>
      </c>
      <c r="K182" s="51"/>
      <c r="L182" s="15">
        <v>42665</v>
      </c>
      <c r="M182" s="62">
        <f t="shared" si="41"/>
        <v>43</v>
      </c>
      <c r="N182" s="11">
        <v>81500</v>
      </c>
      <c r="O182" s="1">
        <f t="shared" si="42"/>
        <v>89171.07</v>
      </c>
      <c r="Q182" s="57">
        <v>42609</v>
      </c>
      <c r="R182" s="62">
        <f t="shared" si="43"/>
        <v>35</v>
      </c>
      <c r="S182" s="54">
        <v>1285.05</v>
      </c>
      <c r="T182" s="54">
        <f t="shared" si="44"/>
        <v>1270.05</v>
      </c>
      <c r="U182" s="54">
        <f t="shared" si="45"/>
        <v>1260.05</v>
      </c>
      <c r="V182" s="55">
        <f t="shared" si="46"/>
        <v>84.00333333333333</v>
      </c>
      <c r="W182" s="56">
        <f t="shared" si="47"/>
        <v>2.5200999999999998</v>
      </c>
      <c r="X182" s="56">
        <f t="shared" si="48"/>
        <v>0.42001666666666665</v>
      </c>
      <c r="Y182" s="56">
        <f t="shared" si="49"/>
        <v>0.3192126666666667</v>
      </c>
      <c r="Z182" s="56">
        <v>3.2</v>
      </c>
      <c r="AA182" s="56">
        <v>1</v>
      </c>
      <c r="AB182" s="56">
        <f t="shared" si="50"/>
        <v>1.035657534246575</v>
      </c>
      <c r="AC182" s="56">
        <f t="shared" si="51"/>
        <v>8.4949868675799074</v>
      </c>
      <c r="AD182" s="56">
        <f t="shared" si="52"/>
        <v>92.498320200913241</v>
      </c>
      <c r="AE182" s="54">
        <f t="shared" si="53"/>
        <v>92498.320200913236</v>
      </c>
    </row>
    <row r="183" spans="1:31" x14ac:dyDescent="0.25">
      <c r="A183" s="6">
        <v>2016</v>
      </c>
      <c r="B183" s="6">
        <v>11</v>
      </c>
      <c r="C183" s="6">
        <f t="shared" si="36"/>
        <v>49</v>
      </c>
      <c r="D183" s="5">
        <v>42704</v>
      </c>
      <c r="E183" s="10">
        <v>525</v>
      </c>
      <c r="F183" s="10">
        <f t="shared" si="37"/>
        <v>545</v>
      </c>
      <c r="G183" s="46">
        <f t="shared" si="38"/>
        <v>553.20000000000005</v>
      </c>
      <c r="H183" s="10">
        <v>465</v>
      </c>
      <c r="I183" s="6">
        <f t="shared" si="39"/>
        <v>485</v>
      </c>
      <c r="J183" s="46">
        <f t="shared" si="40"/>
        <v>492.72</v>
      </c>
      <c r="K183" s="51"/>
      <c r="L183" s="15">
        <v>42667</v>
      </c>
      <c r="M183" s="62">
        <f t="shared" si="41"/>
        <v>44</v>
      </c>
      <c r="N183" s="11">
        <v>81500</v>
      </c>
      <c r="O183" s="1">
        <f t="shared" si="42"/>
        <v>89171.07</v>
      </c>
      <c r="Q183" s="57">
        <v>42610</v>
      </c>
      <c r="R183" s="62">
        <f t="shared" si="43"/>
        <v>36</v>
      </c>
      <c r="S183" s="54">
        <v>1285.05</v>
      </c>
      <c r="T183" s="54">
        <f t="shared" si="44"/>
        <v>1270.05</v>
      </c>
      <c r="U183" s="54">
        <f t="shared" si="45"/>
        <v>1260.05</v>
      </c>
      <c r="V183" s="55">
        <f t="shared" si="46"/>
        <v>84.00333333333333</v>
      </c>
      <c r="W183" s="56">
        <f t="shared" si="47"/>
        <v>2.5200999999999998</v>
      </c>
      <c r="X183" s="56">
        <f t="shared" si="48"/>
        <v>0.42001666666666665</v>
      </c>
      <c r="Y183" s="56">
        <f t="shared" si="49"/>
        <v>0.3192126666666667</v>
      </c>
      <c r="Z183" s="56">
        <v>3.2</v>
      </c>
      <c r="AA183" s="56">
        <v>1</v>
      </c>
      <c r="AB183" s="56">
        <f t="shared" si="50"/>
        <v>1.035657534246575</v>
      </c>
      <c r="AC183" s="56">
        <f t="shared" si="51"/>
        <v>8.4949868675799074</v>
      </c>
      <c r="AD183" s="56">
        <f t="shared" si="52"/>
        <v>92.498320200913241</v>
      </c>
      <c r="AE183" s="54">
        <f t="shared" si="53"/>
        <v>92498.320200913236</v>
      </c>
    </row>
    <row r="184" spans="1:31" x14ac:dyDescent="0.25">
      <c r="A184" s="6">
        <v>2016</v>
      </c>
      <c r="B184" s="6">
        <v>12</v>
      </c>
      <c r="C184" s="6">
        <f t="shared" si="36"/>
        <v>49</v>
      </c>
      <c r="D184" s="5">
        <v>42705</v>
      </c>
      <c r="E184" s="10">
        <v>530</v>
      </c>
      <c r="F184" s="10">
        <f t="shared" si="37"/>
        <v>550</v>
      </c>
      <c r="G184" s="46">
        <f t="shared" si="38"/>
        <v>558.24</v>
      </c>
      <c r="H184" s="10">
        <v>470</v>
      </c>
      <c r="I184" s="6">
        <f t="shared" si="39"/>
        <v>490</v>
      </c>
      <c r="J184" s="46">
        <f t="shared" si="40"/>
        <v>497.76</v>
      </c>
      <c r="K184" s="51"/>
      <c r="L184" s="15">
        <v>42668</v>
      </c>
      <c r="M184" s="62">
        <f t="shared" si="41"/>
        <v>44</v>
      </c>
      <c r="N184" s="11">
        <v>81000</v>
      </c>
      <c r="O184" s="1">
        <f t="shared" si="42"/>
        <v>88653.42</v>
      </c>
      <c r="Q184" s="57">
        <v>42611</v>
      </c>
      <c r="R184" s="62">
        <f t="shared" si="43"/>
        <v>36</v>
      </c>
      <c r="S184" s="54">
        <v>1315.05</v>
      </c>
      <c r="T184" s="54">
        <f t="shared" si="44"/>
        <v>1300.05</v>
      </c>
      <c r="U184" s="54">
        <f t="shared" si="45"/>
        <v>1290.05</v>
      </c>
      <c r="V184" s="55">
        <f t="shared" si="46"/>
        <v>86.00333333333333</v>
      </c>
      <c r="W184" s="56">
        <f t="shared" si="47"/>
        <v>2.5800999999999998</v>
      </c>
      <c r="X184" s="56">
        <f t="shared" si="48"/>
        <v>0.43001666666666666</v>
      </c>
      <c r="Y184" s="56">
        <f t="shared" si="49"/>
        <v>0.3268126666666667</v>
      </c>
      <c r="Z184" s="56">
        <v>3.2</v>
      </c>
      <c r="AA184" s="56">
        <v>1</v>
      </c>
      <c r="AB184" s="56">
        <f t="shared" si="50"/>
        <v>1.0603150684931506</v>
      </c>
      <c r="AC184" s="56">
        <f t="shared" si="51"/>
        <v>8.5972444018264831</v>
      </c>
      <c r="AD184" s="56">
        <f t="shared" si="52"/>
        <v>94.600577735159817</v>
      </c>
      <c r="AE184" s="54">
        <f t="shared" si="53"/>
        <v>94600.577735159823</v>
      </c>
    </row>
    <row r="185" spans="1:31" x14ac:dyDescent="0.25">
      <c r="A185" s="6">
        <v>2016</v>
      </c>
      <c r="B185" s="6">
        <v>12</v>
      </c>
      <c r="C185" s="6">
        <f t="shared" si="36"/>
        <v>49</v>
      </c>
      <c r="D185" s="5">
        <v>42706</v>
      </c>
      <c r="E185" s="10">
        <v>530</v>
      </c>
      <c r="F185" s="10">
        <f t="shared" si="37"/>
        <v>550</v>
      </c>
      <c r="G185" s="46">
        <f t="shared" si="38"/>
        <v>558.24</v>
      </c>
      <c r="H185" s="10">
        <v>470</v>
      </c>
      <c r="I185" s="6">
        <f t="shared" si="39"/>
        <v>490</v>
      </c>
      <c r="J185" s="46">
        <f t="shared" si="40"/>
        <v>497.76</v>
      </c>
      <c r="K185" s="51"/>
      <c r="L185" s="15">
        <v>42669</v>
      </c>
      <c r="M185" s="62">
        <f t="shared" si="41"/>
        <v>44</v>
      </c>
      <c r="N185" s="11">
        <v>81000</v>
      </c>
      <c r="O185" s="1">
        <f t="shared" si="42"/>
        <v>88653.42</v>
      </c>
      <c r="Q185" s="57">
        <v>42612</v>
      </c>
      <c r="R185" s="62">
        <f t="shared" si="43"/>
        <v>36</v>
      </c>
      <c r="S185" s="54">
        <v>1275</v>
      </c>
      <c r="T185" s="54">
        <f t="shared" si="44"/>
        <v>1260</v>
      </c>
      <c r="U185" s="54">
        <f t="shared" si="45"/>
        <v>1250</v>
      </c>
      <c r="V185" s="55">
        <f t="shared" si="46"/>
        <v>83.333333333333329</v>
      </c>
      <c r="W185" s="56">
        <f t="shared" si="47"/>
        <v>2.4999999999999996</v>
      </c>
      <c r="X185" s="56">
        <f t="shared" si="48"/>
        <v>0.41666666666666663</v>
      </c>
      <c r="Y185" s="56">
        <f t="shared" si="49"/>
        <v>0.31666666666666665</v>
      </c>
      <c r="Z185" s="56">
        <v>3.2</v>
      </c>
      <c r="AA185" s="56">
        <v>1</v>
      </c>
      <c r="AB185" s="56">
        <f t="shared" si="50"/>
        <v>1.0273972602739725</v>
      </c>
      <c r="AC185" s="56">
        <f t="shared" si="51"/>
        <v>8.4607305936073054</v>
      </c>
      <c r="AD185" s="56">
        <f t="shared" si="52"/>
        <v>91.794063926940638</v>
      </c>
      <c r="AE185" s="54">
        <f t="shared" si="53"/>
        <v>91794.063926940638</v>
      </c>
    </row>
    <row r="186" spans="1:31" x14ac:dyDescent="0.25">
      <c r="A186" s="6">
        <v>2016</v>
      </c>
      <c r="B186" s="6">
        <v>12</v>
      </c>
      <c r="C186" s="6">
        <f t="shared" si="36"/>
        <v>50</v>
      </c>
      <c r="D186" s="5">
        <v>42709</v>
      </c>
      <c r="E186" s="10">
        <v>535</v>
      </c>
      <c r="F186" s="10">
        <f t="shared" si="37"/>
        <v>555</v>
      </c>
      <c r="G186" s="46">
        <f t="shared" si="38"/>
        <v>563.28</v>
      </c>
      <c r="H186" s="10">
        <v>475</v>
      </c>
      <c r="I186" s="6">
        <f t="shared" si="39"/>
        <v>495</v>
      </c>
      <c r="J186" s="46">
        <f t="shared" si="40"/>
        <v>502.8</v>
      </c>
      <c r="K186" s="51"/>
      <c r="L186" s="15">
        <v>42670</v>
      </c>
      <c r="M186" s="62">
        <f t="shared" si="41"/>
        <v>44</v>
      </c>
      <c r="N186" s="11">
        <v>80000</v>
      </c>
      <c r="O186" s="1">
        <f t="shared" si="42"/>
        <v>87618.12</v>
      </c>
      <c r="Q186" s="57">
        <v>42613</v>
      </c>
      <c r="R186" s="62">
        <f t="shared" si="43"/>
        <v>36</v>
      </c>
      <c r="S186" s="54">
        <v>1275</v>
      </c>
      <c r="T186" s="54">
        <f t="shared" si="44"/>
        <v>1260</v>
      </c>
      <c r="U186" s="54">
        <f t="shared" si="45"/>
        <v>1250</v>
      </c>
      <c r="V186" s="55">
        <f t="shared" si="46"/>
        <v>83.333333333333329</v>
      </c>
      <c r="W186" s="56">
        <f t="shared" si="47"/>
        <v>2.4999999999999996</v>
      </c>
      <c r="X186" s="56">
        <f t="shared" si="48"/>
        <v>0.41666666666666663</v>
      </c>
      <c r="Y186" s="56">
        <f t="shared" si="49"/>
        <v>0.31666666666666665</v>
      </c>
      <c r="Z186" s="56">
        <v>3.2</v>
      </c>
      <c r="AA186" s="56">
        <v>1</v>
      </c>
      <c r="AB186" s="56">
        <f t="shared" si="50"/>
        <v>1.0273972602739725</v>
      </c>
      <c r="AC186" s="56">
        <f t="shared" si="51"/>
        <v>8.4607305936073054</v>
      </c>
      <c r="AD186" s="56">
        <f t="shared" si="52"/>
        <v>91.794063926940638</v>
      </c>
      <c r="AE186" s="54">
        <f t="shared" si="53"/>
        <v>91794.063926940638</v>
      </c>
    </row>
    <row r="187" spans="1:31" x14ac:dyDescent="0.25">
      <c r="A187" s="6">
        <v>2016</v>
      </c>
      <c r="B187" s="6">
        <v>12</v>
      </c>
      <c r="C187" s="6">
        <f t="shared" si="36"/>
        <v>50</v>
      </c>
      <c r="D187" s="5">
        <v>42710</v>
      </c>
      <c r="E187" s="10">
        <v>535</v>
      </c>
      <c r="F187" s="10">
        <f t="shared" si="37"/>
        <v>555</v>
      </c>
      <c r="G187" s="46">
        <f t="shared" si="38"/>
        <v>563.28</v>
      </c>
      <c r="H187" s="10">
        <v>475</v>
      </c>
      <c r="I187" s="6">
        <f t="shared" si="39"/>
        <v>495</v>
      </c>
      <c r="J187" s="46">
        <f t="shared" si="40"/>
        <v>502.8</v>
      </c>
      <c r="K187" s="51"/>
      <c r="L187" s="15">
        <v>42673</v>
      </c>
      <c r="M187" s="62">
        <f t="shared" si="41"/>
        <v>45</v>
      </c>
      <c r="N187" s="11">
        <v>79600</v>
      </c>
      <c r="O187" s="1">
        <f t="shared" si="42"/>
        <v>87204</v>
      </c>
      <c r="Q187" s="57">
        <v>42614</v>
      </c>
      <c r="R187" s="62">
        <f t="shared" si="43"/>
        <v>36</v>
      </c>
      <c r="S187" s="54">
        <v>1285.05</v>
      </c>
      <c r="T187" s="54">
        <f t="shared" si="44"/>
        <v>1270.05</v>
      </c>
      <c r="U187" s="54">
        <f t="shared" si="45"/>
        <v>1260.05</v>
      </c>
      <c r="V187" s="55">
        <f t="shared" si="46"/>
        <v>84.00333333333333</v>
      </c>
      <c r="W187" s="56">
        <f t="shared" si="47"/>
        <v>2.5200999999999998</v>
      </c>
      <c r="X187" s="56">
        <f t="shared" si="48"/>
        <v>0.42001666666666665</v>
      </c>
      <c r="Y187" s="56">
        <f t="shared" si="49"/>
        <v>0.3192126666666667</v>
      </c>
      <c r="Z187" s="56">
        <v>3.2</v>
      </c>
      <c r="AA187" s="56">
        <v>1</v>
      </c>
      <c r="AB187" s="56">
        <f t="shared" si="50"/>
        <v>1.035657534246575</v>
      </c>
      <c r="AC187" s="56">
        <f t="shared" si="51"/>
        <v>8.4949868675799074</v>
      </c>
      <c r="AD187" s="56">
        <f t="shared" si="52"/>
        <v>92.498320200913241</v>
      </c>
      <c r="AE187" s="54">
        <f t="shared" si="53"/>
        <v>92498.320200913236</v>
      </c>
    </row>
    <row r="188" spans="1:31" x14ac:dyDescent="0.25">
      <c r="A188" s="6">
        <v>2016</v>
      </c>
      <c r="B188" s="6">
        <v>12</v>
      </c>
      <c r="C188" s="6">
        <f t="shared" si="36"/>
        <v>50</v>
      </c>
      <c r="D188" s="5">
        <v>42711</v>
      </c>
      <c r="E188" s="10">
        <v>530</v>
      </c>
      <c r="F188" s="10">
        <f t="shared" si="37"/>
        <v>550</v>
      </c>
      <c r="G188" s="46">
        <f t="shared" si="38"/>
        <v>558.24</v>
      </c>
      <c r="H188" s="10">
        <v>470</v>
      </c>
      <c r="I188" s="6">
        <f t="shared" si="39"/>
        <v>490</v>
      </c>
      <c r="J188" s="46">
        <f t="shared" si="40"/>
        <v>497.76</v>
      </c>
      <c r="K188" s="51"/>
      <c r="L188" s="15">
        <v>42675</v>
      </c>
      <c r="M188" s="62">
        <f t="shared" si="41"/>
        <v>45</v>
      </c>
      <c r="N188" s="11">
        <v>89131</v>
      </c>
      <c r="O188" s="1">
        <f t="shared" si="42"/>
        <v>97071.444300000003</v>
      </c>
      <c r="Q188" s="57">
        <v>42615</v>
      </c>
      <c r="R188" s="62">
        <f t="shared" si="43"/>
        <v>36</v>
      </c>
      <c r="S188" s="54">
        <v>1275</v>
      </c>
      <c r="T188" s="54">
        <f t="shared" si="44"/>
        <v>1260</v>
      </c>
      <c r="U188" s="54">
        <f t="shared" si="45"/>
        <v>1250</v>
      </c>
      <c r="V188" s="55">
        <f t="shared" si="46"/>
        <v>83.333333333333329</v>
      </c>
      <c r="W188" s="56">
        <f t="shared" si="47"/>
        <v>2.4999999999999996</v>
      </c>
      <c r="X188" s="56">
        <f t="shared" si="48"/>
        <v>0.41666666666666663</v>
      </c>
      <c r="Y188" s="56">
        <f t="shared" si="49"/>
        <v>0.31666666666666665</v>
      </c>
      <c r="Z188" s="56">
        <v>3.2</v>
      </c>
      <c r="AA188" s="56">
        <v>1</v>
      </c>
      <c r="AB188" s="56">
        <f t="shared" si="50"/>
        <v>1.0273972602739725</v>
      </c>
      <c r="AC188" s="56">
        <f t="shared" si="51"/>
        <v>8.4607305936073054</v>
      </c>
      <c r="AD188" s="56">
        <f t="shared" si="52"/>
        <v>91.794063926940638</v>
      </c>
      <c r="AE188" s="54">
        <f t="shared" si="53"/>
        <v>91794.063926940638</v>
      </c>
    </row>
    <row r="189" spans="1:31" x14ac:dyDescent="0.25">
      <c r="A189" s="6">
        <v>2016</v>
      </c>
      <c r="B189" s="6">
        <v>12</v>
      </c>
      <c r="C189" s="6">
        <f t="shared" si="36"/>
        <v>50</v>
      </c>
      <c r="D189" s="5">
        <v>42712</v>
      </c>
      <c r="E189" s="10">
        <v>540</v>
      </c>
      <c r="F189" s="10">
        <f t="shared" si="37"/>
        <v>560</v>
      </c>
      <c r="G189" s="46">
        <f t="shared" si="38"/>
        <v>568.31999999999994</v>
      </c>
      <c r="H189" s="10">
        <v>470</v>
      </c>
      <c r="I189" s="6">
        <f t="shared" si="39"/>
        <v>490</v>
      </c>
      <c r="J189" s="46">
        <f t="shared" si="40"/>
        <v>497.76</v>
      </c>
      <c r="K189" s="51"/>
      <c r="L189" s="15">
        <v>42676</v>
      </c>
      <c r="M189" s="62">
        <f t="shared" si="41"/>
        <v>45</v>
      </c>
      <c r="N189" s="11">
        <v>88991</v>
      </c>
      <c r="O189" s="1">
        <f t="shared" si="42"/>
        <v>96926.502300000007</v>
      </c>
      <c r="Q189" s="57">
        <v>42616</v>
      </c>
      <c r="R189" s="62">
        <f t="shared" si="43"/>
        <v>36</v>
      </c>
      <c r="S189" s="54">
        <v>1255.05</v>
      </c>
      <c r="T189" s="54">
        <f t="shared" si="44"/>
        <v>1240.05</v>
      </c>
      <c r="U189" s="54">
        <f t="shared" si="45"/>
        <v>1230.05</v>
      </c>
      <c r="V189" s="55">
        <f t="shared" si="46"/>
        <v>82.00333333333333</v>
      </c>
      <c r="W189" s="56">
        <f t="shared" si="47"/>
        <v>2.4600999999999997</v>
      </c>
      <c r="X189" s="56">
        <f t="shared" si="48"/>
        <v>0.41001666666666664</v>
      </c>
      <c r="Y189" s="56">
        <f t="shared" si="49"/>
        <v>0.31161266666666665</v>
      </c>
      <c r="Z189" s="56">
        <v>3.2</v>
      </c>
      <c r="AA189" s="56">
        <v>1</v>
      </c>
      <c r="AB189" s="56">
        <f t="shared" si="50"/>
        <v>1.0110000000000001</v>
      </c>
      <c r="AC189" s="56">
        <f t="shared" si="51"/>
        <v>8.3927293333333317</v>
      </c>
      <c r="AD189" s="56">
        <f t="shared" si="52"/>
        <v>90.396062666666666</v>
      </c>
      <c r="AE189" s="54">
        <f t="shared" si="53"/>
        <v>90396.062666666665</v>
      </c>
    </row>
    <row r="190" spans="1:31" x14ac:dyDescent="0.25">
      <c r="A190" s="6">
        <v>2016</v>
      </c>
      <c r="B190" s="6">
        <v>12</v>
      </c>
      <c r="C190" s="6">
        <f t="shared" si="36"/>
        <v>50</v>
      </c>
      <c r="D190" s="5">
        <v>42713</v>
      </c>
      <c r="E190" s="10">
        <v>540</v>
      </c>
      <c r="F190" s="10">
        <f t="shared" si="37"/>
        <v>560</v>
      </c>
      <c r="G190" s="46">
        <f t="shared" si="38"/>
        <v>568.31999999999994</v>
      </c>
      <c r="H190" s="10">
        <v>470</v>
      </c>
      <c r="I190" s="6">
        <f t="shared" si="39"/>
        <v>490</v>
      </c>
      <c r="J190" s="46">
        <f t="shared" si="40"/>
        <v>497.76</v>
      </c>
      <c r="K190" s="51"/>
      <c r="L190" s="15">
        <v>42677</v>
      </c>
      <c r="M190" s="62">
        <f t="shared" si="41"/>
        <v>45</v>
      </c>
      <c r="N190" s="11">
        <v>89731</v>
      </c>
      <c r="O190" s="1">
        <f t="shared" si="42"/>
        <v>97692.624299999996</v>
      </c>
      <c r="Q190" s="57">
        <v>42617</v>
      </c>
      <c r="R190" s="62">
        <f t="shared" si="43"/>
        <v>37</v>
      </c>
      <c r="S190" s="54">
        <v>1255.05</v>
      </c>
      <c r="T190" s="54">
        <f t="shared" si="44"/>
        <v>1240.05</v>
      </c>
      <c r="U190" s="54">
        <f t="shared" si="45"/>
        <v>1230.05</v>
      </c>
      <c r="V190" s="55">
        <f t="shared" si="46"/>
        <v>82.00333333333333</v>
      </c>
      <c r="W190" s="56">
        <f t="shared" si="47"/>
        <v>2.4600999999999997</v>
      </c>
      <c r="X190" s="56">
        <f t="shared" si="48"/>
        <v>0.41001666666666664</v>
      </c>
      <c r="Y190" s="56">
        <f t="shared" si="49"/>
        <v>0.31161266666666665</v>
      </c>
      <c r="Z190" s="56">
        <v>3.2</v>
      </c>
      <c r="AA190" s="56">
        <v>1</v>
      </c>
      <c r="AB190" s="56">
        <f t="shared" si="50"/>
        <v>1.0110000000000001</v>
      </c>
      <c r="AC190" s="56">
        <f t="shared" si="51"/>
        <v>8.3927293333333317</v>
      </c>
      <c r="AD190" s="56">
        <f t="shared" si="52"/>
        <v>90.396062666666666</v>
      </c>
      <c r="AE190" s="54">
        <f t="shared" si="53"/>
        <v>90396.062666666665</v>
      </c>
    </row>
    <row r="191" spans="1:31" x14ac:dyDescent="0.25">
      <c r="A191" s="6">
        <v>2016</v>
      </c>
      <c r="B191" s="6">
        <v>12</v>
      </c>
      <c r="C191" s="6">
        <f t="shared" si="36"/>
        <v>51</v>
      </c>
      <c r="D191" s="5">
        <v>42717</v>
      </c>
      <c r="E191" s="10">
        <v>540</v>
      </c>
      <c r="F191" s="10">
        <f t="shared" si="37"/>
        <v>560</v>
      </c>
      <c r="G191" s="46">
        <f t="shared" si="38"/>
        <v>568.31999999999994</v>
      </c>
      <c r="H191" s="10">
        <v>470</v>
      </c>
      <c r="I191" s="6">
        <f t="shared" si="39"/>
        <v>490</v>
      </c>
      <c r="J191" s="46">
        <f t="shared" si="40"/>
        <v>497.76</v>
      </c>
      <c r="K191" s="51"/>
      <c r="L191" s="15">
        <v>42678</v>
      </c>
      <c r="M191" s="62">
        <f t="shared" si="41"/>
        <v>45</v>
      </c>
      <c r="N191" s="11">
        <v>92051</v>
      </c>
      <c r="O191" s="1">
        <f t="shared" si="42"/>
        <v>100094.5203</v>
      </c>
      <c r="Q191" s="57">
        <v>42618</v>
      </c>
      <c r="R191" s="62">
        <f t="shared" si="43"/>
        <v>37</v>
      </c>
      <c r="S191" s="54">
        <v>1255.05</v>
      </c>
      <c r="T191" s="54">
        <f t="shared" si="44"/>
        <v>1240.05</v>
      </c>
      <c r="U191" s="54">
        <f t="shared" si="45"/>
        <v>1230.05</v>
      </c>
      <c r="V191" s="55">
        <f t="shared" si="46"/>
        <v>82.00333333333333</v>
      </c>
      <c r="W191" s="56">
        <f t="shared" si="47"/>
        <v>2.4600999999999997</v>
      </c>
      <c r="X191" s="56">
        <f t="shared" si="48"/>
        <v>0.41001666666666664</v>
      </c>
      <c r="Y191" s="56">
        <f t="shared" si="49"/>
        <v>0.31161266666666665</v>
      </c>
      <c r="Z191" s="56">
        <v>3.2</v>
      </c>
      <c r="AA191" s="56">
        <v>1</v>
      </c>
      <c r="AB191" s="56">
        <f t="shared" si="50"/>
        <v>1.0110000000000001</v>
      </c>
      <c r="AC191" s="56">
        <f t="shared" si="51"/>
        <v>8.3927293333333317</v>
      </c>
      <c r="AD191" s="56">
        <f t="shared" si="52"/>
        <v>90.396062666666666</v>
      </c>
      <c r="AE191" s="54">
        <f t="shared" si="53"/>
        <v>90396.062666666665</v>
      </c>
    </row>
    <row r="192" spans="1:31" x14ac:dyDescent="0.25">
      <c r="A192" s="6">
        <v>2016</v>
      </c>
      <c r="B192" s="6">
        <v>12</v>
      </c>
      <c r="C192" s="6">
        <f t="shared" si="36"/>
        <v>51</v>
      </c>
      <c r="D192" s="5">
        <v>42718</v>
      </c>
      <c r="E192" s="10">
        <v>545</v>
      </c>
      <c r="F192" s="10">
        <f t="shared" si="37"/>
        <v>565</v>
      </c>
      <c r="G192" s="46">
        <f t="shared" si="38"/>
        <v>573.36</v>
      </c>
      <c r="H192" s="10">
        <v>475</v>
      </c>
      <c r="I192" s="6">
        <f t="shared" si="39"/>
        <v>495</v>
      </c>
      <c r="J192" s="46">
        <f t="shared" si="40"/>
        <v>502.8</v>
      </c>
      <c r="K192" s="51"/>
      <c r="L192" s="15">
        <v>42681</v>
      </c>
      <c r="M192" s="62">
        <f t="shared" si="41"/>
        <v>46</v>
      </c>
      <c r="N192" s="11">
        <v>93451</v>
      </c>
      <c r="O192" s="1">
        <f t="shared" si="42"/>
        <v>101543.9403</v>
      </c>
      <c r="Q192" s="57">
        <v>42619</v>
      </c>
      <c r="R192" s="62">
        <f t="shared" si="43"/>
        <v>37</v>
      </c>
      <c r="S192" s="54">
        <v>1255.05</v>
      </c>
      <c r="T192" s="54">
        <f t="shared" si="44"/>
        <v>1240.05</v>
      </c>
      <c r="U192" s="54">
        <f t="shared" si="45"/>
        <v>1230.05</v>
      </c>
      <c r="V192" s="55">
        <f t="shared" si="46"/>
        <v>82.00333333333333</v>
      </c>
      <c r="W192" s="56">
        <f t="shared" si="47"/>
        <v>2.4600999999999997</v>
      </c>
      <c r="X192" s="56">
        <f t="shared" si="48"/>
        <v>0.41001666666666664</v>
      </c>
      <c r="Y192" s="56">
        <f t="shared" si="49"/>
        <v>0.31161266666666665</v>
      </c>
      <c r="Z192" s="56">
        <v>3.2</v>
      </c>
      <c r="AA192" s="56">
        <v>1</v>
      </c>
      <c r="AB192" s="56">
        <f t="shared" si="50"/>
        <v>1.0110000000000001</v>
      </c>
      <c r="AC192" s="56">
        <f t="shared" si="51"/>
        <v>8.3927293333333317</v>
      </c>
      <c r="AD192" s="56">
        <f t="shared" si="52"/>
        <v>90.396062666666666</v>
      </c>
      <c r="AE192" s="54">
        <f t="shared" si="53"/>
        <v>90396.062666666665</v>
      </c>
    </row>
    <row r="193" spans="1:31" x14ac:dyDescent="0.25">
      <c r="A193" s="6">
        <v>2016</v>
      </c>
      <c r="B193" s="6">
        <v>12</v>
      </c>
      <c r="C193" s="6">
        <f t="shared" si="36"/>
        <v>51</v>
      </c>
      <c r="D193" s="5">
        <v>42719</v>
      </c>
      <c r="E193" s="10">
        <v>545</v>
      </c>
      <c r="F193" s="10">
        <f t="shared" si="37"/>
        <v>565</v>
      </c>
      <c r="G193" s="46">
        <f t="shared" si="38"/>
        <v>573.36</v>
      </c>
      <c r="H193" s="10">
        <v>475</v>
      </c>
      <c r="I193" s="6">
        <f t="shared" si="39"/>
        <v>495</v>
      </c>
      <c r="J193" s="46">
        <f t="shared" si="40"/>
        <v>502.8</v>
      </c>
      <c r="K193" s="51"/>
      <c r="L193" s="15">
        <v>42682</v>
      </c>
      <c r="M193" s="62">
        <f t="shared" si="41"/>
        <v>46</v>
      </c>
      <c r="N193" s="11">
        <v>93531</v>
      </c>
      <c r="O193" s="1">
        <f t="shared" si="42"/>
        <v>101626.7643</v>
      </c>
      <c r="Q193" s="57">
        <v>42620</v>
      </c>
      <c r="R193" s="62">
        <f t="shared" si="43"/>
        <v>37</v>
      </c>
      <c r="S193" s="54">
        <v>1285.05</v>
      </c>
      <c r="T193" s="54">
        <f t="shared" si="44"/>
        <v>1270.05</v>
      </c>
      <c r="U193" s="54">
        <f t="shared" si="45"/>
        <v>1260.05</v>
      </c>
      <c r="V193" s="55">
        <f t="shared" si="46"/>
        <v>84.00333333333333</v>
      </c>
      <c r="W193" s="56">
        <f t="shared" si="47"/>
        <v>2.5200999999999998</v>
      </c>
      <c r="X193" s="56">
        <f t="shared" si="48"/>
        <v>0.42001666666666665</v>
      </c>
      <c r="Y193" s="56">
        <f t="shared" si="49"/>
        <v>0.3192126666666667</v>
      </c>
      <c r="Z193" s="56">
        <v>3.2</v>
      </c>
      <c r="AA193" s="56">
        <v>1</v>
      </c>
      <c r="AB193" s="56">
        <f t="shared" si="50"/>
        <v>1.035657534246575</v>
      </c>
      <c r="AC193" s="56">
        <f t="shared" si="51"/>
        <v>8.4949868675799074</v>
      </c>
      <c r="AD193" s="56">
        <f t="shared" si="52"/>
        <v>92.498320200913241</v>
      </c>
      <c r="AE193" s="54">
        <f t="shared" si="53"/>
        <v>92498.320200913236</v>
      </c>
    </row>
    <row r="194" spans="1:31" x14ac:dyDescent="0.25">
      <c r="A194" s="6">
        <v>2016</v>
      </c>
      <c r="B194" s="6">
        <v>12</v>
      </c>
      <c r="C194" s="6">
        <f t="shared" si="36"/>
        <v>51</v>
      </c>
      <c r="D194" s="5">
        <v>42720</v>
      </c>
      <c r="E194" s="10">
        <v>545</v>
      </c>
      <c r="F194" s="10">
        <f t="shared" si="37"/>
        <v>565</v>
      </c>
      <c r="G194" s="46">
        <f t="shared" si="38"/>
        <v>573.36</v>
      </c>
      <c r="H194" s="10">
        <v>475</v>
      </c>
      <c r="I194" s="6">
        <f t="shared" si="39"/>
        <v>495</v>
      </c>
      <c r="J194" s="46">
        <f t="shared" si="40"/>
        <v>502.8</v>
      </c>
      <c r="K194" s="51"/>
      <c r="L194" s="15">
        <v>42683</v>
      </c>
      <c r="M194" s="62">
        <f t="shared" si="41"/>
        <v>46</v>
      </c>
      <c r="N194" s="11">
        <v>91991</v>
      </c>
      <c r="O194" s="1">
        <f t="shared" si="42"/>
        <v>100032.4023</v>
      </c>
      <c r="Q194" s="57">
        <v>42621</v>
      </c>
      <c r="R194" s="62">
        <f t="shared" si="43"/>
        <v>37</v>
      </c>
      <c r="S194" s="54">
        <v>1275</v>
      </c>
      <c r="T194" s="54">
        <f t="shared" si="44"/>
        <v>1260</v>
      </c>
      <c r="U194" s="54">
        <f t="shared" si="45"/>
        <v>1250</v>
      </c>
      <c r="V194" s="55">
        <f t="shared" si="46"/>
        <v>83.333333333333329</v>
      </c>
      <c r="W194" s="56">
        <f t="shared" si="47"/>
        <v>2.4999999999999996</v>
      </c>
      <c r="X194" s="56">
        <f t="shared" si="48"/>
        <v>0.41666666666666663</v>
      </c>
      <c r="Y194" s="56">
        <f t="shared" si="49"/>
        <v>0.31666666666666665</v>
      </c>
      <c r="Z194" s="56">
        <v>3.2</v>
      </c>
      <c r="AA194" s="56">
        <v>1</v>
      </c>
      <c r="AB194" s="56">
        <f t="shared" si="50"/>
        <v>1.0273972602739725</v>
      </c>
      <c r="AC194" s="56">
        <f t="shared" si="51"/>
        <v>8.4607305936073054</v>
      </c>
      <c r="AD194" s="56">
        <f t="shared" si="52"/>
        <v>91.794063926940638</v>
      </c>
      <c r="AE194" s="54">
        <f t="shared" si="53"/>
        <v>91794.063926940638</v>
      </c>
    </row>
    <row r="195" spans="1:31" x14ac:dyDescent="0.25">
      <c r="A195" s="6">
        <v>2016</v>
      </c>
      <c r="B195" s="6">
        <v>12</v>
      </c>
      <c r="C195" s="6">
        <f t="shared" si="36"/>
        <v>52</v>
      </c>
      <c r="D195" s="5">
        <v>42723</v>
      </c>
      <c r="E195" s="10">
        <v>545</v>
      </c>
      <c r="F195" s="10">
        <f t="shared" si="37"/>
        <v>565</v>
      </c>
      <c r="G195" s="46">
        <f t="shared" si="38"/>
        <v>573.36</v>
      </c>
      <c r="H195" s="10">
        <v>475</v>
      </c>
      <c r="I195" s="6">
        <f t="shared" si="39"/>
        <v>495</v>
      </c>
      <c r="J195" s="46">
        <f t="shared" si="40"/>
        <v>502.8</v>
      </c>
      <c r="K195" s="51"/>
      <c r="L195" s="15">
        <v>42684</v>
      </c>
      <c r="M195" s="62">
        <f t="shared" si="41"/>
        <v>46</v>
      </c>
      <c r="N195" s="11">
        <v>91811</v>
      </c>
      <c r="O195" s="1">
        <f t="shared" si="42"/>
        <v>99846.048299999995</v>
      </c>
      <c r="Q195" s="57">
        <v>42622</v>
      </c>
      <c r="R195" s="62">
        <f t="shared" si="43"/>
        <v>37</v>
      </c>
      <c r="S195" s="54">
        <v>1285.05</v>
      </c>
      <c r="T195" s="54">
        <f t="shared" si="44"/>
        <v>1270.05</v>
      </c>
      <c r="U195" s="54">
        <f t="shared" si="45"/>
        <v>1260.05</v>
      </c>
      <c r="V195" s="55">
        <f t="shared" si="46"/>
        <v>84.00333333333333</v>
      </c>
      <c r="W195" s="56">
        <f t="shared" si="47"/>
        <v>2.5200999999999998</v>
      </c>
      <c r="X195" s="56">
        <f t="shared" si="48"/>
        <v>0.42001666666666665</v>
      </c>
      <c r="Y195" s="56">
        <f t="shared" si="49"/>
        <v>0.3192126666666667</v>
      </c>
      <c r="Z195" s="56">
        <v>3.2</v>
      </c>
      <c r="AA195" s="56">
        <v>1</v>
      </c>
      <c r="AB195" s="56">
        <f t="shared" si="50"/>
        <v>1.035657534246575</v>
      </c>
      <c r="AC195" s="56">
        <f t="shared" si="51"/>
        <v>8.4949868675799074</v>
      </c>
      <c r="AD195" s="56">
        <f t="shared" si="52"/>
        <v>92.498320200913241</v>
      </c>
      <c r="AE195" s="54">
        <f t="shared" si="53"/>
        <v>92498.320200913236</v>
      </c>
    </row>
    <row r="196" spans="1:31" x14ac:dyDescent="0.25">
      <c r="A196" s="6">
        <v>2016</v>
      </c>
      <c r="B196" s="6">
        <v>12</v>
      </c>
      <c r="C196" s="6">
        <f t="shared" ref="C196:C246" si="54">WEEKNUM(D196)</f>
        <v>52</v>
      </c>
      <c r="D196" s="5">
        <v>42724</v>
      </c>
      <c r="E196" s="10">
        <v>540</v>
      </c>
      <c r="F196" s="10">
        <f t="shared" ref="F196:F246" si="55">E196+20</f>
        <v>560</v>
      </c>
      <c r="G196" s="46">
        <f t="shared" ref="G196:G246" si="56">((E196*1.02+30)*40%)+(F196*60%)</f>
        <v>568.31999999999994</v>
      </c>
      <c r="H196" s="10">
        <v>470</v>
      </c>
      <c r="I196" s="6">
        <f t="shared" ref="I196:I246" si="57">H196+20</f>
        <v>490</v>
      </c>
      <c r="J196" s="46">
        <f t="shared" ref="J196:J246" si="58">((H196*1.02+30)*40%)+(I196*60%)</f>
        <v>497.76</v>
      </c>
      <c r="K196" s="51"/>
      <c r="L196" s="15">
        <v>42685</v>
      </c>
      <c r="M196" s="62">
        <f t="shared" ref="M196:M259" si="59">WEEKNUM(L196)</f>
        <v>46</v>
      </c>
      <c r="N196" s="11">
        <v>90291</v>
      </c>
      <c r="O196" s="1">
        <f t="shared" ref="O196:O259" si="60">(((N196*1.5%)+(2506)+(N196))*1.02)+2238</f>
        <v>98272.392300000007</v>
      </c>
      <c r="Q196" s="57">
        <v>42623</v>
      </c>
      <c r="R196" s="62">
        <f t="shared" ref="R196:R259" si="61">WEEKNUM(Q196)</f>
        <v>37</v>
      </c>
      <c r="S196" s="54">
        <v>1294.95</v>
      </c>
      <c r="T196" s="54">
        <f t="shared" ref="T196:T259" si="62">S196-15</f>
        <v>1279.95</v>
      </c>
      <c r="U196" s="54">
        <f t="shared" ref="U196:U259" si="63">T196-10</f>
        <v>1269.95</v>
      </c>
      <c r="V196" s="55">
        <f t="shared" ref="V196:V259" si="64">U196/15</f>
        <v>84.663333333333341</v>
      </c>
      <c r="W196" s="56">
        <f t="shared" ref="W196:W259" si="65">V196*3%</f>
        <v>2.5399000000000003</v>
      </c>
      <c r="X196" s="56">
        <f t="shared" ref="X196:X259" si="66">V196*0.5%</f>
        <v>0.42331666666666673</v>
      </c>
      <c r="Y196" s="56">
        <f t="shared" ref="Y196:Y259" si="67">(V196*0.08%)+(V196*0.3%)</f>
        <v>0.32172066666666671</v>
      </c>
      <c r="Z196" s="56">
        <v>3.2</v>
      </c>
      <c r="AA196" s="56">
        <v>1</v>
      </c>
      <c r="AB196" s="56">
        <f t="shared" ref="AB196:AB259" si="68">((V196*15%)/365)*30</f>
        <v>1.0437945205479453</v>
      </c>
      <c r="AC196" s="56">
        <f t="shared" ref="AC196:AC259" si="69">SUM(W196:AB196)</f>
        <v>8.5287318538812791</v>
      </c>
      <c r="AD196" s="56">
        <f t="shared" ref="AD196:AD259" si="70">V196+AC196</f>
        <v>93.192065187214624</v>
      </c>
      <c r="AE196" s="54">
        <f t="shared" ref="AE196:AE259" si="71">AD196*1000</f>
        <v>93192.065187214626</v>
      </c>
    </row>
    <row r="197" spans="1:31" x14ac:dyDescent="0.25">
      <c r="A197" s="6">
        <v>2016</v>
      </c>
      <c r="B197" s="6">
        <v>12</v>
      </c>
      <c r="C197" s="6">
        <f t="shared" si="54"/>
        <v>52</v>
      </c>
      <c r="D197" s="5">
        <v>42725</v>
      </c>
      <c r="E197" s="10">
        <v>545</v>
      </c>
      <c r="F197" s="10">
        <f t="shared" si="55"/>
        <v>565</v>
      </c>
      <c r="G197" s="46">
        <f t="shared" si="56"/>
        <v>573.36</v>
      </c>
      <c r="H197" s="10">
        <v>470</v>
      </c>
      <c r="I197" s="6">
        <f t="shared" si="57"/>
        <v>490</v>
      </c>
      <c r="J197" s="46">
        <f t="shared" si="58"/>
        <v>497.76</v>
      </c>
      <c r="K197" s="51"/>
      <c r="L197" s="15">
        <v>42688</v>
      </c>
      <c r="M197" s="62">
        <f t="shared" si="59"/>
        <v>47</v>
      </c>
      <c r="N197" s="11">
        <v>90291</v>
      </c>
      <c r="O197" s="1">
        <f t="shared" si="60"/>
        <v>98272.392300000007</v>
      </c>
      <c r="Q197" s="57">
        <v>42624</v>
      </c>
      <c r="R197" s="62">
        <f t="shared" si="61"/>
        <v>38</v>
      </c>
      <c r="S197" s="54">
        <v>1294.95</v>
      </c>
      <c r="T197" s="54">
        <f t="shared" si="62"/>
        <v>1279.95</v>
      </c>
      <c r="U197" s="54">
        <f t="shared" si="63"/>
        <v>1269.95</v>
      </c>
      <c r="V197" s="55">
        <f t="shared" si="64"/>
        <v>84.663333333333341</v>
      </c>
      <c r="W197" s="56">
        <f t="shared" si="65"/>
        <v>2.5399000000000003</v>
      </c>
      <c r="X197" s="56">
        <f t="shared" si="66"/>
        <v>0.42331666666666673</v>
      </c>
      <c r="Y197" s="56">
        <f t="shared" si="67"/>
        <v>0.32172066666666671</v>
      </c>
      <c r="Z197" s="56">
        <v>3.2</v>
      </c>
      <c r="AA197" s="56">
        <v>1</v>
      </c>
      <c r="AB197" s="56">
        <f t="shared" si="68"/>
        <v>1.0437945205479453</v>
      </c>
      <c r="AC197" s="56">
        <f t="shared" si="69"/>
        <v>8.5287318538812791</v>
      </c>
      <c r="AD197" s="56">
        <f t="shared" si="70"/>
        <v>93.192065187214624</v>
      </c>
      <c r="AE197" s="54">
        <f t="shared" si="71"/>
        <v>93192.065187214626</v>
      </c>
    </row>
    <row r="198" spans="1:31" x14ac:dyDescent="0.25">
      <c r="A198" s="6">
        <v>2016</v>
      </c>
      <c r="B198" s="6">
        <v>12</v>
      </c>
      <c r="C198" s="6">
        <f t="shared" si="54"/>
        <v>52</v>
      </c>
      <c r="D198" s="5">
        <v>42726</v>
      </c>
      <c r="E198" s="10">
        <v>540</v>
      </c>
      <c r="F198" s="10">
        <f t="shared" si="55"/>
        <v>560</v>
      </c>
      <c r="G198" s="46">
        <f t="shared" si="56"/>
        <v>568.31999999999994</v>
      </c>
      <c r="H198" s="10">
        <v>470</v>
      </c>
      <c r="I198" s="6">
        <f t="shared" si="57"/>
        <v>490</v>
      </c>
      <c r="J198" s="46">
        <f t="shared" si="58"/>
        <v>497.76</v>
      </c>
      <c r="K198" s="51"/>
      <c r="L198" s="15">
        <v>42689</v>
      </c>
      <c r="M198" s="62">
        <f t="shared" si="59"/>
        <v>47</v>
      </c>
      <c r="N198" s="11">
        <v>89431</v>
      </c>
      <c r="O198" s="1">
        <f t="shared" si="60"/>
        <v>97382.034299999999</v>
      </c>
      <c r="Q198" s="57">
        <v>42625</v>
      </c>
      <c r="R198" s="62">
        <f t="shared" si="61"/>
        <v>38</v>
      </c>
      <c r="S198" s="54">
        <v>1309.95</v>
      </c>
      <c r="T198" s="54">
        <f t="shared" si="62"/>
        <v>1294.95</v>
      </c>
      <c r="U198" s="54">
        <f t="shared" si="63"/>
        <v>1284.95</v>
      </c>
      <c r="V198" s="55">
        <f t="shared" si="64"/>
        <v>85.663333333333341</v>
      </c>
      <c r="W198" s="56">
        <f t="shared" si="65"/>
        <v>2.5699000000000001</v>
      </c>
      <c r="X198" s="56">
        <f t="shared" si="66"/>
        <v>0.42831666666666673</v>
      </c>
      <c r="Y198" s="56">
        <f t="shared" si="67"/>
        <v>0.32552066666666674</v>
      </c>
      <c r="Z198" s="56">
        <v>3.2</v>
      </c>
      <c r="AA198" s="56">
        <v>1</v>
      </c>
      <c r="AB198" s="56">
        <f t="shared" si="68"/>
        <v>1.056123287671233</v>
      </c>
      <c r="AC198" s="56">
        <f t="shared" si="69"/>
        <v>8.5798606210045669</v>
      </c>
      <c r="AD198" s="56">
        <f t="shared" si="70"/>
        <v>94.243193954337912</v>
      </c>
      <c r="AE198" s="54">
        <f t="shared" si="71"/>
        <v>94243.193954337912</v>
      </c>
    </row>
    <row r="199" spans="1:31" x14ac:dyDescent="0.25">
      <c r="A199" s="6">
        <v>2016</v>
      </c>
      <c r="B199" s="6">
        <v>12</v>
      </c>
      <c r="C199" s="6">
        <f t="shared" si="54"/>
        <v>52</v>
      </c>
      <c r="D199" s="5">
        <v>42727</v>
      </c>
      <c r="E199" s="10">
        <v>540</v>
      </c>
      <c r="F199" s="10">
        <f t="shared" si="55"/>
        <v>560</v>
      </c>
      <c r="G199" s="46">
        <f t="shared" si="56"/>
        <v>568.31999999999994</v>
      </c>
      <c r="H199" s="10">
        <v>470</v>
      </c>
      <c r="I199" s="6">
        <f t="shared" si="57"/>
        <v>490</v>
      </c>
      <c r="J199" s="46">
        <f t="shared" si="58"/>
        <v>497.76</v>
      </c>
      <c r="K199" s="51"/>
      <c r="L199" s="15">
        <v>42690</v>
      </c>
      <c r="M199" s="62">
        <f t="shared" si="59"/>
        <v>47</v>
      </c>
      <c r="N199" s="11">
        <v>90291</v>
      </c>
      <c r="O199" s="1">
        <f t="shared" si="60"/>
        <v>98272.392300000007</v>
      </c>
      <c r="Q199" s="57">
        <v>42626</v>
      </c>
      <c r="R199" s="62">
        <f t="shared" si="61"/>
        <v>38</v>
      </c>
      <c r="S199" s="54">
        <v>1309.95</v>
      </c>
      <c r="T199" s="54">
        <f t="shared" si="62"/>
        <v>1294.95</v>
      </c>
      <c r="U199" s="54">
        <f t="shared" si="63"/>
        <v>1284.95</v>
      </c>
      <c r="V199" s="55">
        <f t="shared" si="64"/>
        <v>85.663333333333341</v>
      </c>
      <c r="W199" s="56">
        <f t="shared" si="65"/>
        <v>2.5699000000000001</v>
      </c>
      <c r="X199" s="56">
        <f t="shared" si="66"/>
        <v>0.42831666666666673</v>
      </c>
      <c r="Y199" s="56">
        <f t="shared" si="67"/>
        <v>0.32552066666666674</v>
      </c>
      <c r="Z199" s="56">
        <v>3.2</v>
      </c>
      <c r="AA199" s="56">
        <v>1</v>
      </c>
      <c r="AB199" s="56">
        <f t="shared" si="68"/>
        <v>1.056123287671233</v>
      </c>
      <c r="AC199" s="56">
        <f t="shared" si="69"/>
        <v>8.5798606210045669</v>
      </c>
      <c r="AD199" s="56">
        <f t="shared" si="70"/>
        <v>94.243193954337912</v>
      </c>
      <c r="AE199" s="54">
        <f t="shared" si="71"/>
        <v>94243.193954337912</v>
      </c>
    </row>
    <row r="200" spans="1:31" x14ac:dyDescent="0.25">
      <c r="A200" s="6">
        <v>2016</v>
      </c>
      <c r="B200" s="6">
        <v>12</v>
      </c>
      <c r="C200" s="6">
        <f t="shared" si="54"/>
        <v>53</v>
      </c>
      <c r="D200" s="5">
        <v>42731</v>
      </c>
      <c r="E200" s="10">
        <v>545</v>
      </c>
      <c r="F200" s="10">
        <f t="shared" si="55"/>
        <v>565</v>
      </c>
      <c r="G200" s="46">
        <f t="shared" si="56"/>
        <v>573.36</v>
      </c>
      <c r="H200" s="10">
        <v>465</v>
      </c>
      <c r="I200" s="6">
        <f t="shared" si="57"/>
        <v>485</v>
      </c>
      <c r="J200" s="46">
        <f t="shared" si="58"/>
        <v>492.72</v>
      </c>
      <c r="K200" s="51"/>
      <c r="L200" s="15">
        <v>42691</v>
      </c>
      <c r="M200" s="62">
        <f t="shared" si="59"/>
        <v>47</v>
      </c>
      <c r="N200" s="11">
        <v>90531</v>
      </c>
      <c r="O200" s="1">
        <f t="shared" si="60"/>
        <v>98520.864300000001</v>
      </c>
      <c r="Q200" s="57">
        <v>42627</v>
      </c>
      <c r="R200" s="62">
        <f t="shared" si="61"/>
        <v>38</v>
      </c>
      <c r="S200" s="54">
        <v>1335</v>
      </c>
      <c r="T200" s="54">
        <f t="shared" si="62"/>
        <v>1320</v>
      </c>
      <c r="U200" s="54">
        <f t="shared" si="63"/>
        <v>1310</v>
      </c>
      <c r="V200" s="55">
        <f t="shared" si="64"/>
        <v>87.333333333333329</v>
      </c>
      <c r="W200" s="56">
        <f t="shared" si="65"/>
        <v>2.6199999999999997</v>
      </c>
      <c r="X200" s="56">
        <f t="shared" si="66"/>
        <v>0.43666666666666665</v>
      </c>
      <c r="Y200" s="56">
        <f t="shared" si="67"/>
        <v>0.33186666666666664</v>
      </c>
      <c r="Z200" s="56">
        <v>3.2</v>
      </c>
      <c r="AA200" s="56">
        <v>1</v>
      </c>
      <c r="AB200" s="56">
        <f t="shared" si="68"/>
        <v>1.0767123287671232</v>
      </c>
      <c r="AC200" s="56">
        <f t="shared" si="69"/>
        <v>8.665245662100455</v>
      </c>
      <c r="AD200" s="56">
        <f t="shared" si="70"/>
        <v>95.998578995433789</v>
      </c>
      <c r="AE200" s="54">
        <f t="shared" si="71"/>
        <v>95998.578995433796</v>
      </c>
    </row>
    <row r="201" spans="1:31" x14ac:dyDescent="0.25">
      <c r="A201" s="6">
        <v>2016</v>
      </c>
      <c r="B201" s="6">
        <v>12</v>
      </c>
      <c r="C201" s="6">
        <f t="shared" si="54"/>
        <v>53</v>
      </c>
      <c r="D201" s="5">
        <v>42732</v>
      </c>
      <c r="E201" s="10">
        <v>540</v>
      </c>
      <c r="F201" s="10">
        <f t="shared" si="55"/>
        <v>560</v>
      </c>
      <c r="G201" s="46">
        <f t="shared" si="56"/>
        <v>568.31999999999994</v>
      </c>
      <c r="H201" s="10">
        <v>470</v>
      </c>
      <c r="I201" s="6">
        <f t="shared" si="57"/>
        <v>490</v>
      </c>
      <c r="J201" s="46">
        <f t="shared" si="58"/>
        <v>497.76</v>
      </c>
      <c r="K201" s="51"/>
      <c r="L201" s="15">
        <v>42692</v>
      </c>
      <c r="M201" s="62">
        <f t="shared" si="59"/>
        <v>47</v>
      </c>
      <c r="N201" s="11">
        <v>91711</v>
      </c>
      <c r="O201" s="1">
        <f t="shared" si="60"/>
        <v>99742.518299999996</v>
      </c>
      <c r="Q201" s="57">
        <v>42628</v>
      </c>
      <c r="R201" s="62">
        <f t="shared" si="61"/>
        <v>38</v>
      </c>
      <c r="S201" s="54">
        <v>1384.95</v>
      </c>
      <c r="T201" s="54">
        <f t="shared" si="62"/>
        <v>1369.95</v>
      </c>
      <c r="U201" s="54">
        <f t="shared" si="63"/>
        <v>1359.95</v>
      </c>
      <c r="V201" s="55">
        <f t="shared" si="64"/>
        <v>90.663333333333341</v>
      </c>
      <c r="W201" s="56">
        <f t="shared" si="65"/>
        <v>2.7199</v>
      </c>
      <c r="X201" s="56">
        <f t="shared" si="66"/>
        <v>0.4533166666666667</v>
      </c>
      <c r="Y201" s="56">
        <f t="shared" si="67"/>
        <v>0.3445206666666667</v>
      </c>
      <c r="Z201" s="56">
        <v>3.2</v>
      </c>
      <c r="AA201" s="56">
        <v>1</v>
      </c>
      <c r="AB201" s="56">
        <f t="shared" si="68"/>
        <v>1.1177671232876714</v>
      </c>
      <c r="AC201" s="56">
        <f t="shared" si="69"/>
        <v>8.8355044566210061</v>
      </c>
      <c r="AD201" s="56">
        <f t="shared" si="70"/>
        <v>99.498837789954351</v>
      </c>
      <c r="AE201" s="54">
        <f t="shared" si="71"/>
        <v>99498.837789954356</v>
      </c>
    </row>
    <row r="202" spans="1:31" x14ac:dyDescent="0.25">
      <c r="A202" s="6">
        <v>2016</v>
      </c>
      <c r="B202" s="6">
        <v>12</v>
      </c>
      <c r="C202" s="6">
        <f t="shared" si="54"/>
        <v>53</v>
      </c>
      <c r="D202" s="5">
        <v>42733</v>
      </c>
      <c r="E202" s="10">
        <v>540</v>
      </c>
      <c r="F202" s="10">
        <f t="shared" si="55"/>
        <v>560</v>
      </c>
      <c r="G202" s="46">
        <f t="shared" si="56"/>
        <v>568.31999999999994</v>
      </c>
      <c r="H202" s="10">
        <v>470</v>
      </c>
      <c r="I202" s="6">
        <f t="shared" si="57"/>
        <v>490</v>
      </c>
      <c r="J202" s="46">
        <f t="shared" si="58"/>
        <v>497.76</v>
      </c>
      <c r="K202" s="51"/>
      <c r="L202" s="15">
        <v>42695</v>
      </c>
      <c r="M202" s="62">
        <f t="shared" si="59"/>
        <v>48</v>
      </c>
      <c r="N202" s="11">
        <v>81500</v>
      </c>
      <c r="O202" s="1">
        <f t="shared" si="60"/>
        <v>89171.07</v>
      </c>
      <c r="Q202" s="57">
        <v>42629</v>
      </c>
      <c r="R202" s="62">
        <f t="shared" si="61"/>
        <v>38</v>
      </c>
      <c r="S202" s="54">
        <v>1360.05</v>
      </c>
      <c r="T202" s="54">
        <f t="shared" si="62"/>
        <v>1345.05</v>
      </c>
      <c r="U202" s="54">
        <f t="shared" si="63"/>
        <v>1335.05</v>
      </c>
      <c r="V202" s="55">
        <f t="shared" si="64"/>
        <v>89.00333333333333</v>
      </c>
      <c r="W202" s="56">
        <f t="shared" si="65"/>
        <v>2.6700999999999997</v>
      </c>
      <c r="X202" s="56">
        <f t="shared" si="66"/>
        <v>0.44501666666666667</v>
      </c>
      <c r="Y202" s="56">
        <f t="shared" si="67"/>
        <v>0.33821266666666661</v>
      </c>
      <c r="Z202" s="56">
        <v>3.2</v>
      </c>
      <c r="AA202" s="56">
        <v>1</v>
      </c>
      <c r="AB202" s="56">
        <f t="shared" si="68"/>
        <v>1.0973013698630136</v>
      </c>
      <c r="AC202" s="56">
        <f t="shared" si="69"/>
        <v>8.7506307031963466</v>
      </c>
      <c r="AD202" s="56">
        <f t="shared" si="70"/>
        <v>97.75396403652968</v>
      </c>
      <c r="AE202" s="54">
        <f t="shared" si="71"/>
        <v>97753.96403652968</v>
      </c>
    </row>
    <row r="203" spans="1:31" x14ac:dyDescent="0.25">
      <c r="A203" s="6">
        <v>2016</v>
      </c>
      <c r="B203" s="6">
        <v>12</v>
      </c>
      <c r="C203" s="6">
        <f t="shared" si="54"/>
        <v>53</v>
      </c>
      <c r="D203" s="5">
        <v>42734</v>
      </c>
      <c r="E203" s="10">
        <v>540</v>
      </c>
      <c r="F203" s="10">
        <f t="shared" si="55"/>
        <v>560</v>
      </c>
      <c r="G203" s="46">
        <f t="shared" si="56"/>
        <v>568.31999999999994</v>
      </c>
      <c r="H203" s="10">
        <v>470</v>
      </c>
      <c r="I203" s="6">
        <f t="shared" si="57"/>
        <v>490</v>
      </c>
      <c r="J203" s="46">
        <f t="shared" si="58"/>
        <v>497.76</v>
      </c>
      <c r="K203" s="51"/>
      <c r="L203" s="15">
        <v>42696</v>
      </c>
      <c r="M203" s="62">
        <f t="shared" si="59"/>
        <v>48</v>
      </c>
      <c r="N203" s="11">
        <v>81500</v>
      </c>
      <c r="O203" s="1">
        <f t="shared" si="60"/>
        <v>89171.07</v>
      </c>
      <c r="Q203" s="57">
        <v>42630</v>
      </c>
      <c r="R203" s="62">
        <f t="shared" si="61"/>
        <v>38</v>
      </c>
      <c r="S203" s="54">
        <v>1345.05</v>
      </c>
      <c r="T203" s="54">
        <f t="shared" si="62"/>
        <v>1330.05</v>
      </c>
      <c r="U203" s="54">
        <f t="shared" si="63"/>
        <v>1320.05</v>
      </c>
      <c r="V203" s="55">
        <f t="shared" si="64"/>
        <v>88.00333333333333</v>
      </c>
      <c r="W203" s="56">
        <f t="shared" si="65"/>
        <v>2.6400999999999999</v>
      </c>
      <c r="X203" s="56">
        <f t="shared" si="66"/>
        <v>0.44001666666666667</v>
      </c>
      <c r="Y203" s="56">
        <f t="shared" si="67"/>
        <v>0.33441266666666669</v>
      </c>
      <c r="Z203" s="56">
        <v>3.2</v>
      </c>
      <c r="AA203" s="56">
        <v>1</v>
      </c>
      <c r="AB203" s="56">
        <f t="shared" si="68"/>
        <v>1.084972602739726</v>
      </c>
      <c r="AC203" s="56">
        <f t="shared" si="69"/>
        <v>8.6995019360730588</v>
      </c>
      <c r="AD203" s="56">
        <f t="shared" si="70"/>
        <v>96.702835269406393</v>
      </c>
      <c r="AE203" s="54">
        <f t="shared" si="71"/>
        <v>96702.835269406394</v>
      </c>
    </row>
    <row r="204" spans="1:31" x14ac:dyDescent="0.25">
      <c r="A204" s="6">
        <v>2017</v>
      </c>
      <c r="B204" s="6">
        <v>1</v>
      </c>
      <c r="C204" s="6">
        <f t="shared" si="54"/>
        <v>1</v>
      </c>
      <c r="D204" s="5">
        <v>42738</v>
      </c>
      <c r="E204" s="10">
        <v>540</v>
      </c>
      <c r="F204" s="10">
        <f t="shared" si="55"/>
        <v>560</v>
      </c>
      <c r="G204" s="46">
        <f t="shared" si="56"/>
        <v>568.31999999999994</v>
      </c>
      <c r="H204" s="10">
        <v>470</v>
      </c>
      <c r="I204" s="6">
        <f t="shared" si="57"/>
        <v>490</v>
      </c>
      <c r="J204" s="46">
        <f t="shared" si="58"/>
        <v>497.76</v>
      </c>
      <c r="K204" s="51"/>
      <c r="L204" s="15">
        <v>42697</v>
      </c>
      <c r="M204" s="62">
        <f t="shared" si="59"/>
        <v>48</v>
      </c>
      <c r="N204" s="11">
        <v>80800</v>
      </c>
      <c r="O204" s="1">
        <f t="shared" si="60"/>
        <v>88446.36</v>
      </c>
      <c r="Q204" s="57">
        <v>42631</v>
      </c>
      <c r="R204" s="62">
        <f t="shared" si="61"/>
        <v>39</v>
      </c>
      <c r="S204" s="54">
        <v>1345.05</v>
      </c>
      <c r="T204" s="54">
        <f t="shared" si="62"/>
        <v>1330.05</v>
      </c>
      <c r="U204" s="54">
        <f t="shared" si="63"/>
        <v>1320.05</v>
      </c>
      <c r="V204" s="55">
        <f t="shared" si="64"/>
        <v>88.00333333333333</v>
      </c>
      <c r="W204" s="56">
        <f t="shared" si="65"/>
        <v>2.6400999999999999</v>
      </c>
      <c r="X204" s="56">
        <f t="shared" si="66"/>
        <v>0.44001666666666667</v>
      </c>
      <c r="Y204" s="56">
        <f t="shared" si="67"/>
        <v>0.33441266666666669</v>
      </c>
      <c r="Z204" s="56">
        <v>3.2</v>
      </c>
      <c r="AA204" s="56">
        <v>1</v>
      </c>
      <c r="AB204" s="56">
        <f t="shared" si="68"/>
        <v>1.084972602739726</v>
      </c>
      <c r="AC204" s="56">
        <f t="shared" si="69"/>
        <v>8.6995019360730588</v>
      </c>
      <c r="AD204" s="56">
        <f t="shared" si="70"/>
        <v>96.702835269406393</v>
      </c>
      <c r="AE204" s="54">
        <f t="shared" si="71"/>
        <v>96702.835269406394</v>
      </c>
    </row>
    <row r="205" spans="1:31" x14ac:dyDescent="0.25">
      <c r="A205" s="6">
        <v>2017</v>
      </c>
      <c r="B205" s="6">
        <v>1</v>
      </c>
      <c r="C205" s="6">
        <f t="shared" si="54"/>
        <v>1</v>
      </c>
      <c r="D205" s="5">
        <v>42739</v>
      </c>
      <c r="E205" s="10">
        <v>560</v>
      </c>
      <c r="F205" s="10">
        <f t="shared" si="55"/>
        <v>580</v>
      </c>
      <c r="G205" s="46">
        <f t="shared" si="56"/>
        <v>588.48</v>
      </c>
      <c r="H205" s="10">
        <v>475</v>
      </c>
      <c r="I205" s="6">
        <f t="shared" si="57"/>
        <v>495</v>
      </c>
      <c r="J205" s="46">
        <f t="shared" si="58"/>
        <v>502.8</v>
      </c>
      <c r="K205" s="51"/>
      <c r="L205" s="15">
        <v>42698</v>
      </c>
      <c r="M205" s="62">
        <f t="shared" si="59"/>
        <v>48</v>
      </c>
      <c r="N205" s="11">
        <v>81000</v>
      </c>
      <c r="O205" s="1">
        <f t="shared" si="60"/>
        <v>88653.42</v>
      </c>
      <c r="Q205" s="57">
        <v>42632</v>
      </c>
      <c r="R205" s="62">
        <f t="shared" si="61"/>
        <v>39</v>
      </c>
      <c r="S205" s="54">
        <v>1350</v>
      </c>
      <c r="T205" s="54">
        <f t="shared" si="62"/>
        <v>1335</v>
      </c>
      <c r="U205" s="54">
        <f t="shared" si="63"/>
        <v>1325</v>
      </c>
      <c r="V205" s="55">
        <f t="shared" si="64"/>
        <v>88.333333333333329</v>
      </c>
      <c r="W205" s="56">
        <f t="shared" si="65"/>
        <v>2.65</v>
      </c>
      <c r="X205" s="56">
        <f t="shared" si="66"/>
        <v>0.44166666666666665</v>
      </c>
      <c r="Y205" s="56">
        <f t="shared" si="67"/>
        <v>0.33566666666666667</v>
      </c>
      <c r="Z205" s="56">
        <v>3.2</v>
      </c>
      <c r="AA205" s="56">
        <v>1</v>
      </c>
      <c r="AB205" s="56">
        <f t="shared" si="68"/>
        <v>1.0890410958904109</v>
      </c>
      <c r="AC205" s="56">
        <f t="shared" si="69"/>
        <v>8.7163744292237446</v>
      </c>
      <c r="AD205" s="56">
        <f t="shared" si="70"/>
        <v>97.049707762557077</v>
      </c>
      <c r="AE205" s="54">
        <f t="shared" si="71"/>
        <v>97049.707762557082</v>
      </c>
    </row>
    <row r="206" spans="1:31" x14ac:dyDescent="0.25">
      <c r="A206" s="6">
        <v>2017</v>
      </c>
      <c r="B206" s="6">
        <v>1</v>
      </c>
      <c r="C206" s="6">
        <f t="shared" si="54"/>
        <v>1</v>
      </c>
      <c r="D206" s="5">
        <v>42740</v>
      </c>
      <c r="E206" s="10">
        <v>545</v>
      </c>
      <c r="F206" s="10">
        <f t="shared" si="55"/>
        <v>565</v>
      </c>
      <c r="G206" s="46">
        <f t="shared" si="56"/>
        <v>573.36</v>
      </c>
      <c r="H206" s="10">
        <v>465</v>
      </c>
      <c r="I206" s="6">
        <f t="shared" si="57"/>
        <v>485</v>
      </c>
      <c r="J206" s="46">
        <f t="shared" si="58"/>
        <v>492.72</v>
      </c>
      <c r="K206" s="51"/>
      <c r="L206" s="15">
        <v>42699</v>
      </c>
      <c r="M206" s="62">
        <f t="shared" si="59"/>
        <v>48</v>
      </c>
      <c r="N206" s="11">
        <v>81000</v>
      </c>
      <c r="O206" s="1">
        <f t="shared" si="60"/>
        <v>88653.42</v>
      </c>
      <c r="Q206" s="57">
        <v>42633</v>
      </c>
      <c r="R206" s="62">
        <f t="shared" si="61"/>
        <v>39</v>
      </c>
      <c r="S206" s="54">
        <v>1354.95</v>
      </c>
      <c r="T206" s="54">
        <f t="shared" si="62"/>
        <v>1339.95</v>
      </c>
      <c r="U206" s="54">
        <f t="shared" si="63"/>
        <v>1329.95</v>
      </c>
      <c r="V206" s="55">
        <f t="shared" si="64"/>
        <v>88.663333333333341</v>
      </c>
      <c r="W206" s="56">
        <f t="shared" si="65"/>
        <v>2.6598999999999999</v>
      </c>
      <c r="X206" s="56">
        <f t="shared" si="66"/>
        <v>0.44331666666666669</v>
      </c>
      <c r="Y206" s="56">
        <f t="shared" si="67"/>
        <v>0.33692066666666665</v>
      </c>
      <c r="Z206" s="56">
        <v>3.2</v>
      </c>
      <c r="AA206" s="56">
        <v>1</v>
      </c>
      <c r="AB206" s="56">
        <f t="shared" si="68"/>
        <v>1.093109589041096</v>
      </c>
      <c r="AC206" s="56">
        <f t="shared" si="69"/>
        <v>8.7332469223744305</v>
      </c>
      <c r="AD206" s="56">
        <f t="shared" si="70"/>
        <v>97.396580255707775</v>
      </c>
      <c r="AE206" s="54">
        <f t="shared" si="71"/>
        <v>97396.58025570777</v>
      </c>
    </row>
    <row r="207" spans="1:31" x14ac:dyDescent="0.25">
      <c r="A207" s="6">
        <v>2017</v>
      </c>
      <c r="B207" s="6">
        <v>1</v>
      </c>
      <c r="C207" s="6">
        <f t="shared" si="54"/>
        <v>1</v>
      </c>
      <c r="D207" s="5">
        <v>42741</v>
      </c>
      <c r="E207" s="10">
        <v>540</v>
      </c>
      <c r="F207" s="10">
        <f t="shared" si="55"/>
        <v>560</v>
      </c>
      <c r="G207" s="46">
        <f t="shared" si="56"/>
        <v>568.31999999999994</v>
      </c>
      <c r="H207" s="10">
        <v>460</v>
      </c>
      <c r="I207" s="6">
        <f t="shared" si="57"/>
        <v>480</v>
      </c>
      <c r="J207" s="46">
        <f t="shared" si="58"/>
        <v>487.68</v>
      </c>
      <c r="K207" s="51"/>
      <c r="L207" s="15">
        <v>42700</v>
      </c>
      <c r="M207" s="62">
        <f t="shared" si="59"/>
        <v>48</v>
      </c>
      <c r="N207" s="11">
        <v>81000</v>
      </c>
      <c r="O207" s="1">
        <f t="shared" si="60"/>
        <v>88653.42</v>
      </c>
      <c r="Q207" s="57">
        <v>42634</v>
      </c>
      <c r="R207" s="62">
        <f t="shared" si="61"/>
        <v>39</v>
      </c>
      <c r="S207" s="54">
        <v>1384.95</v>
      </c>
      <c r="T207" s="54">
        <f t="shared" si="62"/>
        <v>1369.95</v>
      </c>
      <c r="U207" s="54">
        <f t="shared" si="63"/>
        <v>1359.95</v>
      </c>
      <c r="V207" s="55">
        <f t="shared" si="64"/>
        <v>90.663333333333341</v>
      </c>
      <c r="W207" s="56">
        <f t="shared" si="65"/>
        <v>2.7199</v>
      </c>
      <c r="X207" s="56">
        <f t="shared" si="66"/>
        <v>0.4533166666666667</v>
      </c>
      <c r="Y207" s="56">
        <f t="shared" si="67"/>
        <v>0.3445206666666667</v>
      </c>
      <c r="Z207" s="56">
        <v>3.2</v>
      </c>
      <c r="AA207" s="56">
        <v>1</v>
      </c>
      <c r="AB207" s="56">
        <f t="shared" si="68"/>
        <v>1.1177671232876714</v>
      </c>
      <c r="AC207" s="56">
        <f t="shared" si="69"/>
        <v>8.8355044566210061</v>
      </c>
      <c r="AD207" s="56">
        <f t="shared" si="70"/>
        <v>99.498837789954351</v>
      </c>
      <c r="AE207" s="54">
        <f t="shared" si="71"/>
        <v>99498.837789954356</v>
      </c>
    </row>
    <row r="208" spans="1:31" x14ac:dyDescent="0.25">
      <c r="A208" s="6">
        <v>2017</v>
      </c>
      <c r="B208" s="6">
        <v>1</v>
      </c>
      <c r="C208" s="6">
        <f t="shared" si="54"/>
        <v>2</v>
      </c>
      <c r="D208" s="5">
        <v>42744</v>
      </c>
      <c r="E208" s="10">
        <v>545</v>
      </c>
      <c r="F208" s="10">
        <f t="shared" si="55"/>
        <v>565</v>
      </c>
      <c r="G208" s="46">
        <f t="shared" si="56"/>
        <v>573.36</v>
      </c>
      <c r="H208" s="10">
        <v>465</v>
      </c>
      <c r="I208" s="6">
        <f t="shared" si="57"/>
        <v>485</v>
      </c>
      <c r="J208" s="46">
        <f t="shared" si="58"/>
        <v>492.72</v>
      </c>
      <c r="K208" s="51"/>
      <c r="L208" s="15">
        <v>42702</v>
      </c>
      <c r="M208" s="62">
        <f t="shared" si="59"/>
        <v>49</v>
      </c>
      <c r="N208" s="11">
        <v>81500</v>
      </c>
      <c r="O208" s="1">
        <f t="shared" si="60"/>
        <v>89171.07</v>
      </c>
      <c r="Q208" s="57">
        <v>42635</v>
      </c>
      <c r="R208" s="62">
        <f t="shared" si="61"/>
        <v>39</v>
      </c>
      <c r="S208" s="54">
        <v>1414.95</v>
      </c>
      <c r="T208" s="54">
        <f t="shared" si="62"/>
        <v>1399.95</v>
      </c>
      <c r="U208" s="54">
        <f t="shared" si="63"/>
        <v>1389.95</v>
      </c>
      <c r="V208" s="55">
        <f t="shared" si="64"/>
        <v>92.663333333333341</v>
      </c>
      <c r="W208" s="56">
        <f t="shared" si="65"/>
        <v>2.7799</v>
      </c>
      <c r="X208" s="56">
        <f t="shared" si="66"/>
        <v>0.46331666666666671</v>
      </c>
      <c r="Y208" s="56">
        <f t="shared" si="67"/>
        <v>0.35212066666666669</v>
      </c>
      <c r="Z208" s="56">
        <v>3.2</v>
      </c>
      <c r="AA208" s="56">
        <v>1</v>
      </c>
      <c r="AB208" s="56">
        <f t="shared" si="68"/>
        <v>1.1424246575342467</v>
      </c>
      <c r="AC208" s="56">
        <f t="shared" si="69"/>
        <v>8.9377619908675801</v>
      </c>
      <c r="AD208" s="56">
        <f t="shared" si="70"/>
        <v>101.60109532420093</v>
      </c>
      <c r="AE208" s="54">
        <f t="shared" si="71"/>
        <v>101601.09532420093</v>
      </c>
    </row>
    <row r="209" spans="1:31" x14ac:dyDescent="0.25">
      <c r="A209" s="6">
        <v>2017</v>
      </c>
      <c r="B209" s="6">
        <v>1</v>
      </c>
      <c r="C209" s="6">
        <f t="shared" si="54"/>
        <v>2</v>
      </c>
      <c r="D209" s="5">
        <v>42745</v>
      </c>
      <c r="E209" s="10">
        <v>545</v>
      </c>
      <c r="F209" s="10">
        <f t="shared" si="55"/>
        <v>565</v>
      </c>
      <c r="G209" s="46">
        <f t="shared" si="56"/>
        <v>573.36</v>
      </c>
      <c r="H209" s="10">
        <v>465</v>
      </c>
      <c r="I209" s="6">
        <f t="shared" si="57"/>
        <v>485</v>
      </c>
      <c r="J209" s="46">
        <f t="shared" si="58"/>
        <v>492.72</v>
      </c>
      <c r="K209" s="51"/>
      <c r="L209" s="15">
        <v>42703</v>
      </c>
      <c r="M209" s="62">
        <f t="shared" si="59"/>
        <v>49</v>
      </c>
      <c r="N209" s="11">
        <v>81000</v>
      </c>
      <c r="O209" s="1">
        <f t="shared" si="60"/>
        <v>88653.42</v>
      </c>
      <c r="Q209" s="57">
        <v>42636</v>
      </c>
      <c r="R209" s="62">
        <f t="shared" si="61"/>
        <v>39</v>
      </c>
      <c r="S209" s="54">
        <v>1384.95</v>
      </c>
      <c r="T209" s="54">
        <f t="shared" si="62"/>
        <v>1369.95</v>
      </c>
      <c r="U209" s="54">
        <f t="shared" si="63"/>
        <v>1359.95</v>
      </c>
      <c r="V209" s="55">
        <f t="shared" si="64"/>
        <v>90.663333333333341</v>
      </c>
      <c r="W209" s="56">
        <f t="shared" si="65"/>
        <v>2.7199</v>
      </c>
      <c r="X209" s="56">
        <f t="shared" si="66"/>
        <v>0.4533166666666667</v>
      </c>
      <c r="Y209" s="56">
        <f t="shared" si="67"/>
        <v>0.3445206666666667</v>
      </c>
      <c r="Z209" s="56">
        <v>3.2</v>
      </c>
      <c r="AA209" s="56">
        <v>1</v>
      </c>
      <c r="AB209" s="56">
        <f t="shared" si="68"/>
        <v>1.1177671232876714</v>
      </c>
      <c r="AC209" s="56">
        <f t="shared" si="69"/>
        <v>8.8355044566210061</v>
      </c>
      <c r="AD209" s="56">
        <f t="shared" si="70"/>
        <v>99.498837789954351</v>
      </c>
      <c r="AE209" s="54">
        <f t="shared" si="71"/>
        <v>99498.837789954356</v>
      </c>
    </row>
    <row r="210" spans="1:31" x14ac:dyDescent="0.25">
      <c r="A210" s="6">
        <v>2017</v>
      </c>
      <c r="B210" s="6">
        <v>1</v>
      </c>
      <c r="C210" s="6">
        <f t="shared" si="54"/>
        <v>2</v>
      </c>
      <c r="D210" s="5">
        <v>42746</v>
      </c>
      <c r="E210" s="10">
        <v>550</v>
      </c>
      <c r="F210" s="10">
        <f t="shared" si="55"/>
        <v>570</v>
      </c>
      <c r="G210" s="46">
        <f t="shared" si="56"/>
        <v>578.4</v>
      </c>
      <c r="H210" s="10">
        <v>470</v>
      </c>
      <c r="I210" s="6">
        <f t="shared" si="57"/>
        <v>490</v>
      </c>
      <c r="J210" s="46">
        <f t="shared" si="58"/>
        <v>497.76</v>
      </c>
      <c r="K210" s="51"/>
      <c r="L210" s="15">
        <v>42704</v>
      </c>
      <c r="M210" s="62">
        <f t="shared" si="59"/>
        <v>49</v>
      </c>
      <c r="N210" s="11">
        <v>81500</v>
      </c>
      <c r="O210" s="1">
        <f t="shared" si="60"/>
        <v>89171.07</v>
      </c>
      <c r="Q210" s="57">
        <v>42637</v>
      </c>
      <c r="R210" s="62">
        <f t="shared" si="61"/>
        <v>39</v>
      </c>
      <c r="S210" s="54">
        <v>1380</v>
      </c>
      <c r="T210" s="54">
        <f t="shared" si="62"/>
        <v>1365</v>
      </c>
      <c r="U210" s="54">
        <f t="shared" si="63"/>
        <v>1355</v>
      </c>
      <c r="V210" s="55">
        <f t="shared" si="64"/>
        <v>90.333333333333329</v>
      </c>
      <c r="W210" s="56">
        <f t="shared" si="65"/>
        <v>2.71</v>
      </c>
      <c r="X210" s="56">
        <f t="shared" si="66"/>
        <v>0.45166666666666666</v>
      </c>
      <c r="Y210" s="56">
        <f t="shared" si="67"/>
        <v>0.34326666666666666</v>
      </c>
      <c r="Z210" s="56">
        <v>3.2</v>
      </c>
      <c r="AA210" s="56">
        <v>1</v>
      </c>
      <c r="AB210" s="56">
        <f t="shared" si="68"/>
        <v>1.1136986301369862</v>
      </c>
      <c r="AC210" s="56">
        <f t="shared" si="69"/>
        <v>8.8186319634703185</v>
      </c>
      <c r="AD210" s="56">
        <f t="shared" si="70"/>
        <v>99.151965296803652</v>
      </c>
      <c r="AE210" s="54">
        <f t="shared" si="71"/>
        <v>99151.965296803653</v>
      </c>
    </row>
    <row r="211" spans="1:31" x14ac:dyDescent="0.25">
      <c r="A211" s="6">
        <v>2017</v>
      </c>
      <c r="B211" s="6">
        <v>1</v>
      </c>
      <c r="C211" s="6">
        <f t="shared" si="54"/>
        <v>2</v>
      </c>
      <c r="D211" s="5">
        <v>42747</v>
      </c>
      <c r="E211" s="10">
        <v>545</v>
      </c>
      <c r="F211" s="10">
        <f t="shared" si="55"/>
        <v>565</v>
      </c>
      <c r="G211" s="46">
        <f t="shared" si="56"/>
        <v>573.36</v>
      </c>
      <c r="H211" s="10">
        <v>465</v>
      </c>
      <c r="I211" s="6">
        <f t="shared" si="57"/>
        <v>485</v>
      </c>
      <c r="J211" s="46">
        <f t="shared" si="58"/>
        <v>492.72</v>
      </c>
      <c r="K211" s="51"/>
      <c r="L211" s="15">
        <v>42705</v>
      </c>
      <c r="M211" s="62">
        <f t="shared" si="59"/>
        <v>49</v>
      </c>
      <c r="N211" s="11">
        <v>81500</v>
      </c>
      <c r="O211" s="1">
        <f t="shared" si="60"/>
        <v>89171.07</v>
      </c>
      <c r="Q211" s="57">
        <v>42638</v>
      </c>
      <c r="R211" s="62">
        <f t="shared" si="61"/>
        <v>40</v>
      </c>
      <c r="S211" s="54">
        <v>1380</v>
      </c>
      <c r="T211" s="54">
        <f t="shared" si="62"/>
        <v>1365</v>
      </c>
      <c r="U211" s="54">
        <f t="shared" si="63"/>
        <v>1355</v>
      </c>
      <c r="V211" s="55">
        <f t="shared" si="64"/>
        <v>90.333333333333329</v>
      </c>
      <c r="W211" s="56">
        <f t="shared" si="65"/>
        <v>2.71</v>
      </c>
      <c r="X211" s="56">
        <f t="shared" si="66"/>
        <v>0.45166666666666666</v>
      </c>
      <c r="Y211" s="56">
        <f t="shared" si="67"/>
        <v>0.34326666666666666</v>
      </c>
      <c r="Z211" s="56">
        <v>3.2</v>
      </c>
      <c r="AA211" s="56">
        <v>1</v>
      </c>
      <c r="AB211" s="56">
        <f t="shared" si="68"/>
        <v>1.1136986301369862</v>
      </c>
      <c r="AC211" s="56">
        <f t="shared" si="69"/>
        <v>8.8186319634703185</v>
      </c>
      <c r="AD211" s="56">
        <f t="shared" si="70"/>
        <v>99.151965296803652</v>
      </c>
      <c r="AE211" s="54">
        <f t="shared" si="71"/>
        <v>99151.965296803653</v>
      </c>
    </row>
    <row r="212" spans="1:31" x14ac:dyDescent="0.25">
      <c r="A212" s="6">
        <v>2017</v>
      </c>
      <c r="B212" s="6">
        <v>1</v>
      </c>
      <c r="C212" s="6">
        <f t="shared" si="54"/>
        <v>2</v>
      </c>
      <c r="D212" s="5">
        <v>42748</v>
      </c>
      <c r="E212" s="10">
        <v>545</v>
      </c>
      <c r="F212" s="10">
        <f t="shared" si="55"/>
        <v>565</v>
      </c>
      <c r="G212" s="46">
        <f t="shared" si="56"/>
        <v>573.36</v>
      </c>
      <c r="H212" s="10">
        <v>460</v>
      </c>
      <c r="I212" s="6">
        <f t="shared" si="57"/>
        <v>480</v>
      </c>
      <c r="J212" s="46">
        <f t="shared" si="58"/>
        <v>487.68</v>
      </c>
      <c r="K212" s="51"/>
      <c r="L212" s="15">
        <v>42706</v>
      </c>
      <c r="M212" s="62">
        <f t="shared" si="59"/>
        <v>49</v>
      </c>
      <c r="N212" s="11">
        <v>82000</v>
      </c>
      <c r="O212" s="1">
        <f t="shared" si="60"/>
        <v>89688.72</v>
      </c>
      <c r="Q212" s="57">
        <v>42639</v>
      </c>
      <c r="R212" s="62">
        <f t="shared" si="61"/>
        <v>40</v>
      </c>
      <c r="S212" s="54">
        <v>1369.95</v>
      </c>
      <c r="T212" s="54">
        <f t="shared" si="62"/>
        <v>1354.95</v>
      </c>
      <c r="U212" s="54">
        <f t="shared" si="63"/>
        <v>1344.95</v>
      </c>
      <c r="V212" s="55">
        <f t="shared" si="64"/>
        <v>89.663333333333341</v>
      </c>
      <c r="W212" s="56">
        <f t="shared" si="65"/>
        <v>2.6899000000000002</v>
      </c>
      <c r="X212" s="56">
        <f t="shared" si="66"/>
        <v>0.4483166666666667</v>
      </c>
      <c r="Y212" s="56">
        <f t="shared" si="67"/>
        <v>0.34072066666666667</v>
      </c>
      <c r="Z212" s="56">
        <v>3.2</v>
      </c>
      <c r="AA212" s="56">
        <v>1</v>
      </c>
      <c r="AB212" s="56">
        <f t="shared" si="68"/>
        <v>1.1054383561643837</v>
      </c>
      <c r="AC212" s="56">
        <f t="shared" si="69"/>
        <v>8.7843756894977183</v>
      </c>
      <c r="AD212" s="56">
        <f t="shared" si="70"/>
        <v>98.447709022831063</v>
      </c>
      <c r="AE212" s="54">
        <f t="shared" si="71"/>
        <v>98447.70902283107</v>
      </c>
    </row>
    <row r="213" spans="1:31" x14ac:dyDescent="0.25">
      <c r="A213" s="6">
        <v>2017</v>
      </c>
      <c r="B213" s="6">
        <v>1</v>
      </c>
      <c r="C213" s="6">
        <f t="shared" si="54"/>
        <v>3</v>
      </c>
      <c r="D213" s="5">
        <v>42751</v>
      </c>
      <c r="E213" s="10">
        <v>550</v>
      </c>
      <c r="F213" s="10">
        <f t="shared" si="55"/>
        <v>570</v>
      </c>
      <c r="G213" s="46">
        <f t="shared" si="56"/>
        <v>578.4</v>
      </c>
      <c r="H213" s="10">
        <v>465</v>
      </c>
      <c r="I213" s="6">
        <f t="shared" si="57"/>
        <v>485</v>
      </c>
      <c r="J213" s="46">
        <f t="shared" si="58"/>
        <v>492.72</v>
      </c>
      <c r="K213" s="51"/>
      <c r="L213" s="15">
        <v>42707</v>
      </c>
      <c r="M213" s="62">
        <f t="shared" si="59"/>
        <v>49</v>
      </c>
      <c r="N213" s="11">
        <v>82000</v>
      </c>
      <c r="O213" s="1">
        <f t="shared" si="60"/>
        <v>89688.72</v>
      </c>
      <c r="Q213" s="57">
        <v>42640</v>
      </c>
      <c r="R213" s="62">
        <f t="shared" si="61"/>
        <v>40</v>
      </c>
      <c r="S213" s="54">
        <v>1360.05</v>
      </c>
      <c r="T213" s="54">
        <f t="shared" si="62"/>
        <v>1345.05</v>
      </c>
      <c r="U213" s="54">
        <f t="shared" si="63"/>
        <v>1335.05</v>
      </c>
      <c r="V213" s="55">
        <f t="shared" si="64"/>
        <v>89.00333333333333</v>
      </c>
      <c r="W213" s="56">
        <f t="shared" si="65"/>
        <v>2.6700999999999997</v>
      </c>
      <c r="X213" s="56">
        <f t="shared" si="66"/>
        <v>0.44501666666666667</v>
      </c>
      <c r="Y213" s="56">
        <f t="shared" si="67"/>
        <v>0.33821266666666661</v>
      </c>
      <c r="Z213" s="56">
        <v>3.2</v>
      </c>
      <c r="AA213" s="56">
        <v>1</v>
      </c>
      <c r="AB213" s="56">
        <f t="shared" si="68"/>
        <v>1.0973013698630136</v>
      </c>
      <c r="AC213" s="56">
        <f t="shared" si="69"/>
        <v>8.7506307031963466</v>
      </c>
      <c r="AD213" s="56">
        <f t="shared" si="70"/>
        <v>97.75396403652968</v>
      </c>
      <c r="AE213" s="54">
        <f t="shared" si="71"/>
        <v>97753.96403652968</v>
      </c>
    </row>
    <row r="214" spans="1:31" x14ac:dyDescent="0.25">
      <c r="A214" s="6">
        <v>2017</v>
      </c>
      <c r="B214" s="6">
        <v>1</v>
      </c>
      <c r="C214" s="6">
        <f t="shared" si="54"/>
        <v>3</v>
      </c>
      <c r="D214" s="5">
        <v>42752</v>
      </c>
      <c r="E214" s="10">
        <v>555</v>
      </c>
      <c r="F214" s="10">
        <f t="shared" si="55"/>
        <v>575</v>
      </c>
      <c r="G214" s="46">
        <f t="shared" si="56"/>
        <v>583.44000000000005</v>
      </c>
      <c r="H214" s="10">
        <v>470</v>
      </c>
      <c r="I214" s="6">
        <f t="shared" si="57"/>
        <v>490</v>
      </c>
      <c r="J214" s="46">
        <f t="shared" si="58"/>
        <v>497.76</v>
      </c>
      <c r="K214" s="51"/>
      <c r="L214" s="15">
        <v>42709</v>
      </c>
      <c r="M214" s="62">
        <f t="shared" si="59"/>
        <v>50</v>
      </c>
      <c r="N214" s="11">
        <v>82000</v>
      </c>
      <c r="O214" s="1">
        <f t="shared" si="60"/>
        <v>89688.72</v>
      </c>
      <c r="Q214" s="57">
        <v>42641</v>
      </c>
      <c r="R214" s="62">
        <f t="shared" si="61"/>
        <v>40</v>
      </c>
      <c r="S214" s="54">
        <v>1335</v>
      </c>
      <c r="T214" s="54">
        <f t="shared" si="62"/>
        <v>1320</v>
      </c>
      <c r="U214" s="54">
        <f t="shared" si="63"/>
        <v>1310</v>
      </c>
      <c r="V214" s="55">
        <f t="shared" si="64"/>
        <v>87.333333333333329</v>
      </c>
      <c r="W214" s="56">
        <f t="shared" si="65"/>
        <v>2.6199999999999997</v>
      </c>
      <c r="X214" s="56">
        <f t="shared" si="66"/>
        <v>0.43666666666666665</v>
      </c>
      <c r="Y214" s="56">
        <f t="shared" si="67"/>
        <v>0.33186666666666664</v>
      </c>
      <c r="Z214" s="56">
        <v>3.2</v>
      </c>
      <c r="AA214" s="56">
        <v>1</v>
      </c>
      <c r="AB214" s="56">
        <f t="shared" si="68"/>
        <v>1.0767123287671232</v>
      </c>
      <c r="AC214" s="56">
        <f t="shared" si="69"/>
        <v>8.665245662100455</v>
      </c>
      <c r="AD214" s="56">
        <f t="shared" si="70"/>
        <v>95.998578995433789</v>
      </c>
      <c r="AE214" s="54">
        <f t="shared" si="71"/>
        <v>95998.578995433796</v>
      </c>
    </row>
    <row r="215" spans="1:31" x14ac:dyDescent="0.25">
      <c r="A215" s="6">
        <v>2017</v>
      </c>
      <c r="B215" s="6">
        <v>1</v>
      </c>
      <c r="C215" s="6">
        <f t="shared" si="54"/>
        <v>3</v>
      </c>
      <c r="D215" s="5">
        <v>42753</v>
      </c>
      <c r="E215" s="10">
        <v>560</v>
      </c>
      <c r="F215" s="10">
        <f t="shared" si="55"/>
        <v>580</v>
      </c>
      <c r="G215" s="46">
        <f t="shared" si="56"/>
        <v>588.48</v>
      </c>
      <c r="H215" s="10">
        <v>465</v>
      </c>
      <c r="I215" s="6">
        <f t="shared" si="57"/>
        <v>485</v>
      </c>
      <c r="J215" s="46">
        <f t="shared" si="58"/>
        <v>492.72</v>
      </c>
      <c r="K215" s="51"/>
      <c r="L215" s="15">
        <v>42710</v>
      </c>
      <c r="M215" s="62">
        <f t="shared" si="59"/>
        <v>50</v>
      </c>
      <c r="N215" s="11">
        <v>82000</v>
      </c>
      <c r="O215" s="1">
        <f t="shared" si="60"/>
        <v>89688.72</v>
      </c>
      <c r="Q215" s="57">
        <v>42642</v>
      </c>
      <c r="R215" s="62">
        <f t="shared" si="61"/>
        <v>40</v>
      </c>
      <c r="S215" s="54">
        <v>1335</v>
      </c>
      <c r="T215" s="54">
        <f t="shared" si="62"/>
        <v>1320</v>
      </c>
      <c r="U215" s="54">
        <f t="shared" si="63"/>
        <v>1310</v>
      </c>
      <c r="V215" s="55">
        <f t="shared" si="64"/>
        <v>87.333333333333329</v>
      </c>
      <c r="W215" s="56">
        <f t="shared" si="65"/>
        <v>2.6199999999999997</v>
      </c>
      <c r="X215" s="56">
        <f t="shared" si="66"/>
        <v>0.43666666666666665</v>
      </c>
      <c r="Y215" s="56">
        <f t="shared" si="67"/>
        <v>0.33186666666666664</v>
      </c>
      <c r="Z215" s="56">
        <v>3.2</v>
      </c>
      <c r="AA215" s="56">
        <v>1</v>
      </c>
      <c r="AB215" s="56">
        <f t="shared" si="68"/>
        <v>1.0767123287671232</v>
      </c>
      <c r="AC215" s="56">
        <f t="shared" si="69"/>
        <v>8.665245662100455</v>
      </c>
      <c r="AD215" s="56">
        <f t="shared" si="70"/>
        <v>95.998578995433789</v>
      </c>
      <c r="AE215" s="54">
        <f t="shared" si="71"/>
        <v>95998.578995433796</v>
      </c>
    </row>
    <row r="216" spans="1:31" x14ac:dyDescent="0.25">
      <c r="A216" s="6">
        <v>2017</v>
      </c>
      <c r="B216" s="6">
        <v>1</v>
      </c>
      <c r="C216" s="6">
        <f t="shared" si="54"/>
        <v>3</v>
      </c>
      <c r="D216" s="5">
        <v>42754</v>
      </c>
      <c r="E216" s="10">
        <v>570</v>
      </c>
      <c r="F216" s="10">
        <f t="shared" si="55"/>
        <v>590</v>
      </c>
      <c r="G216" s="46">
        <f t="shared" si="56"/>
        <v>598.55999999999995</v>
      </c>
      <c r="H216" s="10">
        <v>470</v>
      </c>
      <c r="I216" s="6">
        <f t="shared" si="57"/>
        <v>490</v>
      </c>
      <c r="J216" s="46">
        <f t="shared" si="58"/>
        <v>497.76</v>
      </c>
      <c r="K216" s="51"/>
      <c r="L216" s="15">
        <v>42711</v>
      </c>
      <c r="M216" s="62">
        <f t="shared" si="59"/>
        <v>50</v>
      </c>
      <c r="N216" s="11">
        <v>81500</v>
      </c>
      <c r="O216" s="1">
        <f t="shared" si="60"/>
        <v>89171.07</v>
      </c>
      <c r="Q216" s="57">
        <v>42643</v>
      </c>
      <c r="R216" s="62">
        <f t="shared" si="61"/>
        <v>40</v>
      </c>
      <c r="S216" s="54">
        <v>1335</v>
      </c>
      <c r="T216" s="54">
        <f t="shared" si="62"/>
        <v>1320</v>
      </c>
      <c r="U216" s="54">
        <f t="shared" si="63"/>
        <v>1310</v>
      </c>
      <c r="V216" s="55">
        <f t="shared" si="64"/>
        <v>87.333333333333329</v>
      </c>
      <c r="W216" s="56">
        <f t="shared" si="65"/>
        <v>2.6199999999999997</v>
      </c>
      <c r="X216" s="56">
        <f t="shared" si="66"/>
        <v>0.43666666666666665</v>
      </c>
      <c r="Y216" s="56">
        <f t="shared" si="67"/>
        <v>0.33186666666666664</v>
      </c>
      <c r="Z216" s="56">
        <v>3.2</v>
      </c>
      <c r="AA216" s="56">
        <v>1</v>
      </c>
      <c r="AB216" s="56">
        <f t="shared" si="68"/>
        <v>1.0767123287671232</v>
      </c>
      <c r="AC216" s="56">
        <f t="shared" si="69"/>
        <v>8.665245662100455</v>
      </c>
      <c r="AD216" s="56">
        <f t="shared" si="70"/>
        <v>95.998578995433789</v>
      </c>
      <c r="AE216" s="54">
        <f t="shared" si="71"/>
        <v>95998.578995433796</v>
      </c>
    </row>
    <row r="217" spans="1:31" x14ac:dyDescent="0.25">
      <c r="A217" s="6">
        <v>2017</v>
      </c>
      <c r="B217" s="6">
        <v>1</v>
      </c>
      <c r="C217" s="6">
        <f t="shared" si="54"/>
        <v>3</v>
      </c>
      <c r="D217" s="5">
        <v>42755</v>
      </c>
      <c r="E217" s="10">
        <v>570</v>
      </c>
      <c r="F217" s="10">
        <f t="shared" si="55"/>
        <v>590</v>
      </c>
      <c r="G217" s="46">
        <f t="shared" si="56"/>
        <v>598.55999999999995</v>
      </c>
      <c r="H217" s="10">
        <v>470</v>
      </c>
      <c r="I217" s="6">
        <f t="shared" si="57"/>
        <v>490</v>
      </c>
      <c r="J217" s="46">
        <f t="shared" si="58"/>
        <v>497.76</v>
      </c>
      <c r="K217" s="51"/>
      <c r="L217" s="15">
        <v>42712</v>
      </c>
      <c r="M217" s="62">
        <f t="shared" si="59"/>
        <v>50</v>
      </c>
      <c r="N217" s="11">
        <v>81000</v>
      </c>
      <c r="O217" s="1">
        <f t="shared" si="60"/>
        <v>88653.42</v>
      </c>
      <c r="Q217" s="57">
        <v>42644</v>
      </c>
      <c r="R217" s="62">
        <f t="shared" si="61"/>
        <v>40</v>
      </c>
      <c r="S217" s="54">
        <v>1339.95</v>
      </c>
      <c r="T217" s="54">
        <f t="shared" si="62"/>
        <v>1324.95</v>
      </c>
      <c r="U217" s="54">
        <f t="shared" si="63"/>
        <v>1314.95</v>
      </c>
      <c r="V217" s="55">
        <f t="shared" si="64"/>
        <v>87.663333333333341</v>
      </c>
      <c r="W217" s="56">
        <f t="shared" si="65"/>
        <v>2.6299000000000001</v>
      </c>
      <c r="X217" s="56">
        <f t="shared" si="66"/>
        <v>0.43831666666666669</v>
      </c>
      <c r="Y217" s="56">
        <f t="shared" si="67"/>
        <v>0.33312066666666668</v>
      </c>
      <c r="Z217" s="56">
        <v>3.2</v>
      </c>
      <c r="AA217" s="56">
        <v>1</v>
      </c>
      <c r="AB217" s="56">
        <f t="shared" si="68"/>
        <v>1.0807808219178083</v>
      </c>
      <c r="AC217" s="56">
        <f t="shared" si="69"/>
        <v>8.6821181552511426</v>
      </c>
      <c r="AD217" s="56">
        <f t="shared" si="70"/>
        <v>96.345451488584487</v>
      </c>
      <c r="AE217" s="54">
        <f t="shared" si="71"/>
        <v>96345.451488584484</v>
      </c>
    </row>
    <row r="218" spans="1:31" x14ac:dyDescent="0.25">
      <c r="A218" s="6">
        <v>2017</v>
      </c>
      <c r="B218" s="6">
        <v>1</v>
      </c>
      <c r="C218" s="6">
        <f t="shared" si="54"/>
        <v>4</v>
      </c>
      <c r="D218" s="5">
        <v>42758</v>
      </c>
      <c r="E218" s="10">
        <v>570</v>
      </c>
      <c r="F218" s="10">
        <f t="shared" si="55"/>
        <v>590</v>
      </c>
      <c r="G218" s="46">
        <f t="shared" si="56"/>
        <v>598.55999999999995</v>
      </c>
      <c r="H218" s="10">
        <v>470</v>
      </c>
      <c r="I218" s="6">
        <f t="shared" si="57"/>
        <v>490</v>
      </c>
      <c r="J218" s="46">
        <f t="shared" si="58"/>
        <v>497.76</v>
      </c>
      <c r="K218" s="51"/>
      <c r="L218" s="15">
        <v>42713</v>
      </c>
      <c r="M218" s="62">
        <f t="shared" si="59"/>
        <v>50</v>
      </c>
      <c r="N218" s="11">
        <v>80000</v>
      </c>
      <c r="O218" s="1">
        <f t="shared" si="60"/>
        <v>87618.12</v>
      </c>
      <c r="Q218" s="57">
        <v>42645</v>
      </c>
      <c r="R218" s="62">
        <f t="shared" si="61"/>
        <v>41</v>
      </c>
      <c r="S218" s="54">
        <v>1339.95</v>
      </c>
      <c r="T218" s="54">
        <f t="shared" si="62"/>
        <v>1324.95</v>
      </c>
      <c r="U218" s="54">
        <f t="shared" si="63"/>
        <v>1314.95</v>
      </c>
      <c r="V218" s="55">
        <f t="shared" si="64"/>
        <v>87.663333333333341</v>
      </c>
      <c r="W218" s="56">
        <f t="shared" si="65"/>
        <v>2.6299000000000001</v>
      </c>
      <c r="X218" s="56">
        <f t="shared" si="66"/>
        <v>0.43831666666666669</v>
      </c>
      <c r="Y218" s="56">
        <f t="shared" si="67"/>
        <v>0.33312066666666668</v>
      </c>
      <c r="Z218" s="56">
        <v>3.2</v>
      </c>
      <c r="AA218" s="56">
        <v>1</v>
      </c>
      <c r="AB218" s="56">
        <f t="shared" si="68"/>
        <v>1.0807808219178083</v>
      </c>
      <c r="AC218" s="56">
        <f t="shared" si="69"/>
        <v>8.6821181552511426</v>
      </c>
      <c r="AD218" s="56">
        <f t="shared" si="70"/>
        <v>96.345451488584487</v>
      </c>
      <c r="AE218" s="54">
        <f t="shared" si="71"/>
        <v>96345.451488584484</v>
      </c>
    </row>
    <row r="219" spans="1:31" x14ac:dyDescent="0.25">
      <c r="A219" s="6">
        <v>2017</v>
      </c>
      <c r="B219" s="6">
        <v>1</v>
      </c>
      <c r="C219" s="6">
        <f t="shared" si="54"/>
        <v>4</v>
      </c>
      <c r="D219" s="5">
        <v>42759</v>
      </c>
      <c r="E219" s="10">
        <v>575</v>
      </c>
      <c r="F219" s="10">
        <f t="shared" si="55"/>
        <v>595</v>
      </c>
      <c r="G219" s="46">
        <f t="shared" si="56"/>
        <v>603.6</v>
      </c>
      <c r="H219" s="10">
        <v>480</v>
      </c>
      <c r="I219" s="6">
        <f t="shared" si="57"/>
        <v>500</v>
      </c>
      <c r="J219" s="46">
        <f t="shared" si="58"/>
        <v>507.84000000000003</v>
      </c>
      <c r="K219" s="51"/>
      <c r="L219" s="15">
        <v>42714</v>
      </c>
      <c r="M219" s="62">
        <f t="shared" si="59"/>
        <v>50</v>
      </c>
      <c r="N219" s="11">
        <v>80000</v>
      </c>
      <c r="O219" s="1">
        <f t="shared" si="60"/>
        <v>87618.12</v>
      </c>
      <c r="Q219" s="57">
        <v>42646</v>
      </c>
      <c r="R219" s="62">
        <f t="shared" si="61"/>
        <v>41</v>
      </c>
      <c r="S219" s="54">
        <v>1345.05</v>
      </c>
      <c r="T219" s="54">
        <f t="shared" si="62"/>
        <v>1330.05</v>
      </c>
      <c r="U219" s="54">
        <f t="shared" si="63"/>
        <v>1320.05</v>
      </c>
      <c r="V219" s="55">
        <f t="shared" si="64"/>
        <v>88.00333333333333</v>
      </c>
      <c r="W219" s="56">
        <f t="shared" si="65"/>
        <v>2.6400999999999999</v>
      </c>
      <c r="X219" s="56">
        <f t="shared" si="66"/>
        <v>0.44001666666666667</v>
      </c>
      <c r="Y219" s="56">
        <f t="shared" si="67"/>
        <v>0.33441266666666669</v>
      </c>
      <c r="Z219" s="56">
        <v>3.2</v>
      </c>
      <c r="AA219" s="56">
        <v>1</v>
      </c>
      <c r="AB219" s="56">
        <f t="shared" si="68"/>
        <v>1.084972602739726</v>
      </c>
      <c r="AC219" s="56">
        <f t="shared" si="69"/>
        <v>8.6995019360730588</v>
      </c>
      <c r="AD219" s="56">
        <f t="shared" si="70"/>
        <v>96.702835269406393</v>
      </c>
      <c r="AE219" s="54">
        <f t="shared" si="71"/>
        <v>96702.835269406394</v>
      </c>
    </row>
    <row r="220" spans="1:31" x14ac:dyDescent="0.25">
      <c r="A220" s="6">
        <v>2017</v>
      </c>
      <c r="B220" s="6">
        <v>1</v>
      </c>
      <c r="C220" s="6">
        <f t="shared" si="54"/>
        <v>4</v>
      </c>
      <c r="D220" s="5">
        <v>42760</v>
      </c>
      <c r="E220" s="10">
        <v>570</v>
      </c>
      <c r="F220" s="10">
        <f t="shared" si="55"/>
        <v>590</v>
      </c>
      <c r="G220" s="46">
        <f t="shared" si="56"/>
        <v>598.55999999999995</v>
      </c>
      <c r="H220" s="10">
        <v>475</v>
      </c>
      <c r="I220" s="6">
        <f t="shared" si="57"/>
        <v>495</v>
      </c>
      <c r="J220" s="46">
        <f t="shared" si="58"/>
        <v>502.8</v>
      </c>
      <c r="K220" s="51"/>
      <c r="L220" s="15">
        <v>42716</v>
      </c>
      <c r="M220" s="62">
        <f t="shared" si="59"/>
        <v>51</v>
      </c>
      <c r="N220" s="11">
        <v>79500</v>
      </c>
      <c r="O220" s="1">
        <f t="shared" si="60"/>
        <v>87100.47</v>
      </c>
      <c r="Q220" s="57">
        <v>42647</v>
      </c>
      <c r="R220" s="62">
        <f t="shared" si="61"/>
        <v>41</v>
      </c>
      <c r="S220" s="54">
        <v>1315.05</v>
      </c>
      <c r="T220" s="54">
        <f t="shared" si="62"/>
        <v>1300.05</v>
      </c>
      <c r="U220" s="54">
        <f t="shared" si="63"/>
        <v>1290.05</v>
      </c>
      <c r="V220" s="55">
        <f t="shared" si="64"/>
        <v>86.00333333333333</v>
      </c>
      <c r="W220" s="56">
        <f t="shared" si="65"/>
        <v>2.5800999999999998</v>
      </c>
      <c r="X220" s="56">
        <f t="shared" si="66"/>
        <v>0.43001666666666666</v>
      </c>
      <c r="Y220" s="56">
        <f t="shared" si="67"/>
        <v>0.3268126666666667</v>
      </c>
      <c r="Z220" s="56">
        <v>3.2</v>
      </c>
      <c r="AA220" s="56">
        <v>1</v>
      </c>
      <c r="AB220" s="56">
        <f t="shared" si="68"/>
        <v>1.0603150684931506</v>
      </c>
      <c r="AC220" s="56">
        <f t="shared" si="69"/>
        <v>8.5972444018264831</v>
      </c>
      <c r="AD220" s="56">
        <f t="shared" si="70"/>
        <v>94.600577735159817</v>
      </c>
      <c r="AE220" s="54">
        <f t="shared" si="71"/>
        <v>94600.577735159823</v>
      </c>
    </row>
    <row r="221" spans="1:31" x14ac:dyDescent="0.25">
      <c r="A221" s="6">
        <v>2017</v>
      </c>
      <c r="B221" s="6">
        <v>1</v>
      </c>
      <c r="C221" s="6">
        <f t="shared" si="54"/>
        <v>4</v>
      </c>
      <c r="D221" s="5">
        <v>42762</v>
      </c>
      <c r="E221" s="10">
        <v>565</v>
      </c>
      <c r="F221" s="10">
        <f t="shared" si="55"/>
        <v>585</v>
      </c>
      <c r="G221" s="46">
        <f t="shared" si="56"/>
        <v>593.52</v>
      </c>
      <c r="H221" s="10">
        <v>470</v>
      </c>
      <c r="I221" s="6">
        <f t="shared" si="57"/>
        <v>490</v>
      </c>
      <c r="J221" s="46">
        <f t="shared" si="58"/>
        <v>497.76</v>
      </c>
      <c r="K221" s="51"/>
      <c r="L221" s="15">
        <v>42717</v>
      </c>
      <c r="M221" s="62">
        <f t="shared" si="59"/>
        <v>51</v>
      </c>
      <c r="N221" s="11">
        <v>79000</v>
      </c>
      <c r="O221" s="1">
        <f t="shared" si="60"/>
        <v>86582.82</v>
      </c>
      <c r="Q221" s="57">
        <v>42648</v>
      </c>
      <c r="R221" s="62">
        <f t="shared" si="61"/>
        <v>41</v>
      </c>
      <c r="S221" s="54">
        <v>1315.05</v>
      </c>
      <c r="T221" s="54">
        <f t="shared" si="62"/>
        <v>1300.05</v>
      </c>
      <c r="U221" s="54">
        <f t="shared" si="63"/>
        <v>1290.05</v>
      </c>
      <c r="V221" s="55">
        <f t="shared" si="64"/>
        <v>86.00333333333333</v>
      </c>
      <c r="W221" s="56">
        <f t="shared" si="65"/>
        <v>2.5800999999999998</v>
      </c>
      <c r="X221" s="56">
        <f t="shared" si="66"/>
        <v>0.43001666666666666</v>
      </c>
      <c r="Y221" s="56">
        <f t="shared" si="67"/>
        <v>0.3268126666666667</v>
      </c>
      <c r="Z221" s="56">
        <v>3.2</v>
      </c>
      <c r="AA221" s="56">
        <v>1</v>
      </c>
      <c r="AB221" s="56">
        <f t="shared" si="68"/>
        <v>1.0603150684931506</v>
      </c>
      <c r="AC221" s="56">
        <f t="shared" si="69"/>
        <v>8.5972444018264831</v>
      </c>
      <c r="AD221" s="56">
        <f t="shared" si="70"/>
        <v>94.600577735159817</v>
      </c>
      <c r="AE221" s="54">
        <f t="shared" si="71"/>
        <v>94600.577735159823</v>
      </c>
    </row>
    <row r="222" spans="1:31" x14ac:dyDescent="0.25">
      <c r="A222" s="6">
        <v>2017</v>
      </c>
      <c r="B222" s="6">
        <v>1</v>
      </c>
      <c r="C222" s="6">
        <f t="shared" si="54"/>
        <v>5</v>
      </c>
      <c r="D222" s="5">
        <v>42765</v>
      </c>
      <c r="E222" s="10">
        <v>565</v>
      </c>
      <c r="F222" s="10">
        <f t="shared" si="55"/>
        <v>585</v>
      </c>
      <c r="G222" s="46">
        <f t="shared" si="56"/>
        <v>593.52</v>
      </c>
      <c r="H222" s="10">
        <v>470</v>
      </c>
      <c r="I222" s="6">
        <f t="shared" si="57"/>
        <v>490</v>
      </c>
      <c r="J222" s="46">
        <f t="shared" si="58"/>
        <v>497.76</v>
      </c>
      <c r="K222" s="51"/>
      <c r="L222" s="15">
        <v>42718</v>
      </c>
      <c r="M222" s="62">
        <f t="shared" si="59"/>
        <v>51</v>
      </c>
      <c r="N222" s="11">
        <v>79000</v>
      </c>
      <c r="O222" s="1">
        <f t="shared" si="60"/>
        <v>86582.82</v>
      </c>
      <c r="Q222" s="57">
        <v>42649</v>
      </c>
      <c r="R222" s="62">
        <f t="shared" si="61"/>
        <v>41</v>
      </c>
      <c r="S222" s="54">
        <v>1315.05</v>
      </c>
      <c r="T222" s="54">
        <f t="shared" si="62"/>
        <v>1300.05</v>
      </c>
      <c r="U222" s="54">
        <f t="shared" si="63"/>
        <v>1290.05</v>
      </c>
      <c r="V222" s="55">
        <f t="shared" si="64"/>
        <v>86.00333333333333</v>
      </c>
      <c r="W222" s="56">
        <f t="shared" si="65"/>
        <v>2.5800999999999998</v>
      </c>
      <c r="X222" s="56">
        <f t="shared" si="66"/>
        <v>0.43001666666666666</v>
      </c>
      <c r="Y222" s="56">
        <f t="shared" si="67"/>
        <v>0.3268126666666667</v>
      </c>
      <c r="Z222" s="56">
        <v>3.2</v>
      </c>
      <c r="AA222" s="56">
        <v>1</v>
      </c>
      <c r="AB222" s="56">
        <f t="shared" si="68"/>
        <v>1.0603150684931506</v>
      </c>
      <c r="AC222" s="56">
        <f t="shared" si="69"/>
        <v>8.5972444018264831</v>
      </c>
      <c r="AD222" s="56">
        <f t="shared" si="70"/>
        <v>94.600577735159817</v>
      </c>
      <c r="AE222" s="54">
        <f t="shared" si="71"/>
        <v>94600.577735159823</v>
      </c>
    </row>
    <row r="223" spans="1:31" x14ac:dyDescent="0.25">
      <c r="A223" s="6">
        <v>2017</v>
      </c>
      <c r="B223" s="6">
        <v>1</v>
      </c>
      <c r="C223" s="6">
        <f t="shared" si="54"/>
        <v>5</v>
      </c>
      <c r="D223" s="5">
        <v>42766</v>
      </c>
      <c r="E223" s="10">
        <v>565</v>
      </c>
      <c r="F223" s="10">
        <f t="shared" si="55"/>
        <v>585</v>
      </c>
      <c r="G223" s="46">
        <f t="shared" si="56"/>
        <v>593.52</v>
      </c>
      <c r="H223" s="10">
        <v>470</v>
      </c>
      <c r="I223" s="6">
        <f t="shared" si="57"/>
        <v>490</v>
      </c>
      <c r="J223" s="46">
        <f t="shared" si="58"/>
        <v>497.76</v>
      </c>
      <c r="K223" s="51"/>
      <c r="L223" s="15">
        <v>42719</v>
      </c>
      <c r="M223" s="62">
        <f t="shared" si="59"/>
        <v>51</v>
      </c>
      <c r="N223" s="11">
        <v>79000</v>
      </c>
      <c r="O223" s="1">
        <f t="shared" si="60"/>
        <v>86582.82</v>
      </c>
      <c r="Q223" s="57">
        <v>42650</v>
      </c>
      <c r="R223" s="62">
        <f t="shared" si="61"/>
        <v>41</v>
      </c>
      <c r="S223" s="54">
        <v>1315.05</v>
      </c>
      <c r="T223" s="54">
        <f t="shared" si="62"/>
        <v>1300.05</v>
      </c>
      <c r="U223" s="54">
        <f t="shared" si="63"/>
        <v>1290.05</v>
      </c>
      <c r="V223" s="55">
        <f t="shared" si="64"/>
        <v>86.00333333333333</v>
      </c>
      <c r="W223" s="56">
        <f t="shared" si="65"/>
        <v>2.5800999999999998</v>
      </c>
      <c r="X223" s="56">
        <f t="shared" si="66"/>
        <v>0.43001666666666666</v>
      </c>
      <c r="Y223" s="56">
        <f t="shared" si="67"/>
        <v>0.3268126666666667</v>
      </c>
      <c r="Z223" s="56">
        <v>3.2</v>
      </c>
      <c r="AA223" s="56">
        <v>1</v>
      </c>
      <c r="AB223" s="56">
        <f t="shared" si="68"/>
        <v>1.0603150684931506</v>
      </c>
      <c r="AC223" s="56">
        <f t="shared" si="69"/>
        <v>8.5972444018264831</v>
      </c>
      <c r="AD223" s="56">
        <f t="shared" si="70"/>
        <v>94.600577735159817</v>
      </c>
      <c r="AE223" s="54">
        <f t="shared" si="71"/>
        <v>94600.577735159823</v>
      </c>
    </row>
    <row r="224" spans="1:31" x14ac:dyDescent="0.25">
      <c r="A224" s="6">
        <v>2017</v>
      </c>
      <c r="B224" s="6">
        <v>2</v>
      </c>
      <c r="C224" s="6">
        <f t="shared" si="54"/>
        <v>5</v>
      </c>
      <c r="D224" s="5">
        <v>42767</v>
      </c>
      <c r="E224" s="10">
        <v>565</v>
      </c>
      <c r="F224" s="10">
        <f t="shared" si="55"/>
        <v>585</v>
      </c>
      <c r="G224" s="46">
        <f t="shared" si="56"/>
        <v>593.52</v>
      </c>
      <c r="H224" s="10">
        <v>470</v>
      </c>
      <c r="I224" s="6">
        <f t="shared" si="57"/>
        <v>490</v>
      </c>
      <c r="J224" s="46">
        <f t="shared" si="58"/>
        <v>497.76</v>
      </c>
      <c r="K224" s="51"/>
      <c r="L224" s="15">
        <v>42720</v>
      </c>
      <c r="M224" s="62">
        <f t="shared" si="59"/>
        <v>51</v>
      </c>
      <c r="N224" s="11">
        <v>78500</v>
      </c>
      <c r="O224" s="1">
        <f t="shared" si="60"/>
        <v>86065.17</v>
      </c>
      <c r="Q224" s="57">
        <v>42651</v>
      </c>
      <c r="R224" s="62">
        <f t="shared" si="61"/>
        <v>41</v>
      </c>
      <c r="S224" s="54">
        <v>1315.05</v>
      </c>
      <c r="T224" s="54">
        <f t="shared" si="62"/>
        <v>1300.05</v>
      </c>
      <c r="U224" s="54">
        <f t="shared" si="63"/>
        <v>1290.05</v>
      </c>
      <c r="V224" s="55">
        <f t="shared" si="64"/>
        <v>86.00333333333333</v>
      </c>
      <c r="W224" s="56">
        <f t="shared" si="65"/>
        <v>2.5800999999999998</v>
      </c>
      <c r="X224" s="56">
        <f t="shared" si="66"/>
        <v>0.43001666666666666</v>
      </c>
      <c r="Y224" s="56">
        <f t="shared" si="67"/>
        <v>0.3268126666666667</v>
      </c>
      <c r="Z224" s="56">
        <v>3.2</v>
      </c>
      <c r="AA224" s="56">
        <v>1</v>
      </c>
      <c r="AB224" s="56">
        <f t="shared" si="68"/>
        <v>1.0603150684931506</v>
      </c>
      <c r="AC224" s="56">
        <f t="shared" si="69"/>
        <v>8.5972444018264831</v>
      </c>
      <c r="AD224" s="56">
        <f t="shared" si="70"/>
        <v>94.600577735159817</v>
      </c>
      <c r="AE224" s="54">
        <f t="shared" si="71"/>
        <v>94600.577735159823</v>
      </c>
    </row>
    <row r="225" spans="1:31" x14ac:dyDescent="0.25">
      <c r="A225" s="6">
        <v>2017</v>
      </c>
      <c r="B225" s="6">
        <v>2</v>
      </c>
      <c r="C225" s="6">
        <f t="shared" si="54"/>
        <v>5</v>
      </c>
      <c r="D225" s="5">
        <v>42768</v>
      </c>
      <c r="E225" s="10">
        <v>570</v>
      </c>
      <c r="F225" s="10">
        <f t="shared" si="55"/>
        <v>590</v>
      </c>
      <c r="G225" s="46">
        <f t="shared" si="56"/>
        <v>598.55999999999995</v>
      </c>
      <c r="H225" s="10">
        <v>475</v>
      </c>
      <c r="I225" s="6">
        <f t="shared" si="57"/>
        <v>495</v>
      </c>
      <c r="J225" s="46">
        <f t="shared" si="58"/>
        <v>502.8</v>
      </c>
      <c r="K225" s="51"/>
      <c r="L225" s="15">
        <v>42721</v>
      </c>
      <c r="M225" s="62">
        <f t="shared" si="59"/>
        <v>51</v>
      </c>
      <c r="N225" s="11">
        <v>77100</v>
      </c>
      <c r="O225" s="1">
        <f t="shared" si="60"/>
        <v>84615.75</v>
      </c>
      <c r="Q225" s="57">
        <v>42652</v>
      </c>
      <c r="R225" s="62">
        <f t="shared" si="61"/>
        <v>42</v>
      </c>
      <c r="S225" s="54">
        <v>1315.05</v>
      </c>
      <c r="T225" s="54">
        <f t="shared" si="62"/>
        <v>1300.05</v>
      </c>
      <c r="U225" s="54">
        <f t="shared" si="63"/>
        <v>1290.05</v>
      </c>
      <c r="V225" s="55">
        <f t="shared" si="64"/>
        <v>86.00333333333333</v>
      </c>
      <c r="W225" s="56">
        <f t="shared" si="65"/>
        <v>2.5800999999999998</v>
      </c>
      <c r="X225" s="56">
        <f t="shared" si="66"/>
        <v>0.43001666666666666</v>
      </c>
      <c r="Y225" s="56">
        <f t="shared" si="67"/>
        <v>0.3268126666666667</v>
      </c>
      <c r="Z225" s="56">
        <v>3.2</v>
      </c>
      <c r="AA225" s="56">
        <v>1</v>
      </c>
      <c r="AB225" s="56">
        <f t="shared" si="68"/>
        <v>1.0603150684931506</v>
      </c>
      <c r="AC225" s="56">
        <f t="shared" si="69"/>
        <v>8.5972444018264831</v>
      </c>
      <c r="AD225" s="56">
        <f t="shared" si="70"/>
        <v>94.600577735159817</v>
      </c>
      <c r="AE225" s="54">
        <f t="shared" si="71"/>
        <v>94600.577735159823</v>
      </c>
    </row>
    <row r="226" spans="1:31" x14ac:dyDescent="0.25">
      <c r="A226" s="6">
        <v>2017</v>
      </c>
      <c r="B226" s="6">
        <v>2</v>
      </c>
      <c r="C226" s="6">
        <f t="shared" si="54"/>
        <v>5</v>
      </c>
      <c r="D226" s="5">
        <v>42769</v>
      </c>
      <c r="E226" s="10">
        <v>565</v>
      </c>
      <c r="F226" s="10">
        <f t="shared" si="55"/>
        <v>585</v>
      </c>
      <c r="G226" s="46">
        <f t="shared" si="56"/>
        <v>593.52</v>
      </c>
      <c r="H226" s="10">
        <v>470</v>
      </c>
      <c r="I226" s="6">
        <f t="shared" si="57"/>
        <v>490</v>
      </c>
      <c r="J226" s="46">
        <f t="shared" si="58"/>
        <v>497.76</v>
      </c>
      <c r="K226" s="51"/>
      <c r="L226" s="15">
        <v>42723</v>
      </c>
      <c r="M226" s="62">
        <f t="shared" si="59"/>
        <v>52</v>
      </c>
      <c r="N226" s="11">
        <v>77000</v>
      </c>
      <c r="O226" s="1">
        <f t="shared" si="60"/>
        <v>84512.22</v>
      </c>
      <c r="Q226" s="57">
        <v>42653</v>
      </c>
      <c r="R226" s="62">
        <f t="shared" si="61"/>
        <v>42</v>
      </c>
      <c r="S226" s="54">
        <v>1315.05</v>
      </c>
      <c r="T226" s="54">
        <f t="shared" si="62"/>
        <v>1300.05</v>
      </c>
      <c r="U226" s="54">
        <f t="shared" si="63"/>
        <v>1290.05</v>
      </c>
      <c r="V226" s="55">
        <f t="shared" si="64"/>
        <v>86.00333333333333</v>
      </c>
      <c r="W226" s="56">
        <f t="shared" si="65"/>
        <v>2.5800999999999998</v>
      </c>
      <c r="X226" s="56">
        <f t="shared" si="66"/>
        <v>0.43001666666666666</v>
      </c>
      <c r="Y226" s="56">
        <f t="shared" si="67"/>
        <v>0.3268126666666667</v>
      </c>
      <c r="Z226" s="56">
        <v>3.2</v>
      </c>
      <c r="AA226" s="56">
        <v>1</v>
      </c>
      <c r="AB226" s="56">
        <f t="shared" si="68"/>
        <v>1.0603150684931506</v>
      </c>
      <c r="AC226" s="56">
        <f t="shared" si="69"/>
        <v>8.5972444018264831</v>
      </c>
      <c r="AD226" s="56">
        <f t="shared" si="70"/>
        <v>94.600577735159817</v>
      </c>
      <c r="AE226" s="54">
        <f t="shared" si="71"/>
        <v>94600.577735159823</v>
      </c>
    </row>
    <row r="227" spans="1:31" x14ac:dyDescent="0.25">
      <c r="A227" s="6">
        <v>2017</v>
      </c>
      <c r="B227" s="6">
        <v>2</v>
      </c>
      <c r="C227" s="6">
        <f t="shared" si="54"/>
        <v>6</v>
      </c>
      <c r="D227" s="5">
        <v>42772</v>
      </c>
      <c r="E227" s="10">
        <v>560</v>
      </c>
      <c r="F227" s="10">
        <f t="shared" si="55"/>
        <v>580</v>
      </c>
      <c r="G227" s="46">
        <f t="shared" si="56"/>
        <v>588.48</v>
      </c>
      <c r="H227" s="10">
        <v>470</v>
      </c>
      <c r="I227" s="6">
        <f t="shared" si="57"/>
        <v>490</v>
      </c>
      <c r="J227" s="46">
        <f t="shared" si="58"/>
        <v>497.76</v>
      </c>
      <c r="K227" s="51"/>
      <c r="L227" s="15">
        <v>42724</v>
      </c>
      <c r="M227" s="62">
        <f t="shared" si="59"/>
        <v>52</v>
      </c>
      <c r="N227" s="11">
        <v>76500</v>
      </c>
      <c r="O227" s="1">
        <f t="shared" si="60"/>
        <v>83994.57</v>
      </c>
      <c r="Q227" s="57">
        <v>42654</v>
      </c>
      <c r="R227" s="62">
        <f t="shared" si="61"/>
        <v>42</v>
      </c>
      <c r="S227" s="54">
        <v>1315.05</v>
      </c>
      <c r="T227" s="54">
        <f t="shared" si="62"/>
        <v>1300.05</v>
      </c>
      <c r="U227" s="54">
        <f t="shared" si="63"/>
        <v>1290.05</v>
      </c>
      <c r="V227" s="55">
        <f t="shared" si="64"/>
        <v>86.00333333333333</v>
      </c>
      <c r="W227" s="56">
        <f t="shared" si="65"/>
        <v>2.5800999999999998</v>
      </c>
      <c r="X227" s="56">
        <f t="shared" si="66"/>
        <v>0.43001666666666666</v>
      </c>
      <c r="Y227" s="56">
        <f t="shared" si="67"/>
        <v>0.3268126666666667</v>
      </c>
      <c r="Z227" s="56">
        <v>3.2</v>
      </c>
      <c r="AA227" s="56">
        <v>1</v>
      </c>
      <c r="AB227" s="56">
        <f t="shared" si="68"/>
        <v>1.0603150684931506</v>
      </c>
      <c r="AC227" s="56">
        <f t="shared" si="69"/>
        <v>8.5972444018264831</v>
      </c>
      <c r="AD227" s="56">
        <f t="shared" si="70"/>
        <v>94.600577735159817</v>
      </c>
      <c r="AE227" s="54">
        <f t="shared" si="71"/>
        <v>94600.577735159823</v>
      </c>
    </row>
    <row r="228" spans="1:31" x14ac:dyDescent="0.25">
      <c r="A228" s="6">
        <v>2017</v>
      </c>
      <c r="B228" s="6">
        <v>2</v>
      </c>
      <c r="C228" s="6">
        <f t="shared" si="54"/>
        <v>6</v>
      </c>
      <c r="D228" s="5">
        <v>42773</v>
      </c>
      <c r="E228" s="10">
        <v>560</v>
      </c>
      <c r="F228" s="10">
        <f t="shared" si="55"/>
        <v>580</v>
      </c>
      <c r="G228" s="46">
        <f t="shared" si="56"/>
        <v>588.48</v>
      </c>
      <c r="H228" s="10">
        <v>470</v>
      </c>
      <c r="I228" s="6">
        <f t="shared" si="57"/>
        <v>490</v>
      </c>
      <c r="J228" s="46">
        <f t="shared" si="58"/>
        <v>497.76</v>
      </c>
      <c r="K228" s="51"/>
      <c r="L228" s="15">
        <v>42725</v>
      </c>
      <c r="M228" s="62">
        <f t="shared" si="59"/>
        <v>52</v>
      </c>
      <c r="N228" s="11">
        <v>76000</v>
      </c>
      <c r="O228" s="1">
        <f t="shared" si="60"/>
        <v>83476.92</v>
      </c>
      <c r="Q228" s="57">
        <v>42655</v>
      </c>
      <c r="R228" s="62">
        <f t="shared" si="61"/>
        <v>42</v>
      </c>
      <c r="S228" s="54">
        <v>1324.95</v>
      </c>
      <c r="T228" s="54">
        <f t="shared" si="62"/>
        <v>1309.95</v>
      </c>
      <c r="U228" s="54">
        <f t="shared" si="63"/>
        <v>1299.95</v>
      </c>
      <c r="V228" s="55">
        <f t="shared" si="64"/>
        <v>86.663333333333341</v>
      </c>
      <c r="W228" s="56">
        <f t="shared" si="65"/>
        <v>2.5999000000000003</v>
      </c>
      <c r="X228" s="56">
        <f t="shared" si="66"/>
        <v>0.43331666666666674</v>
      </c>
      <c r="Y228" s="56">
        <f t="shared" si="67"/>
        <v>0.32932066666666671</v>
      </c>
      <c r="Z228" s="56">
        <v>3.2</v>
      </c>
      <c r="AA228" s="56">
        <v>1</v>
      </c>
      <c r="AB228" s="56">
        <f t="shared" si="68"/>
        <v>1.0684520547945207</v>
      </c>
      <c r="AC228" s="56">
        <f t="shared" si="69"/>
        <v>8.6309893881278548</v>
      </c>
      <c r="AD228" s="56">
        <f t="shared" si="70"/>
        <v>95.294322721461199</v>
      </c>
      <c r="AE228" s="54">
        <f t="shared" si="71"/>
        <v>95294.322721461198</v>
      </c>
    </row>
    <row r="229" spans="1:31" x14ac:dyDescent="0.25">
      <c r="A229" s="6">
        <v>2017</v>
      </c>
      <c r="B229" s="6">
        <v>2</v>
      </c>
      <c r="C229" s="6">
        <f t="shared" si="54"/>
        <v>6</v>
      </c>
      <c r="D229" s="5">
        <v>42774</v>
      </c>
      <c r="E229" s="10">
        <v>545</v>
      </c>
      <c r="F229" s="10">
        <f t="shared" si="55"/>
        <v>565</v>
      </c>
      <c r="G229" s="46">
        <f t="shared" si="56"/>
        <v>573.36</v>
      </c>
      <c r="H229" s="10">
        <v>475</v>
      </c>
      <c r="I229" s="6">
        <f t="shared" si="57"/>
        <v>495</v>
      </c>
      <c r="J229" s="46">
        <f t="shared" si="58"/>
        <v>502.8</v>
      </c>
      <c r="K229" s="51"/>
      <c r="L229" s="15">
        <v>42726</v>
      </c>
      <c r="M229" s="62">
        <f t="shared" si="59"/>
        <v>52</v>
      </c>
      <c r="N229" s="11">
        <v>75500</v>
      </c>
      <c r="O229" s="1">
        <f t="shared" si="60"/>
        <v>82959.27</v>
      </c>
      <c r="Q229" s="57">
        <v>42656</v>
      </c>
      <c r="R229" s="62">
        <f t="shared" si="61"/>
        <v>42</v>
      </c>
      <c r="S229" s="54">
        <v>1315.05</v>
      </c>
      <c r="T229" s="54">
        <f t="shared" si="62"/>
        <v>1300.05</v>
      </c>
      <c r="U229" s="54">
        <f t="shared" si="63"/>
        <v>1290.05</v>
      </c>
      <c r="V229" s="55">
        <f t="shared" si="64"/>
        <v>86.00333333333333</v>
      </c>
      <c r="W229" s="56">
        <f t="shared" si="65"/>
        <v>2.5800999999999998</v>
      </c>
      <c r="X229" s="56">
        <f t="shared" si="66"/>
        <v>0.43001666666666666</v>
      </c>
      <c r="Y229" s="56">
        <f t="shared" si="67"/>
        <v>0.3268126666666667</v>
      </c>
      <c r="Z229" s="56">
        <v>3.2</v>
      </c>
      <c r="AA229" s="56">
        <v>1</v>
      </c>
      <c r="AB229" s="56">
        <f t="shared" si="68"/>
        <v>1.0603150684931506</v>
      </c>
      <c r="AC229" s="56">
        <f t="shared" si="69"/>
        <v>8.5972444018264831</v>
      </c>
      <c r="AD229" s="56">
        <f t="shared" si="70"/>
        <v>94.600577735159817</v>
      </c>
      <c r="AE229" s="54">
        <f t="shared" si="71"/>
        <v>94600.577735159823</v>
      </c>
    </row>
    <row r="230" spans="1:31" x14ac:dyDescent="0.25">
      <c r="A230" s="6">
        <v>2017</v>
      </c>
      <c r="B230" s="6">
        <v>2</v>
      </c>
      <c r="C230" s="6">
        <f t="shared" si="54"/>
        <v>6</v>
      </c>
      <c r="D230" s="5">
        <v>42775</v>
      </c>
      <c r="E230" s="10">
        <v>550</v>
      </c>
      <c r="F230" s="10">
        <f t="shared" si="55"/>
        <v>570</v>
      </c>
      <c r="G230" s="46">
        <f t="shared" si="56"/>
        <v>578.4</v>
      </c>
      <c r="H230" s="10">
        <v>485</v>
      </c>
      <c r="I230" s="6">
        <f t="shared" si="57"/>
        <v>505</v>
      </c>
      <c r="J230" s="46">
        <f t="shared" si="58"/>
        <v>512.88</v>
      </c>
      <c r="K230" s="51"/>
      <c r="L230" s="15">
        <v>42727</v>
      </c>
      <c r="M230" s="62">
        <f t="shared" si="59"/>
        <v>52</v>
      </c>
      <c r="N230" s="11">
        <v>75000</v>
      </c>
      <c r="O230" s="1">
        <f t="shared" si="60"/>
        <v>82441.62</v>
      </c>
      <c r="Q230" s="57">
        <v>42657</v>
      </c>
      <c r="R230" s="62">
        <f t="shared" si="61"/>
        <v>42</v>
      </c>
      <c r="S230" s="54">
        <v>1315.05</v>
      </c>
      <c r="T230" s="54">
        <f t="shared" si="62"/>
        <v>1300.05</v>
      </c>
      <c r="U230" s="54">
        <f t="shared" si="63"/>
        <v>1290.05</v>
      </c>
      <c r="V230" s="55">
        <f t="shared" si="64"/>
        <v>86.00333333333333</v>
      </c>
      <c r="W230" s="56">
        <f t="shared" si="65"/>
        <v>2.5800999999999998</v>
      </c>
      <c r="X230" s="56">
        <f t="shared" si="66"/>
        <v>0.43001666666666666</v>
      </c>
      <c r="Y230" s="56">
        <f t="shared" si="67"/>
        <v>0.3268126666666667</v>
      </c>
      <c r="Z230" s="56">
        <v>3.2</v>
      </c>
      <c r="AA230" s="56">
        <v>1</v>
      </c>
      <c r="AB230" s="56">
        <f t="shared" si="68"/>
        <v>1.0603150684931506</v>
      </c>
      <c r="AC230" s="56">
        <f t="shared" si="69"/>
        <v>8.5972444018264831</v>
      </c>
      <c r="AD230" s="56">
        <f t="shared" si="70"/>
        <v>94.600577735159817</v>
      </c>
      <c r="AE230" s="54">
        <f t="shared" si="71"/>
        <v>94600.577735159823</v>
      </c>
    </row>
    <row r="231" spans="1:31" x14ac:dyDescent="0.25">
      <c r="A231" s="6">
        <v>2017</v>
      </c>
      <c r="B231" s="6">
        <v>2</v>
      </c>
      <c r="C231" s="6">
        <f t="shared" si="54"/>
        <v>6</v>
      </c>
      <c r="D231" s="5">
        <v>42776</v>
      </c>
      <c r="E231" s="10">
        <v>545</v>
      </c>
      <c r="F231" s="10">
        <f t="shared" si="55"/>
        <v>565</v>
      </c>
      <c r="G231" s="46">
        <f t="shared" si="56"/>
        <v>573.36</v>
      </c>
      <c r="H231" s="10">
        <v>475</v>
      </c>
      <c r="I231" s="6">
        <f t="shared" si="57"/>
        <v>495</v>
      </c>
      <c r="J231" s="46">
        <f t="shared" si="58"/>
        <v>502.8</v>
      </c>
      <c r="K231" s="51"/>
      <c r="L231" s="15">
        <v>42728</v>
      </c>
      <c r="M231" s="62">
        <f t="shared" si="59"/>
        <v>52</v>
      </c>
      <c r="N231" s="11">
        <v>75000</v>
      </c>
      <c r="O231" s="1">
        <f t="shared" si="60"/>
        <v>82441.62</v>
      </c>
      <c r="Q231" s="57">
        <v>42658</v>
      </c>
      <c r="R231" s="62">
        <f t="shared" si="61"/>
        <v>42</v>
      </c>
      <c r="S231" s="54">
        <v>1324.95</v>
      </c>
      <c r="T231" s="54">
        <f t="shared" si="62"/>
        <v>1309.95</v>
      </c>
      <c r="U231" s="54">
        <f t="shared" si="63"/>
        <v>1299.95</v>
      </c>
      <c r="V231" s="55">
        <f t="shared" si="64"/>
        <v>86.663333333333341</v>
      </c>
      <c r="W231" s="56">
        <f t="shared" si="65"/>
        <v>2.5999000000000003</v>
      </c>
      <c r="X231" s="56">
        <f t="shared" si="66"/>
        <v>0.43331666666666674</v>
      </c>
      <c r="Y231" s="56">
        <f t="shared" si="67"/>
        <v>0.32932066666666671</v>
      </c>
      <c r="Z231" s="56">
        <v>3.2</v>
      </c>
      <c r="AA231" s="56">
        <v>1</v>
      </c>
      <c r="AB231" s="56">
        <f t="shared" si="68"/>
        <v>1.0684520547945207</v>
      </c>
      <c r="AC231" s="56">
        <f t="shared" si="69"/>
        <v>8.6309893881278548</v>
      </c>
      <c r="AD231" s="56">
        <f t="shared" si="70"/>
        <v>95.294322721461199</v>
      </c>
      <c r="AE231" s="54">
        <f t="shared" si="71"/>
        <v>95294.322721461198</v>
      </c>
    </row>
    <row r="232" spans="1:31" x14ac:dyDescent="0.25">
      <c r="A232" s="6">
        <v>2017</v>
      </c>
      <c r="B232" s="6">
        <v>2</v>
      </c>
      <c r="C232" s="6">
        <f t="shared" si="54"/>
        <v>7</v>
      </c>
      <c r="D232" s="5">
        <v>42779</v>
      </c>
      <c r="E232" s="10">
        <v>545</v>
      </c>
      <c r="F232" s="10">
        <f t="shared" si="55"/>
        <v>565</v>
      </c>
      <c r="G232" s="46">
        <f t="shared" si="56"/>
        <v>573.36</v>
      </c>
      <c r="H232" s="10">
        <v>472</v>
      </c>
      <c r="I232" s="6">
        <f t="shared" si="57"/>
        <v>492</v>
      </c>
      <c r="J232" s="46">
        <f t="shared" si="58"/>
        <v>499.77600000000001</v>
      </c>
      <c r="K232" s="51"/>
      <c r="L232" s="15">
        <v>42730</v>
      </c>
      <c r="M232" s="62">
        <f t="shared" si="59"/>
        <v>53</v>
      </c>
      <c r="N232" s="11">
        <v>75500</v>
      </c>
      <c r="O232" s="1">
        <f t="shared" si="60"/>
        <v>82959.27</v>
      </c>
      <c r="Q232" s="57">
        <v>42659</v>
      </c>
      <c r="R232" s="62">
        <f t="shared" si="61"/>
        <v>43</v>
      </c>
      <c r="S232" s="54">
        <v>1324.95</v>
      </c>
      <c r="T232" s="54">
        <f t="shared" si="62"/>
        <v>1309.95</v>
      </c>
      <c r="U232" s="54">
        <f t="shared" si="63"/>
        <v>1299.95</v>
      </c>
      <c r="V232" s="55">
        <f t="shared" si="64"/>
        <v>86.663333333333341</v>
      </c>
      <c r="W232" s="56">
        <f t="shared" si="65"/>
        <v>2.5999000000000003</v>
      </c>
      <c r="X232" s="56">
        <f t="shared" si="66"/>
        <v>0.43331666666666674</v>
      </c>
      <c r="Y232" s="56">
        <f t="shared" si="67"/>
        <v>0.32932066666666671</v>
      </c>
      <c r="Z232" s="56">
        <v>3.2</v>
      </c>
      <c r="AA232" s="56">
        <v>1</v>
      </c>
      <c r="AB232" s="56">
        <f t="shared" si="68"/>
        <v>1.0684520547945207</v>
      </c>
      <c r="AC232" s="56">
        <f t="shared" si="69"/>
        <v>8.6309893881278548</v>
      </c>
      <c r="AD232" s="56">
        <f t="shared" si="70"/>
        <v>95.294322721461199</v>
      </c>
      <c r="AE232" s="54">
        <f t="shared" si="71"/>
        <v>95294.322721461198</v>
      </c>
    </row>
    <row r="233" spans="1:31" x14ac:dyDescent="0.25">
      <c r="A233" s="6">
        <v>2017</v>
      </c>
      <c r="B233" s="6">
        <v>2</v>
      </c>
      <c r="C233" s="6">
        <f t="shared" si="54"/>
        <v>7</v>
      </c>
      <c r="D233" s="5">
        <v>42780</v>
      </c>
      <c r="E233" s="10">
        <v>545</v>
      </c>
      <c r="F233" s="10">
        <f t="shared" si="55"/>
        <v>565</v>
      </c>
      <c r="G233" s="46">
        <f t="shared" si="56"/>
        <v>573.36</v>
      </c>
      <c r="H233" s="10">
        <v>472</v>
      </c>
      <c r="I233" s="6">
        <f t="shared" si="57"/>
        <v>492</v>
      </c>
      <c r="J233" s="46">
        <f t="shared" si="58"/>
        <v>499.77600000000001</v>
      </c>
      <c r="K233" s="51"/>
      <c r="L233" s="15">
        <v>42731</v>
      </c>
      <c r="M233" s="62">
        <f t="shared" si="59"/>
        <v>53</v>
      </c>
      <c r="N233" s="11">
        <v>76000</v>
      </c>
      <c r="O233" s="1">
        <f t="shared" si="60"/>
        <v>83476.92</v>
      </c>
      <c r="Q233" s="57">
        <v>42660</v>
      </c>
      <c r="R233" s="62">
        <f t="shared" si="61"/>
        <v>43</v>
      </c>
      <c r="S233" s="54">
        <v>1324.95</v>
      </c>
      <c r="T233" s="54">
        <f t="shared" si="62"/>
        <v>1309.95</v>
      </c>
      <c r="U233" s="54">
        <f t="shared" si="63"/>
        <v>1299.95</v>
      </c>
      <c r="V233" s="55">
        <f t="shared" si="64"/>
        <v>86.663333333333341</v>
      </c>
      <c r="W233" s="56">
        <f t="shared" si="65"/>
        <v>2.5999000000000003</v>
      </c>
      <c r="X233" s="56">
        <f t="shared" si="66"/>
        <v>0.43331666666666674</v>
      </c>
      <c r="Y233" s="56">
        <f t="shared" si="67"/>
        <v>0.32932066666666671</v>
      </c>
      <c r="Z233" s="56">
        <v>3.2</v>
      </c>
      <c r="AA233" s="56">
        <v>1</v>
      </c>
      <c r="AB233" s="56">
        <f t="shared" si="68"/>
        <v>1.0684520547945207</v>
      </c>
      <c r="AC233" s="56">
        <f t="shared" si="69"/>
        <v>8.6309893881278548</v>
      </c>
      <c r="AD233" s="56">
        <f t="shared" si="70"/>
        <v>95.294322721461199</v>
      </c>
      <c r="AE233" s="54">
        <f t="shared" si="71"/>
        <v>95294.322721461198</v>
      </c>
    </row>
    <row r="234" spans="1:31" x14ac:dyDescent="0.25">
      <c r="A234" s="6">
        <v>2017</v>
      </c>
      <c r="B234" s="6">
        <v>2</v>
      </c>
      <c r="C234" s="6">
        <f t="shared" si="54"/>
        <v>7</v>
      </c>
      <c r="D234" s="5">
        <v>42781</v>
      </c>
      <c r="E234" s="10">
        <v>545</v>
      </c>
      <c r="F234" s="10">
        <f t="shared" si="55"/>
        <v>565</v>
      </c>
      <c r="G234" s="46">
        <f t="shared" si="56"/>
        <v>573.36</v>
      </c>
      <c r="H234" s="10">
        <v>475</v>
      </c>
      <c r="I234" s="6">
        <f t="shared" si="57"/>
        <v>495</v>
      </c>
      <c r="J234" s="46">
        <f t="shared" si="58"/>
        <v>502.8</v>
      </c>
      <c r="K234" s="51"/>
      <c r="L234" s="15">
        <v>42732</v>
      </c>
      <c r="M234" s="62">
        <f t="shared" si="59"/>
        <v>53</v>
      </c>
      <c r="N234" s="11">
        <v>76000</v>
      </c>
      <c r="O234" s="1">
        <f t="shared" si="60"/>
        <v>83476.92</v>
      </c>
      <c r="Q234" s="57">
        <v>42661</v>
      </c>
      <c r="R234" s="62">
        <f t="shared" si="61"/>
        <v>43</v>
      </c>
      <c r="S234" s="54">
        <v>1315.05</v>
      </c>
      <c r="T234" s="54">
        <f t="shared" si="62"/>
        <v>1300.05</v>
      </c>
      <c r="U234" s="54">
        <f t="shared" si="63"/>
        <v>1290.05</v>
      </c>
      <c r="V234" s="55">
        <f t="shared" si="64"/>
        <v>86.00333333333333</v>
      </c>
      <c r="W234" s="56">
        <f t="shared" si="65"/>
        <v>2.5800999999999998</v>
      </c>
      <c r="X234" s="56">
        <f t="shared" si="66"/>
        <v>0.43001666666666666</v>
      </c>
      <c r="Y234" s="56">
        <f t="shared" si="67"/>
        <v>0.3268126666666667</v>
      </c>
      <c r="Z234" s="56">
        <v>3.2</v>
      </c>
      <c r="AA234" s="56">
        <v>1</v>
      </c>
      <c r="AB234" s="56">
        <f t="shared" si="68"/>
        <v>1.0603150684931506</v>
      </c>
      <c r="AC234" s="56">
        <f t="shared" si="69"/>
        <v>8.5972444018264831</v>
      </c>
      <c r="AD234" s="56">
        <f t="shared" si="70"/>
        <v>94.600577735159817</v>
      </c>
      <c r="AE234" s="54">
        <f t="shared" si="71"/>
        <v>94600.577735159823</v>
      </c>
    </row>
    <row r="235" spans="1:31" x14ac:dyDescent="0.25">
      <c r="A235" s="6">
        <v>2017</v>
      </c>
      <c r="B235" s="6">
        <v>2</v>
      </c>
      <c r="C235" s="6">
        <f t="shared" si="54"/>
        <v>7</v>
      </c>
      <c r="D235" s="5">
        <v>42782</v>
      </c>
      <c r="E235" s="10">
        <v>545</v>
      </c>
      <c r="F235" s="10">
        <f t="shared" si="55"/>
        <v>565</v>
      </c>
      <c r="G235" s="46">
        <f t="shared" si="56"/>
        <v>573.36</v>
      </c>
      <c r="H235" s="10">
        <v>471</v>
      </c>
      <c r="I235" s="6">
        <f t="shared" si="57"/>
        <v>491</v>
      </c>
      <c r="J235" s="46">
        <f t="shared" si="58"/>
        <v>498.76799999999997</v>
      </c>
      <c r="K235" s="51"/>
      <c r="L235" s="15">
        <v>42733</v>
      </c>
      <c r="M235" s="62">
        <f t="shared" si="59"/>
        <v>53</v>
      </c>
      <c r="N235" s="11">
        <v>76000</v>
      </c>
      <c r="O235" s="1">
        <f t="shared" si="60"/>
        <v>83476.92</v>
      </c>
      <c r="Q235" s="57">
        <v>42662</v>
      </c>
      <c r="R235" s="62">
        <f t="shared" si="61"/>
        <v>43</v>
      </c>
      <c r="S235" s="54">
        <v>1309.95</v>
      </c>
      <c r="T235" s="54">
        <f t="shared" si="62"/>
        <v>1294.95</v>
      </c>
      <c r="U235" s="54">
        <f t="shared" si="63"/>
        <v>1284.95</v>
      </c>
      <c r="V235" s="55">
        <f t="shared" si="64"/>
        <v>85.663333333333341</v>
      </c>
      <c r="W235" s="56">
        <f t="shared" si="65"/>
        <v>2.5699000000000001</v>
      </c>
      <c r="X235" s="56">
        <f t="shared" si="66"/>
        <v>0.42831666666666673</v>
      </c>
      <c r="Y235" s="56">
        <f t="shared" si="67"/>
        <v>0.32552066666666674</v>
      </c>
      <c r="Z235" s="56">
        <v>3.2</v>
      </c>
      <c r="AA235" s="56">
        <v>1</v>
      </c>
      <c r="AB235" s="56">
        <f t="shared" si="68"/>
        <v>1.056123287671233</v>
      </c>
      <c r="AC235" s="56">
        <f t="shared" si="69"/>
        <v>8.5798606210045669</v>
      </c>
      <c r="AD235" s="56">
        <f t="shared" si="70"/>
        <v>94.243193954337912</v>
      </c>
      <c r="AE235" s="54">
        <f t="shared" si="71"/>
        <v>94243.193954337912</v>
      </c>
    </row>
    <row r="236" spans="1:31" x14ac:dyDescent="0.25">
      <c r="A236" s="6">
        <v>2017</v>
      </c>
      <c r="B236" s="6">
        <v>2</v>
      </c>
      <c r="C236" s="6">
        <f t="shared" si="54"/>
        <v>7</v>
      </c>
      <c r="D236" s="5">
        <v>42783</v>
      </c>
      <c r="E236" s="10">
        <v>545</v>
      </c>
      <c r="F236" s="10">
        <f t="shared" si="55"/>
        <v>565</v>
      </c>
      <c r="G236" s="46">
        <f t="shared" si="56"/>
        <v>573.36</v>
      </c>
      <c r="H236" s="10">
        <v>470</v>
      </c>
      <c r="I236" s="6">
        <f t="shared" si="57"/>
        <v>490</v>
      </c>
      <c r="J236" s="46">
        <f t="shared" si="58"/>
        <v>497.76</v>
      </c>
      <c r="K236" s="51"/>
      <c r="L236" s="15">
        <v>42734</v>
      </c>
      <c r="M236" s="62">
        <f t="shared" si="59"/>
        <v>53</v>
      </c>
      <c r="N236" s="11">
        <v>76500</v>
      </c>
      <c r="O236" s="1">
        <f t="shared" si="60"/>
        <v>83994.57</v>
      </c>
      <c r="Q236" s="57">
        <v>42663</v>
      </c>
      <c r="R236" s="62">
        <f t="shared" si="61"/>
        <v>43</v>
      </c>
      <c r="S236" s="54">
        <v>1324.95</v>
      </c>
      <c r="T236" s="54">
        <f t="shared" si="62"/>
        <v>1309.95</v>
      </c>
      <c r="U236" s="54">
        <f t="shared" si="63"/>
        <v>1299.95</v>
      </c>
      <c r="V236" s="55">
        <f t="shared" si="64"/>
        <v>86.663333333333341</v>
      </c>
      <c r="W236" s="56">
        <f t="shared" si="65"/>
        <v>2.5999000000000003</v>
      </c>
      <c r="X236" s="56">
        <f t="shared" si="66"/>
        <v>0.43331666666666674</v>
      </c>
      <c r="Y236" s="56">
        <f t="shared" si="67"/>
        <v>0.32932066666666671</v>
      </c>
      <c r="Z236" s="56">
        <v>3.2</v>
      </c>
      <c r="AA236" s="56">
        <v>1</v>
      </c>
      <c r="AB236" s="56">
        <f t="shared" si="68"/>
        <v>1.0684520547945207</v>
      </c>
      <c r="AC236" s="56">
        <f t="shared" si="69"/>
        <v>8.6309893881278548</v>
      </c>
      <c r="AD236" s="56">
        <f t="shared" si="70"/>
        <v>95.294322721461199</v>
      </c>
      <c r="AE236" s="54">
        <f t="shared" si="71"/>
        <v>95294.322721461198</v>
      </c>
    </row>
    <row r="237" spans="1:31" x14ac:dyDescent="0.25">
      <c r="A237" s="6">
        <v>2017</v>
      </c>
      <c r="B237" s="6">
        <v>2</v>
      </c>
      <c r="C237" s="6">
        <f t="shared" si="54"/>
        <v>8</v>
      </c>
      <c r="D237" s="5">
        <v>42786</v>
      </c>
      <c r="E237" s="10">
        <v>545</v>
      </c>
      <c r="F237" s="10">
        <f t="shared" si="55"/>
        <v>565</v>
      </c>
      <c r="G237" s="46">
        <f t="shared" si="56"/>
        <v>573.36</v>
      </c>
      <c r="H237" s="10">
        <v>472</v>
      </c>
      <c r="I237" s="6">
        <f t="shared" si="57"/>
        <v>492</v>
      </c>
      <c r="J237" s="46">
        <f t="shared" si="58"/>
        <v>499.77600000000001</v>
      </c>
      <c r="K237" s="51"/>
      <c r="L237" s="15">
        <v>42735</v>
      </c>
      <c r="M237" s="62">
        <f t="shared" si="59"/>
        <v>53</v>
      </c>
      <c r="N237" s="11">
        <v>77000</v>
      </c>
      <c r="O237" s="1">
        <f t="shared" si="60"/>
        <v>84512.22</v>
      </c>
      <c r="Q237" s="57">
        <v>42664</v>
      </c>
      <c r="R237" s="62">
        <f t="shared" si="61"/>
        <v>43</v>
      </c>
      <c r="S237" s="54">
        <v>1330.05</v>
      </c>
      <c r="T237" s="54">
        <f t="shared" si="62"/>
        <v>1315.05</v>
      </c>
      <c r="U237" s="54">
        <f t="shared" si="63"/>
        <v>1305.05</v>
      </c>
      <c r="V237" s="55">
        <f t="shared" si="64"/>
        <v>87.00333333333333</v>
      </c>
      <c r="W237" s="56">
        <f t="shared" si="65"/>
        <v>2.6100999999999996</v>
      </c>
      <c r="X237" s="56">
        <f t="shared" si="66"/>
        <v>0.43501666666666666</v>
      </c>
      <c r="Y237" s="56">
        <f t="shared" si="67"/>
        <v>0.33061266666666667</v>
      </c>
      <c r="Z237" s="56">
        <v>3.2</v>
      </c>
      <c r="AA237" s="56">
        <v>1</v>
      </c>
      <c r="AB237" s="56">
        <f t="shared" si="68"/>
        <v>1.0726438356164383</v>
      </c>
      <c r="AC237" s="56">
        <f t="shared" si="69"/>
        <v>8.6483731689497709</v>
      </c>
      <c r="AD237" s="56">
        <f t="shared" si="70"/>
        <v>95.651706502283105</v>
      </c>
      <c r="AE237" s="54">
        <f t="shared" si="71"/>
        <v>95651.706502283108</v>
      </c>
    </row>
    <row r="238" spans="1:31" x14ac:dyDescent="0.25">
      <c r="A238" s="6">
        <v>2017</v>
      </c>
      <c r="B238" s="6">
        <v>2</v>
      </c>
      <c r="C238" s="6">
        <f t="shared" si="54"/>
        <v>8</v>
      </c>
      <c r="D238" s="5">
        <v>42787</v>
      </c>
      <c r="E238" s="10">
        <v>545</v>
      </c>
      <c r="F238" s="10">
        <f t="shared" si="55"/>
        <v>565</v>
      </c>
      <c r="G238" s="46">
        <f t="shared" si="56"/>
        <v>573.36</v>
      </c>
      <c r="H238" s="10">
        <v>465</v>
      </c>
      <c r="I238" s="6">
        <f t="shared" si="57"/>
        <v>485</v>
      </c>
      <c r="J238" s="46">
        <f t="shared" si="58"/>
        <v>492.72</v>
      </c>
      <c r="K238" s="51"/>
      <c r="L238" s="15">
        <v>42737</v>
      </c>
      <c r="M238" s="62">
        <f t="shared" si="59"/>
        <v>1</v>
      </c>
      <c r="N238" s="11">
        <v>77500</v>
      </c>
      <c r="O238" s="1">
        <f t="shared" si="60"/>
        <v>85029.87</v>
      </c>
      <c r="Q238" s="57">
        <v>42665</v>
      </c>
      <c r="R238" s="62">
        <f t="shared" si="61"/>
        <v>43</v>
      </c>
      <c r="S238" s="54">
        <v>1324.95</v>
      </c>
      <c r="T238" s="54">
        <f t="shared" si="62"/>
        <v>1309.95</v>
      </c>
      <c r="U238" s="54">
        <f t="shared" si="63"/>
        <v>1299.95</v>
      </c>
      <c r="V238" s="55">
        <f t="shared" si="64"/>
        <v>86.663333333333341</v>
      </c>
      <c r="W238" s="56">
        <f t="shared" si="65"/>
        <v>2.5999000000000003</v>
      </c>
      <c r="X238" s="56">
        <f t="shared" si="66"/>
        <v>0.43331666666666674</v>
      </c>
      <c r="Y238" s="56">
        <f t="shared" si="67"/>
        <v>0.32932066666666671</v>
      </c>
      <c r="Z238" s="56">
        <v>3.2</v>
      </c>
      <c r="AA238" s="56">
        <v>1</v>
      </c>
      <c r="AB238" s="56">
        <f t="shared" si="68"/>
        <v>1.0684520547945207</v>
      </c>
      <c r="AC238" s="56">
        <f t="shared" si="69"/>
        <v>8.6309893881278548</v>
      </c>
      <c r="AD238" s="56">
        <f t="shared" si="70"/>
        <v>95.294322721461199</v>
      </c>
      <c r="AE238" s="54">
        <f t="shared" si="71"/>
        <v>95294.322721461198</v>
      </c>
    </row>
    <row r="239" spans="1:31" x14ac:dyDescent="0.25">
      <c r="A239" s="6">
        <v>2017</v>
      </c>
      <c r="B239" s="6">
        <v>2</v>
      </c>
      <c r="C239" s="6">
        <f t="shared" si="54"/>
        <v>8</v>
      </c>
      <c r="D239" s="5">
        <v>42788</v>
      </c>
      <c r="E239" s="10">
        <v>540</v>
      </c>
      <c r="F239" s="10">
        <f t="shared" si="55"/>
        <v>560</v>
      </c>
      <c r="G239" s="46">
        <f t="shared" si="56"/>
        <v>568.31999999999994</v>
      </c>
      <c r="H239" s="10">
        <v>463</v>
      </c>
      <c r="I239" s="6">
        <f t="shared" si="57"/>
        <v>483</v>
      </c>
      <c r="J239" s="46">
        <f t="shared" si="58"/>
        <v>490.70400000000001</v>
      </c>
      <c r="K239" s="51"/>
      <c r="L239" s="15">
        <v>42738</v>
      </c>
      <c r="M239" s="62">
        <f t="shared" si="59"/>
        <v>1</v>
      </c>
      <c r="N239" s="11">
        <v>77500</v>
      </c>
      <c r="O239" s="1">
        <f t="shared" si="60"/>
        <v>85029.87</v>
      </c>
      <c r="Q239" s="57">
        <v>42666</v>
      </c>
      <c r="R239" s="62">
        <f t="shared" si="61"/>
        <v>44</v>
      </c>
      <c r="S239" s="54">
        <v>1324.95</v>
      </c>
      <c r="T239" s="54">
        <f t="shared" si="62"/>
        <v>1309.95</v>
      </c>
      <c r="U239" s="54">
        <f t="shared" si="63"/>
        <v>1299.95</v>
      </c>
      <c r="V239" s="55">
        <f t="shared" si="64"/>
        <v>86.663333333333341</v>
      </c>
      <c r="W239" s="56">
        <f t="shared" si="65"/>
        <v>2.5999000000000003</v>
      </c>
      <c r="X239" s="56">
        <f t="shared" si="66"/>
        <v>0.43331666666666674</v>
      </c>
      <c r="Y239" s="56">
        <f t="shared" si="67"/>
        <v>0.32932066666666671</v>
      </c>
      <c r="Z239" s="56">
        <v>3.2</v>
      </c>
      <c r="AA239" s="56">
        <v>1</v>
      </c>
      <c r="AB239" s="56">
        <f t="shared" si="68"/>
        <v>1.0684520547945207</v>
      </c>
      <c r="AC239" s="56">
        <f t="shared" si="69"/>
        <v>8.6309893881278548</v>
      </c>
      <c r="AD239" s="56">
        <f t="shared" si="70"/>
        <v>95.294322721461199</v>
      </c>
      <c r="AE239" s="54">
        <f t="shared" si="71"/>
        <v>95294.322721461198</v>
      </c>
    </row>
    <row r="240" spans="1:31" x14ac:dyDescent="0.25">
      <c r="A240" s="6">
        <v>2017</v>
      </c>
      <c r="B240" s="6">
        <v>2</v>
      </c>
      <c r="C240" s="6">
        <f t="shared" si="54"/>
        <v>8</v>
      </c>
      <c r="D240" s="5">
        <v>42789</v>
      </c>
      <c r="E240" s="10">
        <v>535</v>
      </c>
      <c r="F240" s="10">
        <f t="shared" si="55"/>
        <v>555</v>
      </c>
      <c r="G240" s="46">
        <f t="shared" si="56"/>
        <v>563.28</v>
      </c>
      <c r="H240" s="10">
        <v>461</v>
      </c>
      <c r="I240" s="6">
        <f t="shared" si="57"/>
        <v>481</v>
      </c>
      <c r="J240" s="46">
        <f t="shared" si="58"/>
        <v>488.68799999999999</v>
      </c>
      <c r="K240" s="51"/>
      <c r="L240" s="15">
        <v>42739</v>
      </c>
      <c r="M240" s="62">
        <f t="shared" si="59"/>
        <v>1</v>
      </c>
      <c r="N240" s="11">
        <v>77000</v>
      </c>
      <c r="O240" s="1">
        <f t="shared" si="60"/>
        <v>84512.22</v>
      </c>
      <c r="Q240" s="57">
        <v>42667</v>
      </c>
      <c r="R240" s="62">
        <f t="shared" si="61"/>
        <v>44</v>
      </c>
      <c r="S240" s="54">
        <v>1330.05</v>
      </c>
      <c r="T240" s="54">
        <f t="shared" si="62"/>
        <v>1315.05</v>
      </c>
      <c r="U240" s="54">
        <f t="shared" si="63"/>
        <v>1305.05</v>
      </c>
      <c r="V240" s="55">
        <f t="shared" si="64"/>
        <v>87.00333333333333</v>
      </c>
      <c r="W240" s="56">
        <f t="shared" si="65"/>
        <v>2.6100999999999996</v>
      </c>
      <c r="X240" s="56">
        <f t="shared" si="66"/>
        <v>0.43501666666666666</v>
      </c>
      <c r="Y240" s="56">
        <f t="shared" si="67"/>
        <v>0.33061266666666667</v>
      </c>
      <c r="Z240" s="56">
        <v>3.2</v>
      </c>
      <c r="AA240" s="56">
        <v>1</v>
      </c>
      <c r="AB240" s="56">
        <f t="shared" si="68"/>
        <v>1.0726438356164383</v>
      </c>
      <c r="AC240" s="56">
        <f t="shared" si="69"/>
        <v>8.6483731689497709</v>
      </c>
      <c r="AD240" s="56">
        <f t="shared" si="70"/>
        <v>95.651706502283105</v>
      </c>
      <c r="AE240" s="54">
        <f t="shared" si="71"/>
        <v>95651.706502283108</v>
      </c>
    </row>
    <row r="241" spans="1:31" x14ac:dyDescent="0.25">
      <c r="A241" s="6">
        <v>2017</v>
      </c>
      <c r="B241" s="6">
        <v>2</v>
      </c>
      <c r="C241" s="6">
        <f t="shared" si="54"/>
        <v>8</v>
      </c>
      <c r="D241" s="5">
        <v>42790</v>
      </c>
      <c r="E241" s="10">
        <v>540</v>
      </c>
      <c r="F241" s="10">
        <f t="shared" si="55"/>
        <v>560</v>
      </c>
      <c r="G241" s="46">
        <f t="shared" si="56"/>
        <v>568.31999999999994</v>
      </c>
      <c r="H241" s="10">
        <v>457</v>
      </c>
      <c r="I241" s="6">
        <f t="shared" si="57"/>
        <v>477</v>
      </c>
      <c r="J241" s="46">
        <f t="shared" si="58"/>
        <v>484.65600000000001</v>
      </c>
      <c r="K241" s="51"/>
      <c r="L241" s="15">
        <v>42740</v>
      </c>
      <c r="M241" s="62">
        <f t="shared" si="59"/>
        <v>1</v>
      </c>
      <c r="N241" s="11">
        <v>77000</v>
      </c>
      <c r="O241" s="1">
        <f t="shared" si="60"/>
        <v>84512.22</v>
      </c>
      <c r="Q241" s="57">
        <v>42668</v>
      </c>
      <c r="R241" s="62">
        <f t="shared" si="61"/>
        <v>44</v>
      </c>
      <c r="S241" s="54">
        <v>1330.05</v>
      </c>
      <c r="T241" s="54">
        <f t="shared" si="62"/>
        <v>1315.05</v>
      </c>
      <c r="U241" s="54">
        <f t="shared" si="63"/>
        <v>1305.05</v>
      </c>
      <c r="V241" s="55">
        <f t="shared" si="64"/>
        <v>87.00333333333333</v>
      </c>
      <c r="W241" s="56">
        <f t="shared" si="65"/>
        <v>2.6100999999999996</v>
      </c>
      <c r="X241" s="56">
        <f t="shared" si="66"/>
        <v>0.43501666666666666</v>
      </c>
      <c r="Y241" s="56">
        <f t="shared" si="67"/>
        <v>0.33061266666666667</v>
      </c>
      <c r="Z241" s="56">
        <v>3.2</v>
      </c>
      <c r="AA241" s="56">
        <v>1</v>
      </c>
      <c r="AB241" s="56">
        <f t="shared" si="68"/>
        <v>1.0726438356164383</v>
      </c>
      <c r="AC241" s="56">
        <f t="shared" si="69"/>
        <v>8.6483731689497709</v>
      </c>
      <c r="AD241" s="56">
        <f t="shared" si="70"/>
        <v>95.651706502283105</v>
      </c>
      <c r="AE241" s="54">
        <f t="shared" si="71"/>
        <v>95651.706502283108</v>
      </c>
    </row>
    <row r="242" spans="1:31" x14ac:dyDescent="0.25">
      <c r="A242" s="6">
        <v>2017</v>
      </c>
      <c r="B242" s="6">
        <v>2</v>
      </c>
      <c r="C242" s="6">
        <f t="shared" si="54"/>
        <v>9</v>
      </c>
      <c r="D242" s="5">
        <v>42793</v>
      </c>
      <c r="E242" s="10">
        <v>535</v>
      </c>
      <c r="F242" s="10">
        <f t="shared" si="55"/>
        <v>555</v>
      </c>
      <c r="G242" s="46">
        <f t="shared" si="56"/>
        <v>563.28</v>
      </c>
      <c r="H242" s="10">
        <v>455</v>
      </c>
      <c r="I242" s="6">
        <f t="shared" si="57"/>
        <v>475</v>
      </c>
      <c r="J242" s="46">
        <f t="shared" si="58"/>
        <v>482.64</v>
      </c>
      <c r="K242" s="51"/>
      <c r="L242" s="15">
        <v>42741</v>
      </c>
      <c r="M242" s="62">
        <f t="shared" si="59"/>
        <v>1</v>
      </c>
      <c r="N242" s="11">
        <v>77000</v>
      </c>
      <c r="O242" s="1">
        <f t="shared" si="60"/>
        <v>84512.22</v>
      </c>
      <c r="Q242" s="57">
        <v>42669</v>
      </c>
      <c r="R242" s="62">
        <f t="shared" si="61"/>
        <v>44</v>
      </c>
      <c r="S242" s="54">
        <v>1350</v>
      </c>
      <c r="T242" s="54">
        <f t="shared" si="62"/>
        <v>1335</v>
      </c>
      <c r="U242" s="54">
        <f t="shared" si="63"/>
        <v>1325</v>
      </c>
      <c r="V242" s="55">
        <f t="shared" si="64"/>
        <v>88.333333333333329</v>
      </c>
      <c r="W242" s="56">
        <f t="shared" si="65"/>
        <v>2.65</v>
      </c>
      <c r="X242" s="56">
        <f t="shared" si="66"/>
        <v>0.44166666666666665</v>
      </c>
      <c r="Y242" s="56">
        <f t="shared" si="67"/>
        <v>0.33566666666666667</v>
      </c>
      <c r="Z242" s="56">
        <v>3.2</v>
      </c>
      <c r="AA242" s="56">
        <v>1</v>
      </c>
      <c r="AB242" s="56">
        <f t="shared" si="68"/>
        <v>1.0890410958904109</v>
      </c>
      <c r="AC242" s="56">
        <f t="shared" si="69"/>
        <v>8.7163744292237446</v>
      </c>
      <c r="AD242" s="56">
        <f t="shared" si="70"/>
        <v>97.049707762557077</v>
      </c>
      <c r="AE242" s="54">
        <f t="shared" si="71"/>
        <v>97049.707762557082</v>
      </c>
    </row>
    <row r="243" spans="1:31" x14ac:dyDescent="0.25">
      <c r="A243" s="6">
        <v>2017</v>
      </c>
      <c r="B243" s="6">
        <v>2</v>
      </c>
      <c r="C243" s="6">
        <f t="shared" si="54"/>
        <v>9</v>
      </c>
      <c r="D243" s="5">
        <v>42794</v>
      </c>
      <c r="E243" s="10">
        <v>530</v>
      </c>
      <c r="F243" s="10">
        <f t="shared" si="55"/>
        <v>550</v>
      </c>
      <c r="G243" s="46">
        <f t="shared" si="56"/>
        <v>558.24</v>
      </c>
      <c r="H243" s="10">
        <v>457</v>
      </c>
      <c r="I243" s="6">
        <f t="shared" si="57"/>
        <v>477</v>
      </c>
      <c r="J243" s="46">
        <f t="shared" si="58"/>
        <v>484.65600000000001</v>
      </c>
      <c r="K243" s="51"/>
      <c r="L243" s="15">
        <v>42742</v>
      </c>
      <c r="M243" s="62">
        <f t="shared" si="59"/>
        <v>1</v>
      </c>
      <c r="N243" s="11">
        <v>77000</v>
      </c>
      <c r="O243" s="1">
        <f t="shared" si="60"/>
        <v>84512.22</v>
      </c>
      <c r="Q243" s="57">
        <v>42670</v>
      </c>
      <c r="R243" s="62">
        <f t="shared" si="61"/>
        <v>44</v>
      </c>
      <c r="S243" s="54">
        <v>1350</v>
      </c>
      <c r="T243" s="54">
        <f t="shared" si="62"/>
        <v>1335</v>
      </c>
      <c r="U243" s="54">
        <f t="shared" si="63"/>
        <v>1325</v>
      </c>
      <c r="V243" s="55">
        <f t="shared" si="64"/>
        <v>88.333333333333329</v>
      </c>
      <c r="W243" s="56">
        <f t="shared" si="65"/>
        <v>2.65</v>
      </c>
      <c r="X243" s="56">
        <f t="shared" si="66"/>
        <v>0.44166666666666665</v>
      </c>
      <c r="Y243" s="56">
        <f t="shared" si="67"/>
        <v>0.33566666666666667</v>
      </c>
      <c r="Z243" s="56">
        <v>3.2</v>
      </c>
      <c r="AA243" s="56">
        <v>1</v>
      </c>
      <c r="AB243" s="56">
        <f t="shared" si="68"/>
        <v>1.0890410958904109</v>
      </c>
      <c r="AC243" s="56">
        <f t="shared" si="69"/>
        <v>8.7163744292237446</v>
      </c>
      <c r="AD243" s="56">
        <f t="shared" si="70"/>
        <v>97.049707762557077</v>
      </c>
      <c r="AE243" s="54">
        <f t="shared" si="71"/>
        <v>97049.707762557082</v>
      </c>
    </row>
    <row r="244" spans="1:31" x14ac:dyDescent="0.25">
      <c r="A244" s="6">
        <v>2017</v>
      </c>
      <c r="B244" s="6">
        <v>3</v>
      </c>
      <c r="C244" s="6">
        <f t="shared" si="54"/>
        <v>9</v>
      </c>
      <c r="D244" s="5">
        <v>42795</v>
      </c>
      <c r="E244" s="10">
        <v>520</v>
      </c>
      <c r="F244" s="10">
        <f t="shared" si="55"/>
        <v>540</v>
      </c>
      <c r="G244" s="46">
        <f t="shared" si="56"/>
        <v>548.16</v>
      </c>
      <c r="H244" s="10">
        <v>455</v>
      </c>
      <c r="I244" s="6">
        <f t="shared" si="57"/>
        <v>475</v>
      </c>
      <c r="J244" s="46">
        <f t="shared" si="58"/>
        <v>482.64</v>
      </c>
      <c r="K244" s="51"/>
      <c r="L244" s="15">
        <v>42744</v>
      </c>
      <c r="M244" s="62">
        <f t="shared" si="59"/>
        <v>2</v>
      </c>
      <c r="N244" s="11">
        <v>76500</v>
      </c>
      <c r="O244" s="1">
        <f t="shared" si="60"/>
        <v>83994.57</v>
      </c>
      <c r="Q244" s="57">
        <v>42671</v>
      </c>
      <c r="R244" s="62">
        <f t="shared" si="61"/>
        <v>44</v>
      </c>
      <c r="S244" s="54">
        <v>1350</v>
      </c>
      <c r="T244" s="54">
        <f t="shared" si="62"/>
        <v>1335</v>
      </c>
      <c r="U244" s="54">
        <f t="shared" si="63"/>
        <v>1325</v>
      </c>
      <c r="V244" s="55">
        <f t="shared" si="64"/>
        <v>88.333333333333329</v>
      </c>
      <c r="W244" s="56">
        <f t="shared" si="65"/>
        <v>2.65</v>
      </c>
      <c r="X244" s="56">
        <f t="shared" si="66"/>
        <v>0.44166666666666665</v>
      </c>
      <c r="Y244" s="56">
        <f t="shared" si="67"/>
        <v>0.33566666666666667</v>
      </c>
      <c r="Z244" s="56">
        <v>3.2</v>
      </c>
      <c r="AA244" s="56">
        <v>1</v>
      </c>
      <c r="AB244" s="56">
        <f t="shared" si="68"/>
        <v>1.0890410958904109</v>
      </c>
      <c r="AC244" s="56">
        <f t="shared" si="69"/>
        <v>8.7163744292237446</v>
      </c>
      <c r="AD244" s="56">
        <f t="shared" si="70"/>
        <v>97.049707762557077</v>
      </c>
      <c r="AE244" s="54">
        <f t="shared" si="71"/>
        <v>97049.707762557082</v>
      </c>
    </row>
    <row r="245" spans="1:31" x14ac:dyDescent="0.25">
      <c r="A245" s="6">
        <v>2017</v>
      </c>
      <c r="B245" s="6">
        <v>3</v>
      </c>
      <c r="C245" s="6">
        <f t="shared" si="54"/>
        <v>9</v>
      </c>
      <c r="D245" s="5">
        <v>42796</v>
      </c>
      <c r="E245" s="10">
        <v>525</v>
      </c>
      <c r="F245" s="10">
        <f t="shared" si="55"/>
        <v>545</v>
      </c>
      <c r="G245" s="46">
        <f t="shared" si="56"/>
        <v>553.20000000000005</v>
      </c>
      <c r="H245" s="10">
        <v>460</v>
      </c>
      <c r="I245" s="6">
        <f t="shared" si="57"/>
        <v>480</v>
      </c>
      <c r="J245" s="46">
        <f t="shared" si="58"/>
        <v>487.68</v>
      </c>
      <c r="K245" s="51"/>
      <c r="L245" s="15">
        <v>42745</v>
      </c>
      <c r="M245" s="62">
        <f t="shared" si="59"/>
        <v>2</v>
      </c>
      <c r="N245" s="11">
        <v>76200</v>
      </c>
      <c r="O245" s="1">
        <f t="shared" si="60"/>
        <v>83683.98</v>
      </c>
      <c r="Q245" s="57">
        <v>42672</v>
      </c>
      <c r="R245" s="62">
        <f t="shared" si="61"/>
        <v>44</v>
      </c>
      <c r="S245" s="54">
        <v>1350</v>
      </c>
      <c r="T245" s="54">
        <f t="shared" si="62"/>
        <v>1335</v>
      </c>
      <c r="U245" s="54">
        <f t="shared" si="63"/>
        <v>1325</v>
      </c>
      <c r="V245" s="55">
        <f t="shared" si="64"/>
        <v>88.333333333333329</v>
      </c>
      <c r="W245" s="56">
        <f t="shared" si="65"/>
        <v>2.65</v>
      </c>
      <c r="X245" s="56">
        <f t="shared" si="66"/>
        <v>0.44166666666666665</v>
      </c>
      <c r="Y245" s="56">
        <f t="shared" si="67"/>
        <v>0.33566666666666667</v>
      </c>
      <c r="Z245" s="56">
        <v>3.2</v>
      </c>
      <c r="AA245" s="56">
        <v>1</v>
      </c>
      <c r="AB245" s="56">
        <f t="shared" si="68"/>
        <v>1.0890410958904109</v>
      </c>
      <c r="AC245" s="56">
        <f t="shared" si="69"/>
        <v>8.7163744292237446</v>
      </c>
      <c r="AD245" s="56">
        <f t="shared" si="70"/>
        <v>97.049707762557077</v>
      </c>
      <c r="AE245" s="54">
        <f t="shared" si="71"/>
        <v>97049.707762557082</v>
      </c>
    </row>
    <row r="246" spans="1:31" x14ac:dyDescent="0.25">
      <c r="A246" s="6">
        <v>2017</v>
      </c>
      <c r="B246" s="6">
        <v>3</v>
      </c>
      <c r="C246" s="6">
        <f t="shared" si="54"/>
        <v>9</v>
      </c>
      <c r="D246" s="5">
        <v>42797</v>
      </c>
      <c r="E246" s="10">
        <v>525</v>
      </c>
      <c r="F246" s="10">
        <f t="shared" si="55"/>
        <v>545</v>
      </c>
      <c r="G246" s="46">
        <f t="shared" si="56"/>
        <v>553.20000000000005</v>
      </c>
      <c r="H246" s="10">
        <v>460</v>
      </c>
      <c r="I246" s="6">
        <f t="shared" si="57"/>
        <v>480</v>
      </c>
      <c r="J246" s="46">
        <f t="shared" si="58"/>
        <v>487.68</v>
      </c>
      <c r="K246" s="51"/>
      <c r="L246" s="15">
        <v>42746</v>
      </c>
      <c r="M246" s="62">
        <f t="shared" si="59"/>
        <v>2</v>
      </c>
      <c r="N246" s="11">
        <v>75500</v>
      </c>
      <c r="O246" s="1">
        <f t="shared" si="60"/>
        <v>82959.27</v>
      </c>
      <c r="Q246" s="57">
        <v>42673</v>
      </c>
      <c r="R246" s="62">
        <f t="shared" si="61"/>
        <v>45</v>
      </c>
      <c r="S246" s="54">
        <v>1350</v>
      </c>
      <c r="T246" s="54">
        <f t="shared" si="62"/>
        <v>1335</v>
      </c>
      <c r="U246" s="54">
        <f t="shared" si="63"/>
        <v>1325</v>
      </c>
      <c r="V246" s="55">
        <f t="shared" si="64"/>
        <v>88.333333333333329</v>
      </c>
      <c r="W246" s="56">
        <f t="shared" si="65"/>
        <v>2.65</v>
      </c>
      <c r="X246" s="56">
        <f t="shared" si="66"/>
        <v>0.44166666666666665</v>
      </c>
      <c r="Y246" s="56">
        <f t="shared" si="67"/>
        <v>0.33566666666666667</v>
      </c>
      <c r="Z246" s="56">
        <v>3.2</v>
      </c>
      <c r="AA246" s="56">
        <v>1</v>
      </c>
      <c r="AB246" s="56">
        <f t="shared" si="68"/>
        <v>1.0890410958904109</v>
      </c>
      <c r="AC246" s="56">
        <f t="shared" si="69"/>
        <v>8.7163744292237446</v>
      </c>
      <c r="AD246" s="56">
        <f t="shared" si="70"/>
        <v>97.049707762557077</v>
      </c>
      <c r="AE246" s="54">
        <f t="shared" si="71"/>
        <v>97049.707762557082</v>
      </c>
    </row>
    <row r="247" spans="1:31" x14ac:dyDescent="0.25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15">
        <v>42747</v>
      </c>
      <c r="M247" s="62">
        <f t="shared" si="59"/>
        <v>2</v>
      </c>
      <c r="N247" s="11">
        <v>75000</v>
      </c>
      <c r="O247" s="1">
        <f t="shared" si="60"/>
        <v>82441.62</v>
      </c>
      <c r="Q247" s="57">
        <v>42674</v>
      </c>
      <c r="R247" s="62">
        <f t="shared" si="61"/>
        <v>45</v>
      </c>
      <c r="S247" s="54">
        <v>1380</v>
      </c>
      <c r="T247" s="54">
        <f t="shared" si="62"/>
        <v>1365</v>
      </c>
      <c r="U247" s="54">
        <f t="shared" si="63"/>
        <v>1355</v>
      </c>
      <c r="V247" s="55">
        <f t="shared" si="64"/>
        <v>90.333333333333329</v>
      </c>
      <c r="W247" s="56">
        <f t="shared" si="65"/>
        <v>2.71</v>
      </c>
      <c r="X247" s="56">
        <f t="shared" si="66"/>
        <v>0.45166666666666666</v>
      </c>
      <c r="Y247" s="56">
        <f t="shared" si="67"/>
        <v>0.34326666666666666</v>
      </c>
      <c r="Z247" s="56">
        <v>3.2</v>
      </c>
      <c r="AA247" s="56">
        <v>1</v>
      </c>
      <c r="AB247" s="56">
        <f t="shared" si="68"/>
        <v>1.1136986301369862</v>
      </c>
      <c r="AC247" s="56">
        <f t="shared" si="69"/>
        <v>8.8186319634703185</v>
      </c>
      <c r="AD247" s="56">
        <f t="shared" si="70"/>
        <v>99.151965296803652</v>
      </c>
      <c r="AE247" s="54">
        <f t="shared" si="71"/>
        <v>99151.965296803653</v>
      </c>
    </row>
    <row r="248" spans="1:31" x14ac:dyDescent="0.25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15">
        <v>42748</v>
      </c>
      <c r="M248" s="62">
        <f t="shared" si="59"/>
        <v>2</v>
      </c>
      <c r="N248" s="11">
        <v>75000</v>
      </c>
      <c r="O248" s="1">
        <f t="shared" si="60"/>
        <v>82441.62</v>
      </c>
      <c r="Q248" s="57">
        <v>42675</v>
      </c>
      <c r="R248" s="62">
        <f t="shared" si="61"/>
        <v>45</v>
      </c>
      <c r="S248" s="54">
        <v>1369.95</v>
      </c>
      <c r="T248" s="54">
        <f t="shared" si="62"/>
        <v>1354.95</v>
      </c>
      <c r="U248" s="54">
        <f t="shared" si="63"/>
        <v>1344.95</v>
      </c>
      <c r="V248" s="55">
        <f t="shared" si="64"/>
        <v>89.663333333333341</v>
      </c>
      <c r="W248" s="56">
        <f t="shared" si="65"/>
        <v>2.6899000000000002</v>
      </c>
      <c r="X248" s="56">
        <f t="shared" si="66"/>
        <v>0.4483166666666667</v>
      </c>
      <c r="Y248" s="56">
        <f t="shared" si="67"/>
        <v>0.34072066666666667</v>
      </c>
      <c r="Z248" s="56">
        <v>3.2</v>
      </c>
      <c r="AA248" s="56">
        <v>1</v>
      </c>
      <c r="AB248" s="56">
        <f t="shared" si="68"/>
        <v>1.1054383561643837</v>
      </c>
      <c r="AC248" s="56">
        <f t="shared" si="69"/>
        <v>8.7843756894977183</v>
      </c>
      <c r="AD248" s="56">
        <f t="shared" si="70"/>
        <v>98.447709022831063</v>
      </c>
      <c r="AE248" s="54">
        <f t="shared" si="71"/>
        <v>98447.70902283107</v>
      </c>
    </row>
    <row r="249" spans="1:31" x14ac:dyDescent="0.25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15">
        <v>42751</v>
      </c>
      <c r="M249" s="62">
        <f t="shared" si="59"/>
        <v>3</v>
      </c>
      <c r="N249" s="11">
        <v>75000</v>
      </c>
      <c r="O249" s="1">
        <f t="shared" si="60"/>
        <v>82441.62</v>
      </c>
      <c r="Q249" s="57">
        <v>42676</v>
      </c>
      <c r="R249" s="62">
        <f t="shared" si="61"/>
        <v>45</v>
      </c>
      <c r="S249" s="54">
        <v>1360.05</v>
      </c>
      <c r="T249" s="54">
        <f t="shared" si="62"/>
        <v>1345.05</v>
      </c>
      <c r="U249" s="54">
        <f t="shared" si="63"/>
        <v>1335.05</v>
      </c>
      <c r="V249" s="55">
        <f t="shared" si="64"/>
        <v>89.00333333333333</v>
      </c>
      <c r="W249" s="56">
        <f t="shared" si="65"/>
        <v>2.6700999999999997</v>
      </c>
      <c r="X249" s="56">
        <f t="shared" si="66"/>
        <v>0.44501666666666667</v>
      </c>
      <c r="Y249" s="56">
        <f t="shared" si="67"/>
        <v>0.33821266666666661</v>
      </c>
      <c r="Z249" s="56">
        <v>3.2</v>
      </c>
      <c r="AA249" s="56">
        <v>1</v>
      </c>
      <c r="AB249" s="56">
        <f t="shared" si="68"/>
        <v>1.0973013698630136</v>
      </c>
      <c r="AC249" s="56">
        <f t="shared" si="69"/>
        <v>8.7506307031963466</v>
      </c>
      <c r="AD249" s="56">
        <f t="shared" si="70"/>
        <v>97.75396403652968</v>
      </c>
      <c r="AE249" s="54">
        <f t="shared" si="71"/>
        <v>97753.96403652968</v>
      </c>
    </row>
    <row r="250" spans="1:31" x14ac:dyDescent="0.25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15">
        <v>42752</v>
      </c>
      <c r="M250" s="62">
        <f t="shared" si="59"/>
        <v>3</v>
      </c>
      <c r="N250" s="11">
        <v>76000</v>
      </c>
      <c r="O250" s="1">
        <f t="shared" si="60"/>
        <v>83476.92</v>
      </c>
      <c r="Q250" s="57">
        <v>42677</v>
      </c>
      <c r="R250" s="62">
        <f t="shared" si="61"/>
        <v>45</v>
      </c>
      <c r="S250" s="54">
        <v>1360.05</v>
      </c>
      <c r="T250" s="54">
        <f t="shared" si="62"/>
        <v>1345.05</v>
      </c>
      <c r="U250" s="54">
        <f t="shared" si="63"/>
        <v>1335.05</v>
      </c>
      <c r="V250" s="55">
        <f t="shared" si="64"/>
        <v>89.00333333333333</v>
      </c>
      <c r="W250" s="56">
        <f t="shared" si="65"/>
        <v>2.6700999999999997</v>
      </c>
      <c r="X250" s="56">
        <f t="shared" si="66"/>
        <v>0.44501666666666667</v>
      </c>
      <c r="Y250" s="56">
        <f t="shared" si="67"/>
        <v>0.33821266666666661</v>
      </c>
      <c r="Z250" s="56">
        <v>3.2</v>
      </c>
      <c r="AA250" s="56">
        <v>1</v>
      </c>
      <c r="AB250" s="56">
        <f t="shared" si="68"/>
        <v>1.0973013698630136</v>
      </c>
      <c r="AC250" s="56">
        <f t="shared" si="69"/>
        <v>8.7506307031963466</v>
      </c>
      <c r="AD250" s="56">
        <f t="shared" si="70"/>
        <v>97.75396403652968</v>
      </c>
      <c r="AE250" s="54">
        <f t="shared" si="71"/>
        <v>97753.96403652968</v>
      </c>
    </row>
    <row r="251" spans="1:31" x14ac:dyDescent="0.25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15">
        <v>42753</v>
      </c>
      <c r="M251" s="62">
        <f t="shared" si="59"/>
        <v>3</v>
      </c>
      <c r="N251" s="11">
        <v>76500</v>
      </c>
      <c r="O251" s="1">
        <f t="shared" si="60"/>
        <v>83994.57</v>
      </c>
      <c r="Q251" s="57">
        <v>42678</v>
      </c>
      <c r="R251" s="62">
        <f t="shared" si="61"/>
        <v>45</v>
      </c>
      <c r="S251" s="54">
        <v>1360.05</v>
      </c>
      <c r="T251" s="54">
        <f t="shared" si="62"/>
        <v>1345.05</v>
      </c>
      <c r="U251" s="54">
        <f t="shared" si="63"/>
        <v>1335.05</v>
      </c>
      <c r="V251" s="55">
        <f t="shared" si="64"/>
        <v>89.00333333333333</v>
      </c>
      <c r="W251" s="56">
        <f t="shared" si="65"/>
        <v>2.6700999999999997</v>
      </c>
      <c r="X251" s="56">
        <f t="shared" si="66"/>
        <v>0.44501666666666667</v>
      </c>
      <c r="Y251" s="56">
        <f t="shared" si="67"/>
        <v>0.33821266666666661</v>
      </c>
      <c r="Z251" s="56">
        <v>3.2</v>
      </c>
      <c r="AA251" s="56">
        <v>1</v>
      </c>
      <c r="AB251" s="56">
        <f t="shared" si="68"/>
        <v>1.0973013698630136</v>
      </c>
      <c r="AC251" s="56">
        <f t="shared" si="69"/>
        <v>8.7506307031963466</v>
      </c>
      <c r="AD251" s="56">
        <f t="shared" si="70"/>
        <v>97.75396403652968</v>
      </c>
      <c r="AE251" s="54">
        <f t="shared" si="71"/>
        <v>97753.96403652968</v>
      </c>
    </row>
    <row r="252" spans="1:31" x14ac:dyDescent="0.25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15">
        <v>42754</v>
      </c>
      <c r="M252" s="62">
        <f t="shared" si="59"/>
        <v>3</v>
      </c>
      <c r="N252" s="11">
        <v>76500</v>
      </c>
      <c r="O252" s="1">
        <f t="shared" si="60"/>
        <v>83994.57</v>
      </c>
      <c r="Q252" s="57">
        <v>42679</v>
      </c>
      <c r="R252" s="62">
        <f t="shared" si="61"/>
        <v>45</v>
      </c>
      <c r="S252" s="54">
        <v>1345.05</v>
      </c>
      <c r="T252" s="54">
        <f t="shared" si="62"/>
        <v>1330.05</v>
      </c>
      <c r="U252" s="54">
        <f t="shared" si="63"/>
        <v>1320.05</v>
      </c>
      <c r="V252" s="55">
        <f t="shared" si="64"/>
        <v>88.00333333333333</v>
      </c>
      <c r="W252" s="56">
        <f t="shared" si="65"/>
        <v>2.6400999999999999</v>
      </c>
      <c r="X252" s="56">
        <f t="shared" si="66"/>
        <v>0.44001666666666667</v>
      </c>
      <c r="Y252" s="56">
        <f t="shared" si="67"/>
        <v>0.33441266666666669</v>
      </c>
      <c r="Z252" s="56">
        <v>3.2</v>
      </c>
      <c r="AA252" s="56">
        <v>1</v>
      </c>
      <c r="AB252" s="56">
        <f t="shared" si="68"/>
        <v>1.084972602739726</v>
      </c>
      <c r="AC252" s="56">
        <f t="shared" si="69"/>
        <v>8.6995019360730588</v>
      </c>
      <c r="AD252" s="56">
        <f t="shared" si="70"/>
        <v>96.702835269406393</v>
      </c>
      <c r="AE252" s="54">
        <f t="shared" si="71"/>
        <v>96702.835269406394</v>
      </c>
    </row>
    <row r="253" spans="1:31" x14ac:dyDescent="0.25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15">
        <v>42755</v>
      </c>
      <c r="M253" s="62">
        <f t="shared" si="59"/>
        <v>3</v>
      </c>
      <c r="N253" s="11">
        <v>76000</v>
      </c>
      <c r="O253" s="1">
        <f t="shared" si="60"/>
        <v>83476.92</v>
      </c>
      <c r="Q253" s="57">
        <v>42680</v>
      </c>
      <c r="R253" s="62">
        <f t="shared" si="61"/>
        <v>46</v>
      </c>
      <c r="S253" s="54">
        <v>1345.05</v>
      </c>
      <c r="T253" s="54">
        <f t="shared" si="62"/>
        <v>1330.05</v>
      </c>
      <c r="U253" s="54">
        <f t="shared" si="63"/>
        <v>1320.05</v>
      </c>
      <c r="V253" s="55">
        <f t="shared" si="64"/>
        <v>88.00333333333333</v>
      </c>
      <c r="W253" s="56">
        <f t="shared" si="65"/>
        <v>2.6400999999999999</v>
      </c>
      <c r="X253" s="56">
        <f t="shared" si="66"/>
        <v>0.44001666666666667</v>
      </c>
      <c r="Y253" s="56">
        <f t="shared" si="67"/>
        <v>0.33441266666666669</v>
      </c>
      <c r="Z253" s="56">
        <v>3.2</v>
      </c>
      <c r="AA253" s="56">
        <v>1</v>
      </c>
      <c r="AB253" s="56">
        <f t="shared" si="68"/>
        <v>1.084972602739726</v>
      </c>
      <c r="AC253" s="56">
        <f t="shared" si="69"/>
        <v>8.6995019360730588</v>
      </c>
      <c r="AD253" s="56">
        <f t="shared" si="70"/>
        <v>96.702835269406393</v>
      </c>
      <c r="AE253" s="54">
        <f t="shared" si="71"/>
        <v>96702.835269406394</v>
      </c>
    </row>
    <row r="254" spans="1:31" x14ac:dyDescent="0.25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15">
        <v>42756</v>
      </c>
      <c r="M254" s="62">
        <f t="shared" si="59"/>
        <v>3</v>
      </c>
      <c r="N254" s="11">
        <v>76000</v>
      </c>
      <c r="O254" s="1">
        <f t="shared" si="60"/>
        <v>83476.92</v>
      </c>
      <c r="Q254" s="57">
        <v>42681</v>
      </c>
      <c r="R254" s="62">
        <f t="shared" si="61"/>
        <v>46</v>
      </c>
      <c r="S254" s="54">
        <v>1330.05</v>
      </c>
      <c r="T254" s="54">
        <f t="shared" si="62"/>
        <v>1315.05</v>
      </c>
      <c r="U254" s="54">
        <f t="shared" si="63"/>
        <v>1305.05</v>
      </c>
      <c r="V254" s="55">
        <f t="shared" si="64"/>
        <v>87.00333333333333</v>
      </c>
      <c r="W254" s="56">
        <f t="shared" si="65"/>
        <v>2.6100999999999996</v>
      </c>
      <c r="X254" s="56">
        <f t="shared" si="66"/>
        <v>0.43501666666666666</v>
      </c>
      <c r="Y254" s="56">
        <f t="shared" si="67"/>
        <v>0.33061266666666667</v>
      </c>
      <c r="Z254" s="56">
        <v>3.2</v>
      </c>
      <c r="AA254" s="56">
        <v>1</v>
      </c>
      <c r="AB254" s="56">
        <f t="shared" si="68"/>
        <v>1.0726438356164383</v>
      </c>
      <c r="AC254" s="56">
        <f t="shared" si="69"/>
        <v>8.6483731689497709</v>
      </c>
      <c r="AD254" s="56">
        <f t="shared" si="70"/>
        <v>95.651706502283105</v>
      </c>
      <c r="AE254" s="54">
        <f t="shared" si="71"/>
        <v>95651.706502283108</v>
      </c>
    </row>
    <row r="255" spans="1:31" x14ac:dyDescent="0.25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15">
        <v>42758</v>
      </c>
      <c r="M255" s="62">
        <f t="shared" si="59"/>
        <v>4</v>
      </c>
      <c r="N255" s="11">
        <v>76000</v>
      </c>
      <c r="O255" s="1">
        <f t="shared" si="60"/>
        <v>83476.92</v>
      </c>
      <c r="Q255" s="57">
        <v>42682</v>
      </c>
      <c r="R255" s="62">
        <f t="shared" si="61"/>
        <v>46</v>
      </c>
      <c r="S255" s="54">
        <v>1330.05</v>
      </c>
      <c r="T255" s="54">
        <f t="shared" si="62"/>
        <v>1315.05</v>
      </c>
      <c r="U255" s="54">
        <f t="shared" si="63"/>
        <v>1305.05</v>
      </c>
      <c r="V255" s="55">
        <f t="shared" si="64"/>
        <v>87.00333333333333</v>
      </c>
      <c r="W255" s="56">
        <f t="shared" si="65"/>
        <v>2.6100999999999996</v>
      </c>
      <c r="X255" s="56">
        <f t="shared" si="66"/>
        <v>0.43501666666666666</v>
      </c>
      <c r="Y255" s="56">
        <f t="shared" si="67"/>
        <v>0.33061266666666667</v>
      </c>
      <c r="Z255" s="56">
        <v>3.2</v>
      </c>
      <c r="AA255" s="56">
        <v>1</v>
      </c>
      <c r="AB255" s="56">
        <f t="shared" si="68"/>
        <v>1.0726438356164383</v>
      </c>
      <c r="AC255" s="56">
        <f t="shared" si="69"/>
        <v>8.6483731689497709</v>
      </c>
      <c r="AD255" s="56">
        <f t="shared" si="70"/>
        <v>95.651706502283105</v>
      </c>
      <c r="AE255" s="54">
        <f t="shared" si="71"/>
        <v>95651.706502283108</v>
      </c>
    </row>
    <row r="256" spans="1:31" x14ac:dyDescent="0.25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15">
        <v>42759</v>
      </c>
      <c r="M256" s="62">
        <f t="shared" si="59"/>
        <v>4</v>
      </c>
      <c r="N256" s="11">
        <v>76000</v>
      </c>
      <c r="O256" s="1">
        <f t="shared" si="60"/>
        <v>83476.92</v>
      </c>
      <c r="Q256" s="57">
        <v>42683</v>
      </c>
      <c r="R256" s="62">
        <f t="shared" si="61"/>
        <v>46</v>
      </c>
      <c r="S256" s="54">
        <v>1330.05</v>
      </c>
      <c r="T256" s="54">
        <f t="shared" si="62"/>
        <v>1315.05</v>
      </c>
      <c r="U256" s="54">
        <f t="shared" si="63"/>
        <v>1305.05</v>
      </c>
      <c r="V256" s="55">
        <f t="shared" si="64"/>
        <v>87.00333333333333</v>
      </c>
      <c r="W256" s="56">
        <f t="shared" si="65"/>
        <v>2.6100999999999996</v>
      </c>
      <c r="X256" s="56">
        <f t="shared" si="66"/>
        <v>0.43501666666666666</v>
      </c>
      <c r="Y256" s="56">
        <f t="shared" si="67"/>
        <v>0.33061266666666667</v>
      </c>
      <c r="Z256" s="56">
        <v>3.2</v>
      </c>
      <c r="AA256" s="56">
        <v>1</v>
      </c>
      <c r="AB256" s="56">
        <f t="shared" si="68"/>
        <v>1.0726438356164383</v>
      </c>
      <c r="AC256" s="56">
        <f t="shared" si="69"/>
        <v>8.6483731689497709</v>
      </c>
      <c r="AD256" s="56">
        <f t="shared" si="70"/>
        <v>95.651706502283105</v>
      </c>
      <c r="AE256" s="54">
        <f t="shared" si="71"/>
        <v>95651.706502283108</v>
      </c>
    </row>
    <row r="257" spans="1:31" x14ac:dyDescent="0.25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15">
        <v>42760</v>
      </c>
      <c r="M257" s="62">
        <f t="shared" si="59"/>
        <v>4</v>
      </c>
      <c r="N257" s="11">
        <v>76000</v>
      </c>
      <c r="O257" s="1">
        <f t="shared" si="60"/>
        <v>83476.92</v>
      </c>
      <c r="Q257" s="57">
        <v>42684</v>
      </c>
      <c r="R257" s="62">
        <f t="shared" si="61"/>
        <v>46</v>
      </c>
      <c r="S257" s="54">
        <v>1330.05</v>
      </c>
      <c r="T257" s="54">
        <f t="shared" si="62"/>
        <v>1315.05</v>
      </c>
      <c r="U257" s="54">
        <f t="shared" si="63"/>
        <v>1305.05</v>
      </c>
      <c r="V257" s="55">
        <f t="shared" si="64"/>
        <v>87.00333333333333</v>
      </c>
      <c r="W257" s="56">
        <f t="shared" si="65"/>
        <v>2.6100999999999996</v>
      </c>
      <c r="X257" s="56">
        <f t="shared" si="66"/>
        <v>0.43501666666666666</v>
      </c>
      <c r="Y257" s="56">
        <f t="shared" si="67"/>
        <v>0.33061266666666667</v>
      </c>
      <c r="Z257" s="56">
        <v>3.2</v>
      </c>
      <c r="AA257" s="56">
        <v>1</v>
      </c>
      <c r="AB257" s="56">
        <f t="shared" si="68"/>
        <v>1.0726438356164383</v>
      </c>
      <c r="AC257" s="56">
        <f t="shared" si="69"/>
        <v>8.6483731689497709</v>
      </c>
      <c r="AD257" s="56">
        <f t="shared" si="70"/>
        <v>95.651706502283105</v>
      </c>
      <c r="AE257" s="54">
        <f t="shared" si="71"/>
        <v>95651.706502283108</v>
      </c>
    </row>
    <row r="258" spans="1:31" x14ac:dyDescent="0.25">
      <c r="L258" s="15">
        <v>42762</v>
      </c>
      <c r="M258" s="62">
        <f t="shared" si="59"/>
        <v>4</v>
      </c>
      <c r="N258" s="11">
        <v>75200</v>
      </c>
      <c r="O258" s="1">
        <f t="shared" si="60"/>
        <v>82648.680000000008</v>
      </c>
      <c r="Q258" s="57">
        <v>42685</v>
      </c>
      <c r="R258" s="62">
        <f t="shared" si="61"/>
        <v>46</v>
      </c>
      <c r="S258" s="54">
        <v>1330.05</v>
      </c>
      <c r="T258" s="54">
        <f t="shared" si="62"/>
        <v>1315.05</v>
      </c>
      <c r="U258" s="54">
        <f t="shared" si="63"/>
        <v>1305.05</v>
      </c>
      <c r="V258" s="55">
        <f t="shared" si="64"/>
        <v>87.00333333333333</v>
      </c>
      <c r="W258" s="56">
        <f t="shared" si="65"/>
        <v>2.6100999999999996</v>
      </c>
      <c r="X258" s="56">
        <f t="shared" si="66"/>
        <v>0.43501666666666666</v>
      </c>
      <c r="Y258" s="56">
        <f t="shared" si="67"/>
        <v>0.33061266666666667</v>
      </c>
      <c r="Z258" s="56">
        <v>3.2</v>
      </c>
      <c r="AA258" s="56">
        <v>1</v>
      </c>
      <c r="AB258" s="56">
        <f t="shared" si="68"/>
        <v>1.0726438356164383</v>
      </c>
      <c r="AC258" s="56">
        <f t="shared" si="69"/>
        <v>8.6483731689497709</v>
      </c>
      <c r="AD258" s="56">
        <f t="shared" si="70"/>
        <v>95.651706502283105</v>
      </c>
      <c r="AE258" s="54">
        <f t="shared" si="71"/>
        <v>95651.706502283108</v>
      </c>
    </row>
    <row r="259" spans="1:31" x14ac:dyDescent="0.25">
      <c r="L259" s="15">
        <v>42763</v>
      </c>
      <c r="M259" s="62">
        <f t="shared" si="59"/>
        <v>4</v>
      </c>
      <c r="N259" s="11">
        <v>74800</v>
      </c>
      <c r="O259" s="1">
        <f t="shared" si="60"/>
        <v>82234.559999999998</v>
      </c>
      <c r="Q259" s="57">
        <v>42686</v>
      </c>
      <c r="R259" s="62">
        <f t="shared" si="61"/>
        <v>46</v>
      </c>
      <c r="S259" s="54">
        <v>1330.05</v>
      </c>
      <c r="T259" s="54">
        <f t="shared" si="62"/>
        <v>1315.05</v>
      </c>
      <c r="U259" s="54">
        <f t="shared" si="63"/>
        <v>1305.05</v>
      </c>
      <c r="V259" s="55">
        <f t="shared" si="64"/>
        <v>87.00333333333333</v>
      </c>
      <c r="W259" s="56">
        <f t="shared" si="65"/>
        <v>2.6100999999999996</v>
      </c>
      <c r="X259" s="56">
        <f t="shared" si="66"/>
        <v>0.43501666666666666</v>
      </c>
      <c r="Y259" s="56">
        <f t="shared" si="67"/>
        <v>0.33061266666666667</v>
      </c>
      <c r="Z259" s="56">
        <v>3.2</v>
      </c>
      <c r="AA259" s="56">
        <v>1</v>
      </c>
      <c r="AB259" s="56">
        <f t="shared" si="68"/>
        <v>1.0726438356164383</v>
      </c>
      <c r="AC259" s="56">
        <f t="shared" si="69"/>
        <v>8.6483731689497709</v>
      </c>
      <c r="AD259" s="56">
        <f t="shared" si="70"/>
        <v>95.651706502283105</v>
      </c>
      <c r="AE259" s="54">
        <f t="shared" si="71"/>
        <v>95651.706502283108</v>
      </c>
    </row>
    <row r="260" spans="1:31" x14ac:dyDescent="0.25">
      <c r="L260" s="15">
        <v>42765</v>
      </c>
      <c r="M260" s="62">
        <f t="shared" ref="M260:M287" si="72">WEEKNUM(L260)</f>
        <v>5</v>
      </c>
      <c r="N260" s="11">
        <v>74500</v>
      </c>
      <c r="O260" s="1">
        <f t="shared" ref="O260:O287" si="73">(((N260*1.5%)+(2506)+(N260))*1.02)+2238</f>
        <v>81923.97</v>
      </c>
      <c r="Q260" s="57">
        <v>42687</v>
      </c>
      <c r="R260" s="62">
        <f t="shared" ref="R260:R323" si="74">WEEKNUM(Q260)</f>
        <v>47</v>
      </c>
      <c r="S260" s="54">
        <v>1330.05</v>
      </c>
      <c r="T260" s="54">
        <f t="shared" ref="T260:T323" si="75">S260-15</f>
        <v>1315.05</v>
      </c>
      <c r="U260" s="54">
        <f t="shared" ref="U260:U323" si="76">T260-10</f>
        <v>1305.05</v>
      </c>
      <c r="V260" s="55">
        <f t="shared" ref="V260:V323" si="77">U260/15</f>
        <v>87.00333333333333</v>
      </c>
      <c r="W260" s="56">
        <f t="shared" ref="W260:W323" si="78">V260*3%</f>
        <v>2.6100999999999996</v>
      </c>
      <c r="X260" s="56">
        <f t="shared" ref="X260:X323" si="79">V260*0.5%</f>
        <v>0.43501666666666666</v>
      </c>
      <c r="Y260" s="56">
        <f t="shared" ref="Y260:Y323" si="80">(V260*0.08%)+(V260*0.3%)</f>
        <v>0.33061266666666667</v>
      </c>
      <c r="Z260" s="56">
        <v>3.2</v>
      </c>
      <c r="AA260" s="56">
        <v>1</v>
      </c>
      <c r="AB260" s="56">
        <f t="shared" ref="AB260:AB323" si="81">((V260*15%)/365)*30</f>
        <v>1.0726438356164383</v>
      </c>
      <c r="AC260" s="56">
        <f t="shared" ref="AC260:AC323" si="82">SUM(W260:AB260)</f>
        <v>8.6483731689497709</v>
      </c>
      <c r="AD260" s="56">
        <f t="shared" ref="AD260:AD323" si="83">V260+AC260</f>
        <v>95.651706502283105</v>
      </c>
      <c r="AE260" s="54">
        <f t="shared" ref="AE260:AE323" si="84">AD260*1000</f>
        <v>95651.706502283108</v>
      </c>
    </row>
    <row r="261" spans="1:31" x14ac:dyDescent="0.25">
      <c r="L261" s="2">
        <v>42766</v>
      </c>
      <c r="M261" s="62">
        <f t="shared" si="72"/>
        <v>5</v>
      </c>
      <c r="N261" s="1">
        <v>74000</v>
      </c>
      <c r="O261" s="1">
        <f t="shared" si="73"/>
        <v>81406.320000000007</v>
      </c>
      <c r="Q261" s="57">
        <v>42688</v>
      </c>
      <c r="R261" s="62">
        <f t="shared" si="74"/>
        <v>47</v>
      </c>
      <c r="S261" s="54">
        <v>1380</v>
      </c>
      <c r="T261" s="54">
        <f t="shared" si="75"/>
        <v>1365</v>
      </c>
      <c r="U261" s="54">
        <f t="shared" si="76"/>
        <v>1355</v>
      </c>
      <c r="V261" s="55">
        <f t="shared" si="77"/>
        <v>90.333333333333329</v>
      </c>
      <c r="W261" s="56">
        <f t="shared" si="78"/>
        <v>2.71</v>
      </c>
      <c r="X261" s="56">
        <f t="shared" si="79"/>
        <v>0.45166666666666666</v>
      </c>
      <c r="Y261" s="56">
        <f t="shared" si="80"/>
        <v>0.34326666666666666</v>
      </c>
      <c r="Z261" s="56">
        <v>3.2</v>
      </c>
      <c r="AA261" s="56">
        <v>1</v>
      </c>
      <c r="AB261" s="56">
        <f t="shared" si="81"/>
        <v>1.1136986301369862</v>
      </c>
      <c r="AC261" s="56">
        <f t="shared" si="82"/>
        <v>8.8186319634703185</v>
      </c>
      <c r="AD261" s="56">
        <f t="shared" si="83"/>
        <v>99.151965296803652</v>
      </c>
      <c r="AE261" s="54">
        <f t="shared" si="84"/>
        <v>99151.965296803653</v>
      </c>
    </row>
    <row r="262" spans="1:31" x14ac:dyDescent="0.25">
      <c r="L262" s="2">
        <v>42767</v>
      </c>
      <c r="M262" s="62">
        <f t="shared" si="72"/>
        <v>5</v>
      </c>
      <c r="N262" s="1">
        <v>73500</v>
      </c>
      <c r="O262" s="1">
        <f t="shared" si="73"/>
        <v>80888.67</v>
      </c>
      <c r="Q262" s="57">
        <v>42689</v>
      </c>
      <c r="R262" s="62">
        <f t="shared" si="74"/>
        <v>47</v>
      </c>
      <c r="S262" s="54">
        <v>1399.95</v>
      </c>
      <c r="T262" s="54">
        <f t="shared" si="75"/>
        <v>1384.95</v>
      </c>
      <c r="U262" s="54">
        <f t="shared" si="76"/>
        <v>1374.95</v>
      </c>
      <c r="V262" s="55">
        <f t="shared" si="77"/>
        <v>91.663333333333341</v>
      </c>
      <c r="W262" s="56">
        <f t="shared" si="78"/>
        <v>2.7499000000000002</v>
      </c>
      <c r="X262" s="56">
        <f t="shared" si="79"/>
        <v>0.45831666666666671</v>
      </c>
      <c r="Y262" s="56">
        <f t="shared" si="80"/>
        <v>0.34832066666666672</v>
      </c>
      <c r="Z262" s="56">
        <v>3.2</v>
      </c>
      <c r="AA262" s="56">
        <v>1</v>
      </c>
      <c r="AB262" s="56">
        <f t="shared" si="81"/>
        <v>1.1300958904109588</v>
      </c>
      <c r="AC262" s="56">
        <f t="shared" si="82"/>
        <v>8.8866332237442922</v>
      </c>
      <c r="AD262" s="56">
        <f t="shared" si="83"/>
        <v>100.54996655707764</v>
      </c>
      <c r="AE262" s="54">
        <f t="shared" si="84"/>
        <v>100549.96655707764</v>
      </c>
    </row>
    <row r="263" spans="1:31" x14ac:dyDescent="0.25">
      <c r="L263" s="2">
        <v>42768</v>
      </c>
      <c r="M263" s="62">
        <f t="shared" si="72"/>
        <v>5</v>
      </c>
      <c r="N263" s="1">
        <v>73000</v>
      </c>
      <c r="O263" s="1">
        <f t="shared" si="73"/>
        <v>80371.02</v>
      </c>
      <c r="Q263" s="57">
        <v>42690</v>
      </c>
      <c r="R263" s="62">
        <f t="shared" si="74"/>
        <v>47</v>
      </c>
      <c r="S263" s="54">
        <v>1399.95</v>
      </c>
      <c r="T263" s="54">
        <f t="shared" si="75"/>
        <v>1384.95</v>
      </c>
      <c r="U263" s="54">
        <f t="shared" si="76"/>
        <v>1374.95</v>
      </c>
      <c r="V263" s="55">
        <f t="shared" si="77"/>
        <v>91.663333333333341</v>
      </c>
      <c r="W263" s="56">
        <f t="shared" si="78"/>
        <v>2.7499000000000002</v>
      </c>
      <c r="X263" s="56">
        <f t="shared" si="79"/>
        <v>0.45831666666666671</v>
      </c>
      <c r="Y263" s="56">
        <f t="shared" si="80"/>
        <v>0.34832066666666672</v>
      </c>
      <c r="Z263" s="56">
        <v>3.2</v>
      </c>
      <c r="AA263" s="56">
        <v>1</v>
      </c>
      <c r="AB263" s="56">
        <f t="shared" si="81"/>
        <v>1.1300958904109588</v>
      </c>
      <c r="AC263" s="56">
        <f t="shared" si="82"/>
        <v>8.8866332237442922</v>
      </c>
      <c r="AD263" s="56">
        <f t="shared" si="83"/>
        <v>100.54996655707764</v>
      </c>
      <c r="AE263" s="54">
        <f t="shared" si="84"/>
        <v>100549.96655707764</v>
      </c>
    </row>
    <row r="264" spans="1:31" x14ac:dyDescent="0.25">
      <c r="L264" s="2">
        <v>42769</v>
      </c>
      <c r="M264" s="62">
        <f t="shared" si="72"/>
        <v>5</v>
      </c>
      <c r="N264" s="1">
        <v>73000</v>
      </c>
      <c r="O264" s="1">
        <f t="shared" si="73"/>
        <v>80371.02</v>
      </c>
      <c r="Q264" s="57">
        <v>42691</v>
      </c>
      <c r="R264" s="62">
        <f t="shared" si="74"/>
        <v>47</v>
      </c>
      <c r="S264" s="54">
        <v>1399.95</v>
      </c>
      <c r="T264" s="54">
        <f t="shared" si="75"/>
        <v>1384.95</v>
      </c>
      <c r="U264" s="54">
        <f t="shared" si="76"/>
        <v>1374.95</v>
      </c>
      <c r="V264" s="55">
        <f t="shared" si="77"/>
        <v>91.663333333333341</v>
      </c>
      <c r="W264" s="56">
        <f t="shared" si="78"/>
        <v>2.7499000000000002</v>
      </c>
      <c r="X264" s="56">
        <f t="shared" si="79"/>
        <v>0.45831666666666671</v>
      </c>
      <c r="Y264" s="56">
        <f t="shared" si="80"/>
        <v>0.34832066666666672</v>
      </c>
      <c r="Z264" s="56">
        <v>3.2</v>
      </c>
      <c r="AA264" s="56">
        <v>1</v>
      </c>
      <c r="AB264" s="56">
        <f t="shared" si="81"/>
        <v>1.1300958904109588</v>
      </c>
      <c r="AC264" s="56">
        <f t="shared" si="82"/>
        <v>8.8866332237442922</v>
      </c>
      <c r="AD264" s="56">
        <f t="shared" si="83"/>
        <v>100.54996655707764</v>
      </c>
      <c r="AE264" s="54">
        <f t="shared" si="84"/>
        <v>100549.96655707764</v>
      </c>
    </row>
    <row r="265" spans="1:31" x14ac:dyDescent="0.25">
      <c r="L265" s="2">
        <v>42770</v>
      </c>
      <c r="M265" s="62">
        <f t="shared" si="72"/>
        <v>5</v>
      </c>
      <c r="N265" s="1">
        <v>73000</v>
      </c>
      <c r="O265" s="1">
        <f t="shared" si="73"/>
        <v>80371.02</v>
      </c>
      <c r="Q265" s="57">
        <v>42692</v>
      </c>
      <c r="R265" s="62">
        <f t="shared" si="74"/>
        <v>47</v>
      </c>
      <c r="S265" s="54">
        <v>1399.95</v>
      </c>
      <c r="T265" s="54">
        <f t="shared" si="75"/>
        <v>1384.95</v>
      </c>
      <c r="U265" s="54">
        <f t="shared" si="76"/>
        <v>1374.95</v>
      </c>
      <c r="V265" s="55">
        <f t="shared" si="77"/>
        <v>91.663333333333341</v>
      </c>
      <c r="W265" s="56">
        <f t="shared" si="78"/>
        <v>2.7499000000000002</v>
      </c>
      <c r="X265" s="56">
        <f t="shared" si="79"/>
        <v>0.45831666666666671</v>
      </c>
      <c r="Y265" s="56">
        <f t="shared" si="80"/>
        <v>0.34832066666666672</v>
      </c>
      <c r="Z265" s="56">
        <v>3.2</v>
      </c>
      <c r="AA265" s="56">
        <v>1</v>
      </c>
      <c r="AB265" s="56">
        <f t="shared" si="81"/>
        <v>1.1300958904109588</v>
      </c>
      <c r="AC265" s="56">
        <f t="shared" si="82"/>
        <v>8.8866332237442922</v>
      </c>
      <c r="AD265" s="56">
        <f t="shared" si="83"/>
        <v>100.54996655707764</v>
      </c>
      <c r="AE265" s="54">
        <f t="shared" si="84"/>
        <v>100549.96655707764</v>
      </c>
    </row>
    <row r="266" spans="1:31" x14ac:dyDescent="0.25">
      <c r="L266" s="2">
        <v>42772</v>
      </c>
      <c r="M266" s="62">
        <f t="shared" si="72"/>
        <v>6</v>
      </c>
      <c r="N266" s="1">
        <v>73000</v>
      </c>
      <c r="O266" s="1">
        <f t="shared" si="73"/>
        <v>80371.02</v>
      </c>
      <c r="Q266" s="57">
        <v>42693</v>
      </c>
      <c r="R266" s="62">
        <f t="shared" si="74"/>
        <v>47</v>
      </c>
      <c r="S266" s="54">
        <v>1399.95</v>
      </c>
      <c r="T266" s="54">
        <f t="shared" si="75"/>
        <v>1384.95</v>
      </c>
      <c r="U266" s="54">
        <f t="shared" si="76"/>
        <v>1374.95</v>
      </c>
      <c r="V266" s="55">
        <f t="shared" si="77"/>
        <v>91.663333333333341</v>
      </c>
      <c r="W266" s="56">
        <f t="shared" si="78"/>
        <v>2.7499000000000002</v>
      </c>
      <c r="X266" s="56">
        <f t="shared" si="79"/>
        <v>0.45831666666666671</v>
      </c>
      <c r="Y266" s="56">
        <f t="shared" si="80"/>
        <v>0.34832066666666672</v>
      </c>
      <c r="Z266" s="56">
        <v>3.2</v>
      </c>
      <c r="AA266" s="56">
        <v>1</v>
      </c>
      <c r="AB266" s="56">
        <f t="shared" si="81"/>
        <v>1.1300958904109588</v>
      </c>
      <c r="AC266" s="56">
        <f t="shared" si="82"/>
        <v>8.8866332237442922</v>
      </c>
      <c r="AD266" s="56">
        <f t="shared" si="83"/>
        <v>100.54996655707764</v>
      </c>
      <c r="AE266" s="54">
        <f t="shared" si="84"/>
        <v>100549.96655707764</v>
      </c>
    </row>
    <row r="267" spans="1:31" x14ac:dyDescent="0.25">
      <c r="L267" s="2">
        <v>42773</v>
      </c>
      <c r="M267" s="62">
        <f t="shared" si="72"/>
        <v>6</v>
      </c>
      <c r="N267" s="1">
        <v>72500</v>
      </c>
      <c r="O267" s="1">
        <f t="shared" si="73"/>
        <v>79853.37</v>
      </c>
      <c r="Q267" s="57">
        <v>42694</v>
      </c>
      <c r="R267" s="62">
        <f t="shared" si="74"/>
        <v>48</v>
      </c>
      <c r="S267" s="54">
        <v>1399.95</v>
      </c>
      <c r="T267" s="54">
        <f t="shared" si="75"/>
        <v>1384.95</v>
      </c>
      <c r="U267" s="54">
        <f t="shared" si="76"/>
        <v>1374.95</v>
      </c>
      <c r="V267" s="55">
        <f t="shared" si="77"/>
        <v>91.663333333333341</v>
      </c>
      <c r="W267" s="56">
        <f t="shared" si="78"/>
        <v>2.7499000000000002</v>
      </c>
      <c r="X267" s="56">
        <f t="shared" si="79"/>
        <v>0.45831666666666671</v>
      </c>
      <c r="Y267" s="56">
        <f t="shared" si="80"/>
        <v>0.34832066666666672</v>
      </c>
      <c r="Z267" s="56">
        <v>3.2</v>
      </c>
      <c r="AA267" s="56">
        <v>1</v>
      </c>
      <c r="AB267" s="56">
        <f t="shared" si="81"/>
        <v>1.1300958904109588</v>
      </c>
      <c r="AC267" s="56">
        <f t="shared" si="82"/>
        <v>8.8866332237442922</v>
      </c>
      <c r="AD267" s="56">
        <f t="shared" si="83"/>
        <v>100.54996655707764</v>
      </c>
      <c r="AE267" s="54">
        <f t="shared" si="84"/>
        <v>100549.96655707764</v>
      </c>
    </row>
    <row r="268" spans="1:31" x14ac:dyDescent="0.25">
      <c r="L268" s="2">
        <v>42774</v>
      </c>
      <c r="M268" s="62">
        <f t="shared" si="72"/>
        <v>6</v>
      </c>
      <c r="N268" s="1">
        <v>72000</v>
      </c>
      <c r="O268" s="1">
        <f t="shared" si="73"/>
        <v>79335.72</v>
      </c>
      <c r="Q268" s="57">
        <v>42695</v>
      </c>
      <c r="R268" s="62">
        <f t="shared" si="74"/>
        <v>48</v>
      </c>
      <c r="S268" s="54">
        <v>1420.05</v>
      </c>
      <c r="T268" s="54">
        <f t="shared" si="75"/>
        <v>1405.05</v>
      </c>
      <c r="U268" s="54">
        <f t="shared" si="76"/>
        <v>1395.05</v>
      </c>
      <c r="V268" s="55">
        <f t="shared" si="77"/>
        <v>93.00333333333333</v>
      </c>
      <c r="W268" s="56">
        <f t="shared" si="78"/>
        <v>2.7900999999999998</v>
      </c>
      <c r="X268" s="56">
        <f t="shared" si="79"/>
        <v>0.46501666666666663</v>
      </c>
      <c r="Y268" s="56">
        <f t="shared" si="80"/>
        <v>0.35341266666666665</v>
      </c>
      <c r="Z268" s="56">
        <v>3.2</v>
      </c>
      <c r="AA268" s="56">
        <v>1</v>
      </c>
      <c r="AB268" s="56">
        <f t="shared" si="81"/>
        <v>1.1466164383561643</v>
      </c>
      <c r="AC268" s="56">
        <f t="shared" si="82"/>
        <v>8.955145771689498</v>
      </c>
      <c r="AD268" s="56">
        <f t="shared" si="83"/>
        <v>101.95847910502283</v>
      </c>
      <c r="AE268" s="54">
        <f t="shared" si="84"/>
        <v>101958.47910502284</v>
      </c>
    </row>
    <row r="269" spans="1:31" x14ac:dyDescent="0.25">
      <c r="L269" s="2">
        <v>42775</v>
      </c>
      <c r="M269" s="62">
        <f t="shared" si="72"/>
        <v>6</v>
      </c>
      <c r="N269" s="1">
        <v>72500</v>
      </c>
      <c r="O269" s="1">
        <f t="shared" si="73"/>
        <v>79853.37</v>
      </c>
      <c r="Q269" s="57">
        <v>42696</v>
      </c>
      <c r="R269" s="62">
        <f t="shared" si="74"/>
        <v>48</v>
      </c>
      <c r="S269" s="54">
        <v>1410</v>
      </c>
      <c r="T269" s="54">
        <f t="shared" si="75"/>
        <v>1395</v>
      </c>
      <c r="U269" s="54">
        <f t="shared" si="76"/>
        <v>1385</v>
      </c>
      <c r="V269" s="55">
        <f t="shared" si="77"/>
        <v>92.333333333333329</v>
      </c>
      <c r="W269" s="56">
        <f t="shared" si="78"/>
        <v>2.7699999999999996</v>
      </c>
      <c r="X269" s="56">
        <f t="shared" si="79"/>
        <v>0.46166666666666667</v>
      </c>
      <c r="Y269" s="56">
        <f t="shared" si="80"/>
        <v>0.35086666666666666</v>
      </c>
      <c r="Z269" s="56">
        <v>3.2</v>
      </c>
      <c r="AA269" s="56">
        <v>1</v>
      </c>
      <c r="AB269" s="56">
        <f t="shared" si="81"/>
        <v>1.1383561643835618</v>
      </c>
      <c r="AC269" s="56">
        <f t="shared" si="82"/>
        <v>8.920889497716896</v>
      </c>
      <c r="AD269" s="56">
        <f t="shared" si="83"/>
        <v>101.25422283105023</v>
      </c>
      <c r="AE269" s="54">
        <f t="shared" si="84"/>
        <v>101254.22283105023</v>
      </c>
    </row>
    <row r="270" spans="1:31" x14ac:dyDescent="0.25">
      <c r="L270" s="2">
        <v>42776</v>
      </c>
      <c r="M270" s="62">
        <f t="shared" si="72"/>
        <v>6</v>
      </c>
      <c r="N270" s="1">
        <v>72500</v>
      </c>
      <c r="O270" s="1">
        <f t="shared" si="73"/>
        <v>79853.37</v>
      </c>
      <c r="Q270" s="57">
        <v>42697</v>
      </c>
      <c r="R270" s="62">
        <f t="shared" si="74"/>
        <v>48</v>
      </c>
      <c r="S270" s="54">
        <v>1420.05</v>
      </c>
      <c r="T270" s="54">
        <f t="shared" si="75"/>
        <v>1405.05</v>
      </c>
      <c r="U270" s="54">
        <f t="shared" si="76"/>
        <v>1395.05</v>
      </c>
      <c r="V270" s="55">
        <f t="shared" si="77"/>
        <v>93.00333333333333</v>
      </c>
      <c r="W270" s="56">
        <f t="shared" si="78"/>
        <v>2.7900999999999998</v>
      </c>
      <c r="X270" s="56">
        <f t="shared" si="79"/>
        <v>0.46501666666666663</v>
      </c>
      <c r="Y270" s="56">
        <f t="shared" si="80"/>
        <v>0.35341266666666665</v>
      </c>
      <c r="Z270" s="56">
        <v>3.2</v>
      </c>
      <c r="AA270" s="56">
        <v>1</v>
      </c>
      <c r="AB270" s="56">
        <f t="shared" si="81"/>
        <v>1.1466164383561643</v>
      </c>
      <c r="AC270" s="56">
        <f t="shared" si="82"/>
        <v>8.955145771689498</v>
      </c>
      <c r="AD270" s="56">
        <f t="shared" si="83"/>
        <v>101.95847910502283</v>
      </c>
      <c r="AE270" s="54">
        <f t="shared" si="84"/>
        <v>101958.47910502284</v>
      </c>
    </row>
    <row r="271" spans="1:31" x14ac:dyDescent="0.25">
      <c r="L271" s="2">
        <v>42777</v>
      </c>
      <c r="M271" s="62">
        <f t="shared" si="72"/>
        <v>6</v>
      </c>
      <c r="N271" s="1">
        <v>71800</v>
      </c>
      <c r="O271" s="1">
        <f t="shared" si="73"/>
        <v>79128.66</v>
      </c>
      <c r="Q271" s="57">
        <v>42698</v>
      </c>
      <c r="R271" s="62">
        <f t="shared" si="74"/>
        <v>48</v>
      </c>
      <c r="S271" s="54">
        <v>1429.95</v>
      </c>
      <c r="T271" s="54">
        <f t="shared" si="75"/>
        <v>1414.95</v>
      </c>
      <c r="U271" s="54">
        <f t="shared" si="76"/>
        <v>1404.95</v>
      </c>
      <c r="V271" s="55">
        <f t="shared" si="77"/>
        <v>93.663333333333341</v>
      </c>
      <c r="W271" s="56">
        <f t="shared" si="78"/>
        <v>2.8099000000000003</v>
      </c>
      <c r="X271" s="56">
        <f t="shared" si="79"/>
        <v>0.46831666666666671</v>
      </c>
      <c r="Y271" s="56">
        <f t="shared" si="80"/>
        <v>0.35592066666666666</v>
      </c>
      <c r="Z271" s="56">
        <v>3.2</v>
      </c>
      <c r="AA271" s="56">
        <v>1</v>
      </c>
      <c r="AB271" s="56">
        <f t="shared" si="81"/>
        <v>1.1547534246575342</v>
      </c>
      <c r="AC271" s="56">
        <f t="shared" si="82"/>
        <v>8.9888907579908679</v>
      </c>
      <c r="AD271" s="56">
        <f t="shared" si="83"/>
        <v>102.65222409132421</v>
      </c>
      <c r="AE271" s="54">
        <f t="shared" si="84"/>
        <v>102652.22409132421</v>
      </c>
    </row>
    <row r="272" spans="1:31" x14ac:dyDescent="0.25">
      <c r="L272" s="2">
        <v>42779</v>
      </c>
      <c r="M272" s="62">
        <f t="shared" si="72"/>
        <v>7</v>
      </c>
      <c r="N272" s="1">
        <v>71000</v>
      </c>
      <c r="O272" s="1">
        <f t="shared" si="73"/>
        <v>78300.42</v>
      </c>
      <c r="Q272" s="57">
        <v>42699</v>
      </c>
      <c r="R272" s="62">
        <f t="shared" si="74"/>
        <v>48</v>
      </c>
      <c r="S272" s="54">
        <v>1480.05</v>
      </c>
      <c r="T272" s="54">
        <f t="shared" si="75"/>
        <v>1465.05</v>
      </c>
      <c r="U272" s="54">
        <f t="shared" si="76"/>
        <v>1455.05</v>
      </c>
      <c r="V272" s="55">
        <f t="shared" si="77"/>
        <v>97.00333333333333</v>
      </c>
      <c r="W272" s="56">
        <f t="shared" si="78"/>
        <v>2.9100999999999999</v>
      </c>
      <c r="X272" s="56">
        <f t="shared" si="79"/>
        <v>0.48501666666666665</v>
      </c>
      <c r="Y272" s="56">
        <f t="shared" si="80"/>
        <v>0.36861266666666664</v>
      </c>
      <c r="Z272" s="56">
        <v>3.2</v>
      </c>
      <c r="AA272" s="56">
        <v>1</v>
      </c>
      <c r="AB272" s="56">
        <f t="shared" si="81"/>
        <v>1.195931506849315</v>
      </c>
      <c r="AC272" s="56">
        <f t="shared" si="82"/>
        <v>9.1596608401826476</v>
      </c>
      <c r="AD272" s="56">
        <f t="shared" si="83"/>
        <v>106.16299417351598</v>
      </c>
      <c r="AE272" s="54">
        <f t="shared" si="84"/>
        <v>106162.99417351598</v>
      </c>
    </row>
    <row r="273" spans="12:31" x14ac:dyDescent="0.25">
      <c r="L273" s="2">
        <v>42780</v>
      </c>
      <c r="M273" s="62">
        <f t="shared" si="72"/>
        <v>7</v>
      </c>
      <c r="N273" s="1">
        <v>70000</v>
      </c>
      <c r="O273" s="1">
        <f t="shared" si="73"/>
        <v>77265.119999999995</v>
      </c>
      <c r="Q273" s="57">
        <v>42700</v>
      </c>
      <c r="R273" s="62">
        <f t="shared" si="74"/>
        <v>48</v>
      </c>
      <c r="S273" s="54">
        <v>1450.05</v>
      </c>
      <c r="T273" s="54">
        <f t="shared" si="75"/>
        <v>1435.05</v>
      </c>
      <c r="U273" s="54">
        <f t="shared" si="76"/>
        <v>1425.05</v>
      </c>
      <c r="V273" s="55">
        <f t="shared" si="77"/>
        <v>95.00333333333333</v>
      </c>
      <c r="W273" s="56">
        <f t="shared" si="78"/>
        <v>2.8500999999999999</v>
      </c>
      <c r="X273" s="56">
        <f t="shared" si="79"/>
        <v>0.47501666666666664</v>
      </c>
      <c r="Y273" s="56">
        <f t="shared" si="80"/>
        <v>0.36101266666666665</v>
      </c>
      <c r="Z273" s="56">
        <v>3.2</v>
      </c>
      <c r="AA273" s="56">
        <v>1</v>
      </c>
      <c r="AB273" s="56">
        <f t="shared" si="81"/>
        <v>1.1712739726027397</v>
      </c>
      <c r="AC273" s="56">
        <f t="shared" si="82"/>
        <v>9.0574033059360719</v>
      </c>
      <c r="AD273" s="56">
        <f t="shared" si="83"/>
        <v>104.06073663926941</v>
      </c>
      <c r="AE273" s="54">
        <f t="shared" si="84"/>
        <v>104060.73663926941</v>
      </c>
    </row>
    <row r="274" spans="12:31" x14ac:dyDescent="0.25">
      <c r="L274" s="2">
        <v>42781</v>
      </c>
      <c r="M274" s="62">
        <f t="shared" si="72"/>
        <v>7</v>
      </c>
      <c r="N274" s="1">
        <v>69000</v>
      </c>
      <c r="O274" s="1">
        <f t="shared" si="73"/>
        <v>76229.820000000007</v>
      </c>
      <c r="Q274" s="57">
        <v>42701</v>
      </c>
      <c r="R274" s="62">
        <f t="shared" si="74"/>
        <v>49</v>
      </c>
      <c r="S274" s="54">
        <v>1450.05</v>
      </c>
      <c r="T274" s="54">
        <f t="shared" si="75"/>
        <v>1435.05</v>
      </c>
      <c r="U274" s="54">
        <f t="shared" si="76"/>
        <v>1425.05</v>
      </c>
      <c r="V274" s="55">
        <f t="shared" si="77"/>
        <v>95.00333333333333</v>
      </c>
      <c r="W274" s="56">
        <f t="shared" si="78"/>
        <v>2.8500999999999999</v>
      </c>
      <c r="X274" s="56">
        <f t="shared" si="79"/>
        <v>0.47501666666666664</v>
      </c>
      <c r="Y274" s="56">
        <f t="shared" si="80"/>
        <v>0.36101266666666665</v>
      </c>
      <c r="Z274" s="56">
        <v>3.2</v>
      </c>
      <c r="AA274" s="56">
        <v>1</v>
      </c>
      <c r="AB274" s="56">
        <f t="shared" si="81"/>
        <v>1.1712739726027397</v>
      </c>
      <c r="AC274" s="56">
        <f t="shared" si="82"/>
        <v>9.0574033059360719</v>
      </c>
      <c r="AD274" s="56">
        <f t="shared" si="83"/>
        <v>104.06073663926941</v>
      </c>
      <c r="AE274" s="54">
        <f t="shared" si="84"/>
        <v>104060.73663926941</v>
      </c>
    </row>
    <row r="275" spans="12:31" x14ac:dyDescent="0.25">
      <c r="L275" s="2">
        <v>42782</v>
      </c>
      <c r="M275" s="62">
        <f t="shared" si="72"/>
        <v>7</v>
      </c>
      <c r="N275" s="1">
        <v>69000</v>
      </c>
      <c r="O275" s="1">
        <f t="shared" si="73"/>
        <v>76229.820000000007</v>
      </c>
      <c r="Q275" s="57">
        <v>42702</v>
      </c>
      <c r="R275" s="62">
        <f t="shared" si="74"/>
        <v>49</v>
      </c>
      <c r="S275" s="54">
        <v>1399.95</v>
      </c>
      <c r="T275" s="54">
        <f t="shared" si="75"/>
        <v>1384.95</v>
      </c>
      <c r="U275" s="54">
        <f t="shared" si="76"/>
        <v>1374.95</v>
      </c>
      <c r="V275" s="55">
        <f t="shared" si="77"/>
        <v>91.663333333333341</v>
      </c>
      <c r="W275" s="56">
        <f t="shared" si="78"/>
        <v>2.7499000000000002</v>
      </c>
      <c r="X275" s="56">
        <f t="shared" si="79"/>
        <v>0.45831666666666671</v>
      </c>
      <c r="Y275" s="56">
        <f t="shared" si="80"/>
        <v>0.34832066666666672</v>
      </c>
      <c r="Z275" s="56">
        <v>3.2</v>
      </c>
      <c r="AA275" s="56">
        <v>1</v>
      </c>
      <c r="AB275" s="56">
        <f t="shared" si="81"/>
        <v>1.1300958904109588</v>
      </c>
      <c r="AC275" s="56">
        <f t="shared" si="82"/>
        <v>8.8866332237442922</v>
      </c>
      <c r="AD275" s="56">
        <f t="shared" si="83"/>
        <v>100.54996655707764</v>
      </c>
      <c r="AE275" s="54">
        <f t="shared" si="84"/>
        <v>100549.96655707764</v>
      </c>
    </row>
    <row r="276" spans="12:31" x14ac:dyDescent="0.25">
      <c r="L276" s="2">
        <v>42783</v>
      </c>
      <c r="M276" s="62">
        <f t="shared" si="72"/>
        <v>7</v>
      </c>
      <c r="N276" s="1">
        <v>69500</v>
      </c>
      <c r="O276" s="1">
        <f t="shared" si="73"/>
        <v>76747.47</v>
      </c>
      <c r="Q276" s="57">
        <v>42703</v>
      </c>
      <c r="R276" s="62">
        <f t="shared" si="74"/>
        <v>49</v>
      </c>
      <c r="S276" s="54">
        <v>1380</v>
      </c>
      <c r="T276" s="54">
        <f t="shared" si="75"/>
        <v>1365</v>
      </c>
      <c r="U276" s="54">
        <f t="shared" si="76"/>
        <v>1355</v>
      </c>
      <c r="V276" s="55">
        <f t="shared" si="77"/>
        <v>90.333333333333329</v>
      </c>
      <c r="W276" s="56">
        <f t="shared" si="78"/>
        <v>2.71</v>
      </c>
      <c r="X276" s="56">
        <f t="shared" si="79"/>
        <v>0.45166666666666666</v>
      </c>
      <c r="Y276" s="56">
        <f t="shared" si="80"/>
        <v>0.34326666666666666</v>
      </c>
      <c r="Z276" s="56">
        <v>3.2</v>
      </c>
      <c r="AA276" s="56">
        <v>1</v>
      </c>
      <c r="AB276" s="56">
        <f t="shared" si="81"/>
        <v>1.1136986301369862</v>
      </c>
      <c r="AC276" s="56">
        <f t="shared" si="82"/>
        <v>8.8186319634703185</v>
      </c>
      <c r="AD276" s="56">
        <f t="shared" si="83"/>
        <v>99.151965296803652</v>
      </c>
      <c r="AE276" s="54">
        <f t="shared" si="84"/>
        <v>99151.965296803653</v>
      </c>
    </row>
    <row r="277" spans="12:31" x14ac:dyDescent="0.25">
      <c r="L277" s="2">
        <v>42784</v>
      </c>
      <c r="M277" s="62">
        <f t="shared" si="72"/>
        <v>7</v>
      </c>
      <c r="N277" s="1">
        <v>69000</v>
      </c>
      <c r="O277" s="1">
        <f t="shared" si="73"/>
        <v>76229.820000000007</v>
      </c>
      <c r="Q277" s="57">
        <v>42704</v>
      </c>
      <c r="R277" s="62">
        <f t="shared" si="74"/>
        <v>49</v>
      </c>
      <c r="S277" s="54">
        <v>1380</v>
      </c>
      <c r="T277" s="54">
        <f t="shared" si="75"/>
        <v>1365</v>
      </c>
      <c r="U277" s="54">
        <f t="shared" si="76"/>
        <v>1355</v>
      </c>
      <c r="V277" s="55">
        <f t="shared" si="77"/>
        <v>90.333333333333329</v>
      </c>
      <c r="W277" s="56">
        <f t="shared" si="78"/>
        <v>2.71</v>
      </c>
      <c r="X277" s="56">
        <f t="shared" si="79"/>
        <v>0.45166666666666666</v>
      </c>
      <c r="Y277" s="56">
        <f t="shared" si="80"/>
        <v>0.34326666666666666</v>
      </c>
      <c r="Z277" s="56">
        <v>3.2</v>
      </c>
      <c r="AA277" s="56">
        <v>1</v>
      </c>
      <c r="AB277" s="56">
        <f t="shared" si="81"/>
        <v>1.1136986301369862</v>
      </c>
      <c r="AC277" s="56">
        <f t="shared" si="82"/>
        <v>8.8186319634703185</v>
      </c>
      <c r="AD277" s="56">
        <f t="shared" si="83"/>
        <v>99.151965296803652</v>
      </c>
      <c r="AE277" s="54">
        <f t="shared" si="84"/>
        <v>99151.965296803653</v>
      </c>
    </row>
    <row r="278" spans="12:31" x14ac:dyDescent="0.25">
      <c r="L278" s="2">
        <v>42786</v>
      </c>
      <c r="M278" s="62">
        <f t="shared" si="72"/>
        <v>8</v>
      </c>
      <c r="N278" s="1">
        <v>68300</v>
      </c>
      <c r="O278" s="1">
        <f t="shared" si="73"/>
        <v>75505.11</v>
      </c>
      <c r="Q278" s="57">
        <v>42705</v>
      </c>
      <c r="R278" s="62">
        <f t="shared" si="74"/>
        <v>49</v>
      </c>
      <c r="S278" s="54">
        <v>1450.05</v>
      </c>
      <c r="T278" s="54">
        <f t="shared" si="75"/>
        <v>1435.05</v>
      </c>
      <c r="U278" s="54">
        <f t="shared" si="76"/>
        <v>1425.05</v>
      </c>
      <c r="V278" s="55">
        <f t="shared" si="77"/>
        <v>95.00333333333333</v>
      </c>
      <c r="W278" s="56">
        <f t="shared" si="78"/>
        <v>2.8500999999999999</v>
      </c>
      <c r="X278" s="56">
        <f t="shared" si="79"/>
        <v>0.47501666666666664</v>
      </c>
      <c r="Y278" s="56">
        <f t="shared" si="80"/>
        <v>0.36101266666666665</v>
      </c>
      <c r="Z278" s="56">
        <v>3.2</v>
      </c>
      <c r="AA278" s="56">
        <v>1</v>
      </c>
      <c r="AB278" s="56">
        <f t="shared" si="81"/>
        <v>1.1712739726027397</v>
      </c>
      <c r="AC278" s="56">
        <f t="shared" si="82"/>
        <v>9.0574033059360719</v>
      </c>
      <c r="AD278" s="56">
        <f t="shared" si="83"/>
        <v>104.06073663926941</v>
      </c>
      <c r="AE278" s="54">
        <f t="shared" si="84"/>
        <v>104060.73663926941</v>
      </c>
    </row>
    <row r="279" spans="12:31" x14ac:dyDescent="0.25">
      <c r="L279" s="2">
        <v>42787</v>
      </c>
      <c r="M279" s="62">
        <f t="shared" si="72"/>
        <v>8</v>
      </c>
      <c r="N279" s="1">
        <v>68500</v>
      </c>
      <c r="O279" s="1">
        <f t="shared" si="73"/>
        <v>75712.17</v>
      </c>
      <c r="Q279" s="57">
        <v>42706</v>
      </c>
      <c r="R279" s="62">
        <f t="shared" si="74"/>
        <v>49</v>
      </c>
      <c r="S279" s="54">
        <v>1470</v>
      </c>
      <c r="T279" s="54">
        <f t="shared" si="75"/>
        <v>1455</v>
      </c>
      <c r="U279" s="54">
        <f t="shared" si="76"/>
        <v>1445</v>
      </c>
      <c r="V279" s="55">
        <f t="shared" si="77"/>
        <v>96.333333333333329</v>
      </c>
      <c r="W279" s="56">
        <f t="shared" si="78"/>
        <v>2.8899999999999997</v>
      </c>
      <c r="X279" s="56">
        <f t="shared" si="79"/>
        <v>0.48166666666666663</v>
      </c>
      <c r="Y279" s="56">
        <f t="shared" si="80"/>
        <v>0.36606666666666665</v>
      </c>
      <c r="Z279" s="56">
        <v>3.2</v>
      </c>
      <c r="AA279" s="56">
        <v>1</v>
      </c>
      <c r="AB279" s="56">
        <f t="shared" si="81"/>
        <v>1.1876712328767123</v>
      </c>
      <c r="AC279" s="56">
        <f t="shared" si="82"/>
        <v>9.1254045662100456</v>
      </c>
      <c r="AD279" s="56">
        <f t="shared" si="83"/>
        <v>105.45873789954338</v>
      </c>
      <c r="AE279" s="54">
        <f t="shared" si="84"/>
        <v>105458.73789954338</v>
      </c>
    </row>
    <row r="280" spans="12:31" x14ac:dyDescent="0.25">
      <c r="L280" s="2">
        <v>42788</v>
      </c>
      <c r="M280" s="62">
        <f t="shared" si="72"/>
        <v>8</v>
      </c>
      <c r="N280" s="1">
        <v>68500</v>
      </c>
      <c r="O280" s="1">
        <f t="shared" si="73"/>
        <v>75712.17</v>
      </c>
      <c r="Q280" s="57">
        <v>42707</v>
      </c>
      <c r="R280" s="62">
        <f t="shared" si="74"/>
        <v>49</v>
      </c>
      <c r="S280" s="54">
        <v>1480.05</v>
      </c>
      <c r="T280" s="54">
        <f t="shared" si="75"/>
        <v>1465.05</v>
      </c>
      <c r="U280" s="54">
        <f t="shared" si="76"/>
        <v>1455.05</v>
      </c>
      <c r="V280" s="55">
        <f t="shared" si="77"/>
        <v>97.00333333333333</v>
      </c>
      <c r="W280" s="56">
        <f t="shared" si="78"/>
        <v>2.9100999999999999</v>
      </c>
      <c r="X280" s="56">
        <f t="shared" si="79"/>
        <v>0.48501666666666665</v>
      </c>
      <c r="Y280" s="56">
        <f t="shared" si="80"/>
        <v>0.36861266666666664</v>
      </c>
      <c r="Z280" s="56">
        <v>3.2</v>
      </c>
      <c r="AA280" s="56">
        <v>1</v>
      </c>
      <c r="AB280" s="56">
        <f t="shared" si="81"/>
        <v>1.195931506849315</v>
      </c>
      <c r="AC280" s="56">
        <f t="shared" si="82"/>
        <v>9.1596608401826476</v>
      </c>
      <c r="AD280" s="56">
        <f t="shared" si="83"/>
        <v>106.16299417351598</v>
      </c>
      <c r="AE280" s="54">
        <f t="shared" si="84"/>
        <v>106162.99417351598</v>
      </c>
    </row>
    <row r="281" spans="12:31" x14ac:dyDescent="0.25">
      <c r="L281" s="2">
        <v>42789</v>
      </c>
      <c r="M281" s="62">
        <f t="shared" si="72"/>
        <v>8</v>
      </c>
      <c r="N281" s="1">
        <v>68500</v>
      </c>
      <c r="O281" s="1">
        <f t="shared" si="73"/>
        <v>75712.17</v>
      </c>
      <c r="Q281" s="57">
        <v>42708</v>
      </c>
      <c r="R281" s="62">
        <f t="shared" si="74"/>
        <v>50</v>
      </c>
      <c r="S281" s="54">
        <v>1480.05</v>
      </c>
      <c r="T281" s="54">
        <f t="shared" si="75"/>
        <v>1465.05</v>
      </c>
      <c r="U281" s="54">
        <f t="shared" si="76"/>
        <v>1455.05</v>
      </c>
      <c r="V281" s="55">
        <f t="shared" si="77"/>
        <v>97.00333333333333</v>
      </c>
      <c r="W281" s="56">
        <f t="shared" si="78"/>
        <v>2.9100999999999999</v>
      </c>
      <c r="X281" s="56">
        <f t="shared" si="79"/>
        <v>0.48501666666666665</v>
      </c>
      <c r="Y281" s="56">
        <f t="shared" si="80"/>
        <v>0.36861266666666664</v>
      </c>
      <c r="Z281" s="56">
        <v>3.2</v>
      </c>
      <c r="AA281" s="56">
        <v>1</v>
      </c>
      <c r="AB281" s="56">
        <f t="shared" si="81"/>
        <v>1.195931506849315</v>
      </c>
      <c r="AC281" s="56">
        <f t="shared" si="82"/>
        <v>9.1596608401826476</v>
      </c>
      <c r="AD281" s="56">
        <f t="shared" si="83"/>
        <v>106.16299417351598</v>
      </c>
      <c r="AE281" s="54">
        <f t="shared" si="84"/>
        <v>106162.99417351598</v>
      </c>
    </row>
    <row r="282" spans="12:31" x14ac:dyDescent="0.25">
      <c r="L282" s="2">
        <v>42791</v>
      </c>
      <c r="M282" s="62">
        <f t="shared" si="72"/>
        <v>8</v>
      </c>
      <c r="N282" s="1">
        <v>68500</v>
      </c>
      <c r="O282" s="1">
        <f t="shared" si="73"/>
        <v>75712.17</v>
      </c>
      <c r="Q282" s="57">
        <v>42709</v>
      </c>
      <c r="R282" s="62">
        <f t="shared" si="74"/>
        <v>50</v>
      </c>
      <c r="S282" s="54">
        <v>1480.05</v>
      </c>
      <c r="T282" s="54">
        <f t="shared" si="75"/>
        <v>1465.05</v>
      </c>
      <c r="U282" s="54">
        <f t="shared" si="76"/>
        <v>1455.05</v>
      </c>
      <c r="V282" s="55">
        <f t="shared" si="77"/>
        <v>97.00333333333333</v>
      </c>
      <c r="W282" s="56">
        <f t="shared" si="78"/>
        <v>2.9100999999999999</v>
      </c>
      <c r="X282" s="56">
        <f t="shared" si="79"/>
        <v>0.48501666666666665</v>
      </c>
      <c r="Y282" s="56">
        <f t="shared" si="80"/>
        <v>0.36861266666666664</v>
      </c>
      <c r="Z282" s="56">
        <v>3.2</v>
      </c>
      <c r="AA282" s="56">
        <v>1</v>
      </c>
      <c r="AB282" s="56">
        <f t="shared" si="81"/>
        <v>1.195931506849315</v>
      </c>
      <c r="AC282" s="56">
        <f t="shared" si="82"/>
        <v>9.1596608401826476</v>
      </c>
      <c r="AD282" s="56">
        <f t="shared" si="83"/>
        <v>106.16299417351598</v>
      </c>
      <c r="AE282" s="54">
        <f t="shared" si="84"/>
        <v>106162.99417351598</v>
      </c>
    </row>
    <row r="283" spans="12:31" x14ac:dyDescent="0.25">
      <c r="L283" s="2">
        <v>42793</v>
      </c>
      <c r="M283" s="62">
        <f t="shared" si="72"/>
        <v>9</v>
      </c>
      <c r="N283" s="1">
        <v>68000</v>
      </c>
      <c r="O283" s="1">
        <f t="shared" si="73"/>
        <v>75194.52</v>
      </c>
      <c r="Q283" s="57">
        <v>42710</v>
      </c>
      <c r="R283" s="62">
        <f t="shared" si="74"/>
        <v>50</v>
      </c>
      <c r="S283" s="54">
        <v>1480.05</v>
      </c>
      <c r="T283" s="54">
        <f t="shared" si="75"/>
        <v>1465.05</v>
      </c>
      <c r="U283" s="54">
        <f t="shared" si="76"/>
        <v>1455.05</v>
      </c>
      <c r="V283" s="55">
        <f t="shared" si="77"/>
        <v>97.00333333333333</v>
      </c>
      <c r="W283" s="56">
        <f t="shared" si="78"/>
        <v>2.9100999999999999</v>
      </c>
      <c r="X283" s="56">
        <f t="shared" si="79"/>
        <v>0.48501666666666665</v>
      </c>
      <c r="Y283" s="56">
        <f t="shared" si="80"/>
        <v>0.36861266666666664</v>
      </c>
      <c r="Z283" s="56">
        <v>3.2</v>
      </c>
      <c r="AA283" s="56">
        <v>1</v>
      </c>
      <c r="AB283" s="56">
        <f t="shared" si="81"/>
        <v>1.195931506849315</v>
      </c>
      <c r="AC283" s="56">
        <f t="shared" si="82"/>
        <v>9.1596608401826476</v>
      </c>
      <c r="AD283" s="56">
        <f t="shared" si="83"/>
        <v>106.16299417351598</v>
      </c>
      <c r="AE283" s="54">
        <f t="shared" si="84"/>
        <v>106162.99417351598</v>
      </c>
    </row>
    <row r="284" spans="12:31" x14ac:dyDescent="0.25">
      <c r="L284" s="2">
        <v>42794</v>
      </c>
      <c r="M284" s="62">
        <f t="shared" si="72"/>
        <v>9</v>
      </c>
      <c r="N284" s="1">
        <v>68500</v>
      </c>
      <c r="O284" s="1">
        <f t="shared" si="73"/>
        <v>75712.17</v>
      </c>
      <c r="Q284" s="57">
        <v>42711</v>
      </c>
      <c r="R284" s="62">
        <f t="shared" si="74"/>
        <v>50</v>
      </c>
      <c r="S284" s="54">
        <v>1530</v>
      </c>
      <c r="T284" s="54">
        <f t="shared" si="75"/>
        <v>1515</v>
      </c>
      <c r="U284" s="54">
        <f t="shared" si="76"/>
        <v>1505</v>
      </c>
      <c r="V284" s="55">
        <f t="shared" si="77"/>
        <v>100.33333333333333</v>
      </c>
      <c r="W284" s="56">
        <f t="shared" si="78"/>
        <v>3.01</v>
      </c>
      <c r="X284" s="56">
        <f t="shared" si="79"/>
        <v>0.50166666666666671</v>
      </c>
      <c r="Y284" s="56">
        <f t="shared" si="80"/>
        <v>0.38126666666666664</v>
      </c>
      <c r="Z284" s="56">
        <v>3.2</v>
      </c>
      <c r="AA284" s="56">
        <v>1</v>
      </c>
      <c r="AB284" s="56">
        <f t="shared" si="81"/>
        <v>1.236986301369863</v>
      </c>
      <c r="AC284" s="56">
        <f t="shared" si="82"/>
        <v>9.329919634703197</v>
      </c>
      <c r="AD284" s="56">
        <f t="shared" si="83"/>
        <v>109.66325296803653</v>
      </c>
      <c r="AE284" s="54">
        <f t="shared" si="84"/>
        <v>109663.25296803653</v>
      </c>
    </row>
    <row r="285" spans="12:31" x14ac:dyDescent="0.25">
      <c r="L285" s="2">
        <v>42796</v>
      </c>
      <c r="M285" s="62">
        <f t="shared" si="72"/>
        <v>9</v>
      </c>
      <c r="N285" s="1">
        <v>70500</v>
      </c>
      <c r="O285" s="1">
        <f t="shared" si="73"/>
        <v>77782.77</v>
      </c>
      <c r="Q285" s="57">
        <v>42712</v>
      </c>
      <c r="R285" s="62">
        <f t="shared" si="74"/>
        <v>50</v>
      </c>
      <c r="S285" s="54">
        <v>1530</v>
      </c>
      <c r="T285" s="54">
        <f t="shared" si="75"/>
        <v>1515</v>
      </c>
      <c r="U285" s="54">
        <f t="shared" si="76"/>
        <v>1505</v>
      </c>
      <c r="V285" s="55">
        <f t="shared" si="77"/>
        <v>100.33333333333333</v>
      </c>
      <c r="W285" s="56">
        <f t="shared" si="78"/>
        <v>3.01</v>
      </c>
      <c r="X285" s="56">
        <f t="shared" si="79"/>
        <v>0.50166666666666671</v>
      </c>
      <c r="Y285" s="56">
        <f t="shared" si="80"/>
        <v>0.38126666666666664</v>
      </c>
      <c r="Z285" s="56">
        <v>3.2</v>
      </c>
      <c r="AA285" s="56">
        <v>1</v>
      </c>
      <c r="AB285" s="56">
        <f t="shared" si="81"/>
        <v>1.236986301369863</v>
      </c>
      <c r="AC285" s="56">
        <f t="shared" si="82"/>
        <v>9.329919634703197</v>
      </c>
      <c r="AD285" s="56">
        <f t="shared" si="83"/>
        <v>109.66325296803653</v>
      </c>
      <c r="AE285" s="54">
        <f t="shared" si="84"/>
        <v>109663.25296803653</v>
      </c>
    </row>
    <row r="286" spans="12:31" x14ac:dyDescent="0.25">
      <c r="L286" s="2">
        <v>42797</v>
      </c>
      <c r="M286" s="62">
        <f t="shared" si="72"/>
        <v>9</v>
      </c>
      <c r="N286" s="1">
        <v>70500</v>
      </c>
      <c r="O286" s="1">
        <f t="shared" si="73"/>
        <v>77782.77</v>
      </c>
      <c r="Q286" s="57">
        <v>42713</v>
      </c>
      <c r="R286" s="62">
        <f t="shared" si="74"/>
        <v>50</v>
      </c>
      <c r="S286" s="54">
        <v>1579.95</v>
      </c>
      <c r="T286" s="54">
        <f t="shared" si="75"/>
        <v>1564.95</v>
      </c>
      <c r="U286" s="54">
        <f t="shared" si="76"/>
        <v>1554.95</v>
      </c>
      <c r="V286" s="55">
        <f t="shared" si="77"/>
        <v>103.66333333333334</v>
      </c>
      <c r="W286" s="56">
        <f t="shared" si="78"/>
        <v>3.1099000000000001</v>
      </c>
      <c r="X286" s="56">
        <f t="shared" si="79"/>
        <v>0.51831666666666676</v>
      </c>
      <c r="Y286" s="56">
        <f t="shared" si="80"/>
        <v>0.3939206666666667</v>
      </c>
      <c r="Z286" s="56">
        <v>3.2</v>
      </c>
      <c r="AA286" s="56">
        <v>1</v>
      </c>
      <c r="AB286" s="56">
        <f t="shared" si="81"/>
        <v>1.2780410958904111</v>
      </c>
      <c r="AC286" s="56">
        <f t="shared" si="82"/>
        <v>9.5001784292237446</v>
      </c>
      <c r="AD286" s="56">
        <f t="shared" si="83"/>
        <v>113.16351176255708</v>
      </c>
      <c r="AE286" s="54">
        <f t="shared" si="84"/>
        <v>113163.51176255709</v>
      </c>
    </row>
    <row r="287" spans="12:31" x14ac:dyDescent="0.25">
      <c r="L287" s="2">
        <v>42798</v>
      </c>
      <c r="M287" s="62">
        <f t="shared" si="72"/>
        <v>9</v>
      </c>
      <c r="N287" s="1">
        <v>69500</v>
      </c>
      <c r="O287" s="1">
        <f t="shared" si="73"/>
        <v>76747.47</v>
      </c>
      <c r="Q287" s="57">
        <v>42714</v>
      </c>
      <c r="R287" s="62">
        <f t="shared" si="74"/>
        <v>50</v>
      </c>
      <c r="S287" s="54">
        <v>1560</v>
      </c>
      <c r="T287" s="54">
        <f t="shared" si="75"/>
        <v>1545</v>
      </c>
      <c r="U287" s="54">
        <f t="shared" si="76"/>
        <v>1535</v>
      </c>
      <c r="V287" s="55">
        <f t="shared" si="77"/>
        <v>102.33333333333333</v>
      </c>
      <c r="W287" s="56">
        <f t="shared" si="78"/>
        <v>3.07</v>
      </c>
      <c r="X287" s="56">
        <f t="shared" si="79"/>
        <v>0.5116666666666666</v>
      </c>
      <c r="Y287" s="56">
        <f t="shared" si="80"/>
        <v>0.38886666666666669</v>
      </c>
      <c r="Z287" s="56">
        <v>3.2</v>
      </c>
      <c r="AA287" s="56">
        <v>1</v>
      </c>
      <c r="AB287" s="56">
        <f t="shared" si="81"/>
        <v>1.2616438356164381</v>
      </c>
      <c r="AC287" s="56">
        <f t="shared" si="82"/>
        <v>9.4321771689497709</v>
      </c>
      <c r="AD287" s="56">
        <f t="shared" si="83"/>
        <v>111.76551050228309</v>
      </c>
      <c r="AE287" s="54">
        <f t="shared" si="84"/>
        <v>111765.5105022831</v>
      </c>
    </row>
    <row r="288" spans="12:31" x14ac:dyDescent="0.25">
      <c r="Q288" s="57">
        <v>42715</v>
      </c>
      <c r="R288" s="62">
        <f t="shared" si="74"/>
        <v>51</v>
      </c>
      <c r="S288" s="54">
        <v>1560</v>
      </c>
      <c r="T288" s="54">
        <f t="shared" si="75"/>
        <v>1545</v>
      </c>
      <c r="U288" s="54">
        <f t="shared" si="76"/>
        <v>1535</v>
      </c>
      <c r="V288" s="55">
        <f t="shared" si="77"/>
        <v>102.33333333333333</v>
      </c>
      <c r="W288" s="56">
        <f t="shared" si="78"/>
        <v>3.07</v>
      </c>
      <c r="X288" s="56">
        <f t="shared" si="79"/>
        <v>0.5116666666666666</v>
      </c>
      <c r="Y288" s="56">
        <f t="shared" si="80"/>
        <v>0.38886666666666669</v>
      </c>
      <c r="Z288" s="56">
        <v>3.2</v>
      </c>
      <c r="AA288" s="56">
        <v>1</v>
      </c>
      <c r="AB288" s="56">
        <f t="shared" si="81"/>
        <v>1.2616438356164381</v>
      </c>
      <c r="AC288" s="56">
        <f t="shared" si="82"/>
        <v>9.4321771689497709</v>
      </c>
      <c r="AD288" s="56">
        <f t="shared" si="83"/>
        <v>111.76551050228309</v>
      </c>
      <c r="AE288" s="54">
        <f t="shared" si="84"/>
        <v>111765.5105022831</v>
      </c>
    </row>
    <row r="289" spans="17:31" x14ac:dyDescent="0.25">
      <c r="Q289" s="57">
        <v>42716</v>
      </c>
      <c r="R289" s="62">
        <f t="shared" si="74"/>
        <v>51</v>
      </c>
      <c r="S289" s="54">
        <v>1579.95</v>
      </c>
      <c r="T289" s="54">
        <f t="shared" si="75"/>
        <v>1564.95</v>
      </c>
      <c r="U289" s="54">
        <f t="shared" si="76"/>
        <v>1554.95</v>
      </c>
      <c r="V289" s="55">
        <f t="shared" si="77"/>
        <v>103.66333333333334</v>
      </c>
      <c r="W289" s="56">
        <f t="shared" si="78"/>
        <v>3.1099000000000001</v>
      </c>
      <c r="X289" s="56">
        <f t="shared" si="79"/>
        <v>0.51831666666666676</v>
      </c>
      <c r="Y289" s="56">
        <f t="shared" si="80"/>
        <v>0.3939206666666667</v>
      </c>
      <c r="Z289" s="56">
        <v>3.2</v>
      </c>
      <c r="AA289" s="56">
        <v>1</v>
      </c>
      <c r="AB289" s="56">
        <f t="shared" si="81"/>
        <v>1.2780410958904111</v>
      </c>
      <c r="AC289" s="56">
        <f t="shared" si="82"/>
        <v>9.5001784292237446</v>
      </c>
      <c r="AD289" s="56">
        <f t="shared" si="83"/>
        <v>113.16351176255708</v>
      </c>
      <c r="AE289" s="54">
        <f t="shared" si="84"/>
        <v>113163.51176255709</v>
      </c>
    </row>
    <row r="290" spans="17:31" x14ac:dyDescent="0.25">
      <c r="Q290" s="57">
        <v>42717</v>
      </c>
      <c r="R290" s="62">
        <f t="shared" si="74"/>
        <v>51</v>
      </c>
      <c r="S290" s="54">
        <v>1590</v>
      </c>
      <c r="T290" s="54">
        <f t="shared" si="75"/>
        <v>1575</v>
      </c>
      <c r="U290" s="54">
        <f t="shared" si="76"/>
        <v>1565</v>
      </c>
      <c r="V290" s="55">
        <f t="shared" si="77"/>
        <v>104.33333333333333</v>
      </c>
      <c r="W290" s="56">
        <f t="shared" si="78"/>
        <v>3.13</v>
      </c>
      <c r="X290" s="56">
        <f t="shared" si="79"/>
        <v>0.52166666666666661</v>
      </c>
      <c r="Y290" s="56">
        <f t="shared" si="80"/>
        <v>0.39646666666666663</v>
      </c>
      <c r="Z290" s="56">
        <v>3.2</v>
      </c>
      <c r="AA290" s="56">
        <v>1</v>
      </c>
      <c r="AB290" s="56">
        <f t="shared" si="81"/>
        <v>1.2863013698630137</v>
      </c>
      <c r="AC290" s="56">
        <f t="shared" si="82"/>
        <v>9.5344347031963466</v>
      </c>
      <c r="AD290" s="56">
        <f t="shared" si="83"/>
        <v>113.86776803652967</v>
      </c>
      <c r="AE290" s="54">
        <f t="shared" si="84"/>
        <v>113867.76803652967</v>
      </c>
    </row>
    <row r="291" spans="17:31" x14ac:dyDescent="0.25">
      <c r="Q291" s="57">
        <v>42718</v>
      </c>
      <c r="R291" s="62">
        <f t="shared" si="74"/>
        <v>51</v>
      </c>
      <c r="S291" s="54">
        <v>1600.05</v>
      </c>
      <c r="T291" s="54">
        <f t="shared" si="75"/>
        <v>1585.05</v>
      </c>
      <c r="U291" s="54">
        <f t="shared" si="76"/>
        <v>1575.05</v>
      </c>
      <c r="V291" s="55">
        <f t="shared" si="77"/>
        <v>105.00333333333333</v>
      </c>
      <c r="W291" s="56">
        <f t="shared" si="78"/>
        <v>3.1500999999999997</v>
      </c>
      <c r="X291" s="56">
        <f t="shared" si="79"/>
        <v>0.52501666666666669</v>
      </c>
      <c r="Y291" s="56">
        <f t="shared" si="80"/>
        <v>0.39901266666666668</v>
      </c>
      <c r="Z291" s="56">
        <v>3.2</v>
      </c>
      <c r="AA291" s="56">
        <v>1</v>
      </c>
      <c r="AB291" s="56">
        <f t="shared" si="81"/>
        <v>1.2945616438356162</v>
      </c>
      <c r="AC291" s="56">
        <f t="shared" si="82"/>
        <v>9.5686909771689503</v>
      </c>
      <c r="AD291" s="56">
        <f t="shared" si="83"/>
        <v>114.57202431050229</v>
      </c>
      <c r="AE291" s="54">
        <f t="shared" si="84"/>
        <v>114572.02431050228</v>
      </c>
    </row>
    <row r="292" spans="17:31" x14ac:dyDescent="0.25">
      <c r="Q292" s="57">
        <v>42719</v>
      </c>
      <c r="R292" s="62">
        <f t="shared" si="74"/>
        <v>51</v>
      </c>
      <c r="S292" s="54">
        <v>1609.95</v>
      </c>
      <c r="T292" s="54">
        <f t="shared" si="75"/>
        <v>1594.95</v>
      </c>
      <c r="U292" s="54">
        <f t="shared" si="76"/>
        <v>1584.95</v>
      </c>
      <c r="V292" s="55">
        <f t="shared" si="77"/>
        <v>105.66333333333334</v>
      </c>
      <c r="W292" s="56">
        <f t="shared" si="78"/>
        <v>3.1699000000000002</v>
      </c>
      <c r="X292" s="56">
        <f t="shared" si="79"/>
        <v>0.52831666666666677</v>
      </c>
      <c r="Y292" s="56">
        <f t="shared" si="80"/>
        <v>0.40152066666666675</v>
      </c>
      <c r="Z292" s="56">
        <v>3.2</v>
      </c>
      <c r="AA292" s="56">
        <v>1</v>
      </c>
      <c r="AB292" s="56">
        <f t="shared" si="81"/>
        <v>1.3026986301369865</v>
      </c>
      <c r="AC292" s="56">
        <f t="shared" si="82"/>
        <v>9.6024359634703202</v>
      </c>
      <c r="AD292" s="56">
        <f t="shared" si="83"/>
        <v>115.26576929680365</v>
      </c>
      <c r="AE292" s="54">
        <f t="shared" si="84"/>
        <v>115265.76929680366</v>
      </c>
    </row>
    <row r="293" spans="17:31" x14ac:dyDescent="0.25">
      <c r="Q293" s="57">
        <v>42720</v>
      </c>
      <c r="R293" s="62">
        <f t="shared" si="74"/>
        <v>51</v>
      </c>
      <c r="S293" s="54">
        <v>1630.05</v>
      </c>
      <c r="T293" s="54">
        <f t="shared" si="75"/>
        <v>1615.05</v>
      </c>
      <c r="U293" s="54">
        <f t="shared" si="76"/>
        <v>1605.05</v>
      </c>
      <c r="V293" s="55">
        <f t="shared" si="77"/>
        <v>107.00333333333333</v>
      </c>
      <c r="W293" s="56">
        <f t="shared" si="78"/>
        <v>3.2100999999999997</v>
      </c>
      <c r="X293" s="56">
        <f t="shared" si="79"/>
        <v>0.5350166666666667</v>
      </c>
      <c r="Y293" s="56">
        <f t="shared" si="80"/>
        <v>0.40661266666666668</v>
      </c>
      <c r="Z293" s="56">
        <v>3.2</v>
      </c>
      <c r="AA293" s="56">
        <v>1</v>
      </c>
      <c r="AB293" s="56">
        <f t="shared" si="81"/>
        <v>1.3192191780821918</v>
      </c>
      <c r="AC293" s="56">
        <f t="shared" si="82"/>
        <v>9.6709485114155243</v>
      </c>
      <c r="AD293" s="56">
        <f t="shared" si="83"/>
        <v>116.67428184474886</v>
      </c>
      <c r="AE293" s="54">
        <f t="shared" si="84"/>
        <v>116674.28184474887</v>
      </c>
    </row>
    <row r="294" spans="17:31" x14ac:dyDescent="0.25">
      <c r="Q294" s="57">
        <v>42721</v>
      </c>
      <c r="R294" s="62">
        <f t="shared" si="74"/>
        <v>51</v>
      </c>
      <c r="S294" s="54">
        <v>1630.05</v>
      </c>
      <c r="T294" s="54">
        <f t="shared" si="75"/>
        <v>1615.05</v>
      </c>
      <c r="U294" s="54">
        <f t="shared" si="76"/>
        <v>1605.05</v>
      </c>
      <c r="V294" s="55">
        <f t="shared" si="77"/>
        <v>107.00333333333333</v>
      </c>
      <c r="W294" s="56">
        <f t="shared" si="78"/>
        <v>3.2100999999999997</v>
      </c>
      <c r="X294" s="56">
        <f t="shared" si="79"/>
        <v>0.5350166666666667</v>
      </c>
      <c r="Y294" s="56">
        <f t="shared" si="80"/>
        <v>0.40661266666666668</v>
      </c>
      <c r="Z294" s="56">
        <v>3.2</v>
      </c>
      <c r="AA294" s="56">
        <v>1</v>
      </c>
      <c r="AB294" s="56">
        <f t="shared" si="81"/>
        <v>1.3192191780821918</v>
      </c>
      <c r="AC294" s="56">
        <f t="shared" si="82"/>
        <v>9.6709485114155243</v>
      </c>
      <c r="AD294" s="56">
        <f t="shared" si="83"/>
        <v>116.67428184474886</v>
      </c>
      <c r="AE294" s="54">
        <f t="shared" si="84"/>
        <v>116674.28184474887</v>
      </c>
    </row>
    <row r="295" spans="17:31" x14ac:dyDescent="0.25">
      <c r="Q295" s="57">
        <v>42722</v>
      </c>
      <c r="R295" s="62">
        <f t="shared" si="74"/>
        <v>52</v>
      </c>
      <c r="S295" s="54">
        <v>1630.05</v>
      </c>
      <c r="T295" s="54">
        <f t="shared" si="75"/>
        <v>1615.05</v>
      </c>
      <c r="U295" s="54">
        <f t="shared" si="76"/>
        <v>1605.05</v>
      </c>
      <c r="V295" s="55">
        <f t="shared" si="77"/>
        <v>107.00333333333333</v>
      </c>
      <c r="W295" s="56">
        <f t="shared" si="78"/>
        <v>3.2100999999999997</v>
      </c>
      <c r="X295" s="56">
        <f t="shared" si="79"/>
        <v>0.5350166666666667</v>
      </c>
      <c r="Y295" s="56">
        <f t="shared" si="80"/>
        <v>0.40661266666666668</v>
      </c>
      <c r="Z295" s="56">
        <v>3.2</v>
      </c>
      <c r="AA295" s="56">
        <v>1</v>
      </c>
      <c r="AB295" s="56">
        <f t="shared" si="81"/>
        <v>1.3192191780821918</v>
      </c>
      <c r="AC295" s="56">
        <f t="shared" si="82"/>
        <v>9.6709485114155243</v>
      </c>
      <c r="AD295" s="56">
        <f t="shared" si="83"/>
        <v>116.67428184474886</v>
      </c>
      <c r="AE295" s="54">
        <f t="shared" si="84"/>
        <v>116674.28184474887</v>
      </c>
    </row>
    <row r="296" spans="17:31" x14ac:dyDescent="0.25">
      <c r="Q296" s="57">
        <v>42723</v>
      </c>
      <c r="R296" s="62">
        <f t="shared" si="74"/>
        <v>52</v>
      </c>
      <c r="S296" s="54">
        <v>1609.95</v>
      </c>
      <c r="T296" s="54">
        <f t="shared" si="75"/>
        <v>1594.95</v>
      </c>
      <c r="U296" s="54">
        <f t="shared" si="76"/>
        <v>1584.95</v>
      </c>
      <c r="V296" s="55">
        <f t="shared" si="77"/>
        <v>105.66333333333334</v>
      </c>
      <c r="W296" s="56">
        <f t="shared" si="78"/>
        <v>3.1699000000000002</v>
      </c>
      <c r="X296" s="56">
        <f t="shared" si="79"/>
        <v>0.52831666666666677</v>
      </c>
      <c r="Y296" s="56">
        <f t="shared" si="80"/>
        <v>0.40152066666666675</v>
      </c>
      <c r="Z296" s="56">
        <v>3.2</v>
      </c>
      <c r="AA296" s="56">
        <v>1</v>
      </c>
      <c r="AB296" s="56">
        <f t="shared" si="81"/>
        <v>1.3026986301369865</v>
      </c>
      <c r="AC296" s="56">
        <f t="shared" si="82"/>
        <v>9.6024359634703202</v>
      </c>
      <c r="AD296" s="56">
        <f t="shared" si="83"/>
        <v>115.26576929680365</v>
      </c>
      <c r="AE296" s="54">
        <f t="shared" si="84"/>
        <v>115265.76929680366</v>
      </c>
    </row>
    <row r="297" spans="17:31" x14ac:dyDescent="0.25">
      <c r="Q297" s="57">
        <v>42724</v>
      </c>
      <c r="R297" s="62">
        <f t="shared" si="74"/>
        <v>52</v>
      </c>
      <c r="S297" s="54">
        <v>1579.95</v>
      </c>
      <c r="T297" s="54">
        <f t="shared" si="75"/>
        <v>1564.95</v>
      </c>
      <c r="U297" s="54">
        <f t="shared" si="76"/>
        <v>1554.95</v>
      </c>
      <c r="V297" s="55">
        <f t="shared" si="77"/>
        <v>103.66333333333334</v>
      </c>
      <c r="W297" s="56">
        <f t="shared" si="78"/>
        <v>3.1099000000000001</v>
      </c>
      <c r="X297" s="56">
        <f t="shared" si="79"/>
        <v>0.51831666666666676</v>
      </c>
      <c r="Y297" s="56">
        <f t="shared" si="80"/>
        <v>0.3939206666666667</v>
      </c>
      <c r="Z297" s="56">
        <v>3.2</v>
      </c>
      <c r="AA297" s="56">
        <v>1</v>
      </c>
      <c r="AB297" s="56">
        <f t="shared" si="81"/>
        <v>1.2780410958904111</v>
      </c>
      <c r="AC297" s="56">
        <f t="shared" si="82"/>
        <v>9.5001784292237446</v>
      </c>
      <c r="AD297" s="56">
        <f t="shared" si="83"/>
        <v>113.16351176255708</v>
      </c>
      <c r="AE297" s="54">
        <f t="shared" si="84"/>
        <v>113163.51176255709</v>
      </c>
    </row>
    <row r="298" spans="17:31" x14ac:dyDescent="0.25">
      <c r="Q298" s="57">
        <v>42725</v>
      </c>
      <c r="R298" s="62">
        <f t="shared" si="74"/>
        <v>52</v>
      </c>
      <c r="S298" s="54">
        <v>1560</v>
      </c>
      <c r="T298" s="54">
        <f t="shared" si="75"/>
        <v>1545</v>
      </c>
      <c r="U298" s="54">
        <f t="shared" si="76"/>
        <v>1535</v>
      </c>
      <c r="V298" s="55">
        <f t="shared" si="77"/>
        <v>102.33333333333333</v>
      </c>
      <c r="W298" s="56">
        <f t="shared" si="78"/>
        <v>3.07</v>
      </c>
      <c r="X298" s="56">
        <f t="shared" si="79"/>
        <v>0.5116666666666666</v>
      </c>
      <c r="Y298" s="56">
        <f t="shared" si="80"/>
        <v>0.38886666666666669</v>
      </c>
      <c r="Z298" s="56">
        <v>3.2</v>
      </c>
      <c r="AA298" s="56">
        <v>1</v>
      </c>
      <c r="AB298" s="56">
        <f t="shared" si="81"/>
        <v>1.2616438356164381</v>
      </c>
      <c r="AC298" s="56">
        <f t="shared" si="82"/>
        <v>9.4321771689497709</v>
      </c>
      <c r="AD298" s="56">
        <f t="shared" si="83"/>
        <v>111.76551050228309</v>
      </c>
      <c r="AE298" s="54">
        <f t="shared" si="84"/>
        <v>111765.5105022831</v>
      </c>
    </row>
    <row r="299" spans="17:31" x14ac:dyDescent="0.25">
      <c r="Q299" s="57">
        <v>42726</v>
      </c>
      <c r="R299" s="62">
        <f t="shared" si="74"/>
        <v>52</v>
      </c>
      <c r="S299" s="54">
        <v>1540.05</v>
      </c>
      <c r="T299" s="54">
        <f t="shared" si="75"/>
        <v>1525.05</v>
      </c>
      <c r="U299" s="54">
        <f t="shared" si="76"/>
        <v>1515.05</v>
      </c>
      <c r="V299" s="55">
        <f t="shared" si="77"/>
        <v>101.00333333333333</v>
      </c>
      <c r="W299" s="56">
        <f t="shared" si="78"/>
        <v>3.0301</v>
      </c>
      <c r="X299" s="56">
        <f t="shared" si="79"/>
        <v>0.50501666666666667</v>
      </c>
      <c r="Y299" s="56">
        <f t="shared" si="80"/>
        <v>0.38381266666666669</v>
      </c>
      <c r="Z299" s="56">
        <v>3.2</v>
      </c>
      <c r="AA299" s="56">
        <v>1</v>
      </c>
      <c r="AB299" s="56">
        <f t="shared" si="81"/>
        <v>1.2452465753424655</v>
      </c>
      <c r="AC299" s="56">
        <f t="shared" si="82"/>
        <v>9.364175908675799</v>
      </c>
      <c r="AD299" s="56">
        <f t="shared" si="83"/>
        <v>110.36750924200913</v>
      </c>
      <c r="AE299" s="54">
        <f t="shared" si="84"/>
        <v>110367.50924200914</v>
      </c>
    </row>
    <row r="300" spans="17:31" x14ac:dyDescent="0.25">
      <c r="Q300" s="57">
        <v>42727</v>
      </c>
      <c r="R300" s="62">
        <f t="shared" si="74"/>
        <v>52</v>
      </c>
      <c r="S300" s="54">
        <v>1540.05</v>
      </c>
      <c r="T300" s="54">
        <f t="shared" si="75"/>
        <v>1525.05</v>
      </c>
      <c r="U300" s="54">
        <f t="shared" si="76"/>
        <v>1515.05</v>
      </c>
      <c r="V300" s="55">
        <f t="shared" si="77"/>
        <v>101.00333333333333</v>
      </c>
      <c r="W300" s="56">
        <f t="shared" si="78"/>
        <v>3.0301</v>
      </c>
      <c r="X300" s="56">
        <f t="shared" si="79"/>
        <v>0.50501666666666667</v>
      </c>
      <c r="Y300" s="56">
        <f t="shared" si="80"/>
        <v>0.38381266666666669</v>
      </c>
      <c r="Z300" s="56">
        <v>3.2</v>
      </c>
      <c r="AA300" s="56">
        <v>1</v>
      </c>
      <c r="AB300" s="56">
        <f t="shared" si="81"/>
        <v>1.2452465753424655</v>
      </c>
      <c r="AC300" s="56">
        <f t="shared" si="82"/>
        <v>9.364175908675799</v>
      </c>
      <c r="AD300" s="56">
        <f t="shared" si="83"/>
        <v>110.36750924200913</v>
      </c>
      <c r="AE300" s="54">
        <f t="shared" si="84"/>
        <v>110367.50924200914</v>
      </c>
    </row>
    <row r="301" spans="17:31" x14ac:dyDescent="0.25">
      <c r="Q301" s="57">
        <v>42728</v>
      </c>
      <c r="R301" s="62">
        <f t="shared" si="74"/>
        <v>52</v>
      </c>
      <c r="S301" s="54">
        <v>1540.05</v>
      </c>
      <c r="T301" s="54">
        <f t="shared" si="75"/>
        <v>1525.05</v>
      </c>
      <c r="U301" s="54">
        <f t="shared" si="76"/>
        <v>1515.05</v>
      </c>
      <c r="V301" s="55">
        <f t="shared" si="77"/>
        <v>101.00333333333333</v>
      </c>
      <c r="W301" s="56">
        <f t="shared" si="78"/>
        <v>3.0301</v>
      </c>
      <c r="X301" s="56">
        <f t="shared" si="79"/>
        <v>0.50501666666666667</v>
      </c>
      <c r="Y301" s="56">
        <f t="shared" si="80"/>
        <v>0.38381266666666669</v>
      </c>
      <c r="Z301" s="56">
        <v>3.2</v>
      </c>
      <c r="AA301" s="56">
        <v>1</v>
      </c>
      <c r="AB301" s="56">
        <f t="shared" si="81"/>
        <v>1.2452465753424655</v>
      </c>
      <c r="AC301" s="56">
        <f t="shared" si="82"/>
        <v>9.364175908675799</v>
      </c>
      <c r="AD301" s="56">
        <f t="shared" si="83"/>
        <v>110.36750924200913</v>
      </c>
      <c r="AE301" s="54">
        <f t="shared" si="84"/>
        <v>110367.50924200914</v>
      </c>
    </row>
    <row r="302" spans="17:31" x14ac:dyDescent="0.25">
      <c r="Q302" s="57">
        <v>42729</v>
      </c>
      <c r="R302" s="62">
        <f t="shared" si="74"/>
        <v>53</v>
      </c>
      <c r="S302" s="54">
        <v>1540.05</v>
      </c>
      <c r="T302" s="54">
        <f t="shared" si="75"/>
        <v>1525.05</v>
      </c>
      <c r="U302" s="54">
        <f t="shared" si="76"/>
        <v>1515.05</v>
      </c>
      <c r="V302" s="55">
        <f t="shared" si="77"/>
        <v>101.00333333333333</v>
      </c>
      <c r="W302" s="56">
        <f t="shared" si="78"/>
        <v>3.0301</v>
      </c>
      <c r="X302" s="56">
        <f t="shared" si="79"/>
        <v>0.50501666666666667</v>
      </c>
      <c r="Y302" s="56">
        <f t="shared" si="80"/>
        <v>0.38381266666666669</v>
      </c>
      <c r="Z302" s="56">
        <v>3.2</v>
      </c>
      <c r="AA302" s="56">
        <v>1</v>
      </c>
      <c r="AB302" s="56">
        <f t="shared" si="81"/>
        <v>1.2452465753424655</v>
      </c>
      <c r="AC302" s="56">
        <f t="shared" si="82"/>
        <v>9.364175908675799</v>
      </c>
      <c r="AD302" s="56">
        <f t="shared" si="83"/>
        <v>110.36750924200913</v>
      </c>
      <c r="AE302" s="54">
        <f t="shared" si="84"/>
        <v>110367.50924200914</v>
      </c>
    </row>
    <row r="303" spans="17:31" x14ac:dyDescent="0.25">
      <c r="Q303" s="57">
        <v>42730</v>
      </c>
      <c r="R303" s="62">
        <f t="shared" si="74"/>
        <v>53</v>
      </c>
      <c r="S303" s="54">
        <v>1579.95</v>
      </c>
      <c r="T303" s="54">
        <f t="shared" si="75"/>
        <v>1564.95</v>
      </c>
      <c r="U303" s="54">
        <f t="shared" si="76"/>
        <v>1554.95</v>
      </c>
      <c r="V303" s="55">
        <f t="shared" si="77"/>
        <v>103.66333333333334</v>
      </c>
      <c r="W303" s="56">
        <f t="shared" si="78"/>
        <v>3.1099000000000001</v>
      </c>
      <c r="X303" s="56">
        <f t="shared" si="79"/>
        <v>0.51831666666666676</v>
      </c>
      <c r="Y303" s="56">
        <f t="shared" si="80"/>
        <v>0.3939206666666667</v>
      </c>
      <c r="Z303" s="56">
        <v>3.2</v>
      </c>
      <c r="AA303" s="56">
        <v>1</v>
      </c>
      <c r="AB303" s="56">
        <f t="shared" si="81"/>
        <v>1.2780410958904111</v>
      </c>
      <c r="AC303" s="56">
        <f t="shared" si="82"/>
        <v>9.5001784292237446</v>
      </c>
      <c r="AD303" s="56">
        <f t="shared" si="83"/>
        <v>113.16351176255708</v>
      </c>
      <c r="AE303" s="54">
        <f t="shared" si="84"/>
        <v>113163.51176255709</v>
      </c>
    </row>
    <row r="304" spans="17:31" x14ac:dyDescent="0.25">
      <c r="Q304" s="57">
        <v>42731</v>
      </c>
      <c r="R304" s="62">
        <f t="shared" si="74"/>
        <v>53</v>
      </c>
      <c r="S304" s="54">
        <v>1579.95</v>
      </c>
      <c r="T304" s="54">
        <f t="shared" si="75"/>
        <v>1564.95</v>
      </c>
      <c r="U304" s="54">
        <f t="shared" si="76"/>
        <v>1554.95</v>
      </c>
      <c r="V304" s="55">
        <f t="shared" si="77"/>
        <v>103.66333333333334</v>
      </c>
      <c r="W304" s="56">
        <f t="shared" si="78"/>
        <v>3.1099000000000001</v>
      </c>
      <c r="X304" s="56">
        <f t="shared" si="79"/>
        <v>0.51831666666666676</v>
      </c>
      <c r="Y304" s="56">
        <f t="shared" si="80"/>
        <v>0.3939206666666667</v>
      </c>
      <c r="Z304" s="56">
        <v>3.2</v>
      </c>
      <c r="AA304" s="56">
        <v>1</v>
      </c>
      <c r="AB304" s="56">
        <f t="shared" si="81"/>
        <v>1.2780410958904111</v>
      </c>
      <c r="AC304" s="56">
        <f t="shared" si="82"/>
        <v>9.5001784292237446</v>
      </c>
      <c r="AD304" s="56">
        <f t="shared" si="83"/>
        <v>113.16351176255708</v>
      </c>
      <c r="AE304" s="54">
        <f t="shared" si="84"/>
        <v>113163.51176255709</v>
      </c>
    </row>
    <row r="305" spans="17:31" x14ac:dyDescent="0.25">
      <c r="Q305" s="57">
        <v>42732</v>
      </c>
      <c r="R305" s="62">
        <f t="shared" si="74"/>
        <v>53</v>
      </c>
      <c r="S305" s="54">
        <v>1600.05</v>
      </c>
      <c r="T305" s="54">
        <f t="shared" si="75"/>
        <v>1585.05</v>
      </c>
      <c r="U305" s="54">
        <f t="shared" si="76"/>
        <v>1575.05</v>
      </c>
      <c r="V305" s="55">
        <f t="shared" si="77"/>
        <v>105.00333333333333</v>
      </c>
      <c r="W305" s="56">
        <f t="shared" si="78"/>
        <v>3.1500999999999997</v>
      </c>
      <c r="X305" s="56">
        <f t="shared" si="79"/>
        <v>0.52501666666666669</v>
      </c>
      <c r="Y305" s="56">
        <f t="shared" si="80"/>
        <v>0.39901266666666668</v>
      </c>
      <c r="Z305" s="56">
        <v>3.2</v>
      </c>
      <c r="AA305" s="56">
        <v>1</v>
      </c>
      <c r="AB305" s="56">
        <f t="shared" si="81"/>
        <v>1.2945616438356162</v>
      </c>
      <c r="AC305" s="56">
        <f t="shared" si="82"/>
        <v>9.5686909771689503</v>
      </c>
      <c r="AD305" s="56">
        <f t="shared" si="83"/>
        <v>114.57202431050229</v>
      </c>
      <c r="AE305" s="54">
        <f t="shared" si="84"/>
        <v>114572.02431050228</v>
      </c>
    </row>
    <row r="306" spans="17:31" x14ac:dyDescent="0.25">
      <c r="Q306" s="57">
        <v>42733</v>
      </c>
      <c r="R306" s="62">
        <f t="shared" si="74"/>
        <v>53</v>
      </c>
      <c r="S306" s="54">
        <v>1630.05</v>
      </c>
      <c r="T306" s="54">
        <f t="shared" si="75"/>
        <v>1615.05</v>
      </c>
      <c r="U306" s="54">
        <f t="shared" si="76"/>
        <v>1605.05</v>
      </c>
      <c r="V306" s="55">
        <f t="shared" si="77"/>
        <v>107.00333333333333</v>
      </c>
      <c r="W306" s="56">
        <f t="shared" si="78"/>
        <v>3.2100999999999997</v>
      </c>
      <c r="X306" s="56">
        <f t="shared" si="79"/>
        <v>0.5350166666666667</v>
      </c>
      <c r="Y306" s="56">
        <f t="shared" si="80"/>
        <v>0.40661266666666668</v>
      </c>
      <c r="Z306" s="56">
        <v>3.2</v>
      </c>
      <c r="AA306" s="56">
        <v>1</v>
      </c>
      <c r="AB306" s="56">
        <f t="shared" si="81"/>
        <v>1.3192191780821918</v>
      </c>
      <c r="AC306" s="56">
        <f t="shared" si="82"/>
        <v>9.6709485114155243</v>
      </c>
      <c r="AD306" s="56">
        <f t="shared" si="83"/>
        <v>116.67428184474886</v>
      </c>
      <c r="AE306" s="54">
        <f t="shared" si="84"/>
        <v>116674.28184474887</v>
      </c>
    </row>
    <row r="307" spans="17:31" x14ac:dyDescent="0.25">
      <c r="Q307" s="57">
        <v>42734</v>
      </c>
      <c r="R307" s="62">
        <f t="shared" si="74"/>
        <v>53</v>
      </c>
      <c r="S307" s="54">
        <v>1630.05</v>
      </c>
      <c r="T307" s="54">
        <f t="shared" si="75"/>
        <v>1615.05</v>
      </c>
      <c r="U307" s="54">
        <f t="shared" si="76"/>
        <v>1605.05</v>
      </c>
      <c r="V307" s="55">
        <f t="shared" si="77"/>
        <v>107.00333333333333</v>
      </c>
      <c r="W307" s="56">
        <f t="shared" si="78"/>
        <v>3.2100999999999997</v>
      </c>
      <c r="X307" s="56">
        <f t="shared" si="79"/>
        <v>0.5350166666666667</v>
      </c>
      <c r="Y307" s="56">
        <f t="shared" si="80"/>
        <v>0.40661266666666668</v>
      </c>
      <c r="Z307" s="56">
        <v>3.2</v>
      </c>
      <c r="AA307" s="56">
        <v>1</v>
      </c>
      <c r="AB307" s="56">
        <f t="shared" si="81"/>
        <v>1.3192191780821918</v>
      </c>
      <c r="AC307" s="56">
        <f t="shared" si="82"/>
        <v>9.6709485114155243</v>
      </c>
      <c r="AD307" s="56">
        <f t="shared" si="83"/>
        <v>116.67428184474886</v>
      </c>
      <c r="AE307" s="54">
        <f t="shared" si="84"/>
        <v>116674.28184474887</v>
      </c>
    </row>
    <row r="308" spans="17:31" x14ac:dyDescent="0.25">
      <c r="Q308" s="57">
        <v>42735</v>
      </c>
      <c r="R308" s="62">
        <f t="shared" si="74"/>
        <v>53</v>
      </c>
      <c r="S308" s="54">
        <v>1630.05</v>
      </c>
      <c r="T308" s="54">
        <f t="shared" si="75"/>
        <v>1615.05</v>
      </c>
      <c r="U308" s="54">
        <f t="shared" si="76"/>
        <v>1605.05</v>
      </c>
      <c r="V308" s="55">
        <f t="shared" si="77"/>
        <v>107.00333333333333</v>
      </c>
      <c r="W308" s="56">
        <f t="shared" si="78"/>
        <v>3.2100999999999997</v>
      </c>
      <c r="X308" s="56">
        <f t="shared" si="79"/>
        <v>0.5350166666666667</v>
      </c>
      <c r="Y308" s="56">
        <f t="shared" si="80"/>
        <v>0.40661266666666668</v>
      </c>
      <c r="Z308" s="56">
        <v>3.2</v>
      </c>
      <c r="AA308" s="56">
        <v>1</v>
      </c>
      <c r="AB308" s="56">
        <f t="shared" si="81"/>
        <v>1.3192191780821918</v>
      </c>
      <c r="AC308" s="56">
        <f t="shared" si="82"/>
        <v>9.6709485114155243</v>
      </c>
      <c r="AD308" s="56">
        <f t="shared" si="83"/>
        <v>116.67428184474886</v>
      </c>
      <c r="AE308" s="54">
        <f t="shared" si="84"/>
        <v>116674.28184474887</v>
      </c>
    </row>
    <row r="309" spans="17:31" x14ac:dyDescent="0.25">
      <c r="Q309" s="57">
        <v>42736</v>
      </c>
      <c r="R309" s="62">
        <f t="shared" si="74"/>
        <v>1</v>
      </c>
      <c r="S309" s="54">
        <v>1630.05</v>
      </c>
      <c r="T309" s="54">
        <f t="shared" si="75"/>
        <v>1615.05</v>
      </c>
      <c r="U309" s="54">
        <f t="shared" si="76"/>
        <v>1605.05</v>
      </c>
      <c r="V309" s="55">
        <f t="shared" si="77"/>
        <v>107.00333333333333</v>
      </c>
      <c r="W309" s="56">
        <f t="shared" si="78"/>
        <v>3.2100999999999997</v>
      </c>
      <c r="X309" s="56">
        <f t="shared" si="79"/>
        <v>0.5350166666666667</v>
      </c>
      <c r="Y309" s="56">
        <f t="shared" si="80"/>
        <v>0.40661266666666668</v>
      </c>
      <c r="Z309" s="56">
        <v>3.2</v>
      </c>
      <c r="AA309" s="56">
        <v>1</v>
      </c>
      <c r="AB309" s="56">
        <f t="shared" si="81"/>
        <v>1.3192191780821918</v>
      </c>
      <c r="AC309" s="56">
        <f t="shared" si="82"/>
        <v>9.6709485114155243</v>
      </c>
      <c r="AD309" s="56">
        <f t="shared" si="83"/>
        <v>116.67428184474886</v>
      </c>
      <c r="AE309" s="54">
        <f t="shared" si="84"/>
        <v>116674.28184474887</v>
      </c>
    </row>
    <row r="310" spans="17:31" x14ac:dyDescent="0.25">
      <c r="Q310" s="57">
        <v>42737</v>
      </c>
      <c r="R310" s="62">
        <f t="shared" si="74"/>
        <v>1</v>
      </c>
      <c r="S310" s="54">
        <v>1620</v>
      </c>
      <c r="T310" s="54">
        <f t="shared" si="75"/>
        <v>1605</v>
      </c>
      <c r="U310" s="54">
        <f t="shared" si="76"/>
        <v>1595</v>
      </c>
      <c r="V310" s="55">
        <f t="shared" si="77"/>
        <v>106.33333333333333</v>
      </c>
      <c r="W310" s="56">
        <f t="shared" si="78"/>
        <v>3.19</v>
      </c>
      <c r="X310" s="56">
        <f t="shared" si="79"/>
        <v>0.53166666666666662</v>
      </c>
      <c r="Y310" s="56">
        <f t="shared" si="80"/>
        <v>0.40406666666666669</v>
      </c>
      <c r="Z310" s="56">
        <v>3.2</v>
      </c>
      <c r="AA310" s="56">
        <v>1</v>
      </c>
      <c r="AB310" s="56">
        <f t="shared" si="81"/>
        <v>1.310958904109589</v>
      </c>
      <c r="AC310" s="56">
        <f t="shared" si="82"/>
        <v>9.6366922374429222</v>
      </c>
      <c r="AD310" s="56">
        <f t="shared" si="83"/>
        <v>115.97002557077624</v>
      </c>
      <c r="AE310" s="54">
        <f t="shared" si="84"/>
        <v>115970.02557077624</v>
      </c>
    </row>
    <row r="311" spans="17:31" x14ac:dyDescent="0.25">
      <c r="Q311" s="57">
        <v>42738</v>
      </c>
      <c r="R311" s="62">
        <f t="shared" si="74"/>
        <v>1</v>
      </c>
      <c r="S311" s="54">
        <v>1609.95</v>
      </c>
      <c r="T311" s="54">
        <f t="shared" si="75"/>
        <v>1594.95</v>
      </c>
      <c r="U311" s="54">
        <f t="shared" si="76"/>
        <v>1584.95</v>
      </c>
      <c r="V311" s="55">
        <f t="shared" si="77"/>
        <v>105.66333333333334</v>
      </c>
      <c r="W311" s="56">
        <f t="shared" si="78"/>
        <v>3.1699000000000002</v>
      </c>
      <c r="X311" s="56">
        <f t="shared" si="79"/>
        <v>0.52831666666666677</v>
      </c>
      <c r="Y311" s="56">
        <f t="shared" si="80"/>
        <v>0.40152066666666675</v>
      </c>
      <c r="Z311" s="56">
        <v>3.2</v>
      </c>
      <c r="AA311" s="56">
        <v>1</v>
      </c>
      <c r="AB311" s="56">
        <f t="shared" si="81"/>
        <v>1.3026986301369865</v>
      </c>
      <c r="AC311" s="56">
        <f t="shared" si="82"/>
        <v>9.6024359634703202</v>
      </c>
      <c r="AD311" s="56">
        <f t="shared" si="83"/>
        <v>115.26576929680365</v>
      </c>
      <c r="AE311" s="54">
        <f t="shared" si="84"/>
        <v>115265.76929680366</v>
      </c>
    </row>
    <row r="312" spans="17:31" x14ac:dyDescent="0.25">
      <c r="Q312" s="57">
        <v>42739</v>
      </c>
      <c r="R312" s="62">
        <f t="shared" si="74"/>
        <v>1</v>
      </c>
      <c r="S312" s="54">
        <v>1600.05</v>
      </c>
      <c r="T312" s="54">
        <f t="shared" si="75"/>
        <v>1585.05</v>
      </c>
      <c r="U312" s="54">
        <f t="shared" si="76"/>
        <v>1575.05</v>
      </c>
      <c r="V312" s="55">
        <f t="shared" si="77"/>
        <v>105.00333333333333</v>
      </c>
      <c r="W312" s="56">
        <f t="shared" si="78"/>
        <v>3.1500999999999997</v>
      </c>
      <c r="X312" s="56">
        <f t="shared" si="79"/>
        <v>0.52501666666666669</v>
      </c>
      <c r="Y312" s="56">
        <f t="shared" si="80"/>
        <v>0.39901266666666668</v>
      </c>
      <c r="Z312" s="56">
        <v>3.2</v>
      </c>
      <c r="AA312" s="56">
        <v>1</v>
      </c>
      <c r="AB312" s="56">
        <f t="shared" si="81"/>
        <v>1.2945616438356162</v>
      </c>
      <c r="AC312" s="56">
        <f t="shared" si="82"/>
        <v>9.5686909771689503</v>
      </c>
      <c r="AD312" s="56">
        <f t="shared" si="83"/>
        <v>114.57202431050229</v>
      </c>
      <c r="AE312" s="54">
        <f t="shared" si="84"/>
        <v>114572.02431050228</v>
      </c>
    </row>
    <row r="313" spans="17:31" x14ac:dyDescent="0.25">
      <c r="Q313" s="57">
        <v>42740</v>
      </c>
      <c r="R313" s="62">
        <f t="shared" si="74"/>
        <v>1</v>
      </c>
      <c r="S313" s="54">
        <v>1601.55</v>
      </c>
      <c r="T313" s="54">
        <f t="shared" si="75"/>
        <v>1586.55</v>
      </c>
      <c r="U313" s="54">
        <f t="shared" si="76"/>
        <v>1576.55</v>
      </c>
      <c r="V313" s="55">
        <f t="shared" si="77"/>
        <v>105.10333333333332</v>
      </c>
      <c r="W313" s="56">
        <f t="shared" si="78"/>
        <v>3.1530999999999998</v>
      </c>
      <c r="X313" s="56">
        <f t="shared" si="79"/>
        <v>0.52551666666666663</v>
      </c>
      <c r="Y313" s="56">
        <f t="shared" si="80"/>
        <v>0.39939266666666662</v>
      </c>
      <c r="Z313" s="56">
        <v>3.2</v>
      </c>
      <c r="AA313" s="56">
        <v>1</v>
      </c>
      <c r="AB313" s="56">
        <f t="shared" si="81"/>
        <v>1.2957945205479451</v>
      </c>
      <c r="AC313" s="56">
        <f t="shared" si="82"/>
        <v>9.5738038538812784</v>
      </c>
      <c r="AD313" s="56">
        <f t="shared" si="83"/>
        <v>114.6771371872146</v>
      </c>
      <c r="AE313" s="54">
        <f t="shared" si="84"/>
        <v>114677.1371872146</v>
      </c>
    </row>
    <row r="314" spans="17:31" x14ac:dyDescent="0.25">
      <c r="Q314" s="57">
        <v>42741</v>
      </c>
      <c r="R314" s="62">
        <f t="shared" si="74"/>
        <v>1</v>
      </c>
      <c r="S314" s="54">
        <v>1600.05</v>
      </c>
      <c r="T314" s="54">
        <f t="shared" si="75"/>
        <v>1585.05</v>
      </c>
      <c r="U314" s="54">
        <f t="shared" si="76"/>
        <v>1575.05</v>
      </c>
      <c r="V314" s="55">
        <f t="shared" si="77"/>
        <v>105.00333333333333</v>
      </c>
      <c r="W314" s="56">
        <f t="shared" si="78"/>
        <v>3.1500999999999997</v>
      </c>
      <c r="X314" s="56">
        <f t="shared" si="79"/>
        <v>0.52501666666666669</v>
      </c>
      <c r="Y314" s="56">
        <f t="shared" si="80"/>
        <v>0.39901266666666668</v>
      </c>
      <c r="Z314" s="56">
        <v>3.2</v>
      </c>
      <c r="AA314" s="56">
        <v>1</v>
      </c>
      <c r="AB314" s="56">
        <f t="shared" si="81"/>
        <v>1.2945616438356162</v>
      </c>
      <c r="AC314" s="56">
        <f t="shared" si="82"/>
        <v>9.5686909771689503</v>
      </c>
      <c r="AD314" s="56">
        <f t="shared" si="83"/>
        <v>114.57202431050229</v>
      </c>
      <c r="AE314" s="54">
        <f t="shared" si="84"/>
        <v>114572.02431050228</v>
      </c>
    </row>
    <row r="315" spans="17:31" x14ac:dyDescent="0.25">
      <c r="Q315" s="57">
        <v>42742</v>
      </c>
      <c r="R315" s="62">
        <f t="shared" si="74"/>
        <v>1</v>
      </c>
      <c r="S315" s="54">
        <v>1600.05</v>
      </c>
      <c r="T315" s="54">
        <f t="shared" si="75"/>
        <v>1585.05</v>
      </c>
      <c r="U315" s="54">
        <f t="shared" si="76"/>
        <v>1575.05</v>
      </c>
      <c r="V315" s="55">
        <f t="shared" si="77"/>
        <v>105.00333333333333</v>
      </c>
      <c r="W315" s="56">
        <f t="shared" si="78"/>
        <v>3.1500999999999997</v>
      </c>
      <c r="X315" s="56">
        <f t="shared" si="79"/>
        <v>0.52501666666666669</v>
      </c>
      <c r="Y315" s="56">
        <f t="shared" si="80"/>
        <v>0.39901266666666668</v>
      </c>
      <c r="Z315" s="56">
        <v>3.2</v>
      </c>
      <c r="AA315" s="56">
        <v>1</v>
      </c>
      <c r="AB315" s="56">
        <f t="shared" si="81"/>
        <v>1.2945616438356162</v>
      </c>
      <c r="AC315" s="56">
        <f t="shared" si="82"/>
        <v>9.5686909771689503</v>
      </c>
      <c r="AD315" s="56">
        <f t="shared" si="83"/>
        <v>114.57202431050229</v>
      </c>
      <c r="AE315" s="54">
        <f t="shared" si="84"/>
        <v>114572.02431050228</v>
      </c>
    </row>
    <row r="316" spans="17:31" x14ac:dyDescent="0.25">
      <c r="Q316" s="57">
        <v>42743</v>
      </c>
      <c r="R316" s="62">
        <f t="shared" si="74"/>
        <v>2</v>
      </c>
      <c r="S316" s="54">
        <v>1600.05</v>
      </c>
      <c r="T316" s="54">
        <f t="shared" si="75"/>
        <v>1585.05</v>
      </c>
      <c r="U316" s="54">
        <f t="shared" si="76"/>
        <v>1575.05</v>
      </c>
      <c r="V316" s="55">
        <f t="shared" si="77"/>
        <v>105.00333333333333</v>
      </c>
      <c r="W316" s="56">
        <f t="shared" si="78"/>
        <v>3.1500999999999997</v>
      </c>
      <c r="X316" s="56">
        <f t="shared" si="79"/>
        <v>0.52501666666666669</v>
      </c>
      <c r="Y316" s="56">
        <f t="shared" si="80"/>
        <v>0.39901266666666668</v>
      </c>
      <c r="Z316" s="56">
        <v>3.2</v>
      </c>
      <c r="AA316" s="56">
        <v>1</v>
      </c>
      <c r="AB316" s="56">
        <f t="shared" si="81"/>
        <v>1.2945616438356162</v>
      </c>
      <c r="AC316" s="56">
        <f t="shared" si="82"/>
        <v>9.5686909771689503</v>
      </c>
      <c r="AD316" s="56">
        <f t="shared" si="83"/>
        <v>114.57202431050229</v>
      </c>
      <c r="AE316" s="54">
        <f t="shared" si="84"/>
        <v>114572.02431050228</v>
      </c>
    </row>
    <row r="317" spans="17:31" x14ac:dyDescent="0.25">
      <c r="Q317" s="57">
        <v>42744</v>
      </c>
      <c r="R317" s="62">
        <f t="shared" si="74"/>
        <v>2</v>
      </c>
      <c r="S317" s="54">
        <v>1609.95</v>
      </c>
      <c r="T317" s="54">
        <f t="shared" si="75"/>
        <v>1594.95</v>
      </c>
      <c r="U317" s="54">
        <f t="shared" si="76"/>
        <v>1584.95</v>
      </c>
      <c r="V317" s="55">
        <f t="shared" si="77"/>
        <v>105.66333333333334</v>
      </c>
      <c r="W317" s="56">
        <f t="shared" si="78"/>
        <v>3.1699000000000002</v>
      </c>
      <c r="X317" s="56">
        <f t="shared" si="79"/>
        <v>0.52831666666666677</v>
      </c>
      <c r="Y317" s="56">
        <f t="shared" si="80"/>
        <v>0.40152066666666675</v>
      </c>
      <c r="Z317" s="56">
        <v>3.2</v>
      </c>
      <c r="AA317" s="56">
        <v>1</v>
      </c>
      <c r="AB317" s="56">
        <f t="shared" si="81"/>
        <v>1.3026986301369865</v>
      </c>
      <c r="AC317" s="56">
        <f t="shared" si="82"/>
        <v>9.6024359634703202</v>
      </c>
      <c r="AD317" s="56">
        <f t="shared" si="83"/>
        <v>115.26576929680365</v>
      </c>
      <c r="AE317" s="54">
        <f t="shared" si="84"/>
        <v>115265.76929680366</v>
      </c>
    </row>
    <row r="318" spans="17:31" x14ac:dyDescent="0.25">
      <c r="Q318" s="57">
        <v>42745</v>
      </c>
      <c r="R318" s="62">
        <f t="shared" si="74"/>
        <v>2</v>
      </c>
      <c r="S318" s="54">
        <v>1630.05</v>
      </c>
      <c r="T318" s="54">
        <f t="shared" si="75"/>
        <v>1615.05</v>
      </c>
      <c r="U318" s="54">
        <f t="shared" si="76"/>
        <v>1605.05</v>
      </c>
      <c r="V318" s="55">
        <f t="shared" si="77"/>
        <v>107.00333333333333</v>
      </c>
      <c r="W318" s="56">
        <f t="shared" si="78"/>
        <v>3.2100999999999997</v>
      </c>
      <c r="X318" s="56">
        <f t="shared" si="79"/>
        <v>0.5350166666666667</v>
      </c>
      <c r="Y318" s="56">
        <f t="shared" si="80"/>
        <v>0.40661266666666668</v>
      </c>
      <c r="Z318" s="56">
        <v>3.2</v>
      </c>
      <c r="AA318" s="56">
        <v>1</v>
      </c>
      <c r="AB318" s="56">
        <f t="shared" si="81"/>
        <v>1.3192191780821918</v>
      </c>
      <c r="AC318" s="56">
        <f t="shared" si="82"/>
        <v>9.6709485114155243</v>
      </c>
      <c r="AD318" s="56">
        <f t="shared" si="83"/>
        <v>116.67428184474886</v>
      </c>
      <c r="AE318" s="54">
        <f t="shared" si="84"/>
        <v>116674.28184474887</v>
      </c>
    </row>
    <row r="319" spans="17:31" x14ac:dyDescent="0.25">
      <c r="Q319" s="57">
        <v>42746</v>
      </c>
      <c r="R319" s="62">
        <f t="shared" si="74"/>
        <v>2</v>
      </c>
      <c r="S319" s="54">
        <v>1630.05</v>
      </c>
      <c r="T319" s="54">
        <f t="shared" si="75"/>
        <v>1615.05</v>
      </c>
      <c r="U319" s="54">
        <f t="shared" si="76"/>
        <v>1605.05</v>
      </c>
      <c r="V319" s="55">
        <f t="shared" si="77"/>
        <v>107.00333333333333</v>
      </c>
      <c r="W319" s="56">
        <f t="shared" si="78"/>
        <v>3.2100999999999997</v>
      </c>
      <c r="X319" s="56">
        <f t="shared" si="79"/>
        <v>0.5350166666666667</v>
      </c>
      <c r="Y319" s="56">
        <f t="shared" si="80"/>
        <v>0.40661266666666668</v>
      </c>
      <c r="Z319" s="56">
        <v>3.2</v>
      </c>
      <c r="AA319" s="56">
        <v>1</v>
      </c>
      <c r="AB319" s="56">
        <f t="shared" si="81"/>
        <v>1.3192191780821918</v>
      </c>
      <c r="AC319" s="56">
        <f t="shared" si="82"/>
        <v>9.6709485114155243</v>
      </c>
      <c r="AD319" s="56">
        <f t="shared" si="83"/>
        <v>116.67428184474886</v>
      </c>
      <c r="AE319" s="54">
        <f t="shared" si="84"/>
        <v>116674.28184474887</v>
      </c>
    </row>
    <row r="320" spans="17:31" x14ac:dyDescent="0.25">
      <c r="Q320" s="57">
        <v>42747</v>
      </c>
      <c r="R320" s="62">
        <f t="shared" si="74"/>
        <v>2</v>
      </c>
      <c r="S320" s="54">
        <v>1650</v>
      </c>
      <c r="T320" s="54">
        <f t="shared" si="75"/>
        <v>1635</v>
      </c>
      <c r="U320" s="54">
        <f t="shared" si="76"/>
        <v>1625</v>
      </c>
      <c r="V320" s="55">
        <f t="shared" si="77"/>
        <v>108.33333333333333</v>
      </c>
      <c r="W320" s="56">
        <f t="shared" si="78"/>
        <v>3.2499999999999996</v>
      </c>
      <c r="X320" s="56">
        <f t="shared" si="79"/>
        <v>0.54166666666666663</v>
      </c>
      <c r="Y320" s="56">
        <f t="shared" si="80"/>
        <v>0.41166666666666668</v>
      </c>
      <c r="Z320" s="56">
        <v>3.2</v>
      </c>
      <c r="AA320" s="56">
        <v>1</v>
      </c>
      <c r="AB320" s="56">
        <f t="shared" si="81"/>
        <v>1.3356164383561644</v>
      </c>
      <c r="AC320" s="56">
        <f t="shared" si="82"/>
        <v>9.7389497716894962</v>
      </c>
      <c r="AD320" s="56">
        <f t="shared" si="83"/>
        <v>118.07228310502282</v>
      </c>
      <c r="AE320" s="54">
        <f t="shared" si="84"/>
        <v>118072.28310502281</v>
      </c>
    </row>
    <row r="321" spans="17:31" x14ac:dyDescent="0.25">
      <c r="Q321" s="57">
        <v>42748</v>
      </c>
      <c r="R321" s="62">
        <f t="shared" si="74"/>
        <v>2</v>
      </c>
      <c r="S321" s="54">
        <v>1680</v>
      </c>
      <c r="T321" s="54">
        <f t="shared" si="75"/>
        <v>1665</v>
      </c>
      <c r="U321" s="54">
        <f t="shared" si="76"/>
        <v>1655</v>
      </c>
      <c r="V321" s="55">
        <f t="shared" si="77"/>
        <v>110.33333333333333</v>
      </c>
      <c r="W321" s="56">
        <f t="shared" si="78"/>
        <v>3.3099999999999996</v>
      </c>
      <c r="X321" s="56">
        <f t="shared" si="79"/>
        <v>0.55166666666666664</v>
      </c>
      <c r="Y321" s="56">
        <f t="shared" si="80"/>
        <v>0.41926666666666668</v>
      </c>
      <c r="Z321" s="56">
        <v>3.2</v>
      </c>
      <c r="AA321" s="56">
        <v>1</v>
      </c>
      <c r="AB321" s="56">
        <f t="shared" si="81"/>
        <v>1.3602739726027395</v>
      </c>
      <c r="AC321" s="56">
        <f t="shared" si="82"/>
        <v>9.8412073059360718</v>
      </c>
      <c r="AD321" s="56">
        <f t="shared" si="83"/>
        <v>120.1745406392694</v>
      </c>
      <c r="AE321" s="54">
        <f t="shared" si="84"/>
        <v>120174.5406392694</v>
      </c>
    </row>
    <row r="322" spans="17:31" x14ac:dyDescent="0.25">
      <c r="Q322" s="57">
        <v>42749</v>
      </c>
      <c r="R322" s="62">
        <f t="shared" si="74"/>
        <v>2</v>
      </c>
      <c r="S322" s="54">
        <v>1680</v>
      </c>
      <c r="T322" s="54">
        <f t="shared" si="75"/>
        <v>1665</v>
      </c>
      <c r="U322" s="54">
        <f t="shared" si="76"/>
        <v>1655</v>
      </c>
      <c r="V322" s="55">
        <f t="shared" si="77"/>
        <v>110.33333333333333</v>
      </c>
      <c r="W322" s="56">
        <f t="shared" si="78"/>
        <v>3.3099999999999996</v>
      </c>
      <c r="X322" s="56">
        <f t="shared" si="79"/>
        <v>0.55166666666666664</v>
      </c>
      <c r="Y322" s="56">
        <f t="shared" si="80"/>
        <v>0.41926666666666668</v>
      </c>
      <c r="Z322" s="56">
        <v>3.2</v>
      </c>
      <c r="AA322" s="56">
        <v>1</v>
      </c>
      <c r="AB322" s="56">
        <f t="shared" si="81"/>
        <v>1.3602739726027395</v>
      </c>
      <c r="AC322" s="56">
        <f t="shared" si="82"/>
        <v>9.8412073059360718</v>
      </c>
      <c r="AD322" s="56">
        <f t="shared" si="83"/>
        <v>120.1745406392694</v>
      </c>
      <c r="AE322" s="54">
        <f t="shared" si="84"/>
        <v>120174.5406392694</v>
      </c>
    </row>
    <row r="323" spans="17:31" x14ac:dyDescent="0.25">
      <c r="Q323" s="57">
        <v>42750</v>
      </c>
      <c r="R323" s="62">
        <f t="shared" si="74"/>
        <v>3</v>
      </c>
      <c r="S323" s="54">
        <v>1680</v>
      </c>
      <c r="T323" s="54">
        <f t="shared" si="75"/>
        <v>1665</v>
      </c>
      <c r="U323" s="54">
        <f t="shared" si="76"/>
        <v>1655</v>
      </c>
      <c r="V323" s="55">
        <f t="shared" si="77"/>
        <v>110.33333333333333</v>
      </c>
      <c r="W323" s="56">
        <f t="shared" si="78"/>
        <v>3.3099999999999996</v>
      </c>
      <c r="X323" s="56">
        <f t="shared" si="79"/>
        <v>0.55166666666666664</v>
      </c>
      <c r="Y323" s="56">
        <f t="shared" si="80"/>
        <v>0.41926666666666668</v>
      </c>
      <c r="Z323" s="56">
        <v>3.2</v>
      </c>
      <c r="AA323" s="56">
        <v>1</v>
      </c>
      <c r="AB323" s="56">
        <f t="shared" si="81"/>
        <v>1.3602739726027395</v>
      </c>
      <c r="AC323" s="56">
        <f t="shared" si="82"/>
        <v>9.8412073059360718</v>
      </c>
      <c r="AD323" s="56">
        <f t="shared" si="83"/>
        <v>120.1745406392694</v>
      </c>
      <c r="AE323" s="54">
        <f t="shared" si="84"/>
        <v>120174.5406392694</v>
      </c>
    </row>
    <row r="324" spans="17:31" x14ac:dyDescent="0.25">
      <c r="Q324" s="57">
        <v>42751</v>
      </c>
      <c r="R324" s="62">
        <f t="shared" ref="R324:R368" si="85">WEEKNUM(Q324)</f>
        <v>3</v>
      </c>
      <c r="S324" s="54">
        <v>1680</v>
      </c>
      <c r="T324" s="54">
        <f t="shared" ref="T324:T368" si="86">S324-15</f>
        <v>1665</v>
      </c>
      <c r="U324" s="54">
        <f t="shared" ref="U324:U368" si="87">T324-10</f>
        <v>1655</v>
      </c>
      <c r="V324" s="55">
        <f t="shared" ref="V324:V368" si="88">U324/15</f>
        <v>110.33333333333333</v>
      </c>
      <c r="W324" s="56">
        <f t="shared" ref="W324:W368" si="89">V324*3%</f>
        <v>3.3099999999999996</v>
      </c>
      <c r="X324" s="56">
        <f t="shared" ref="X324:X368" si="90">V324*0.5%</f>
        <v>0.55166666666666664</v>
      </c>
      <c r="Y324" s="56">
        <f t="shared" ref="Y324:Y368" si="91">(V324*0.08%)+(V324*0.3%)</f>
        <v>0.41926666666666668</v>
      </c>
      <c r="Z324" s="56">
        <v>3.2</v>
      </c>
      <c r="AA324" s="56">
        <v>1</v>
      </c>
      <c r="AB324" s="56">
        <f t="shared" ref="AB324:AB368" si="92">((V324*15%)/365)*30</f>
        <v>1.3602739726027395</v>
      </c>
      <c r="AC324" s="56">
        <f t="shared" ref="AC324:AC368" si="93">SUM(W324:AB324)</f>
        <v>9.8412073059360718</v>
      </c>
      <c r="AD324" s="56">
        <f t="shared" ref="AD324:AD368" si="94">V324+AC324</f>
        <v>120.1745406392694</v>
      </c>
      <c r="AE324" s="54">
        <f t="shared" ref="AE324:AE368" si="95">AD324*1000</f>
        <v>120174.5406392694</v>
      </c>
    </row>
    <row r="325" spans="17:31" x14ac:dyDescent="0.25">
      <c r="Q325" s="57">
        <v>42752</v>
      </c>
      <c r="R325" s="62">
        <f t="shared" si="85"/>
        <v>3</v>
      </c>
      <c r="S325" s="54">
        <v>1729.95</v>
      </c>
      <c r="T325" s="54">
        <f t="shared" si="86"/>
        <v>1714.95</v>
      </c>
      <c r="U325" s="54">
        <f t="shared" si="87"/>
        <v>1704.95</v>
      </c>
      <c r="V325" s="55">
        <f t="shared" si="88"/>
        <v>113.66333333333334</v>
      </c>
      <c r="W325" s="56">
        <f t="shared" si="89"/>
        <v>3.4098999999999999</v>
      </c>
      <c r="X325" s="56">
        <f t="shared" si="90"/>
        <v>0.56831666666666669</v>
      </c>
      <c r="Y325" s="56">
        <f t="shared" si="91"/>
        <v>0.43192066666666667</v>
      </c>
      <c r="Z325" s="56">
        <v>3.2</v>
      </c>
      <c r="AA325" s="56">
        <v>1</v>
      </c>
      <c r="AB325" s="56">
        <f t="shared" si="92"/>
        <v>1.4013287671232879</v>
      </c>
      <c r="AC325" s="56">
        <f t="shared" si="93"/>
        <v>10.011466100456623</v>
      </c>
      <c r="AD325" s="56">
        <f t="shared" si="94"/>
        <v>123.67479943378996</v>
      </c>
      <c r="AE325" s="54">
        <f t="shared" si="95"/>
        <v>123674.79943378996</v>
      </c>
    </row>
    <row r="326" spans="17:31" x14ac:dyDescent="0.25">
      <c r="Q326" s="57">
        <v>42753</v>
      </c>
      <c r="R326" s="62">
        <f t="shared" si="85"/>
        <v>3</v>
      </c>
      <c r="S326" s="54">
        <v>1780.05</v>
      </c>
      <c r="T326" s="54">
        <f t="shared" si="86"/>
        <v>1765.05</v>
      </c>
      <c r="U326" s="54">
        <f t="shared" si="87"/>
        <v>1755.05</v>
      </c>
      <c r="V326" s="55">
        <f t="shared" si="88"/>
        <v>117.00333333333333</v>
      </c>
      <c r="W326" s="56">
        <f t="shared" si="89"/>
        <v>3.5101</v>
      </c>
      <c r="X326" s="56">
        <f t="shared" si="90"/>
        <v>0.58501666666666663</v>
      </c>
      <c r="Y326" s="56">
        <f t="shared" si="91"/>
        <v>0.44461266666666666</v>
      </c>
      <c r="Z326" s="56">
        <v>3.2</v>
      </c>
      <c r="AA326" s="56">
        <v>1</v>
      </c>
      <c r="AB326" s="56">
        <f t="shared" si="92"/>
        <v>1.4425068493150683</v>
      </c>
      <c r="AC326" s="56">
        <f t="shared" si="93"/>
        <v>10.182236182648401</v>
      </c>
      <c r="AD326" s="56">
        <f t="shared" si="94"/>
        <v>127.18556951598173</v>
      </c>
      <c r="AE326" s="54">
        <f t="shared" si="95"/>
        <v>127185.56951598173</v>
      </c>
    </row>
    <row r="327" spans="17:31" x14ac:dyDescent="0.25">
      <c r="Q327" s="57">
        <v>42754</v>
      </c>
      <c r="R327" s="62">
        <f t="shared" si="85"/>
        <v>3</v>
      </c>
      <c r="S327" s="54">
        <v>1810.05</v>
      </c>
      <c r="T327" s="54">
        <f t="shared" si="86"/>
        <v>1795.05</v>
      </c>
      <c r="U327" s="54">
        <f t="shared" si="87"/>
        <v>1785.05</v>
      </c>
      <c r="V327" s="55">
        <f t="shared" si="88"/>
        <v>119.00333333333333</v>
      </c>
      <c r="W327" s="56">
        <f t="shared" si="89"/>
        <v>3.5700999999999996</v>
      </c>
      <c r="X327" s="56">
        <f t="shared" si="90"/>
        <v>0.59501666666666664</v>
      </c>
      <c r="Y327" s="56">
        <f t="shared" si="91"/>
        <v>0.45221266666666665</v>
      </c>
      <c r="Z327" s="56">
        <v>3.2</v>
      </c>
      <c r="AA327" s="56">
        <v>1</v>
      </c>
      <c r="AB327" s="56">
        <f t="shared" si="92"/>
        <v>1.4671643835616439</v>
      </c>
      <c r="AC327" s="56">
        <f t="shared" si="93"/>
        <v>10.284493716894977</v>
      </c>
      <c r="AD327" s="56">
        <f t="shared" si="94"/>
        <v>129.28782705022832</v>
      </c>
      <c r="AE327" s="54">
        <f t="shared" si="95"/>
        <v>129287.82705022831</v>
      </c>
    </row>
    <row r="328" spans="17:31" x14ac:dyDescent="0.25">
      <c r="Q328" s="57">
        <v>42755</v>
      </c>
      <c r="R328" s="62">
        <f t="shared" si="85"/>
        <v>3</v>
      </c>
      <c r="S328" s="54">
        <v>1810.05</v>
      </c>
      <c r="T328" s="54">
        <f t="shared" si="86"/>
        <v>1795.05</v>
      </c>
      <c r="U328" s="54">
        <f t="shared" si="87"/>
        <v>1785.05</v>
      </c>
      <c r="V328" s="55">
        <f t="shared" si="88"/>
        <v>119.00333333333333</v>
      </c>
      <c r="W328" s="56">
        <f t="shared" si="89"/>
        <v>3.5700999999999996</v>
      </c>
      <c r="X328" s="56">
        <f t="shared" si="90"/>
        <v>0.59501666666666664</v>
      </c>
      <c r="Y328" s="56">
        <f t="shared" si="91"/>
        <v>0.45221266666666665</v>
      </c>
      <c r="Z328" s="56">
        <v>3.2</v>
      </c>
      <c r="AA328" s="56">
        <v>1</v>
      </c>
      <c r="AB328" s="56">
        <f t="shared" si="92"/>
        <v>1.4671643835616439</v>
      </c>
      <c r="AC328" s="56">
        <f t="shared" si="93"/>
        <v>10.284493716894977</v>
      </c>
      <c r="AD328" s="56">
        <f t="shared" si="94"/>
        <v>129.28782705022832</v>
      </c>
      <c r="AE328" s="54">
        <f t="shared" si="95"/>
        <v>129287.82705022831</v>
      </c>
    </row>
    <row r="329" spans="17:31" x14ac:dyDescent="0.25">
      <c r="Q329" s="57">
        <v>42756</v>
      </c>
      <c r="R329" s="62">
        <f t="shared" si="85"/>
        <v>3</v>
      </c>
      <c r="S329" s="54">
        <v>1810.05</v>
      </c>
      <c r="T329" s="54">
        <f t="shared" si="86"/>
        <v>1795.05</v>
      </c>
      <c r="U329" s="54">
        <f t="shared" si="87"/>
        <v>1785.05</v>
      </c>
      <c r="V329" s="55">
        <f t="shared" si="88"/>
        <v>119.00333333333333</v>
      </c>
      <c r="W329" s="56">
        <f t="shared" si="89"/>
        <v>3.5700999999999996</v>
      </c>
      <c r="X329" s="56">
        <f t="shared" si="90"/>
        <v>0.59501666666666664</v>
      </c>
      <c r="Y329" s="56">
        <f t="shared" si="91"/>
        <v>0.45221266666666665</v>
      </c>
      <c r="Z329" s="56">
        <v>3.2</v>
      </c>
      <c r="AA329" s="56">
        <v>1</v>
      </c>
      <c r="AB329" s="56">
        <f t="shared" si="92"/>
        <v>1.4671643835616439</v>
      </c>
      <c r="AC329" s="56">
        <f t="shared" si="93"/>
        <v>10.284493716894977</v>
      </c>
      <c r="AD329" s="56">
        <f t="shared" si="94"/>
        <v>129.28782705022832</v>
      </c>
      <c r="AE329" s="54">
        <f t="shared" si="95"/>
        <v>129287.82705022831</v>
      </c>
    </row>
    <row r="330" spans="17:31" x14ac:dyDescent="0.25">
      <c r="Q330" s="57">
        <v>42757</v>
      </c>
      <c r="R330" s="62">
        <f t="shared" si="85"/>
        <v>4</v>
      </c>
      <c r="S330" s="54">
        <v>1810.05</v>
      </c>
      <c r="T330" s="54">
        <f t="shared" si="86"/>
        <v>1795.05</v>
      </c>
      <c r="U330" s="54">
        <f t="shared" si="87"/>
        <v>1785.05</v>
      </c>
      <c r="V330" s="55">
        <f t="shared" si="88"/>
        <v>119.00333333333333</v>
      </c>
      <c r="W330" s="56">
        <f t="shared" si="89"/>
        <v>3.5700999999999996</v>
      </c>
      <c r="X330" s="56">
        <f t="shared" si="90"/>
        <v>0.59501666666666664</v>
      </c>
      <c r="Y330" s="56">
        <f t="shared" si="91"/>
        <v>0.45221266666666665</v>
      </c>
      <c r="Z330" s="56">
        <v>3.2</v>
      </c>
      <c r="AA330" s="56">
        <v>1</v>
      </c>
      <c r="AB330" s="56">
        <f t="shared" si="92"/>
        <v>1.4671643835616439</v>
      </c>
      <c r="AC330" s="56">
        <f t="shared" si="93"/>
        <v>10.284493716894977</v>
      </c>
      <c r="AD330" s="56">
        <f t="shared" si="94"/>
        <v>129.28782705022832</v>
      </c>
      <c r="AE330" s="54">
        <f t="shared" si="95"/>
        <v>129287.82705022831</v>
      </c>
    </row>
    <row r="331" spans="17:31" x14ac:dyDescent="0.25">
      <c r="Q331" s="57">
        <v>42758</v>
      </c>
      <c r="R331" s="62">
        <f t="shared" si="85"/>
        <v>4</v>
      </c>
      <c r="S331" s="54">
        <v>1950</v>
      </c>
      <c r="T331" s="54">
        <f t="shared" si="86"/>
        <v>1935</v>
      </c>
      <c r="U331" s="54">
        <f t="shared" si="87"/>
        <v>1925</v>
      </c>
      <c r="V331" s="55">
        <f t="shared" si="88"/>
        <v>128.33333333333334</v>
      </c>
      <c r="W331" s="56">
        <f t="shared" si="89"/>
        <v>3.85</v>
      </c>
      <c r="X331" s="56">
        <f t="shared" si="90"/>
        <v>0.64166666666666672</v>
      </c>
      <c r="Y331" s="56">
        <f t="shared" si="91"/>
        <v>0.48766666666666669</v>
      </c>
      <c r="Z331" s="56">
        <v>3.2</v>
      </c>
      <c r="AA331" s="56">
        <v>1</v>
      </c>
      <c r="AB331" s="56">
        <f t="shared" si="92"/>
        <v>1.5821917808219177</v>
      </c>
      <c r="AC331" s="56">
        <f t="shared" si="93"/>
        <v>10.761525114155251</v>
      </c>
      <c r="AD331" s="56">
        <f t="shared" si="94"/>
        <v>139.0948584474886</v>
      </c>
      <c r="AE331" s="54">
        <f t="shared" si="95"/>
        <v>139094.8584474886</v>
      </c>
    </row>
    <row r="332" spans="17:31" x14ac:dyDescent="0.25">
      <c r="Q332" s="57">
        <v>42759</v>
      </c>
      <c r="R332" s="62">
        <f t="shared" si="85"/>
        <v>4</v>
      </c>
      <c r="S332" s="54">
        <v>1950</v>
      </c>
      <c r="T332" s="54">
        <f t="shared" si="86"/>
        <v>1935</v>
      </c>
      <c r="U332" s="54">
        <f t="shared" si="87"/>
        <v>1925</v>
      </c>
      <c r="V332" s="55">
        <f t="shared" si="88"/>
        <v>128.33333333333334</v>
      </c>
      <c r="W332" s="56">
        <f t="shared" si="89"/>
        <v>3.85</v>
      </c>
      <c r="X332" s="56">
        <f t="shared" si="90"/>
        <v>0.64166666666666672</v>
      </c>
      <c r="Y332" s="56">
        <f t="shared" si="91"/>
        <v>0.48766666666666669</v>
      </c>
      <c r="Z332" s="56">
        <v>3.2</v>
      </c>
      <c r="AA332" s="56">
        <v>1</v>
      </c>
      <c r="AB332" s="56">
        <f t="shared" si="92"/>
        <v>1.5821917808219177</v>
      </c>
      <c r="AC332" s="56">
        <f t="shared" si="93"/>
        <v>10.761525114155251</v>
      </c>
      <c r="AD332" s="56">
        <f t="shared" si="94"/>
        <v>139.0948584474886</v>
      </c>
      <c r="AE332" s="54">
        <f t="shared" si="95"/>
        <v>139094.8584474886</v>
      </c>
    </row>
    <row r="333" spans="17:31" x14ac:dyDescent="0.25">
      <c r="Q333" s="57">
        <v>42760</v>
      </c>
      <c r="R333" s="62">
        <f t="shared" si="85"/>
        <v>4</v>
      </c>
      <c r="S333" s="54">
        <v>1980</v>
      </c>
      <c r="T333" s="54">
        <f t="shared" si="86"/>
        <v>1965</v>
      </c>
      <c r="U333" s="54">
        <f t="shared" si="87"/>
        <v>1955</v>
      </c>
      <c r="V333" s="55">
        <f t="shared" si="88"/>
        <v>130.33333333333334</v>
      </c>
      <c r="W333" s="56">
        <f t="shared" si="89"/>
        <v>3.91</v>
      </c>
      <c r="X333" s="56">
        <f t="shared" si="90"/>
        <v>0.65166666666666673</v>
      </c>
      <c r="Y333" s="56">
        <f t="shared" si="91"/>
        <v>0.49526666666666669</v>
      </c>
      <c r="Z333" s="56">
        <v>3.2</v>
      </c>
      <c r="AA333" s="56">
        <v>1</v>
      </c>
      <c r="AB333" s="56">
        <f t="shared" si="92"/>
        <v>1.6068493150684933</v>
      </c>
      <c r="AC333" s="56">
        <f t="shared" si="93"/>
        <v>10.863782648401825</v>
      </c>
      <c r="AD333" s="56">
        <f t="shared" si="94"/>
        <v>141.19711598173518</v>
      </c>
      <c r="AE333" s="54">
        <f t="shared" si="95"/>
        <v>141197.11598173517</v>
      </c>
    </row>
    <row r="334" spans="17:31" x14ac:dyDescent="0.25">
      <c r="Q334" s="57">
        <v>42761</v>
      </c>
      <c r="R334" s="62">
        <f t="shared" si="85"/>
        <v>4</v>
      </c>
      <c r="S334" s="54">
        <v>1980</v>
      </c>
      <c r="T334" s="54">
        <f t="shared" si="86"/>
        <v>1965</v>
      </c>
      <c r="U334" s="54">
        <f t="shared" si="87"/>
        <v>1955</v>
      </c>
      <c r="V334" s="55">
        <f t="shared" si="88"/>
        <v>130.33333333333334</v>
      </c>
      <c r="W334" s="56">
        <f t="shared" si="89"/>
        <v>3.91</v>
      </c>
      <c r="X334" s="56">
        <f t="shared" si="90"/>
        <v>0.65166666666666673</v>
      </c>
      <c r="Y334" s="56">
        <f t="shared" si="91"/>
        <v>0.49526666666666669</v>
      </c>
      <c r="Z334" s="56">
        <v>3.2</v>
      </c>
      <c r="AA334" s="56">
        <v>1</v>
      </c>
      <c r="AB334" s="56">
        <f t="shared" si="92"/>
        <v>1.6068493150684933</v>
      </c>
      <c r="AC334" s="56">
        <f t="shared" si="93"/>
        <v>10.863782648401825</v>
      </c>
      <c r="AD334" s="56">
        <f t="shared" si="94"/>
        <v>141.19711598173518</v>
      </c>
      <c r="AE334" s="54">
        <f t="shared" si="95"/>
        <v>141197.11598173517</v>
      </c>
    </row>
    <row r="335" spans="17:31" x14ac:dyDescent="0.25">
      <c r="Q335" s="57">
        <v>42762</v>
      </c>
      <c r="R335" s="62">
        <f t="shared" si="85"/>
        <v>4</v>
      </c>
      <c r="S335" s="54">
        <v>1980</v>
      </c>
      <c r="T335" s="54">
        <f t="shared" si="86"/>
        <v>1965</v>
      </c>
      <c r="U335" s="54">
        <f t="shared" si="87"/>
        <v>1955</v>
      </c>
      <c r="V335" s="55">
        <f t="shared" si="88"/>
        <v>130.33333333333334</v>
      </c>
      <c r="W335" s="56">
        <f t="shared" si="89"/>
        <v>3.91</v>
      </c>
      <c r="X335" s="56">
        <f t="shared" si="90"/>
        <v>0.65166666666666673</v>
      </c>
      <c r="Y335" s="56">
        <f t="shared" si="91"/>
        <v>0.49526666666666669</v>
      </c>
      <c r="Z335" s="56">
        <v>3.2</v>
      </c>
      <c r="AA335" s="56">
        <v>1</v>
      </c>
      <c r="AB335" s="56">
        <f t="shared" si="92"/>
        <v>1.6068493150684933</v>
      </c>
      <c r="AC335" s="56">
        <f t="shared" si="93"/>
        <v>10.863782648401825</v>
      </c>
      <c r="AD335" s="56">
        <f t="shared" si="94"/>
        <v>141.19711598173518</v>
      </c>
      <c r="AE335" s="54">
        <f t="shared" si="95"/>
        <v>141197.11598173517</v>
      </c>
    </row>
    <row r="336" spans="17:31" x14ac:dyDescent="0.25">
      <c r="Q336" s="57">
        <v>42763</v>
      </c>
      <c r="R336" s="62">
        <f t="shared" si="85"/>
        <v>4</v>
      </c>
      <c r="S336" s="54">
        <v>1990.0499999999997</v>
      </c>
      <c r="T336" s="54">
        <f t="shared" si="86"/>
        <v>1975.0499999999997</v>
      </c>
      <c r="U336" s="54">
        <f t="shared" si="87"/>
        <v>1965.0499999999997</v>
      </c>
      <c r="V336" s="55">
        <f t="shared" si="88"/>
        <v>131.0033333333333</v>
      </c>
      <c r="W336" s="56">
        <f t="shared" si="89"/>
        <v>3.930099999999999</v>
      </c>
      <c r="X336" s="56">
        <f t="shared" si="90"/>
        <v>0.65501666666666647</v>
      </c>
      <c r="Y336" s="56">
        <f t="shared" si="91"/>
        <v>0.49781266666666657</v>
      </c>
      <c r="Z336" s="56">
        <v>3.2</v>
      </c>
      <c r="AA336" s="56">
        <v>1</v>
      </c>
      <c r="AB336" s="56">
        <f t="shared" si="92"/>
        <v>1.6151095890410954</v>
      </c>
      <c r="AC336" s="56">
        <f t="shared" si="93"/>
        <v>10.898038922374427</v>
      </c>
      <c r="AD336" s="56">
        <f t="shared" si="94"/>
        <v>141.90137225570774</v>
      </c>
      <c r="AE336" s="54">
        <f t="shared" si="95"/>
        <v>141901.37225570774</v>
      </c>
    </row>
    <row r="337" spans="17:31" x14ac:dyDescent="0.25">
      <c r="Q337" s="57">
        <v>42764</v>
      </c>
      <c r="R337" s="62">
        <f t="shared" si="85"/>
        <v>5</v>
      </c>
      <c r="S337" s="54">
        <v>1990.0499999999997</v>
      </c>
      <c r="T337" s="54">
        <f t="shared" si="86"/>
        <v>1975.0499999999997</v>
      </c>
      <c r="U337" s="54">
        <f t="shared" si="87"/>
        <v>1965.0499999999997</v>
      </c>
      <c r="V337" s="55">
        <f t="shared" si="88"/>
        <v>131.0033333333333</v>
      </c>
      <c r="W337" s="56">
        <f t="shared" si="89"/>
        <v>3.930099999999999</v>
      </c>
      <c r="X337" s="56">
        <f t="shared" si="90"/>
        <v>0.65501666666666647</v>
      </c>
      <c r="Y337" s="56">
        <f t="shared" si="91"/>
        <v>0.49781266666666657</v>
      </c>
      <c r="Z337" s="56">
        <v>3.2</v>
      </c>
      <c r="AA337" s="56">
        <v>1</v>
      </c>
      <c r="AB337" s="56">
        <f t="shared" si="92"/>
        <v>1.6151095890410954</v>
      </c>
      <c r="AC337" s="56">
        <f t="shared" si="93"/>
        <v>10.898038922374427</v>
      </c>
      <c r="AD337" s="56">
        <f t="shared" si="94"/>
        <v>141.90137225570774</v>
      </c>
      <c r="AE337" s="54">
        <f t="shared" si="95"/>
        <v>141901.37225570774</v>
      </c>
    </row>
    <row r="338" spans="17:31" x14ac:dyDescent="0.25">
      <c r="Q338" s="57">
        <v>42765</v>
      </c>
      <c r="R338" s="62">
        <f t="shared" si="85"/>
        <v>5</v>
      </c>
      <c r="S338" s="54">
        <v>2020.0499999999997</v>
      </c>
      <c r="T338" s="54">
        <f t="shared" si="86"/>
        <v>2005.0499999999997</v>
      </c>
      <c r="U338" s="54">
        <f t="shared" si="87"/>
        <v>1995.0499999999997</v>
      </c>
      <c r="V338" s="55">
        <f t="shared" si="88"/>
        <v>133.0033333333333</v>
      </c>
      <c r="W338" s="56">
        <f t="shared" si="89"/>
        <v>3.9900999999999991</v>
      </c>
      <c r="X338" s="56">
        <f t="shared" si="90"/>
        <v>0.66501666666666648</v>
      </c>
      <c r="Y338" s="56">
        <f t="shared" si="91"/>
        <v>0.50541266666666651</v>
      </c>
      <c r="Z338" s="56">
        <v>3.2</v>
      </c>
      <c r="AA338" s="56">
        <v>1</v>
      </c>
      <c r="AB338" s="56">
        <f t="shared" si="92"/>
        <v>1.6397671232876707</v>
      </c>
      <c r="AC338" s="56">
        <f t="shared" si="93"/>
        <v>11.000296456621003</v>
      </c>
      <c r="AD338" s="56">
        <f t="shared" si="94"/>
        <v>144.00362978995432</v>
      </c>
      <c r="AE338" s="54">
        <f t="shared" si="95"/>
        <v>144003.62978995431</v>
      </c>
    </row>
    <row r="339" spans="17:31" x14ac:dyDescent="0.25">
      <c r="Q339" s="57">
        <v>42766</v>
      </c>
      <c r="R339" s="62">
        <f t="shared" si="85"/>
        <v>5</v>
      </c>
      <c r="S339" s="54">
        <v>2059.9500000000003</v>
      </c>
      <c r="T339" s="54">
        <f t="shared" si="86"/>
        <v>2044.9500000000003</v>
      </c>
      <c r="U339" s="54">
        <f t="shared" si="87"/>
        <v>2034.9500000000003</v>
      </c>
      <c r="V339" s="55">
        <f t="shared" si="88"/>
        <v>135.66333333333336</v>
      </c>
      <c r="W339" s="56">
        <f t="shared" si="89"/>
        <v>4.0699000000000005</v>
      </c>
      <c r="X339" s="56">
        <f t="shared" si="90"/>
        <v>0.67831666666666679</v>
      </c>
      <c r="Y339" s="56">
        <f t="shared" si="91"/>
        <v>0.51552066666666674</v>
      </c>
      <c r="Z339" s="56">
        <v>3.2</v>
      </c>
      <c r="AA339" s="56">
        <v>1</v>
      </c>
      <c r="AB339" s="56">
        <f t="shared" si="92"/>
        <v>1.6725616438356168</v>
      </c>
      <c r="AC339" s="56">
        <f t="shared" si="93"/>
        <v>11.136298977168952</v>
      </c>
      <c r="AD339" s="56">
        <f t="shared" si="94"/>
        <v>146.79963231050232</v>
      </c>
      <c r="AE339" s="54">
        <f t="shared" si="95"/>
        <v>146799.63231050232</v>
      </c>
    </row>
    <row r="340" spans="17:31" x14ac:dyDescent="0.25">
      <c r="Q340" s="57">
        <v>42767</v>
      </c>
      <c r="R340" s="62">
        <f t="shared" si="85"/>
        <v>5</v>
      </c>
      <c r="S340" s="54">
        <v>2040</v>
      </c>
      <c r="T340" s="54">
        <f t="shared" si="86"/>
        <v>2025</v>
      </c>
      <c r="U340" s="54">
        <f t="shared" si="87"/>
        <v>2015</v>
      </c>
      <c r="V340" s="55">
        <f t="shared" si="88"/>
        <v>134.33333333333334</v>
      </c>
      <c r="W340" s="56">
        <f t="shared" si="89"/>
        <v>4.03</v>
      </c>
      <c r="X340" s="56">
        <f t="shared" si="90"/>
        <v>0.67166666666666675</v>
      </c>
      <c r="Y340" s="56">
        <f t="shared" si="91"/>
        <v>0.51046666666666674</v>
      </c>
      <c r="Z340" s="56">
        <v>3.2</v>
      </c>
      <c r="AA340" s="56">
        <v>1</v>
      </c>
      <c r="AB340" s="56">
        <f t="shared" si="92"/>
        <v>1.656164383561644</v>
      </c>
      <c r="AC340" s="56">
        <f t="shared" si="93"/>
        <v>11.068297716894977</v>
      </c>
      <c r="AD340" s="56">
        <f t="shared" si="94"/>
        <v>145.40163105022833</v>
      </c>
      <c r="AE340" s="54">
        <f t="shared" si="95"/>
        <v>145401.63105022834</v>
      </c>
    </row>
    <row r="341" spans="17:31" x14ac:dyDescent="0.25">
      <c r="Q341" s="57">
        <v>42768</v>
      </c>
      <c r="R341" s="62">
        <f t="shared" si="85"/>
        <v>5</v>
      </c>
      <c r="S341" s="54">
        <v>2050.0499999999997</v>
      </c>
      <c r="T341" s="54">
        <f t="shared" si="86"/>
        <v>2035.0499999999997</v>
      </c>
      <c r="U341" s="54">
        <f t="shared" si="87"/>
        <v>2025.0499999999997</v>
      </c>
      <c r="V341" s="55">
        <f t="shared" si="88"/>
        <v>135.0033333333333</v>
      </c>
      <c r="W341" s="56">
        <f t="shared" si="89"/>
        <v>4.0500999999999987</v>
      </c>
      <c r="X341" s="56">
        <f t="shared" si="90"/>
        <v>0.67501666666666649</v>
      </c>
      <c r="Y341" s="56">
        <f t="shared" si="91"/>
        <v>0.51301266666666656</v>
      </c>
      <c r="Z341" s="56">
        <v>3.2</v>
      </c>
      <c r="AA341" s="56">
        <v>1</v>
      </c>
      <c r="AB341" s="56">
        <f t="shared" si="92"/>
        <v>1.6644246575342461</v>
      </c>
      <c r="AC341" s="56">
        <f t="shared" si="93"/>
        <v>11.102553990867579</v>
      </c>
      <c r="AD341" s="56">
        <f t="shared" si="94"/>
        <v>146.10588732420089</v>
      </c>
      <c r="AE341" s="54">
        <f t="shared" si="95"/>
        <v>146105.88732420088</v>
      </c>
    </row>
    <row r="342" spans="17:31" x14ac:dyDescent="0.25">
      <c r="Q342" s="57">
        <v>42769</v>
      </c>
      <c r="R342" s="62">
        <f t="shared" si="85"/>
        <v>5</v>
      </c>
      <c r="S342" s="54">
        <v>2020.0499999999997</v>
      </c>
      <c r="T342" s="54">
        <f t="shared" si="86"/>
        <v>2005.0499999999997</v>
      </c>
      <c r="U342" s="54">
        <f t="shared" si="87"/>
        <v>1995.0499999999997</v>
      </c>
      <c r="V342" s="55">
        <f t="shared" si="88"/>
        <v>133.0033333333333</v>
      </c>
      <c r="W342" s="56">
        <f t="shared" si="89"/>
        <v>3.9900999999999991</v>
      </c>
      <c r="X342" s="56">
        <f t="shared" si="90"/>
        <v>0.66501666666666648</v>
      </c>
      <c r="Y342" s="56">
        <f t="shared" si="91"/>
        <v>0.50541266666666651</v>
      </c>
      <c r="Z342" s="56">
        <v>3.2</v>
      </c>
      <c r="AA342" s="56">
        <v>1</v>
      </c>
      <c r="AB342" s="56">
        <f t="shared" si="92"/>
        <v>1.6397671232876707</v>
      </c>
      <c r="AC342" s="56">
        <f t="shared" si="93"/>
        <v>11.000296456621003</v>
      </c>
      <c r="AD342" s="56">
        <f t="shared" si="94"/>
        <v>144.00362978995432</v>
      </c>
      <c r="AE342" s="54">
        <f t="shared" si="95"/>
        <v>144003.62978995431</v>
      </c>
    </row>
    <row r="343" spans="17:31" x14ac:dyDescent="0.25">
      <c r="Q343" s="57">
        <v>42770</v>
      </c>
      <c r="R343" s="62">
        <f t="shared" si="85"/>
        <v>5</v>
      </c>
      <c r="S343" s="54">
        <v>1950</v>
      </c>
      <c r="T343" s="54">
        <f t="shared" si="86"/>
        <v>1935</v>
      </c>
      <c r="U343" s="54">
        <f t="shared" si="87"/>
        <v>1925</v>
      </c>
      <c r="V343" s="55">
        <f t="shared" si="88"/>
        <v>128.33333333333334</v>
      </c>
      <c r="W343" s="56">
        <f t="shared" si="89"/>
        <v>3.85</v>
      </c>
      <c r="X343" s="56">
        <f t="shared" si="90"/>
        <v>0.64166666666666672</v>
      </c>
      <c r="Y343" s="56">
        <f t="shared" si="91"/>
        <v>0.48766666666666669</v>
      </c>
      <c r="Z343" s="56">
        <v>3.2</v>
      </c>
      <c r="AA343" s="56">
        <v>1</v>
      </c>
      <c r="AB343" s="56">
        <f t="shared" si="92"/>
        <v>1.5821917808219177</v>
      </c>
      <c r="AC343" s="56">
        <f t="shared" si="93"/>
        <v>10.761525114155251</v>
      </c>
      <c r="AD343" s="56">
        <f t="shared" si="94"/>
        <v>139.0948584474886</v>
      </c>
      <c r="AE343" s="54">
        <f t="shared" si="95"/>
        <v>139094.8584474886</v>
      </c>
    </row>
    <row r="344" spans="17:31" x14ac:dyDescent="0.25">
      <c r="Q344" s="57">
        <v>42771</v>
      </c>
      <c r="R344" s="62">
        <f t="shared" si="85"/>
        <v>6</v>
      </c>
      <c r="S344" s="54">
        <v>1950</v>
      </c>
      <c r="T344" s="54">
        <f t="shared" si="86"/>
        <v>1935</v>
      </c>
      <c r="U344" s="54">
        <f t="shared" si="87"/>
        <v>1925</v>
      </c>
      <c r="V344" s="55">
        <f t="shared" si="88"/>
        <v>128.33333333333334</v>
      </c>
      <c r="W344" s="56">
        <f t="shared" si="89"/>
        <v>3.85</v>
      </c>
      <c r="X344" s="56">
        <f t="shared" si="90"/>
        <v>0.64166666666666672</v>
      </c>
      <c r="Y344" s="56">
        <f t="shared" si="91"/>
        <v>0.48766666666666669</v>
      </c>
      <c r="Z344" s="56">
        <v>3.2</v>
      </c>
      <c r="AA344" s="56">
        <v>1</v>
      </c>
      <c r="AB344" s="56">
        <f t="shared" si="92"/>
        <v>1.5821917808219177</v>
      </c>
      <c r="AC344" s="56">
        <f t="shared" si="93"/>
        <v>10.761525114155251</v>
      </c>
      <c r="AD344" s="56">
        <f t="shared" si="94"/>
        <v>139.0948584474886</v>
      </c>
      <c r="AE344" s="54">
        <f t="shared" si="95"/>
        <v>139094.8584474886</v>
      </c>
    </row>
    <row r="345" spans="17:31" x14ac:dyDescent="0.25">
      <c r="Q345" s="57">
        <v>42772</v>
      </c>
      <c r="R345" s="62">
        <f t="shared" si="85"/>
        <v>6</v>
      </c>
      <c r="S345" s="54">
        <v>1900.05</v>
      </c>
      <c r="T345" s="54">
        <f t="shared" si="86"/>
        <v>1885.05</v>
      </c>
      <c r="U345" s="54">
        <f t="shared" si="87"/>
        <v>1875.05</v>
      </c>
      <c r="V345" s="55">
        <f t="shared" si="88"/>
        <v>125.00333333333333</v>
      </c>
      <c r="W345" s="56">
        <f t="shared" si="89"/>
        <v>3.7500999999999998</v>
      </c>
      <c r="X345" s="56">
        <f t="shared" si="90"/>
        <v>0.62501666666666666</v>
      </c>
      <c r="Y345" s="56">
        <f t="shared" si="91"/>
        <v>0.47501266666666669</v>
      </c>
      <c r="Z345" s="56">
        <v>3.2</v>
      </c>
      <c r="AA345" s="56">
        <v>1</v>
      </c>
      <c r="AB345" s="56">
        <f t="shared" si="92"/>
        <v>1.5411369863013697</v>
      </c>
      <c r="AC345" s="56">
        <f t="shared" si="93"/>
        <v>10.591266319634702</v>
      </c>
      <c r="AD345" s="56">
        <f t="shared" si="94"/>
        <v>135.59459965296804</v>
      </c>
      <c r="AE345" s="54">
        <f t="shared" si="95"/>
        <v>135594.59965296806</v>
      </c>
    </row>
    <row r="346" spans="17:31" x14ac:dyDescent="0.25">
      <c r="Q346" s="57">
        <v>42773</v>
      </c>
      <c r="R346" s="62">
        <f t="shared" si="85"/>
        <v>6</v>
      </c>
      <c r="S346" s="54">
        <v>1900.05</v>
      </c>
      <c r="T346" s="54">
        <f t="shared" si="86"/>
        <v>1885.05</v>
      </c>
      <c r="U346" s="54">
        <f t="shared" si="87"/>
        <v>1875.05</v>
      </c>
      <c r="V346" s="55">
        <f t="shared" si="88"/>
        <v>125.00333333333333</v>
      </c>
      <c r="W346" s="56">
        <f t="shared" si="89"/>
        <v>3.7500999999999998</v>
      </c>
      <c r="X346" s="56">
        <f t="shared" si="90"/>
        <v>0.62501666666666666</v>
      </c>
      <c r="Y346" s="56">
        <f t="shared" si="91"/>
        <v>0.47501266666666669</v>
      </c>
      <c r="Z346" s="56">
        <v>3.2</v>
      </c>
      <c r="AA346" s="56">
        <v>1</v>
      </c>
      <c r="AB346" s="56">
        <f t="shared" si="92"/>
        <v>1.5411369863013697</v>
      </c>
      <c r="AC346" s="56">
        <f t="shared" si="93"/>
        <v>10.591266319634702</v>
      </c>
      <c r="AD346" s="56">
        <f t="shared" si="94"/>
        <v>135.59459965296804</v>
      </c>
      <c r="AE346" s="54">
        <f t="shared" si="95"/>
        <v>135594.59965296806</v>
      </c>
    </row>
    <row r="347" spans="17:31" x14ac:dyDescent="0.25">
      <c r="Q347" s="57">
        <v>42774</v>
      </c>
      <c r="R347" s="62">
        <f t="shared" si="85"/>
        <v>6</v>
      </c>
      <c r="S347" s="54">
        <v>1920</v>
      </c>
      <c r="T347" s="54">
        <f t="shared" si="86"/>
        <v>1905</v>
      </c>
      <c r="U347" s="54">
        <f t="shared" si="87"/>
        <v>1895</v>
      </c>
      <c r="V347" s="55">
        <f t="shared" si="88"/>
        <v>126.33333333333333</v>
      </c>
      <c r="W347" s="56">
        <f t="shared" si="89"/>
        <v>3.7899999999999996</v>
      </c>
      <c r="X347" s="56">
        <f t="shared" si="90"/>
        <v>0.63166666666666671</v>
      </c>
      <c r="Y347" s="56">
        <f t="shared" si="91"/>
        <v>0.48006666666666664</v>
      </c>
      <c r="Z347" s="56">
        <v>3.2</v>
      </c>
      <c r="AA347" s="56">
        <v>1</v>
      </c>
      <c r="AB347" s="56">
        <f t="shared" si="92"/>
        <v>1.5575342465753423</v>
      </c>
      <c r="AC347" s="56">
        <f t="shared" si="93"/>
        <v>10.659267579908674</v>
      </c>
      <c r="AD347" s="56">
        <f t="shared" si="94"/>
        <v>136.992600913242</v>
      </c>
      <c r="AE347" s="54">
        <f t="shared" si="95"/>
        <v>136992.600913242</v>
      </c>
    </row>
    <row r="348" spans="17:31" x14ac:dyDescent="0.25">
      <c r="Q348" s="57">
        <v>42775</v>
      </c>
      <c r="R348" s="62">
        <f t="shared" si="85"/>
        <v>6</v>
      </c>
      <c r="S348" s="54">
        <v>1920</v>
      </c>
      <c r="T348" s="54">
        <f t="shared" si="86"/>
        <v>1905</v>
      </c>
      <c r="U348" s="54">
        <f t="shared" si="87"/>
        <v>1895</v>
      </c>
      <c r="V348" s="55">
        <f t="shared" si="88"/>
        <v>126.33333333333333</v>
      </c>
      <c r="W348" s="56">
        <f t="shared" si="89"/>
        <v>3.7899999999999996</v>
      </c>
      <c r="X348" s="56">
        <f t="shared" si="90"/>
        <v>0.63166666666666671</v>
      </c>
      <c r="Y348" s="56">
        <f t="shared" si="91"/>
        <v>0.48006666666666664</v>
      </c>
      <c r="Z348" s="56">
        <v>3.2</v>
      </c>
      <c r="AA348" s="56">
        <v>1</v>
      </c>
      <c r="AB348" s="56">
        <f t="shared" si="92"/>
        <v>1.5575342465753423</v>
      </c>
      <c r="AC348" s="56">
        <f t="shared" si="93"/>
        <v>10.659267579908674</v>
      </c>
      <c r="AD348" s="56">
        <f t="shared" si="94"/>
        <v>136.992600913242</v>
      </c>
      <c r="AE348" s="54">
        <f t="shared" si="95"/>
        <v>136992.600913242</v>
      </c>
    </row>
    <row r="349" spans="17:31" x14ac:dyDescent="0.25">
      <c r="Q349" s="57">
        <v>42776</v>
      </c>
      <c r="R349" s="62">
        <f t="shared" si="85"/>
        <v>6</v>
      </c>
      <c r="S349" s="54">
        <v>1879.95</v>
      </c>
      <c r="T349" s="54">
        <f t="shared" si="86"/>
        <v>1864.95</v>
      </c>
      <c r="U349" s="54">
        <f t="shared" si="87"/>
        <v>1854.95</v>
      </c>
      <c r="V349" s="55">
        <f t="shared" si="88"/>
        <v>123.66333333333334</v>
      </c>
      <c r="W349" s="56">
        <f t="shared" si="89"/>
        <v>3.7099000000000002</v>
      </c>
      <c r="X349" s="56">
        <f t="shared" si="90"/>
        <v>0.61831666666666674</v>
      </c>
      <c r="Y349" s="56">
        <f t="shared" si="91"/>
        <v>0.46992066666666671</v>
      </c>
      <c r="Z349" s="56">
        <v>3.2</v>
      </c>
      <c r="AA349" s="56">
        <v>1</v>
      </c>
      <c r="AB349" s="56">
        <f t="shared" si="92"/>
        <v>1.5246164383561644</v>
      </c>
      <c r="AC349" s="56">
        <f t="shared" si="93"/>
        <v>10.522753771689498</v>
      </c>
      <c r="AD349" s="56">
        <f t="shared" si="94"/>
        <v>134.18608710502284</v>
      </c>
      <c r="AE349" s="54">
        <f t="shared" si="95"/>
        <v>134186.08710502283</v>
      </c>
    </row>
    <row r="350" spans="17:31" x14ac:dyDescent="0.25">
      <c r="Q350" s="57">
        <v>42777</v>
      </c>
      <c r="R350" s="62">
        <f t="shared" si="85"/>
        <v>6</v>
      </c>
      <c r="S350" s="54">
        <v>1830</v>
      </c>
      <c r="T350" s="54">
        <f t="shared" si="86"/>
        <v>1815</v>
      </c>
      <c r="U350" s="54">
        <f t="shared" si="87"/>
        <v>1805</v>
      </c>
      <c r="V350" s="55">
        <f t="shared" si="88"/>
        <v>120.33333333333333</v>
      </c>
      <c r="W350" s="56">
        <f t="shared" si="89"/>
        <v>3.61</v>
      </c>
      <c r="X350" s="56">
        <f t="shared" si="90"/>
        <v>0.60166666666666668</v>
      </c>
      <c r="Y350" s="56">
        <f t="shared" si="91"/>
        <v>0.45726666666666665</v>
      </c>
      <c r="Z350" s="56">
        <v>3.2</v>
      </c>
      <c r="AA350" s="56">
        <v>1</v>
      </c>
      <c r="AB350" s="56">
        <f t="shared" si="92"/>
        <v>1.4835616438356163</v>
      </c>
      <c r="AC350" s="56">
        <f t="shared" si="93"/>
        <v>10.35249497716895</v>
      </c>
      <c r="AD350" s="56">
        <f t="shared" si="94"/>
        <v>130.68582831050227</v>
      </c>
      <c r="AE350" s="54">
        <f t="shared" si="95"/>
        <v>130685.82831050227</v>
      </c>
    </row>
    <row r="351" spans="17:31" x14ac:dyDescent="0.25">
      <c r="Q351" s="57">
        <v>42778</v>
      </c>
      <c r="R351" s="62">
        <f t="shared" si="85"/>
        <v>7</v>
      </c>
      <c r="S351" s="54">
        <v>1830</v>
      </c>
      <c r="T351" s="54">
        <f t="shared" si="86"/>
        <v>1815</v>
      </c>
      <c r="U351" s="54">
        <f t="shared" si="87"/>
        <v>1805</v>
      </c>
      <c r="V351" s="55">
        <f t="shared" si="88"/>
        <v>120.33333333333333</v>
      </c>
      <c r="W351" s="56">
        <f t="shared" si="89"/>
        <v>3.61</v>
      </c>
      <c r="X351" s="56">
        <f t="shared" si="90"/>
        <v>0.60166666666666668</v>
      </c>
      <c r="Y351" s="56">
        <f t="shared" si="91"/>
        <v>0.45726666666666665</v>
      </c>
      <c r="Z351" s="56">
        <v>3.2</v>
      </c>
      <c r="AA351" s="56">
        <v>1</v>
      </c>
      <c r="AB351" s="56">
        <f t="shared" si="92"/>
        <v>1.4835616438356163</v>
      </c>
      <c r="AC351" s="56">
        <f t="shared" si="93"/>
        <v>10.35249497716895</v>
      </c>
      <c r="AD351" s="56">
        <f t="shared" si="94"/>
        <v>130.68582831050227</v>
      </c>
      <c r="AE351" s="54">
        <f t="shared" si="95"/>
        <v>130685.82831050227</v>
      </c>
    </row>
    <row r="352" spans="17:31" x14ac:dyDescent="0.25">
      <c r="Q352" s="57">
        <v>42779</v>
      </c>
      <c r="R352" s="62">
        <f t="shared" si="85"/>
        <v>7</v>
      </c>
      <c r="S352" s="54">
        <v>1780.05</v>
      </c>
      <c r="T352" s="54">
        <f t="shared" si="86"/>
        <v>1765.05</v>
      </c>
      <c r="U352" s="54">
        <f t="shared" si="87"/>
        <v>1755.05</v>
      </c>
      <c r="V352" s="55">
        <f t="shared" si="88"/>
        <v>117.00333333333333</v>
      </c>
      <c r="W352" s="56">
        <f t="shared" si="89"/>
        <v>3.5101</v>
      </c>
      <c r="X352" s="56">
        <f t="shared" si="90"/>
        <v>0.58501666666666663</v>
      </c>
      <c r="Y352" s="56">
        <f t="shared" si="91"/>
        <v>0.44461266666666666</v>
      </c>
      <c r="Z352" s="56">
        <v>3.2</v>
      </c>
      <c r="AA352" s="56">
        <v>1</v>
      </c>
      <c r="AB352" s="56">
        <f t="shared" si="92"/>
        <v>1.4425068493150683</v>
      </c>
      <c r="AC352" s="56">
        <f t="shared" si="93"/>
        <v>10.182236182648401</v>
      </c>
      <c r="AD352" s="56">
        <f t="shared" si="94"/>
        <v>127.18556951598173</v>
      </c>
      <c r="AE352" s="54">
        <f t="shared" si="95"/>
        <v>127185.56951598173</v>
      </c>
    </row>
    <row r="353" spans="17:31" x14ac:dyDescent="0.25">
      <c r="Q353" s="57">
        <v>42780</v>
      </c>
      <c r="R353" s="62">
        <f t="shared" si="85"/>
        <v>7</v>
      </c>
      <c r="S353" s="54">
        <v>1780.05</v>
      </c>
      <c r="T353" s="54">
        <f t="shared" si="86"/>
        <v>1765.05</v>
      </c>
      <c r="U353" s="54">
        <f t="shared" si="87"/>
        <v>1755.05</v>
      </c>
      <c r="V353" s="55">
        <f t="shared" si="88"/>
        <v>117.00333333333333</v>
      </c>
      <c r="W353" s="56">
        <f t="shared" si="89"/>
        <v>3.5101</v>
      </c>
      <c r="X353" s="56">
        <f t="shared" si="90"/>
        <v>0.58501666666666663</v>
      </c>
      <c r="Y353" s="56">
        <f t="shared" si="91"/>
        <v>0.44461266666666666</v>
      </c>
      <c r="Z353" s="56">
        <v>3.2</v>
      </c>
      <c r="AA353" s="56">
        <v>1</v>
      </c>
      <c r="AB353" s="56">
        <f t="shared" si="92"/>
        <v>1.4425068493150683</v>
      </c>
      <c r="AC353" s="56">
        <f t="shared" si="93"/>
        <v>10.182236182648401</v>
      </c>
      <c r="AD353" s="56">
        <f t="shared" si="94"/>
        <v>127.18556951598173</v>
      </c>
      <c r="AE353" s="54">
        <f t="shared" si="95"/>
        <v>127185.56951598173</v>
      </c>
    </row>
    <row r="354" spans="17:31" x14ac:dyDescent="0.25">
      <c r="Q354" s="57">
        <v>42781</v>
      </c>
      <c r="R354" s="62">
        <f t="shared" si="85"/>
        <v>7</v>
      </c>
      <c r="S354" s="54">
        <v>1810.05</v>
      </c>
      <c r="T354" s="54">
        <f t="shared" si="86"/>
        <v>1795.05</v>
      </c>
      <c r="U354" s="54">
        <f t="shared" si="87"/>
        <v>1785.05</v>
      </c>
      <c r="V354" s="55">
        <f t="shared" si="88"/>
        <v>119.00333333333333</v>
      </c>
      <c r="W354" s="56">
        <f t="shared" si="89"/>
        <v>3.5700999999999996</v>
      </c>
      <c r="X354" s="56">
        <f t="shared" si="90"/>
        <v>0.59501666666666664</v>
      </c>
      <c r="Y354" s="56">
        <f t="shared" si="91"/>
        <v>0.45221266666666665</v>
      </c>
      <c r="Z354" s="56">
        <v>3.2</v>
      </c>
      <c r="AA354" s="56">
        <v>1</v>
      </c>
      <c r="AB354" s="56">
        <f t="shared" si="92"/>
        <v>1.4671643835616439</v>
      </c>
      <c r="AC354" s="56">
        <f t="shared" si="93"/>
        <v>10.284493716894977</v>
      </c>
      <c r="AD354" s="56">
        <f t="shared" si="94"/>
        <v>129.28782705022832</v>
      </c>
      <c r="AE354" s="54">
        <f t="shared" si="95"/>
        <v>129287.82705022831</v>
      </c>
    </row>
    <row r="355" spans="17:31" x14ac:dyDescent="0.25">
      <c r="Q355" s="57">
        <v>42782</v>
      </c>
      <c r="R355" s="62">
        <f t="shared" si="85"/>
        <v>7</v>
      </c>
      <c r="S355" s="54">
        <v>1879.95</v>
      </c>
      <c r="T355" s="54">
        <f t="shared" si="86"/>
        <v>1864.95</v>
      </c>
      <c r="U355" s="54">
        <f t="shared" si="87"/>
        <v>1854.95</v>
      </c>
      <c r="V355" s="55">
        <f t="shared" si="88"/>
        <v>123.66333333333334</v>
      </c>
      <c r="W355" s="56">
        <f t="shared" si="89"/>
        <v>3.7099000000000002</v>
      </c>
      <c r="X355" s="56">
        <f t="shared" si="90"/>
        <v>0.61831666666666674</v>
      </c>
      <c r="Y355" s="56">
        <f t="shared" si="91"/>
        <v>0.46992066666666671</v>
      </c>
      <c r="Z355" s="56">
        <v>3.2</v>
      </c>
      <c r="AA355" s="56">
        <v>1</v>
      </c>
      <c r="AB355" s="56">
        <f t="shared" si="92"/>
        <v>1.5246164383561644</v>
      </c>
      <c r="AC355" s="56">
        <f t="shared" si="93"/>
        <v>10.522753771689498</v>
      </c>
      <c r="AD355" s="56">
        <f t="shared" si="94"/>
        <v>134.18608710502284</v>
      </c>
      <c r="AE355" s="54">
        <f t="shared" si="95"/>
        <v>134186.08710502283</v>
      </c>
    </row>
    <row r="356" spans="17:31" x14ac:dyDescent="0.25">
      <c r="Q356" s="57">
        <v>42783</v>
      </c>
      <c r="R356" s="62">
        <f t="shared" si="85"/>
        <v>7</v>
      </c>
      <c r="S356" s="54">
        <v>1819.95</v>
      </c>
      <c r="T356" s="54">
        <f t="shared" si="86"/>
        <v>1804.95</v>
      </c>
      <c r="U356" s="54">
        <f t="shared" si="87"/>
        <v>1794.95</v>
      </c>
      <c r="V356" s="55">
        <f t="shared" si="88"/>
        <v>119.66333333333334</v>
      </c>
      <c r="W356" s="56">
        <f t="shared" si="89"/>
        <v>3.5899000000000001</v>
      </c>
      <c r="X356" s="56">
        <f t="shared" si="90"/>
        <v>0.59831666666666672</v>
      </c>
      <c r="Y356" s="56">
        <f t="shared" si="91"/>
        <v>0.45472066666666672</v>
      </c>
      <c r="Z356" s="56">
        <v>3.2</v>
      </c>
      <c r="AA356" s="56">
        <v>1</v>
      </c>
      <c r="AB356" s="56">
        <f t="shared" si="92"/>
        <v>1.4753013698630137</v>
      </c>
      <c r="AC356" s="56">
        <f t="shared" si="93"/>
        <v>10.318238703196347</v>
      </c>
      <c r="AD356" s="56">
        <f t="shared" si="94"/>
        <v>129.98157203652968</v>
      </c>
      <c r="AE356" s="54">
        <f t="shared" si="95"/>
        <v>129981.57203652969</v>
      </c>
    </row>
    <row r="357" spans="17:31" x14ac:dyDescent="0.25">
      <c r="Q357" s="57">
        <v>42784</v>
      </c>
      <c r="R357" s="62">
        <f t="shared" si="85"/>
        <v>7</v>
      </c>
      <c r="S357" s="54">
        <v>1800</v>
      </c>
      <c r="T357" s="54">
        <f t="shared" si="86"/>
        <v>1785</v>
      </c>
      <c r="U357" s="54">
        <f t="shared" si="87"/>
        <v>1775</v>
      </c>
      <c r="V357" s="55">
        <f t="shared" si="88"/>
        <v>118.33333333333333</v>
      </c>
      <c r="W357" s="56">
        <f t="shared" si="89"/>
        <v>3.55</v>
      </c>
      <c r="X357" s="56">
        <f t="shared" si="90"/>
        <v>0.59166666666666667</v>
      </c>
      <c r="Y357" s="56">
        <f t="shared" si="91"/>
        <v>0.44966666666666666</v>
      </c>
      <c r="Z357" s="56">
        <v>3.2</v>
      </c>
      <c r="AA357" s="56">
        <v>1</v>
      </c>
      <c r="AB357" s="56">
        <f t="shared" si="92"/>
        <v>1.4589041095890412</v>
      </c>
      <c r="AC357" s="56">
        <f t="shared" si="93"/>
        <v>10.250237442922375</v>
      </c>
      <c r="AD357" s="56">
        <f t="shared" si="94"/>
        <v>128.5835707762557</v>
      </c>
      <c r="AE357" s="54">
        <f t="shared" si="95"/>
        <v>128583.5707762557</v>
      </c>
    </row>
    <row r="358" spans="17:31" x14ac:dyDescent="0.25">
      <c r="Q358" s="57">
        <v>42785</v>
      </c>
      <c r="R358" s="62">
        <f t="shared" si="85"/>
        <v>8</v>
      </c>
      <c r="S358" s="54">
        <v>1800</v>
      </c>
      <c r="T358" s="54">
        <f t="shared" si="86"/>
        <v>1785</v>
      </c>
      <c r="U358" s="54">
        <f t="shared" si="87"/>
        <v>1775</v>
      </c>
      <c r="V358" s="55">
        <f t="shared" si="88"/>
        <v>118.33333333333333</v>
      </c>
      <c r="W358" s="56">
        <f t="shared" si="89"/>
        <v>3.55</v>
      </c>
      <c r="X358" s="56">
        <f t="shared" si="90"/>
        <v>0.59166666666666667</v>
      </c>
      <c r="Y358" s="56">
        <f t="shared" si="91"/>
        <v>0.44966666666666666</v>
      </c>
      <c r="Z358" s="56">
        <v>3.2</v>
      </c>
      <c r="AA358" s="56">
        <v>1</v>
      </c>
      <c r="AB358" s="56">
        <f t="shared" si="92"/>
        <v>1.4589041095890412</v>
      </c>
      <c r="AC358" s="56">
        <f t="shared" si="93"/>
        <v>10.250237442922375</v>
      </c>
      <c r="AD358" s="56">
        <f t="shared" si="94"/>
        <v>128.5835707762557</v>
      </c>
      <c r="AE358" s="54">
        <f t="shared" si="95"/>
        <v>128583.5707762557</v>
      </c>
    </row>
    <row r="359" spans="17:31" x14ac:dyDescent="0.25">
      <c r="Q359" s="57">
        <v>42786</v>
      </c>
      <c r="R359" s="62">
        <f t="shared" si="85"/>
        <v>8</v>
      </c>
      <c r="S359" s="54">
        <v>1750.05</v>
      </c>
      <c r="T359" s="54">
        <f t="shared" si="86"/>
        <v>1735.05</v>
      </c>
      <c r="U359" s="54">
        <f t="shared" si="87"/>
        <v>1725.05</v>
      </c>
      <c r="V359" s="55">
        <f t="shared" si="88"/>
        <v>115.00333333333333</v>
      </c>
      <c r="W359" s="56">
        <f t="shared" si="89"/>
        <v>3.4500999999999999</v>
      </c>
      <c r="X359" s="56">
        <f t="shared" si="90"/>
        <v>0.57501666666666662</v>
      </c>
      <c r="Y359" s="56">
        <f t="shared" si="91"/>
        <v>0.43701266666666666</v>
      </c>
      <c r="Z359" s="56">
        <v>3.2</v>
      </c>
      <c r="AA359" s="56">
        <v>1</v>
      </c>
      <c r="AB359" s="56">
        <f t="shared" si="92"/>
        <v>1.417849315068493</v>
      </c>
      <c r="AC359" s="56">
        <f t="shared" si="93"/>
        <v>10.079978648401825</v>
      </c>
      <c r="AD359" s="56">
        <f t="shared" si="94"/>
        <v>125.08331198173515</v>
      </c>
      <c r="AE359" s="54">
        <f t="shared" si="95"/>
        <v>125083.31198173515</v>
      </c>
    </row>
    <row r="360" spans="17:31" x14ac:dyDescent="0.25">
      <c r="Q360" s="57">
        <v>42787</v>
      </c>
      <c r="R360" s="62">
        <f t="shared" si="85"/>
        <v>8</v>
      </c>
      <c r="S360" s="54">
        <v>1729.95</v>
      </c>
      <c r="T360" s="54">
        <f t="shared" si="86"/>
        <v>1714.95</v>
      </c>
      <c r="U360" s="54">
        <f t="shared" si="87"/>
        <v>1704.95</v>
      </c>
      <c r="V360" s="55">
        <f t="shared" si="88"/>
        <v>113.66333333333334</v>
      </c>
      <c r="W360" s="56">
        <f t="shared" si="89"/>
        <v>3.4098999999999999</v>
      </c>
      <c r="X360" s="56">
        <f t="shared" si="90"/>
        <v>0.56831666666666669</v>
      </c>
      <c r="Y360" s="56">
        <f t="shared" si="91"/>
        <v>0.43192066666666667</v>
      </c>
      <c r="Z360" s="56">
        <v>3.2</v>
      </c>
      <c r="AA360" s="56">
        <v>1</v>
      </c>
      <c r="AB360" s="56">
        <f t="shared" si="92"/>
        <v>1.4013287671232879</v>
      </c>
      <c r="AC360" s="56">
        <f t="shared" si="93"/>
        <v>10.011466100456623</v>
      </c>
      <c r="AD360" s="56">
        <f t="shared" si="94"/>
        <v>123.67479943378996</v>
      </c>
      <c r="AE360" s="54">
        <f t="shared" si="95"/>
        <v>123674.79943378996</v>
      </c>
    </row>
    <row r="361" spans="17:31" x14ac:dyDescent="0.25">
      <c r="Q361" s="57">
        <v>42788</v>
      </c>
      <c r="R361" s="62">
        <f t="shared" si="85"/>
        <v>8</v>
      </c>
      <c r="S361" s="54">
        <v>1710</v>
      </c>
      <c r="T361" s="54">
        <f t="shared" si="86"/>
        <v>1695</v>
      </c>
      <c r="U361" s="54">
        <f t="shared" si="87"/>
        <v>1685</v>
      </c>
      <c r="V361" s="55">
        <f t="shared" si="88"/>
        <v>112.33333333333333</v>
      </c>
      <c r="W361" s="56">
        <f t="shared" si="89"/>
        <v>3.3699999999999997</v>
      </c>
      <c r="X361" s="56">
        <f t="shared" si="90"/>
        <v>0.56166666666666665</v>
      </c>
      <c r="Y361" s="56">
        <f t="shared" si="91"/>
        <v>0.42686666666666662</v>
      </c>
      <c r="Z361" s="56">
        <v>3.2</v>
      </c>
      <c r="AA361" s="56">
        <v>1</v>
      </c>
      <c r="AB361" s="56">
        <f t="shared" si="92"/>
        <v>1.3849315068493149</v>
      </c>
      <c r="AC361" s="56">
        <f t="shared" si="93"/>
        <v>9.9434648401826475</v>
      </c>
      <c r="AD361" s="56">
        <f t="shared" si="94"/>
        <v>122.27679817351597</v>
      </c>
      <c r="AE361" s="54">
        <f t="shared" si="95"/>
        <v>122276.79817351597</v>
      </c>
    </row>
    <row r="362" spans="17:31" x14ac:dyDescent="0.25">
      <c r="Q362" s="57">
        <v>42789</v>
      </c>
      <c r="R362" s="62">
        <f t="shared" si="85"/>
        <v>8</v>
      </c>
      <c r="S362" s="54">
        <v>1759.95</v>
      </c>
      <c r="T362" s="54">
        <f t="shared" si="86"/>
        <v>1744.95</v>
      </c>
      <c r="U362" s="54">
        <f t="shared" si="87"/>
        <v>1734.95</v>
      </c>
      <c r="V362" s="55">
        <f t="shared" si="88"/>
        <v>115.66333333333334</v>
      </c>
      <c r="W362" s="56">
        <f t="shared" si="89"/>
        <v>3.4699</v>
      </c>
      <c r="X362" s="56">
        <f t="shared" si="90"/>
        <v>0.5783166666666667</v>
      </c>
      <c r="Y362" s="56">
        <f t="shared" si="91"/>
        <v>0.43952066666666667</v>
      </c>
      <c r="Z362" s="56">
        <v>3.2</v>
      </c>
      <c r="AA362" s="56">
        <v>1</v>
      </c>
      <c r="AB362" s="56">
        <f t="shared" si="92"/>
        <v>1.425986301369863</v>
      </c>
      <c r="AC362" s="56">
        <f t="shared" si="93"/>
        <v>10.113723634703197</v>
      </c>
      <c r="AD362" s="56">
        <f t="shared" si="94"/>
        <v>125.77705696803653</v>
      </c>
      <c r="AE362" s="54">
        <f t="shared" si="95"/>
        <v>125777.05696803653</v>
      </c>
    </row>
    <row r="363" spans="17:31" x14ac:dyDescent="0.25">
      <c r="Q363" s="57">
        <v>42790</v>
      </c>
      <c r="R363" s="62">
        <f t="shared" si="85"/>
        <v>8</v>
      </c>
      <c r="S363" s="54">
        <v>1710</v>
      </c>
      <c r="T363" s="54">
        <f t="shared" si="86"/>
        <v>1695</v>
      </c>
      <c r="U363" s="54">
        <f t="shared" si="87"/>
        <v>1685</v>
      </c>
      <c r="V363" s="55">
        <f t="shared" si="88"/>
        <v>112.33333333333333</v>
      </c>
      <c r="W363" s="56">
        <f t="shared" si="89"/>
        <v>3.3699999999999997</v>
      </c>
      <c r="X363" s="56">
        <f t="shared" si="90"/>
        <v>0.56166666666666665</v>
      </c>
      <c r="Y363" s="56">
        <f t="shared" si="91"/>
        <v>0.42686666666666662</v>
      </c>
      <c r="Z363" s="56">
        <v>3.2</v>
      </c>
      <c r="AA363" s="56">
        <v>1</v>
      </c>
      <c r="AB363" s="56">
        <f t="shared" si="92"/>
        <v>1.3849315068493149</v>
      </c>
      <c r="AC363" s="56">
        <f t="shared" si="93"/>
        <v>9.9434648401826475</v>
      </c>
      <c r="AD363" s="56">
        <f t="shared" si="94"/>
        <v>122.27679817351597</v>
      </c>
      <c r="AE363" s="54">
        <f t="shared" si="95"/>
        <v>122276.79817351597</v>
      </c>
    </row>
    <row r="364" spans="17:31" x14ac:dyDescent="0.25">
      <c r="Q364" s="57">
        <v>42791</v>
      </c>
      <c r="R364" s="62">
        <f t="shared" si="85"/>
        <v>8</v>
      </c>
      <c r="S364" s="54">
        <v>1729.95</v>
      </c>
      <c r="T364" s="54">
        <f t="shared" si="86"/>
        <v>1714.95</v>
      </c>
      <c r="U364" s="54">
        <f t="shared" si="87"/>
        <v>1704.95</v>
      </c>
      <c r="V364" s="55">
        <f t="shared" si="88"/>
        <v>113.66333333333334</v>
      </c>
      <c r="W364" s="56">
        <f t="shared" si="89"/>
        <v>3.4098999999999999</v>
      </c>
      <c r="X364" s="56">
        <f t="shared" si="90"/>
        <v>0.56831666666666669</v>
      </c>
      <c r="Y364" s="56">
        <f t="shared" si="91"/>
        <v>0.43192066666666667</v>
      </c>
      <c r="Z364" s="56">
        <v>3.2</v>
      </c>
      <c r="AA364" s="56">
        <v>1</v>
      </c>
      <c r="AB364" s="56">
        <f t="shared" si="92"/>
        <v>1.4013287671232879</v>
      </c>
      <c r="AC364" s="56">
        <f t="shared" si="93"/>
        <v>10.011466100456623</v>
      </c>
      <c r="AD364" s="56">
        <f t="shared" si="94"/>
        <v>123.67479943378996</v>
      </c>
      <c r="AE364" s="54">
        <f t="shared" si="95"/>
        <v>123674.79943378996</v>
      </c>
    </row>
    <row r="365" spans="17:31" x14ac:dyDescent="0.25">
      <c r="Q365" s="57">
        <v>42792</v>
      </c>
      <c r="R365" s="62">
        <f t="shared" si="85"/>
        <v>9</v>
      </c>
      <c r="S365" s="54">
        <v>1729.95</v>
      </c>
      <c r="T365" s="54">
        <f t="shared" si="86"/>
        <v>1714.95</v>
      </c>
      <c r="U365" s="54">
        <f t="shared" si="87"/>
        <v>1704.95</v>
      </c>
      <c r="V365" s="55">
        <f t="shared" si="88"/>
        <v>113.66333333333334</v>
      </c>
      <c r="W365" s="56">
        <f t="shared" si="89"/>
        <v>3.4098999999999999</v>
      </c>
      <c r="X365" s="56">
        <f t="shared" si="90"/>
        <v>0.56831666666666669</v>
      </c>
      <c r="Y365" s="56">
        <f t="shared" si="91"/>
        <v>0.43192066666666667</v>
      </c>
      <c r="Z365" s="56">
        <v>3.2</v>
      </c>
      <c r="AA365" s="56">
        <v>1</v>
      </c>
      <c r="AB365" s="56">
        <f t="shared" si="92"/>
        <v>1.4013287671232879</v>
      </c>
      <c r="AC365" s="56">
        <f t="shared" si="93"/>
        <v>10.011466100456623</v>
      </c>
      <c r="AD365" s="56">
        <f t="shared" si="94"/>
        <v>123.67479943378996</v>
      </c>
      <c r="AE365" s="54">
        <f t="shared" si="95"/>
        <v>123674.79943378996</v>
      </c>
    </row>
    <row r="366" spans="17:31" x14ac:dyDescent="0.25">
      <c r="Q366" s="57">
        <v>42793</v>
      </c>
      <c r="R366" s="62">
        <f t="shared" si="85"/>
        <v>9</v>
      </c>
      <c r="S366" s="54">
        <v>1740</v>
      </c>
      <c r="T366" s="54">
        <f t="shared" si="86"/>
        <v>1725</v>
      </c>
      <c r="U366" s="54">
        <f t="shared" si="87"/>
        <v>1715</v>
      </c>
      <c r="V366" s="55">
        <f t="shared" si="88"/>
        <v>114.33333333333333</v>
      </c>
      <c r="W366" s="56">
        <f t="shared" si="89"/>
        <v>3.4299999999999997</v>
      </c>
      <c r="X366" s="56">
        <f t="shared" si="90"/>
        <v>0.57166666666666666</v>
      </c>
      <c r="Y366" s="56">
        <f t="shared" si="91"/>
        <v>0.43446666666666667</v>
      </c>
      <c r="Z366" s="56">
        <v>3.2</v>
      </c>
      <c r="AA366" s="56">
        <v>1</v>
      </c>
      <c r="AB366" s="56">
        <f t="shared" si="92"/>
        <v>1.4095890410958902</v>
      </c>
      <c r="AC366" s="56">
        <f t="shared" si="93"/>
        <v>10.045722374429223</v>
      </c>
      <c r="AD366" s="56">
        <f t="shared" si="94"/>
        <v>124.37905570776255</v>
      </c>
      <c r="AE366" s="54">
        <f t="shared" si="95"/>
        <v>124379.05570776254</v>
      </c>
    </row>
    <row r="367" spans="17:31" x14ac:dyDescent="0.25">
      <c r="Q367" s="57">
        <v>42794</v>
      </c>
      <c r="R367" s="62">
        <f t="shared" si="85"/>
        <v>9</v>
      </c>
      <c r="S367" s="54">
        <v>1740</v>
      </c>
      <c r="T367" s="54">
        <f t="shared" si="86"/>
        <v>1725</v>
      </c>
      <c r="U367" s="54">
        <f t="shared" si="87"/>
        <v>1715</v>
      </c>
      <c r="V367" s="55">
        <f t="shared" si="88"/>
        <v>114.33333333333333</v>
      </c>
      <c r="W367" s="56">
        <f t="shared" si="89"/>
        <v>3.4299999999999997</v>
      </c>
      <c r="X367" s="56">
        <f t="shared" si="90"/>
        <v>0.57166666666666666</v>
      </c>
      <c r="Y367" s="56">
        <f t="shared" si="91"/>
        <v>0.43446666666666667</v>
      </c>
      <c r="Z367" s="56">
        <v>3.2</v>
      </c>
      <c r="AA367" s="56">
        <v>1</v>
      </c>
      <c r="AB367" s="56">
        <f t="shared" si="92"/>
        <v>1.4095890410958902</v>
      </c>
      <c r="AC367" s="56">
        <f t="shared" si="93"/>
        <v>10.045722374429223</v>
      </c>
      <c r="AD367" s="56">
        <f t="shared" si="94"/>
        <v>124.37905570776255</v>
      </c>
      <c r="AE367" s="54">
        <f t="shared" si="95"/>
        <v>124379.05570776254</v>
      </c>
    </row>
    <row r="368" spans="17:31" x14ac:dyDescent="0.25">
      <c r="Q368" s="57">
        <v>42795</v>
      </c>
      <c r="R368" s="62">
        <f t="shared" si="85"/>
        <v>9</v>
      </c>
      <c r="S368" s="54">
        <v>1750.05</v>
      </c>
      <c r="T368" s="54">
        <f t="shared" si="86"/>
        <v>1735.05</v>
      </c>
      <c r="U368" s="54">
        <f t="shared" si="87"/>
        <v>1725.05</v>
      </c>
      <c r="V368" s="55">
        <f t="shared" si="88"/>
        <v>115.00333333333333</v>
      </c>
      <c r="W368" s="56">
        <f t="shared" si="89"/>
        <v>3.4500999999999999</v>
      </c>
      <c r="X368" s="56">
        <f t="shared" si="90"/>
        <v>0.57501666666666662</v>
      </c>
      <c r="Y368" s="56">
        <f t="shared" si="91"/>
        <v>0.43701266666666666</v>
      </c>
      <c r="Z368" s="56">
        <v>3.2</v>
      </c>
      <c r="AA368" s="56">
        <v>1</v>
      </c>
      <c r="AB368" s="56">
        <f t="shared" si="92"/>
        <v>1.417849315068493</v>
      </c>
      <c r="AC368" s="56">
        <f t="shared" si="93"/>
        <v>10.079978648401825</v>
      </c>
      <c r="AD368" s="56">
        <f t="shared" si="94"/>
        <v>125.08331198173515</v>
      </c>
      <c r="AE368" s="54">
        <f t="shared" si="95"/>
        <v>125083.31198173515</v>
      </c>
    </row>
  </sheetData>
  <mergeCells count="4">
    <mergeCell ref="E1:G1"/>
    <mergeCell ref="H1:J1"/>
    <mergeCell ref="L1:O1"/>
    <mergeCell ref="Q1:A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Consolidated VA</vt:lpstr>
      <vt:lpstr>Inward RM Pivot+VA</vt:lpstr>
      <vt:lpstr>Inward RM Data</vt:lpstr>
      <vt:lpstr>PS+PFAD Week Avg</vt:lpstr>
      <vt:lpstr>RMO Week Avg</vt:lpstr>
      <vt:lpstr>CNO Week Avg</vt:lpstr>
      <vt:lpstr>Mkt Base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Shrivastava</dc:creator>
  <cp:lastModifiedBy>Nikhil Shrivastava</cp:lastModifiedBy>
  <dcterms:created xsi:type="dcterms:W3CDTF">2017-04-23T15:46:05Z</dcterms:created>
  <dcterms:modified xsi:type="dcterms:W3CDTF">2017-04-24T12:21:13Z</dcterms:modified>
</cp:coreProperties>
</file>