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8" i="1" l="1"/>
  <c r="E17" i="1"/>
  <c r="G17" i="1" s="1"/>
  <c r="H17" i="1" s="1"/>
  <c r="I17" i="1" s="1"/>
  <c r="C17" i="1"/>
  <c r="C16" i="1"/>
  <c r="E16" i="1" s="1"/>
  <c r="G16" i="1" s="1"/>
  <c r="H16" i="1" s="1"/>
  <c r="I16" i="1" s="1"/>
  <c r="C15" i="1"/>
  <c r="E15" i="1" s="1"/>
  <c r="G15" i="1" s="1"/>
  <c r="H15" i="1" s="1"/>
  <c r="I15" i="1" s="1"/>
  <c r="C14" i="1"/>
  <c r="E14" i="1" s="1"/>
  <c r="G14" i="1" s="1"/>
  <c r="H14" i="1" s="1"/>
  <c r="I14" i="1" s="1"/>
  <c r="E13" i="1"/>
  <c r="G13" i="1" s="1"/>
  <c r="H13" i="1" s="1"/>
  <c r="I13" i="1" s="1"/>
  <c r="C13" i="1"/>
  <c r="C12" i="1"/>
  <c r="E12" i="1" s="1"/>
  <c r="G12" i="1" s="1"/>
  <c r="H12" i="1" s="1"/>
  <c r="I12" i="1" s="1"/>
  <c r="C11" i="1"/>
  <c r="E11" i="1" s="1"/>
  <c r="G11" i="1" s="1"/>
  <c r="H11" i="1" s="1"/>
  <c r="I11" i="1" s="1"/>
  <c r="C10" i="1"/>
  <c r="E10" i="1" s="1"/>
  <c r="G10" i="1" s="1"/>
  <c r="H10" i="1" s="1"/>
  <c r="I10" i="1" s="1"/>
  <c r="E9" i="1"/>
  <c r="G9" i="1" s="1"/>
  <c r="H9" i="1" s="1"/>
  <c r="I9" i="1" s="1"/>
  <c r="C9" i="1"/>
  <c r="C8" i="1"/>
  <c r="E8" i="1" s="1"/>
  <c r="G8" i="1" s="1"/>
  <c r="H8" i="1" s="1"/>
  <c r="I8" i="1" s="1"/>
  <c r="C7" i="1"/>
  <c r="E7" i="1" s="1"/>
  <c r="G7" i="1" s="1"/>
  <c r="H7" i="1" s="1"/>
  <c r="I7" i="1" s="1"/>
  <c r="C6" i="1"/>
  <c r="E6" i="1" s="1"/>
  <c r="G6" i="1" s="1"/>
  <c r="G18" i="1" l="1"/>
  <c r="H6" i="1"/>
  <c r="C18" i="1"/>
  <c r="E18" i="1" s="1"/>
  <c r="H18" i="1" l="1"/>
  <c r="I6" i="1"/>
  <c r="I18" i="1" s="1"/>
</calcChain>
</file>

<file path=xl/sharedStrings.xml><?xml version="1.0" encoding="utf-8"?>
<sst xmlns="http://schemas.openxmlformats.org/spreadsheetml/2006/main" count="9" uniqueCount="9">
  <si>
    <t>Man power 16-17</t>
  </si>
  <si>
    <t>Month</t>
  </si>
  <si>
    <t>Total Hrs</t>
  </si>
  <si>
    <t>Working days</t>
  </si>
  <si>
    <t xml:space="preserve"> Men per day</t>
  </si>
  <si>
    <t>Sanctioned Man  per day</t>
  </si>
  <si>
    <t>Reduction in Men days per Day</t>
  </si>
  <si>
    <t>Total Men days reduction per month</t>
  </si>
  <si>
    <t>% of manpower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</si>
</sst>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right" wrapText="1"/>
    </xf>
    <xf numFmtId="2" fontId="1" fillId="2" borderId="1" xfId="0" applyNumberFormat="1" applyFont="1" applyFill="1" applyBorder="1" applyAlignment="1">
      <alignment horizontal="right" wrapText="1"/>
    </xf>
    <xf numFmtId="164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8"/>
  <sheetViews>
    <sheetView tabSelected="1" workbookViewId="0">
      <selection activeCell="H10" sqref="H10"/>
    </sheetView>
  </sheetViews>
  <sheetFormatPr defaultRowHeight="15" x14ac:dyDescent="0.25"/>
  <sheetData>
    <row r="4" spans="2:9" x14ac:dyDescent="0.25">
      <c r="B4" t="s">
        <v>0</v>
      </c>
    </row>
    <row r="5" spans="2:9" ht="63.75" x14ac:dyDescent="0.25"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</row>
    <row r="6" spans="2:9" x14ac:dyDescent="0.25">
      <c r="B6" s="2">
        <v>42461</v>
      </c>
      <c r="C6" s="3">
        <f>1219.2+2020.8</f>
        <v>3240</v>
      </c>
      <c r="D6" s="3">
        <v>30</v>
      </c>
      <c r="E6" s="3">
        <f t="shared" ref="E6:E17" si="0">C6/8/D6</f>
        <v>13.5</v>
      </c>
      <c r="F6" s="3">
        <v>17</v>
      </c>
      <c r="G6" s="4">
        <f>F6-E6</f>
        <v>3.5</v>
      </c>
      <c r="H6" s="5">
        <f>D6*G6</f>
        <v>105</v>
      </c>
      <c r="I6" s="4">
        <f t="shared" ref="I6:I17" si="1">H6/(F6*D6)*100</f>
        <v>20.588235294117645</v>
      </c>
    </row>
    <row r="7" spans="2:9" x14ac:dyDescent="0.25">
      <c r="B7" s="2">
        <v>42491</v>
      </c>
      <c r="C7" s="3">
        <f>1440+2254</f>
        <v>3694</v>
      </c>
      <c r="D7" s="3">
        <v>31</v>
      </c>
      <c r="E7" s="5">
        <f t="shared" si="0"/>
        <v>14.89516129032258</v>
      </c>
      <c r="F7" s="3">
        <v>17</v>
      </c>
      <c r="G7" s="4">
        <f t="shared" ref="G7:G17" si="2">F7-E7</f>
        <v>2.1048387096774199</v>
      </c>
      <c r="H7" s="5">
        <f t="shared" ref="H7:H17" si="3">D7*G7</f>
        <v>65.250000000000014</v>
      </c>
      <c r="I7" s="4">
        <f t="shared" si="1"/>
        <v>12.381404174573058</v>
      </c>
    </row>
    <row r="8" spans="2:9" x14ac:dyDescent="0.25">
      <c r="B8" s="2">
        <v>42522</v>
      </c>
      <c r="C8" s="3">
        <f>1428.3+2122.7</f>
        <v>3551</v>
      </c>
      <c r="D8" s="3">
        <v>30</v>
      </c>
      <c r="E8" s="5">
        <f t="shared" si="0"/>
        <v>14.795833333333333</v>
      </c>
      <c r="F8" s="3">
        <v>17</v>
      </c>
      <c r="G8" s="4">
        <f t="shared" si="2"/>
        <v>2.2041666666666675</v>
      </c>
      <c r="H8" s="5">
        <f t="shared" si="3"/>
        <v>66.125000000000028</v>
      </c>
      <c r="I8" s="4">
        <f t="shared" si="1"/>
        <v>12.96568627450981</v>
      </c>
    </row>
    <row r="9" spans="2:9" x14ac:dyDescent="0.25">
      <c r="B9" s="2">
        <v>42552</v>
      </c>
      <c r="C9" s="3">
        <f>1479.2+2370.8</f>
        <v>3850</v>
      </c>
      <c r="D9" s="3">
        <v>31</v>
      </c>
      <c r="E9" s="5">
        <f t="shared" si="0"/>
        <v>15.524193548387096</v>
      </c>
      <c r="F9" s="3">
        <v>17</v>
      </c>
      <c r="G9" s="4">
        <f t="shared" si="2"/>
        <v>1.4758064516129039</v>
      </c>
      <c r="H9" s="5">
        <f t="shared" si="3"/>
        <v>45.750000000000021</v>
      </c>
      <c r="I9" s="4">
        <f t="shared" si="1"/>
        <v>8.6812144212523759</v>
      </c>
    </row>
    <row r="10" spans="2:9" x14ac:dyDescent="0.25">
      <c r="B10" s="2">
        <v>42583</v>
      </c>
      <c r="C10" s="3">
        <f>1500+2247</f>
        <v>3747</v>
      </c>
      <c r="D10" s="3">
        <v>28</v>
      </c>
      <c r="E10" s="5">
        <f t="shared" si="0"/>
        <v>16.727678571428573</v>
      </c>
      <c r="F10" s="3">
        <v>17</v>
      </c>
      <c r="G10" s="4">
        <f t="shared" si="2"/>
        <v>0.27232142857142705</v>
      </c>
      <c r="H10" s="5">
        <f t="shared" si="3"/>
        <v>7.6249999999999574</v>
      </c>
      <c r="I10" s="4">
        <f t="shared" si="1"/>
        <v>1.6018907563025122</v>
      </c>
    </row>
    <row r="11" spans="2:9" x14ac:dyDescent="0.25">
      <c r="B11" s="2">
        <v>42614</v>
      </c>
      <c r="C11" s="3">
        <f>1452+2081</f>
        <v>3533</v>
      </c>
      <c r="D11" s="3">
        <v>29</v>
      </c>
      <c r="E11" s="5">
        <f t="shared" si="0"/>
        <v>15.228448275862069</v>
      </c>
      <c r="F11" s="3">
        <v>17</v>
      </c>
      <c r="G11" s="4">
        <f t="shared" si="2"/>
        <v>1.7715517241379306</v>
      </c>
      <c r="H11" s="5">
        <f t="shared" si="3"/>
        <v>51.374999999999986</v>
      </c>
      <c r="I11" s="4">
        <f t="shared" si="1"/>
        <v>10.420892494929003</v>
      </c>
    </row>
    <row r="12" spans="2:9" x14ac:dyDescent="0.25">
      <c r="B12" s="2">
        <v>42644</v>
      </c>
      <c r="C12" s="3">
        <f>924+1483</f>
        <v>2407</v>
      </c>
      <c r="D12" s="3">
        <v>25</v>
      </c>
      <c r="E12" s="5">
        <f t="shared" si="0"/>
        <v>12.035</v>
      </c>
      <c r="F12" s="3">
        <v>17</v>
      </c>
      <c r="G12" s="4">
        <f t="shared" si="2"/>
        <v>4.9649999999999999</v>
      </c>
      <c r="H12" s="5">
        <f t="shared" si="3"/>
        <v>124.125</v>
      </c>
      <c r="I12" s="4">
        <f t="shared" si="1"/>
        <v>29.205882352941178</v>
      </c>
    </row>
    <row r="13" spans="2:9" x14ac:dyDescent="0.25">
      <c r="B13" s="2">
        <v>42675</v>
      </c>
      <c r="C13" s="3">
        <f>1364+1852</f>
        <v>3216</v>
      </c>
      <c r="D13" s="3">
        <v>29</v>
      </c>
      <c r="E13" s="4">
        <f t="shared" si="0"/>
        <v>13.862068965517242</v>
      </c>
      <c r="F13" s="3">
        <v>17</v>
      </c>
      <c r="G13" s="4">
        <f t="shared" si="2"/>
        <v>3.137931034482758</v>
      </c>
      <c r="H13" s="5">
        <f t="shared" si="3"/>
        <v>90.999999999999986</v>
      </c>
      <c r="I13" s="4">
        <f t="shared" si="1"/>
        <v>18.458417849898577</v>
      </c>
    </row>
    <row r="14" spans="2:9" x14ac:dyDescent="0.25">
      <c r="B14" s="2">
        <v>42705</v>
      </c>
      <c r="C14" s="3">
        <f>1521+2288</f>
        <v>3809</v>
      </c>
      <c r="D14" s="3">
        <v>30</v>
      </c>
      <c r="E14" s="4">
        <f t="shared" si="0"/>
        <v>15.870833333333334</v>
      </c>
      <c r="F14" s="3">
        <v>17</v>
      </c>
      <c r="G14" s="4">
        <f t="shared" si="2"/>
        <v>1.1291666666666664</v>
      </c>
      <c r="H14" s="5">
        <f t="shared" si="3"/>
        <v>33.874999999999993</v>
      </c>
      <c r="I14" s="4">
        <f t="shared" si="1"/>
        <v>6.6421568627450966</v>
      </c>
    </row>
    <row r="15" spans="2:9" x14ac:dyDescent="0.25">
      <c r="B15" s="2">
        <v>42736</v>
      </c>
      <c r="C15" s="3">
        <f>1376+2048</f>
        <v>3424</v>
      </c>
      <c r="D15" s="3">
        <v>28</v>
      </c>
      <c r="E15" s="4">
        <f t="shared" si="0"/>
        <v>15.285714285714286</v>
      </c>
      <c r="F15" s="3">
        <v>17</v>
      </c>
      <c r="G15" s="4">
        <f t="shared" si="2"/>
        <v>1.7142857142857135</v>
      </c>
      <c r="H15" s="5">
        <f t="shared" si="3"/>
        <v>47.999999999999979</v>
      </c>
      <c r="I15" s="4">
        <f t="shared" si="1"/>
        <v>10.084033613445374</v>
      </c>
    </row>
    <row r="16" spans="2:9" x14ac:dyDescent="0.25">
      <c r="B16" s="2">
        <v>42767</v>
      </c>
      <c r="C16" s="3">
        <f>1432+2128</f>
        <v>3560</v>
      </c>
      <c r="D16" s="3">
        <v>27</v>
      </c>
      <c r="E16" s="4">
        <f t="shared" si="0"/>
        <v>16.481481481481481</v>
      </c>
      <c r="F16" s="3">
        <v>17</v>
      </c>
      <c r="G16" s="4">
        <f t="shared" si="2"/>
        <v>0.51851851851851904</v>
      </c>
      <c r="H16" s="5">
        <f t="shared" si="3"/>
        <v>14.000000000000014</v>
      </c>
      <c r="I16" s="4">
        <f t="shared" si="1"/>
        <v>3.0501089324618769</v>
      </c>
    </row>
    <row r="17" spans="2:9" x14ac:dyDescent="0.25">
      <c r="B17" s="2">
        <v>42795</v>
      </c>
      <c r="C17" s="3">
        <f>1520+2304</f>
        <v>3824</v>
      </c>
      <c r="D17" s="3">
        <v>27</v>
      </c>
      <c r="E17" s="4">
        <f t="shared" si="0"/>
        <v>17.703703703703702</v>
      </c>
      <c r="F17" s="3">
        <v>17</v>
      </c>
      <c r="G17" s="4">
        <f t="shared" si="2"/>
        <v>-0.70370370370370239</v>
      </c>
      <c r="H17" s="5">
        <f t="shared" si="3"/>
        <v>-18.999999999999964</v>
      </c>
      <c r="I17" s="4">
        <f t="shared" si="1"/>
        <v>-4.1394335511982492</v>
      </c>
    </row>
    <row r="18" spans="2:9" x14ac:dyDescent="0.25">
      <c r="B18" s="6"/>
      <c r="C18" s="3">
        <f>SUM(C6:C17)</f>
        <v>41855</v>
      </c>
      <c r="D18" s="3">
        <f>SUM(D6:D17)</f>
        <v>345</v>
      </c>
      <c r="E18" s="4">
        <f>C18/D18/8</f>
        <v>15.164855072463768</v>
      </c>
      <c r="F18" s="6"/>
      <c r="G18" s="4">
        <f>SUM(G6:G17)</f>
        <v>22.089883210916305</v>
      </c>
      <c r="H18" s="4">
        <f>SUM(H6:H17)</f>
        <v>633.125</v>
      </c>
      <c r="I18" s="4">
        <f>AVERAGE(I6:I17)</f>
        <v>10.82837412299819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   Rajyaguru</dc:creator>
  <cp:lastModifiedBy>Bhavin   Malaviya</cp:lastModifiedBy>
  <dcterms:created xsi:type="dcterms:W3CDTF">2017-04-11T10:30:15Z</dcterms:created>
  <dcterms:modified xsi:type="dcterms:W3CDTF">2017-04-20T07:53:48Z</dcterms:modified>
</cp:coreProperties>
</file>