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765" windowWidth="14805" windowHeight="7350" firstSheet="4" activeTab="6"/>
  </bookViews>
  <sheets>
    <sheet name="PRIORITIES" sheetId="11" r:id="rId1"/>
    <sheet name="Action plan" sheetId="19" r:id="rId2"/>
    <sheet name="NEW PRODUCTS PLAN" sheetId="7" r:id="rId3"/>
    <sheet name="MANPOWER EXISTING AND NEW PLAN" sheetId="9" r:id="rId4"/>
    <sheet name="INFRA DETAILS" sheetId="10" r:id="rId5"/>
    <sheet name="Volume projection per month jas" sheetId="15" r:id="rId6"/>
    <sheet name="volume projn phased 2017-18" sheetId="20" r:id="rId7"/>
    <sheet name=" SUPPORT " sheetId="17" r:id="rId8"/>
    <sheet name="Sheet13" sheetId="18" r:id="rId9"/>
  </sheets>
  <calcPr calcId="145621"/>
</workbook>
</file>

<file path=xl/calcChain.xml><?xml version="1.0" encoding="utf-8"?>
<calcChain xmlns="http://schemas.openxmlformats.org/spreadsheetml/2006/main">
  <c r="K5" i="20" l="1"/>
  <c r="L5" i="20"/>
  <c r="M5" i="20"/>
  <c r="K6" i="20"/>
  <c r="L6" i="20"/>
  <c r="M6" i="20"/>
  <c r="K7" i="20"/>
  <c r="L7" i="20"/>
  <c r="M7" i="20"/>
  <c r="K8" i="20"/>
  <c r="L8" i="20"/>
  <c r="M8" i="20"/>
  <c r="K9" i="20"/>
  <c r="L9" i="20"/>
  <c r="M9" i="20"/>
  <c r="K10" i="20"/>
  <c r="L10" i="20"/>
  <c r="M10" i="20"/>
  <c r="K11" i="20"/>
  <c r="L11" i="20"/>
  <c r="M11" i="20"/>
  <c r="K12" i="20"/>
  <c r="L12" i="20"/>
  <c r="M12" i="20"/>
  <c r="K13" i="20"/>
  <c r="L13" i="20"/>
  <c r="M13" i="20"/>
  <c r="K14" i="20"/>
  <c r="L14" i="20"/>
  <c r="M14" i="20"/>
  <c r="K15" i="20"/>
  <c r="L15" i="20"/>
  <c r="M15" i="20"/>
  <c r="K16" i="20"/>
  <c r="L16" i="20"/>
  <c r="M16" i="20"/>
  <c r="K17" i="20"/>
  <c r="L17" i="20"/>
  <c r="M17" i="20"/>
  <c r="K18" i="20"/>
  <c r="L18" i="20"/>
  <c r="M18" i="20"/>
  <c r="K19" i="20"/>
  <c r="L19" i="20"/>
  <c r="M19" i="20"/>
  <c r="K20" i="20"/>
  <c r="L20" i="20"/>
  <c r="M20" i="20"/>
  <c r="K21" i="20"/>
  <c r="L21" i="20"/>
  <c r="M21" i="20"/>
  <c r="K22" i="20"/>
  <c r="L22" i="20"/>
  <c r="M22" i="20"/>
  <c r="K23" i="20"/>
  <c r="L23" i="20"/>
  <c r="M23" i="20"/>
  <c r="K24" i="20"/>
  <c r="L24" i="20"/>
  <c r="M24" i="20"/>
  <c r="K25" i="20"/>
  <c r="L25" i="20"/>
  <c r="M25" i="20"/>
  <c r="K26" i="20"/>
  <c r="L26" i="20"/>
  <c r="M26" i="20"/>
  <c r="K27" i="20"/>
  <c r="L27" i="20"/>
  <c r="M27" i="20"/>
  <c r="K28" i="20"/>
  <c r="L28" i="20"/>
  <c r="M28" i="20"/>
  <c r="K29" i="20"/>
  <c r="L29" i="20"/>
  <c r="M29" i="20"/>
  <c r="K30" i="20"/>
  <c r="L30" i="20"/>
  <c r="M30" i="20"/>
  <c r="K31" i="20"/>
  <c r="L31" i="20"/>
  <c r="M31" i="20"/>
  <c r="K32" i="20"/>
  <c r="L32" i="20"/>
  <c r="M32" i="20"/>
  <c r="K33" i="20"/>
  <c r="L33" i="20"/>
  <c r="M33" i="20"/>
  <c r="K34" i="20"/>
  <c r="L34" i="20"/>
  <c r="M34" i="20"/>
  <c r="K35" i="20"/>
  <c r="L35" i="20"/>
  <c r="M35" i="20"/>
  <c r="K36" i="20"/>
  <c r="L36" i="20"/>
  <c r="M36" i="20"/>
  <c r="K37" i="20"/>
  <c r="L37" i="20"/>
  <c r="M37" i="20"/>
  <c r="K38" i="20"/>
  <c r="L38" i="20"/>
  <c r="M38" i="20"/>
  <c r="K39" i="20"/>
  <c r="L39" i="20"/>
  <c r="M39" i="20"/>
  <c r="K40" i="20"/>
  <c r="L40" i="20"/>
  <c r="M40" i="20"/>
  <c r="K41" i="20"/>
  <c r="L41" i="20"/>
  <c r="M41" i="20"/>
  <c r="K42" i="20"/>
  <c r="L42" i="20"/>
  <c r="M42" i="20"/>
  <c r="K43" i="20"/>
  <c r="L43" i="20"/>
  <c r="M43" i="20"/>
  <c r="K44" i="20"/>
  <c r="L44" i="20"/>
  <c r="M44" i="20"/>
  <c r="K45" i="20"/>
  <c r="L45" i="20"/>
  <c r="M45" i="20"/>
  <c r="K46" i="20"/>
  <c r="L46" i="20"/>
  <c r="M46" i="20"/>
  <c r="K47" i="20"/>
  <c r="L47" i="20"/>
  <c r="M47" i="20"/>
  <c r="K48" i="20"/>
  <c r="L48" i="20"/>
  <c r="M48" i="20"/>
  <c r="K49" i="20"/>
  <c r="L49" i="20"/>
  <c r="M49" i="20"/>
  <c r="K50" i="20"/>
  <c r="L50" i="20"/>
  <c r="M50" i="20"/>
  <c r="K51" i="20"/>
  <c r="L51" i="20"/>
  <c r="M51" i="20"/>
  <c r="K52" i="20"/>
  <c r="L52" i="20"/>
  <c r="M52" i="20"/>
  <c r="K53" i="20"/>
  <c r="L53" i="20"/>
  <c r="M53" i="20"/>
  <c r="K54" i="20"/>
  <c r="L54" i="20"/>
  <c r="M54" i="20"/>
  <c r="K55" i="20"/>
  <c r="L55" i="20"/>
  <c r="M55" i="20"/>
  <c r="K56" i="20"/>
  <c r="L56" i="20"/>
  <c r="M56" i="20"/>
  <c r="K57" i="20"/>
  <c r="L57" i="20"/>
  <c r="M57" i="20"/>
  <c r="K58" i="20"/>
  <c r="L58" i="20"/>
  <c r="M58" i="20"/>
  <c r="K59" i="20"/>
  <c r="L59" i="20"/>
  <c r="M59" i="20"/>
  <c r="K60" i="20"/>
  <c r="L60" i="20"/>
  <c r="M60" i="20"/>
  <c r="K61" i="20"/>
  <c r="L61" i="20"/>
  <c r="M61" i="20"/>
  <c r="K62" i="20"/>
  <c r="L62" i="20"/>
  <c r="M62" i="20"/>
  <c r="K63" i="20"/>
  <c r="L63" i="20"/>
  <c r="M63" i="20"/>
  <c r="K64" i="20"/>
  <c r="L64" i="20"/>
  <c r="M64" i="20"/>
  <c r="K65" i="20"/>
  <c r="L65" i="20"/>
  <c r="M65" i="20"/>
  <c r="K66" i="20"/>
  <c r="L66" i="20"/>
  <c r="M66" i="20"/>
  <c r="L4" i="20"/>
  <c r="M4" i="20"/>
  <c r="K4" i="20"/>
  <c r="H66" i="20"/>
  <c r="I66" i="20"/>
  <c r="J66" i="20"/>
  <c r="E66" i="20"/>
  <c r="F66" i="20"/>
  <c r="G66" i="20"/>
  <c r="B66" i="20"/>
  <c r="C66" i="20"/>
  <c r="D66" i="20" l="1"/>
  <c r="K65" i="15"/>
  <c r="L65" i="15"/>
  <c r="M65" i="15"/>
  <c r="B65" i="15" l="1"/>
  <c r="C65" i="15"/>
  <c r="D65" i="15"/>
  <c r="E65" i="15"/>
  <c r="F65" i="15"/>
  <c r="G65" i="15"/>
  <c r="H27" i="15"/>
  <c r="N27" i="15" s="1"/>
  <c r="I27" i="15"/>
  <c r="O27" i="15" s="1"/>
  <c r="J27" i="15"/>
  <c r="P27" i="15" s="1"/>
  <c r="H28" i="15"/>
  <c r="N28" i="15" s="1"/>
  <c r="I28" i="15"/>
  <c r="O28" i="15" s="1"/>
  <c r="J28" i="15"/>
  <c r="P28" i="15" s="1"/>
  <c r="H29" i="15"/>
  <c r="N29" i="15" s="1"/>
  <c r="I29" i="15"/>
  <c r="O29" i="15" s="1"/>
  <c r="J29" i="15"/>
  <c r="P29" i="15" s="1"/>
  <c r="H30" i="15"/>
  <c r="N30" i="15" s="1"/>
  <c r="I30" i="15"/>
  <c r="O30" i="15" s="1"/>
  <c r="J30" i="15"/>
  <c r="P30" i="15" s="1"/>
  <c r="H31" i="15"/>
  <c r="N31" i="15" s="1"/>
  <c r="I31" i="15"/>
  <c r="O31" i="15" s="1"/>
  <c r="J31" i="15"/>
  <c r="P31" i="15" s="1"/>
  <c r="H32" i="15"/>
  <c r="N32" i="15" s="1"/>
  <c r="I32" i="15"/>
  <c r="O32" i="15" s="1"/>
  <c r="J32" i="15"/>
  <c r="P32" i="15" s="1"/>
  <c r="H33" i="15"/>
  <c r="N33" i="15" s="1"/>
  <c r="I33" i="15"/>
  <c r="O33" i="15" s="1"/>
  <c r="J33" i="15"/>
  <c r="P33" i="15" s="1"/>
  <c r="H34" i="15"/>
  <c r="N34" i="15" s="1"/>
  <c r="I34" i="15"/>
  <c r="O34" i="15" s="1"/>
  <c r="J34" i="15"/>
  <c r="P34" i="15" s="1"/>
  <c r="H35" i="15"/>
  <c r="N35" i="15" s="1"/>
  <c r="I35" i="15"/>
  <c r="O35" i="15" s="1"/>
  <c r="J35" i="15"/>
  <c r="P35" i="15" s="1"/>
  <c r="H36" i="15"/>
  <c r="N36" i="15" s="1"/>
  <c r="I36" i="15"/>
  <c r="O36" i="15" s="1"/>
  <c r="J36" i="15"/>
  <c r="P36" i="15" s="1"/>
  <c r="H37" i="15"/>
  <c r="N37" i="15" s="1"/>
  <c r="I37" i="15"/>
  <c r="O37" i="15" s="1"/>
  <c r="J37" i="15"/>
  <c r="P37" i="15" s="1"/>
  <c r="H38" i="15"/>
  <c r="N38" i="15" s="1"/>
  <c r="I38" i="15"/>
  <c r="O38" i="15" s="1"/>
  <c r="J38" i="15"/>
  <c r="P38" i="15" s="1"/>
  <c r="H39" i="15"/>
  <c r="N39" i="15" s="1"/>
  <c r="I39" i="15"/>
  <c r="O39" i="15" s="1"/>
  <c r="J39" i="15"/>
  <c r="P39" i="15" s="1"/>
  <c r="H40" i="15"/>
  <c r="N40" i="15" s="1"/>
  <c r="I40" i="15"/>
  <c r="O40" i="15" s="1"/>
  <c r="J40" i="15"/>
  <c r="P40" i="15" s="1"/>
  <c r="H41" i="15"/>
  <c r="N41" i="15" s="1"/>
  <c r="I41" i="15"/>
  <c r="O41" i="15" s="1"/>
  <c r="J41" i="15"/>
  <c r="P41" i="15" s="1"/>
  <c r="H42" i="15"/>
  <c r="N42" i="15" s="1"/>
  <c r="I42" i="15"/>
  <c r="O42" i="15" s="1"/>
  <c r="J42" i="15"/>
  <c r="P42" i="15" s="1"/>
  <c r="H43" i="15"/>
  <c r="N43" i="15" s="1"/>
  <c r="I43" i="15"/>
  <c r="O43" i="15" s="1"/>
  <c r="J43" i="15"/>
  <c r="P43" i="15" s="1"/>
  <c r="H44" i="15"/>
  <c r="N44" i="15" s="1"/>
  <c r="I44" i="15"/>
  <c r="O44" i="15" s="1"/>
  <c r="J44" i="15"/>
  <c r="P44" i="15" s="1"/>
  <c r="H45" i="15"/>
  <c r="N45" i="15" s="1"/>
  <c r="I45" i="15"/>
  <c r="O45" i="15" s="1"/>
  <c r="J45" i="15"/>
  <c r="P45" i="15" s="1"/>
  <c r="H46" i="15"/>
  <c r="N46" i="15" s="1"/>
  <c r="I46" i="15"/>
  <c r="O46" i="15" s="1"/>
  <c r="J46" i="15"/>
  <c r="P46" i="15" s="1"/>
  <c r="H47" i="15"/>
  <c r="N47" i="15" s="1"/>
  <c r="I47" i="15"/>
  <c r="O47" i="15" s="1"/>
  <c r="J47" i="15"/>
  <c r="P47" i="15" s="1"/>
  <c r="H48" i="15"/>
  <c r="N48" i="15" s="1"/>
  <c r="I48" i="15"/>
  <c r="O48" i="15" s="1"/>
  <c r="J48" i="15"/>
  <c r="P48" i="15" s="1"/>
  <c r="H49" i="15"/>
  <c r="N49" i="15" s="1"/>
  <c r="I49" i="15"/>
  <c r="O49" i="15" s="1"/>
  <c r="J49" i="15"/>
  <c r="P49" i="15" s="1"/>
  <c r="H50" i="15"/>
  <c r="N50" i="15" s="1"/>
  <c r="I50" i="15"/>
  <c r="O50" i="15" s="1"/>
  <c r="J50" i="15"/>
  <c r="P50" i="15" s="1"/>
  <c r="H51" i="15"/>
  <c r="N51" i="15" s="1"/>
  <c r="I51" i="15"/>
  <c r="O51" i="15" s="1"/>
  <c r="J51" i="15"/>
  <c r="P51" i="15" s="1"/>
  <c r="H52" i="15"/>
  <c r="N52" i="15" s="1"/>
  <c r="I52" i="15"/>
  <c r="O52" i="15" s="1"/>
  <c r="J52" i="15"/>
  <c r="P52" i="15" s="1"/>
  <c r="H53" i="15"/>
  <c r="N53" i="15" s="1"/>
  <c r="I53" i="15"/>
  <c r="O53" i="15" s="1"/>
  <c r="J53" i="15"/>
  <c r="P53" i="15" s="1"/>
  <c r="H54" i="15"/>
  <c r="N54" i="15" s="1"/>
  <c r="I54" i="15"/>
  <c r="O54" i="15" s="1"/>
  <c r="J54" i="15"/>
  <c r="P54" i="15" s="1"/>
  <c r="H55" i="15"/>
  <c r="N55" i="15" s="1"/>
  <c r="I55" i="15"/>
  <c r="O55" i="15" s="1"/>
  <c r="J55" i="15"/>
  <c r="P55" i="15" s="1"/>
  <c r="H56" i="15"/>
  <c r="N56" i="15" s="1"/>
  <c r="I56" i="15"/>
  <c r="O56" i="15" s="1"/>
  <c r="J56" i="15"/>
  <c r="P56" i="15" s="1"/>
  <c r="H57" i="15"/>
  <c r="N57" i="15" s="1"/>
  <c r="I57" i="15"/>
  <c r="O57" i="15" s="1"/>
  <c r="J57" i="15"/>
  <c r="P57" i="15" s="1"/>
  <c r="H58" i="15"/>
  <c r="N58" i="15" s="1"/>
  <c r="I58" i="15"/>
  <c r="O58" i="15" s="1"/>
  <c r="J58" i="15"/>
  <c r="P58" i="15" s="1"/>
  <c r="H59" i="15"/>
  <c r="N59" i="15" s="1"/>
  <c r="I59" i="15"/>
  <c r="O59" i="15" s="1"/>
  <c r="J59" i="15"/>
  <c r="P59" i="15" s="1"/>
  <c r="H60" i="15"/>
  <c r="N60" i="15" s="1"/>
  <c r="I60" i="15"/>
  <c r="O60" i="15" s="1"/>
  <c r="J60" i="15"/>
  <c r="P60" i="15" s="1"/>
  <c r="H61" i="15"/>
  <c r="N61" i="15" s="1"/>
  <c r="I61" i="15"/>
  <c r="O61" i="15" s="1"/>
  <c r="J61" i="15"/>
  <c r="P61" i="15" s="1"/>
  <c r="H62" i="15"/>
  <c r="N62" i="15" s="1"/>
  <c r="I62" i="15"/>
  <c r="O62" i="15" s="1"/>
  <c r="J62" i="15"/>
  <c r="P62" i="15" s="1"/>
  <c r="H63" i="15"/>
  <c r="N63" i="15" s="1"/>
  <c r="I63" i="15"/>
  <c r="O63" i="15" s="1"/>
  <c r="J63" i="15"/>
  <c r="P63" i="15" s="1"/>
  <c r="J26" i="15"/>
  <c r="I26" i="15"/>
  <c r="H26" i="15"/>
  <c r="O26" i="15" l="1"/>
  <c r="N26" i="15"/>
  <c r="P26" i="15"/>
  <c r="T3" i="15" l="1"/>
  <c r="J4" i="15"/>
  <c r="P4" i="15" s="1"/>
  <c r="J5" i="15"/>
  <c r="P5" i="15" s="1"/>
  <c r="J6" i="15"/>
  <c r="P6" i="15" s="1"/>
  <c r="J7" i="15"/>
  <c r="J8" i="15"/>
  <c r="P8" i="15" s="1"/>
  <c r="J9" i="15"/>
  <c r="P9" i="15" s="1"/>
  <c r="J10" i="15"/>
  <c r="P10" i="15" s="1"/>
  <c r="J11" i="15"/>
  <c r="P11" i="15" s="1"/>
  <c r="J12" i="15"/>
  <c r="P12" i="15" s="1"/>
  <c r="J13" i="15"/>
  <c r="P13" i="15" s="1"/>
  <c r="J14" i="15"/>
  <c r="P14" i="15" s="1"/>
  <c r="J15" i="15"/>
  <c r="P15" i="15" s="1"/>
  <c r="J16" i="15"/>
  <c r="P16" i="15" s="1"/>
  <c r="J17" i="15"/>
  <c r="P17" i="15" s="1"/>
  <c r="J18" i="15"/>
  <c r="P18" i="15" s="1"/>
  <c r="J19" i="15"/>
  <c r="P19" i="15" s="1"/>
  <c r="J20" i="15"/>
  <c r="P20" i="15" s="1"/>
  <c r="J21" i="15"/>
  <c r="P21" i="15" s="1"/>
  <c r="J22" i="15"/>
  <c r="P22" i="15" s="1"/>
  <c r="J23" i="15"/>
  <c r="P23" i="15" s="1"/>
  <c r="J24" i="15"/>
  <c r="P24" i="15" s="1"/>
  <c r="J3" i="15"/>
  <c r="I4" i="15"/>
  <c r="O4" i="15" s="1"/>
  <c r="I5" i="15"/>
  <c r="O5" i="15" s="1"/>
  <c r="I6" i="15"/>
  <c r="O6" i="15" s="1"/>
  <c r="I7" i="15"/>
  <c r="O7" i="15" s="1"/>
  <c r="I8" i="15"/>
  <c r="O8" i="15" s="1"/>
  <c r="I9" i="15"/>
  <c r="O9" i="15" s="1"/>
  <c r="I10" i="15"/>
  <c r="O10" i="15" s="1"/>
  <c r="I11" i="15"/>
  <c r="O11" i="15" s="1"/>
  <c r="I12" i="15"/>
  <c r="O12" i="15" s="1"/>
  <c r="I13" i="15"/>
  <c r="O13" i="15" s="1"/>
  <c r="I14" i="15"/>
  <c r="O14" i="15" s="1"/>
  <c r="I15" i="15"/>
  <c r="O15" i="15" s="1"/>
  <c r="I16" i="15"/>
  <c r="O16" i="15" s="1"/>
  <c r="I17" i="15"/>
  <c r="O17" i="15" s="1"/>
  <c r="I18" i="15"/>
  <c r="O18" i="15" s="1"/>
  <c r="I19" i="15"/>
  <c r="O19" i="15" s="1"/>
  <c r="I20" i="15"/>
  <c r="O20" i="15" s="1"/>
  <c r="I21" i="15"/>
  <c r="O21" i="15" s="1"/>
  <c r="I22" i="15"/>
  <c r="O22" i="15" s="1"/>
  <c r="I23" i="15"/>
  <c r="O23" i="15" s="1"/>
  <c r="I24" i="15"/>
  <c r="O24" i="15" s="1"/>
  <c r="I3" i="15"/>
  <c r="H4" i="15"/>
  <c r="N4" i="15" s="1"/>
  <c r="H5" i="15"/>
  <c r="N5" i="15" s="1"/>
  <c r="H6" i="15"/>
  <c r="N6" i="15" s="1"/>
  <c r="H7" i="15"/>
  <c r="N7" i="15" s="1"/>
  <c r="H8" i="15"/>
  <c r="N8" i="15" s="1"/>
  <c r="H9" i="15"/>
  <c r="N9" i="15" s="1"/>
  <c r="H10" i="15"/>
  <c r="N10" i="15" s="1"/>
  <c r="H11" i="15"/>
  <c r="N11" i="15" s="1"/>
  <c r="H12" i="15"/>
  <c r="N12" i="15" s="1"/>
  <c r="H13" i="15"/>
  <c r="N13" i="15" s="1"/>
  <c r="H14" i="15"/>
  <c r="N14" i="15" s="1"/>
  <c r="H15" i="15"/>
  <c r="N15" i="15" s="1"/>
  <c r="H16" i="15"/>
  <c r="N16" i="15" s="1"/>
  <c r="H17" i="15"/>
  <c r="N17" i="15" s="1"/>
  <c r="H18" i="15"/>
  <c r="N18" i="15" s="1"/>
  <c r="H19" i="15"/>
  <c r="N19" i="15" s="1"/>
  <c r="H20" i="15"/>
  <c r="N20" i="15" s="1"/>
  <c r="H21" i="15"/>
  <c r="N21" i="15" s="1"/>
  <c r="H22" i="15"/>
  <c r="N22" i="15" s="1"/>
  <c r="H23" i="15"/>
  <c r="N23" i="15" s="1"/>
  <c r="H24" i="15"/>
  <c r="N24" i="15" s="1"/>
  <c r="H3" i="15"/>
  <c r="D23" i="7"/>
  <c r="D22" i="7"/>
  <c r="D21" i="7"/>
  <c r="I65" i="15" l="1"/>
  <c r="N3" i="15"/>
  <c r="N65" i="15" s="1"/>
  <c r="H65" i="15"/>
  <c r="P3" i="15"/>
  <c r="J65" i="15"/>
  <c r="O3" i="15"/>
  <c r="O65" i="15" s="1"/>
  <c r="P7" i="15"/>
  <c r="P65" i="15" l="1"/>
  <c r="C15" i="10" l="1"/>
  <c r="C14" i="10"/>
  <c r="C13" i="10"/>
  <c r="C12" i="10"/>
  <c r="M11" i="9"/>
  <c r="M10" i="9"/>
  <c r="D12" i="7" l="1"/>
  <c r="D19" i="7"/>
  <c r="D18" i="7"/>
  <c r="D16" i="7"/>
  <c r="D15" i="7"/>
  <c r="D14" i="7"/>
  <c r="E11" i="7" l="1"/>
  <c r="E10" i="7"/>
  <c r="E9" i="7"/>
  <c r="D11" i="7"/>
  <c r="D10" i="7"/>
  <c r="D9" i="7"/>
  <c r="E3" i="7" l="1"/>
  <c r="E4" i="7"/>
  <c r="E5" i="7"/>
  <c r="E6" i="7"/>
  <c r="E7" i="7"/>
  <c r="E2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<sst xmlns="http://schemas.openxmlformats.org/spreadsheetml/2006/main" count="359" uniqueCount="249">
  <si>
    <t>MRP</t>
  </si>
  <si>
    <t>NEW BEAUTY TALC 50GM</t>
  </si>
  <si>
    <t>NEW SANDAL TALC 50GM</t>
  </si>
  <si>
    <t>NEW SANDAL TALC 100+100GM</t>
  </si>
  <si>
    <t>NEW SANDAL TALC 150+150GM</t>
  </si>
  <si>
    <t>CS QTY</t>
  </si>
  <si>
    <t>CS VALUE</t>
  </si>
  <si>
    <t>APPOINTING VACANT SR AREAS HYDERABAD/TIRUPATHY/GUNTUR/VIZAG</t>
  </si>
  <si>
    <t>NEW SOAP 60GM*4</t>
  </si>
  <si>
    <t>BS 125*5</t>
  </si>
  <si>
    <t>JO SANDAL 60*5</t>
  </si>
  <si>
    <t>NEW SOAP 100GM+25GM FREE</t>
  </si>
  <si>
    <t>NEW SOAP 125GM*4 WITH TALC 25GM FREE</t>
  </si>
  <si>
    <t>PRIORITIES</t>
  </si>
  <si>
    <t>DESIGNATION</t>
  </si>
  <si>
    <t>HYDERABAD</t>
  </si>
  <si>
    <t>HQ</t>
  </si>
  <si>
    <t>ASM</t>
  </si>
  <si>
    <t>SO/ASE</t>
  </si>
  <si>
    <t>HYDERABAD LOCAL</t>
  </si>
  <si>
    <t>HYDERABAD UC</t>
  </si>
  <si>
    <t>TIRUPATHY</t>
  </si>
  <si>
    <t>VIJAYAWADA</t>
  </si>
  <si>
    <t>VIZAG</t>
  </si>
  <si>
    <t>SR</t>
  </si>
  <si>
    <t>SECUNDERABAD</t>
  </si>
  <si>
    <t>KUKATAPALLE</t>
  </si>
  <si>
    <t>WARENGAL</t>
  </si>
  <si>
    <t>NIZAMABAD</t>
  </si>
  <si>
    <t>KARIMNAGAR</t>
  </si>
  <si>
    <t>CENTRAL CITY</t>
  </si>
  <si>
    <t>OLD CITY</t>
  </si>
  <si>
    <t>CONDONEMENT</t>
  </si>
  <si>
    <t>ADILABAD</t>
  </si>
  <si>
    <t>ANANTHAPUR</t>
  </si>
  <si>
    <t>KURNOOL</t>
  </si>
  <si>
    <t>KADAPPA</t>
  </si>
  <si>
    <t>NELLORE</t>
  </si>
  <si>
    <t>GUNTUR</t>
  </si>
  <si>
    <t>ELLURU</t>
  </si>
  <si>
    <t>RAJHAMUNDRI</t>
  </si>
  <si>
    <t>KAKKINADA</t>
  </si>
  <si>
    <t>VIZIANAGARAM</t>
  </si>
  <si>
    <t>SRIKAKULAM</t>
  </si>
  <si>
    <t>OLD</t>
  </si>
  <si>
    <t>NEW</t>
  </si>
  <si>
    <t>TOTAL APART ASM</t>
  </si>
  <si>
    <t>AMALAPURAM</t>
  </si>
  <si>
    <t>NEW PRODUCT ROLL OUT</t>
  </si>
  <si>
    <t>INFRA DEVELOPMENT</t>
  </si>
  <si>
    <t>NEW SS PLAN</t>
  </si>
  <si>
    <t>NEW DIRECT TOWN PLAN</t>
  </si>
  <si>
    <t>NEW SUB PLAN</t>
  </si>
  <si>
    <t>NEW OL PLAN</t>
  </si>
  <si>
    <t>EXISTING SS</t>
  </si>
  <si>
    <t>EXISTING DIRECT</t>
  </si>
  <si>
    <t>EXISTING SUB</t>
  </si>
  <si>
    <t>EXISTING OUTLET</t>
  </si>
  <si>
    <t>TOTAL SS</t>
  </si>
  <si>
    <t>TOTAL DIRECT</t>
  </si>
  <si>
    <t>TOTAL SUB</t>
  </si>
  <si>
    <t>TOTAL OUTLETS</t>
  </si>
  <si>
    <t>NEW DIRECT PLAN</t>
  </si>
  <si>
    <t>HYD CENTRAL CITY</t>
  </si>
  <si>
    <t>MALKAJAGIRI</t>
  </si>
  <si>
    <t>KHAMMAM</t>
  </si>
  <si>
    <t>SANGAREDDY</t>
  </si>
  <si>
    <t>NARAYAN PET</t>
  </si>
  <si>
    <t>VEEKARBAD</t>
  </si>
  <si>
    <t>MAHABOOBA NAGAR</t>
  </si>
  <si>
    <t>GUDUR</t>
  </si>
  <si>
    <t>KALAHASTHI</t>
  </si>
  <si>
    <t>PORMAMILA</t>
  </si>
  <si>
    <t>BABVEL</t>
  </si>
  <si>
    <t>MARKAPUR</t>
  </si>
  <si>
    <t>GIDDALUR</t>
  </si>
  <si>
    <t>KALLIGIRI</t>
  </si>
  <si>
    <t>UDAYAGIRI</t>
  </si>
  <si>
    <t>ABMAKUR</t>
  </si>
  <si>
    <t>GAJUVAKA</t>
  </si>
  <si>
    <t>PARVATHIPURAM</t>
  </si>
  <si>
    <t>GOPALAPATNAM</t>
  </si>
  <si>
    <t>HIRAMANDALAM</t>
  </si>
  <si>
    <t>PALKONDA</t>
  </si>
  <si>
    <t>AMDALAVALSA</t>
  </si>
  <si>
    <t>KOTTURU</t>
  </si>
  <si>
    <t>PITHAPURAM</t>
  </si>
  <si>
    <t>JAGGAMPETA</t>
  </si>
  <si>
    <t>GOKHAVARAM</t>
  </si>
  <si>
    <t>MALKIPURAM</t>
  </si>
  <si>
    <t>AMBAJIPETA</t>
  </si>
  <si>
    <t>RAZOLE</t>
  </si>
  <si>
    <t>GANAPPAVARAM</t>
  </si>
  <si>
    <t>CHINTALAPUDI</t>
  </si>
  <si>
    <t>AKIVEEDU</t>
  </si>
  <si>
    <t>BEEMADOLU</t>
  </si>
  <si>
    <t>DEVARAPALLI</t>
  </si>
  <si>
    <t>PADERU</t>
  </si>
  <si>
    <t>KOTHAVALSA</t>
  </si>
  <si>
    <t>MYLAVARAM</t>
  </si>
  <si>
    <t>TIRUVURU</t>
  </si>
  <si>
    <t>KONDAPALLY</t>
  </si>
  <si>
    <t>NANDIGAMA</t>
  </si>
  <si>
    <t>VIYYURU</t>
  </si>
  <si>
    <t>CHALLAPALLI</t>
  </si>
  <si>
    <t>BANTUMALLI</t>
  </si>
  <si>
    <t>SNO</t>
  </si>
  <si>
    <t>DESCRIPTION</t>
  </si>
  <si>
    <t>NUMBERS</t>
  </si>
  <si>
    <t>NEW MANPOWER COLORED</t>
  </si>
  <si>
    <t>NEW STRUCTURE-RECURITING &amp;ROLL OUT</t>
  </si>
  <si>
    <t>TELANGANA</t>
  </si>
  <si>
    <t>NEW BEAUTY TALC 100GM WITH CO</t>
  </si>
  <si>
    <t>NEW BEAUTYTALC 400GM WITH CO</t>
  </si>
  <si>
    <t>JO SANDAL 125*4(PTR 60)</t>
  </si>
  <si>
    <t>JO SANDAL 35GM(PTR 3.5)</t>
  </si>
  <si>
    <t>BS 60*4(PTR-24.50)</t>
  </si>
  <si>
    <t>NEW SOAP 50GM +20% CONSUMER OFFER(PTR-7.50 IN DANGLER RS.6 PER DANGLER)</t>
  </si>
  <si>
    <t>BANGANAPALLE</t>
  </si>
  <si>
    <t>ATAMKUR</t>
  </si>
  <si>
    <t>ALAGADDA</t>
  </si>
  <si>
    <t>DONE</t>
  </si>
  <si>
    <t>NANDIKUTUR</t>
  </si>
  <si>
    <t>PUTAPARTHI</t>
  </si>
  <si>
    <t>MANGALAGIRI</t>
  </si>
  <si>
    <t>VINUKONDA</t>
  </si>
  <si>
    <t>CHILAKALURIPET</t>
  </si>
  <si>
    <t>SATANAPALLE</t>
  </si>
  <si>
    <t>ATTALUR</t>
  </si>
  <si>
    <t>SINGARAYAKONDA</t>
  </si>
  <si>
    <t>FW 15ML</t>
  </si>
  <si>
    <t>FW 50ML(1+1)</t>
  </si>
  <si>
    <t>FW 100ML(1+1)</t>
  </si>
  <si>
    <t>TOTAL</t>
  </si>
  <si>
    <t>TOTAL CASES</t>
  </si>
  <si>
    <t>IN TONS</t>
  </si>
  <si>
    <t>CHANDRAGIRI</t>
  </si>
  <si>
    <t>RENIGUNTA</t>
  </si>
  <si>
    <t>PILERU</t>
  </si>
  <si>
    <t>PAKALA</t>
  </si>
  <si>
    <t>KUPAM</t>
  </si>
  <si>
    <t>VENKATADRI</t>
  </si>
  <si>
    <t>UDAYGIRI</t>
  </si>
  <si>
    <t>RAPURU</t>
  </si>
  <si>
    <t>BUPALAPALLY</t>
  </si>
  <si>
    <t>WARANGAL</t>
  </si>
  <si>
    <t>HANMAKONDA</t>
  </si>
  <si>
    <t>STATION GHANPUR</t>
  </si>
  <si>
    <t>Aaleru</t>
  </si>
  <si>
    <t>jangam</t>
  </si>
  <si>
    <t>choppadhandi</t>
  </si>
  <si>
    <t>dharmaaram</t>
  </si>
  <si>
    <t>sulthana bazar</t>
  </si>
  <si>
    <t>pedhapally</t>
  </si>
  <si>
    <t>vemulawada</t>
  </si>
  <si>
    <t>hujrabad</t>
  </si>
  <si>
    <t>dichpally</t>
  </si>
  <si>
    <t>indhalwai</t>
  </si>
  <si>
    <t>yellareddy</t>
  </si>
  <si>
    <t>nandhipet</t>
  </si>
  <si>
    <t>navipet</t>
  </si>
  <si>
    <t>pothangal</t>
  </si>
  <si>
    <t>jukkal</t>
  </si>
  <si>
    <t>madnur</t>
  </si>
  <si>
    <t>balkonda</t>
  </si>
  <si>
    <t>lingampet</t>
  </si>
  <si>
    <t>PRODUCT</t>
  </si>
  <si>
    <t>AP</t>
  </si>
  <si>
    <t>UNITED</t>
  </si>
  <si>
    <t>CS IN GM</t>
  </si>
  <si>
    <t>VISIBILITY</t>
  </si>
  <si>
    <t>ANDHRA</t>
  </si>
  <si>
    <t>LAUNCH VISIBILITY BUDGET(45 DAYS)</t>
  </si>
  <si>
    <t>PER DISPLAY</t>
  </si>
  <si>
    <t>TOTAL BUDGET</t>
  </si>
  <si>
    <t>TOTAL VOLUME</t>
  </si>
  <si>
    <t>SEEL IN A 50GM</t>
  </si>
  <si>
    <t>SELL IN B 100GM</t>
  </si>
  <si>
    <t>SELLIN C 300/400GM</t>
  </si>
  <si>
    <t>SELL IN 100GM</t>
  </si>
  <si>
    <t>SELL IN B 60*4GM</t>
  </si>
  <si>
    <t>SELL IN 125*4GM</t>
  </si>
  <si>
    <t>Rs.10 soap in danglers</t>
  </si>
  <si>
    <t>SCHEMES AND CONSUMER OFFER AS MENTIONED,10% MARGIN AND 8% SCHEME WITH CONSUMER OFFER FOR COMPETITIVE EDGE</t>
  </si>
  <si>
    <t>Sanction for recruitment of quality manpower with decent salary and allowance</t>
  </si>
  <si>
    <t>support</t>
  </si>
  <si>
    <t>visibility budget as mentioned for new products and existing products</t>
  </si>
  <si>
    <t>news paper and regional channel advertisement for new products</t>
  </si>
  <si>
    <t>the cinema theatre slides/adds can be considered</t>
  </si>
  <si>
    <t xml:space="preserve">Hoardings at vantage locations </t>
  </si>
  <si>
    <t>shop boards and wall paintings</t>
  </si>
  <si>
    <t>The sandal talc equal quality with santoor even the colour of powder need to resemble with offering</t>
  </si>
  <si>
    <t xml:space="preserve">incentivising field staff and stockists </t>
  </si>
  <si>
    <t>NEW SOAP 50GM +20% CONSUMER OFFER(PTR-7.50 IN DANGLER RS.6 PER DANGLER VISIBILITY)</t>
  </si>
  <si>
    <t>MANPOWER</t>
  </si>
  <si>
    <t>JO 100x4</t>
  </si>
  <si>
    <t>JO 100x5</t>
  </si>
  <si>
    <t>JO 50x5</t>
  </si>
  <si>
    <t>JO 55x4</t>
  </si>
  <si>
    <t>JO 55x5</t>
  </si>
  <si>
    <t>Doy Ass Pack</t>
  </si>
  <si>
    <t>TR Clear&amp;Nat 125X3</t>
  </si>
  <si>
    <t>TR Gen&amp;Moist 125X3</t>
  </si>
  <si>
    <t>TR Pure&amp;Mild 125X3</t>
  </si>
  <si>
    <t>TR Pure&amp;Mild 50</t>
  </si>
  <si>
    <t>TR Pure&amp;Mild 75</t>
  </si>
  <si>
    <t>Cucum 125X4</t>
  </si>
  <si>
    <t>DCAV 125X4</t>
  </si>
  <si>
    <t>DCAV 50</t>
  </si>
  <si>
    <t>DCAV 75x4</t>
  </si>
  <si>
    <t>DCH 125X4</t>
  </si>
  <si>
    <t>DOY Pure &amp; Aloe 70</t>
  </si>
  <si>
    <t>DOY Pure &amp; Satin 70</t>
  </si>
  <si>
    <t>DOY Pure &amp; Silk 70</t>
  </si>
  <si>
    <t>Honey 50</t>
  </si>
  <si>
    <t>Milk 125X4</t>
  </si>
  <si>
    <t>Milk 50</t>
  </si>
  <si>
    <t>Milk 75X4</t>
  </si>
  <si>
    <t>Pure &amp; Aloe 125X4</t>
  </si>
  <si>
    <t>Pure &amp; Silk 125X4</t>
  </si>
  <si>
    <t>DOY FW 100 ML</t>
  </si>
  <si>
    <t>DOY FW 15 ML</t>
  </si>
  <si>
    <t>DOY FW 50 ML</t>
  </si>
  <si>
    <t xml:space="preserve"> VALUE(LACS)</t>
  </si>
  <si>
    <t>VALUE(LACS)</t>
  </si>
  <si>
    <t>JO 125x4</t>
  </si>
  <si>
    <t>JO 30G</t>
  </si>
  <si>
    <t>JO 60x5</t>
  </si>
  <si>
    <t>TR Gen&amp;Moist 75</t>
  </si>
  <si>
    <t>DC SN 75X4</t>
  </si>
  <si>
    <t>Honey 75X4</t>
  </si>
  <si>
    <t>Pure &amp; Satin 125X4</t>
  </si>
  <si>
    <t>BS AN 125x4</t>
  </si>
  <si>
    <t>SANDAL 125*4</t>
  </si>
  <si>
    <t>SANDAL 50</t>
  </si>
  <si>
    <t>pos  material</t>
  </si>
  <si>
    <t>sampling activity</t>
  </si>
  <si>
    <t xml:space="preserve">recruiting of Manpower to be completed by May end </t>
  </si>
  <si>
    <t>Stockist appointment by June end</t>
  </si>
  <si>
    <t>activation with new products in July-sept</t>
  </si>
  <si>
    <t>consolidation</t>
  </si>
  <si>
    <t xml:space="preserve"> AMJ</t>
  </si>
  <si>
    <t>United Andhrapradesh</t>
  </si>
  <si>
    <t>Manpower &amp; infra deployment period</t>
  </si>
  <si>
    <t>activation period</t>
  </si>
  <si>
    <t>consolidation period</t>
  </si>
  <si>
    <t>TOTAL YEAR</t>
  </si>
  <si>
    <t>JAS</t>
  </si>
  <si>
    <t>OND+JFM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</si>
</sst>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2" fontId="0" fillId="0" borderId="1" xfId="0" applyNumberFormat="1" applyBorder="1"/>
    <xf numFmtId="1" fontId="0" fillId="0" borderId="1" xfId="0" applyNumberFormat="1" applyBorder="1"/>
    <xf numFmtId="0" fontId="0" fillId="3" borderId="1" xfId="0" applyFill="1" applyBorder="1"/>
    <xf numFmtId="0" fontId="0" fillId="3" borderId="0" xfId="0" applyFill="1"/>
    <xf numFmtId="2" fontId="0" fillId="3" borderId="1" xfId="0" applyNumberFormat="1" applyFill="1" applyBorder="1"/>
    <xf numFmtId="0" fontId="0" fillId="5" borderId="1" xfId="0" applyFill="1" applyBorder="1"/>
    <xf numFmtId="0" fontId="0" fillId="0" borderId="0" xfId="0" applyFill="1"/>
    <xf numFmtId="0" fontId="0" fillId="0" borderId="0" xfId="0" applyFill="1" applyBorder="1"/>
    <xf numFmtId="0" fontId="0" fillId="0" borderId="2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Border="1"/>
    <xf numFmtId="2" fontId="0" fillId="0" borderId="0" xfId="0" applyNumberFormat="1"/>
    <xf numFmtId="1" fontId="0" fillId="0" borderId="0" xfId="0" applyNumberFormat="1"/>
    <xf numFmtId="1" fontId="0" fillId="0" borderId="0" xfId="0" applyNumberFormat="1" applyBorder="1" applyAlignment="1"/>
    <xf numFmtId="2" fontId="0" fillId="0" borderId="0" xfId="0" applyNumberFormat="1" applyBorder="1" applyAlignment="1"/>
    <xf numFmtId="2" fontId="0" fillId="0" borderId="0" xfId="0" applyNumberFormat="1" applyBorder="1"/>
    <xf numFmtId="0" fontId="1" fillId="3" borderId="1" xfId="0" applyFont="1" applyFill="1" applyBorder="1" applyAlignment="1">
      <alignment horizontal="left"/>
    </xf>
    <xf numFmtId="1" fontId="1" fillId="3" borderId="1" xfId="0" applyNumberFormat="1" applyFont="1" applyFill="1" applyBorder="1"/>
    <xf numFmtId="2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2">
    <cellStyle name="Normal" xfId="0" builtinId="0"/>
    <cellStyle name="Normal 1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5" x14ac:dyDescent="0.25"/>
  <cols>
    <col min="2" max="2" width="67.140625" bestFit="1" customWidth="1"/>
  </cols>
  <sheetData>
    <row r="1" spans="1:2" x14ac:dyDescent="0.25">
      <c r="A1" s="1"/>
      <c r="B1" s="6" t="s">
        <v>13</v>
      </c>
    </row>
    <row r="2" spans="1:2" x14ac:dyDescent="0.25">
      <c r="A2" s="1">
        <v>1</v>
      </c>
      <c r="B2" s="1" t="s">
        <v>7</v>
      </c>
    </row>
    <row r="3" spans="1:2" x14ac:dyDescent="0.25">
      <c r="A3" s="1">
        <v>2</v>
      </c>
      <c r="B3" s="1" t="s">
        <v>110</v>
      </c>
    </row>
    <row r="4" spans="1:2" x14ac:dyDescent="0.25">
      <c r="A4" s="1">
        <v>3</v>
      </c>
      <c r="B4" s="1" t="s">
        <v>48</v>
      </c>
    </row>
    <row r="5" spans="1:2" x14ac:dyDescent="0.25">
      <c r="A5" s="1">
        <v>4</v>
      </c>
      <c r="B5" s="1" t="s">
        <v>49</v>
      </c>
    </row>
    <row r="6" spans="1:2" x14ac:dyDescent="0.25">
      <c r="A6" s="1"/>
      <c r="B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5" sqref="B5"/>
    </sheetView>
  </sheetViews>
  <sheetFormatPr defaultRowHeight="15" x14ac:dyDescent="0.25"/>
  <cols>
    <col min="2" max="2" width="49.140625" bestFit="1" customWidth="1"/>
  </cols>
  <sheetData>
    <row r="2" spans="1:2" x14ac:dyDescent="0.25">
      <c r="A2">
        <v>1</v>
      </c>
      <c r="B2" t="s">
        <v>237</v>
      </c>
    </row>
    <row r="3" spans="1:2" x14ac:dyDescent="0.25">
      <c r="A3">
        <v>2</v>
      </c>
      <c r="B3" t="s">
        <v>238</v>
      </c>
    </row>
    <row r="4" spans="1:2" x14ac:dyDescent="0.25">
      <c r="A4">
        <v>3</v>
      </c>
      <c r="B4" t="s">
        <v>239</v>
      </c>
    </row>
    <row r="5" spans="1:2" x14ac:dyDescent="0.25">
      <c r="A5">
        <v>4</v>
      </c>
      <c r="B5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4" sqref="A24"/>
    </sheetView>
  </sheetViews>
  <sheetFormatPr defaultRowHeight="15" x14ac:dyDescent="0.25"/>
  <cols>
    <col min="1" max="1" width="85.85546875" bestFit="1" customWidth="1"/>
  </cols>
  <sheetData>
    <row r="1" spans="1:5" x14ac:dyDescent="0.25">
      <c r="A1" s="6" t="s">
        <v>166</v>
      </c>
      <c r="B1" s="6" t="s">
        <v>0</v>
      </c>
      <c r="C1" s="6" t="s">
        <v>5</v>
      </c>
      <c r="D1" s="6" t="s">
        <v>169</v>
      </c>
      <c r="E1" s="6" t="s">
        <v>6</v>
      </c>
    </row>
    <row r="2" spans="1:5" x14ac:dyDescent="0.25">
      <c r="A2" s="1" t="s">
        <v>1</v>
      </c>
      <c r="B2" s="1">
        <v>39</v>
      </c>
      <c r="C2" s="1">
        <v>144</v>
      </c>
      <c r="D2" s="1">
        <f>C2*50</f>
        <v>7200</v>
      </c>
      <c r="E2" s="1">
        <f>((B2*C2)/1.18)/1.2</f>
        <v>3966.1016949152549</v>
      </c>
    </row>
    <row r="3" spans="1:5" x14ac:dyDescent="0.25">
      <c r="A3" s="1" t="s">
        <v>112</v>
      </c>
      <c r="B3" s="1">
        <v>78</v>
      </c>
      <c r="C3" s="1">
        <v>96</v>
      </c>
      <c r="D3" s="1">
        <f>C3*100</f>
        <v>9600</v>
      </c>
      <c r="E3" s="1">
        <f t="shared" ref="E3:E7" si="0">((B3*C3)/1.18)/1.2</f>
        <v>5288.1355932203396</v>
      </c>
    </row>
    <row r="4" spans="1:5" x14ac:dyDescent="0.25">
      <c r="A4" s="1" t="s">
        <v>113</v>
      </c>
      <c r="B4" s="1">
        <v>199</v>
      </c>
      <c r="C4" s="1">
        <v>24</v>
      </c>
      <c r="D4" s="1">
        <f>C4*400</f>
        <v>9600</v>
      </c>
      <c r="E4" s="1">
        <f t="shared" si="0"/>
        <v>3372.8813559322039</v>
      </c>
    </row>
    <row r="5" spans="1:5" x14ac:dyDescent="0.25">
      <c r="A5" s="1" t="s">
        <v>2</v>
      </c>
      <c r="B5" s="1">
        <v>46</v>
      </c>
      <c r="C5" s="1">
        <v>144</v>
      </c>
      <c r="D5" s="1">
        <f>C5*50</f>
        <v>7200</v>
      </c>
      <c r="E5" s="1">
        <f t="shared" si="0"/>
        <v>4677.9661016949158</v>
      </c>
    </row>
    <row r="6" spans="1:5" x14ac:dyDescent="0.25">
      <c r="A6" s="1" t="s">
        <v>3</v>
      </c>
      <c r="B6" s="1">
        <v>74</v>
      </c>
      <c r="C6" s="1">
        <v>48</v>
      </c>
      <c r="D6" s="1">
        <f>C6*200</f>
        <v>9600</v>
      </c>
      <c r="E6" s="1">
        <f t="shared" si="0"/>
        <v>2508.4745762711868</v>
      </c>
    </row>
    <row r="7" spans="1:5" x14ac:dyDescent="0.25">
      <c r="A7" s="1" t="s">
        <v>4</v>
      </c>
      <c r="B7" s="1">
        <v>170</v>
      </c>
      <c r="C7" s="1">
        <v>24</v>
      </c>
      <c r="D7" s="1">
        <f>C7*300</f>
        <v>7200</v>
      </c>
      <c r="E7" s="1">
        <f t="shared" si="0"/>
        <v>2881.3559322033902</v>
      </c>
    </row>
    <row r="8" spans="1:5" x14ac:dyDescent="0.25">
      <c r="A8" s="1"/>
      <c r="B8" s="1"/>
      <c r="C8" s="1"/>
      <c r="D8" s="1"/>
      <c r="E8" s="1"/>
    </row>
    <row r="9" spans="1:5" x14ac:dyDescent="0.25">
      <c r="A9" s="1" t="s">
        <v>11</v>
      </c>
      <c r="B9" s="1">
        <v>27</v>
      </c>
      <c r="C9" s="1">
        <v>144</v>
      </c>
      <c r="D9" s="1">
        <f>C9*100</f>
        <v>14400</v>
      </c>
      <c r="E9" s="1">
        <f>(((B9/1.1)/1.08)/1.2)*144</f>
        <v>2727.272727272727</v>
      </c>
    </row>
    <row r="10" spans="1:5" x14ac:dyDescent="0.25">
      <c r="A10" s="1" t="s">
        <v>8</v>
      </c>
      <c r="B10" s="1">
        <v>40</v>
      </c>
      <c r="C10" s="1">
        <v>60</v>
      </c>
      <c r="D10" s="1">
        <f>C10*240</f>
        <v>14400</v>
      </c>
      <c r="E10" s="1">
        <f>(((B10/1.1)/1.08)/1.2)*C10</f>
        <v>1683.5016835016834</v>
      </c>
    </row>
    <row r="11" spans="1:5" x14ac:dyDescent="0.25">
      <c r="A11" s="1" t="s">
        <v>12</v>
      </c>
      <c r="B11" s="1">
        <v>90</v>
      </c>
      <c r="C11" s="1">
        <v>30</v>
      </c>
      <c r="D11" s="1">
        <f>C11*500</f>
        <v>15000</v>
      </c>
      <c r="E11" s="1">
        <f>(((B11/1.1)/1.08)/1.2)*30</f>
        <v>1893.9393939393938</v>
      </c>
    </row>
    <row r="12" spans="1:5" x14ac:dyDescent="0.25">
      <c r="A12" s="1" t="s">
        <v>193</v>
      </c>
      <c r="B12" s="1">
        <v>10</v>
      </c>
      <c r="C12" s="1">
        <v>216</v>
      </c>
      <c r="D12" s="1">
        <f>C12*60</f>
        <v>12960</v>
      </c>
      <c r="E12" s="1">
        <v>1516</v>
      </c>
    </row>
    <row r="13" spans="1:5" x14ac:dyDescent="0.25">
      <c r="A13" s="1"/>
      <c r="B13" s="1"/>
      <c r="C13" s="1"/>
      <c r="D13" s="1"/>
      <c r="E13" s="1"/>
    </row>
    <row r="14" spans="1:5" x14ac:dyDescent="0.25">
      <c r="A14" s="1" t="s">
        <v>10</v>
      </c>
      <c r="B14" s="1">
        <v>40</v>
      </c>
      <c r="C14" s="1">
        <v>48</v>
      </c>
      <c r="D14" s="1">
        <f>C14*300</f>
        <v>14400</v>
      </c>
      <c r="E14" s="1">
        <v>1485</v>
      </c>
    </row>
    <row r="15" spans="1:5" x14ac:dyDescent="0.25">
      <c r="A15" s="1" t="s">
        <v>114</v>
      </c>
      <c r="B15" s="1">
        <v>85</v>
      </c>
      <c r="C15" s="1">
        <v>30</v>
      </c>
      <c r="D15" s="1">
        <f>C15*500</f>
        <v>15000</v>
      </c>
      <c r="E15" s="1">
        <v>1633</v>
      </c>
    </row>
    <row r="16" spans="1:5" x14ac:dyDescent="0.25">
      <c r="A16" s="1" t="s">
        <v>115</v>
      </c>
      <c r="B16" s="1">
        <v>5</v>
      </c>
      <c r="C16" s="1">
        <v>288</v>
      </c>
      <c r="D16" s="1">
        <f>C16*35</f>
        <v>10080</v>
      </c>
      <c r="E16" s="1">
        <v>900</v>
      </c>
    </row>
    <row r="17" spans="1:5" x14ac:dyDescent="0.25">
      <c r="A17" s="1"/>
      <c r="B17" s="1"/>
      <c r="C17" s="1"/>
      <c r="D17" s="1"/>
      <c r="E17" s="1"/>
    </row>
    <row r="18" spans="1:5" x14ac:dyDescent="0.25">
      <c r="A18" s="1" t="s">
        <v>9</v>
      </c>
      <c r="B18" s="1">
        <v>90</v>
      </c>
      <c r="C18" s="1">
        <v>30</v>
      </c>
      <c r="D18" s="1">
        <f>C18*625</f>
        <v>18750</v>
      </c>
      <c r="E18" s="1">
        <v>2031</v>
      </c>
    </row>
    <row r="19" spans="1:5" x14ac:dyDescent="0.25">
      <c r="A19" s="1" t="s">
        <v>116</v>
      </c>
      <c r="B19" s="1">
        <v>30</v>
      </c>
      <c r="C19" s="1">
        <v>60</v>
      </c>
      <c r="D19" s="1">
        <f>C19*240</f>
        <v>14400</v>
      </c>
      <c r="E19" s="1">
        <v>1392</v>
      </c>
    </row>
    <row r="20" spans="1:5" x14ac:dyDescent="0.25">
      <c r="A20" s="1"/>
      <c r="B20" s="1"/>
      <c r="C20" s="1"/>
      <c r="D20" s="1"/>
      <c r="E20" s="1"/>
    </row>
    <row r="21" spans="1:5" x14ac:dyDescent="0.25">
      <c r="A21" s="3" t="s">
        <v>130</v>
      </c>
      <c r="B21" s="1">
        <v>15</v>
      </c>
      <c r="C21" s="1">
        <v>120</v>
      </c>
      <c r="D21" s="1">
        <f>C21*15</f>
        <v>1800</v>
      </c>
      <c r="E21" s="1">
        <v>1320</v>
      </c>
    </row>
    <row r="22" spans="1:5" x14ac:dyDescent="0.25">
      <c r="A22" s="3" t="s">
        <v>131</v>
      </c>
      <c r="B22" s="1">
        <v>55</v>
      </c>
      <c r="C22" s="1">
        <v>24</v>
      </c>
      <c r="D22" s="1">
        <f>C22*100</f>
        <v>2400</v>
      </c>
      <c r="E22" s="1">
        <v>2073</v>
      </c>
    </row>
    <row r="23" spans="1:5" x14ac:dyDescent="0.25">
      <c r="A23" s="3" t="s">
        <v>132</v>
      </c>
      <c r="B23" s="1">
        <v>100</v>
      </c>
      <c r="C23" s="1">
        <v>15</v>
      </c>
      <c r="D23" s="1">
        <f>C23*200</f>
        <v>3000</v>
      </c>
      <c r="E23" s="1">
        <v>1885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11" sqref="J11"/>
    </sheetView>
  </sheetViews>
  <sheetFormatPr defaultRowHeight="15" x14ac:dyDescent="0.25"/>
  <cols>
    <col min="1" max="1" width="17.5703125" bestFit="1" customWidth="1"/>
    <col min="4" max="4" width="18" bestFit="1" customWidth="1"/>
    <col min="5" max="5" width="14.7109375" bestFit="1" customWidth="1"/>
    <col min="8" max="8" width="18" bestFit="1" customWidth="1"/>
    <col min="9" max="9" width="14.7109375" bestFit="1" customWidth="1"/>
    <col min="10" max="10" width="17.42578125" bestFit="1" customWidth="1"/>
    <col min="11" max="11" width="21.7109375" bestFit="1" customWidth="1"/>
    <col min="12" max="12" width="14.28515625" customWidth="1"/>
  </cols>
  <sheetData>
    <row r="1" spans="1:13" x14ac:dyDescent="0.25">
      <c r="A1" s="7" t="s">
        <v>194</v>
      </c>
    </row>
    <row r="2" spans="1:13" x14ac:dyDescent="0.25">
      <c r="A2" s="1" t="s">
        <v>14</v>
      </c>
      <c r="B2" s="1"/>
      <c r="C2" s="1"/>
      <c r="D2" s="1"/>
      <c r="E2" s="1"/>
      <c r="F2" s="1"/>
      <c r="G2" s="1"/>
      <c r="H2" s="1"/>
      <c r="I2" s="1"/>
      <c r="J2" s="1" t="s">
        <v>16</v>
      </c>
      <c r="K2" s="1"/>
      <c r="L2" s="1"/>
      <c r="M2" s="1"/>
    </row>
    <row r="3" spans="1:13" x14ac:dyDescent="0.25">
      <c r="A3" s="1" t="s">
        <v>17</v>
      </c>
      <c r="B3" s="1"/>
      <c r="C3" s="1"/>
      <c r="D3" s="1"/>
      <c r="E3" s="1"/>
      <c r="F3" s="1"/>
      <c r="G3" s="1"/>
      <c r="H3" s="1"/>
      <c r="I3" s="1"/>
      <c r="J3" s="2" t="s">
        <v>15</v>
      </c>
      <c r="K3" s="1"/>
      <c r="L3" s="1"/>
      <c r="M3" s="1"/>
    </row>
    <row r="4" spans="1:13" x14ac:dyDescent="0.25">
      <c r="A4" s="1" t="s">
        <v>18</v>
      </c>
      <c r="B4" s="1"/>
      <c r="C4" s="1"/>
      <c r="D4" s="1"/>
      <c r="E4" s="1"/>
      <c r="F4" s="1"/>
      <c r="G4" s="1"/>
      <c r="H4" s="1" t="s">
        <v>19</v>
      </c>
      <c r="I4" s="2" t="s">
        <v>20</v>
      </c>
      <c r="J4" s="1" t="s">
        <v>21</v>
      </c>
      <c r="K4" s="1" t="s">
        <v>22</v>
      </c>
      <c r="L4" s="2" t="s">
        <v>23</v>
      </c>
      <c r="M4" s="1"/>
    </row>
    <row r="5" spans="1:13" x14ac:dyDescent="0.25">
      <c r="A5" s="1" t="s">
        <v>24</v>
      </c>
      <c r="B5" s="1"/>
      <c r="C5" s="1"/>
      <c r="D5" s="1"/>
      <c r="E5" s="1"/>
      <c r="F5" s="1"/>
      <c r="G5" s="1">
        <v>1</v>
      </c>
      <c r="H5" s="1" t="s">
        <v>25</v>
      </c>
      <c r="I5" s="2" t="s">
        <v>27</v>
      </c>
      <c r="J5" s="1" t="s">
        <v>34</v>
      </c>
      <c r="K5" s="1" t="s">
        <v>38</v>
      </c>
      <c r="L5" s="2" t="s">
        <v>41</v>
      </c>
      <c r="M5" s="1"/>
    </row>
    <row r="6" spans="1:13" x14ac:dyDescent="0.25">
      <c r="A6" s="1" t="s">
        <v>24</v>
      </c>
      <c r="B6" s="1"/>
      <c r="C6" s="1"/>
      <c r="D6" s="1"/>
      <c r="E6" s="1"/>
      <c r="F6" s="1"/>
      <c r="G6" s="1">
        <v>2</v>
      </c>
      <c r="H6" s="2" t="s">
        <v>30</v>
      </c>
      <c r="I6" s="1" t="s">
        <v>28</v>
      </c>
      <c r="J6" s="1" t="s">
        <v>35</v>
      </c>
      <c r="K6" s="1" t="s">
        <v>22</v>
      </c>
      <c r="L6" s="1" t="s">
        <v>23</v>
      </c>
      <c r="M6" s="1"/>
    </row>
    <row r="7" spans="1:13" x14ac:dyDescent="0.25">
      <c r="A7" s="1" t="s">
        <v>24</v>
      </c>
      <c r="B7" s="1"/>
      <c r="C7" s="1"/>
      <c r="D7" s="1"/>
      <c r="E7" s="1"/>
      <c r="F7" s="1"/>
      <c r="G7" s="1">
        <v>3</v>
      </c>
      <c r="H7" s="2" t="s">
        <v>31</v>
      </c>
      <c r="I7" s="2" t="s">
        <v>29</v>
      </c>
      <c r="J7" s="1" t="s">
        <v>21</v>
      </c>
      <c r="K7" s="2" t="s">
        <v>39</v>
      </c>
      <c r="L7" s="2" t="s">
        <v>42</v>
      </c>
      <c r="M7" s="1"/>
    </row>
    <row r="8" spans="1:13" x14ac:dyDescent="0.25">
      <c r="A8" s="1" t="s">
        <v>24</v>
      </c>
      <c r="B8" s="1"/>
      <c r="C8" s="1"/>
      <c r="D8" s="1"/>
      <c r="E8" s="1"/>
      <c r="F8" s="1"/>
      <c r="G8" s="1">
        <v>4</v>
      </c>
      <c r="H8" s="1" t="s">
        <v>26</v>
      </c>
      <c r="I8" s="2" t="s">
        <v>33</v>
      </c>
      <c r="J8" s="2" t="s">
        <v>36</v>
      </c>
      <c r="K8" s="1" t="s">
        <v>40</v>
      </c>
      <c r="L8" s="1" t="s">
        <v>43</v>
      </c>
      <c r="M8" s="1"/>
    </row>
    <row r="9" spans="1:13" x14ac:dyDescent="0.25">
      <c r="A9" s="1" t="s">
        <v>24</v>
      </c>
      <c r="B9" s="1"/>
      <c r="C9" s="1"/>
      <c r="D9" s="1"/>
      <c r="E9" s="1"/>
      <c r="F9" s="1"/>
      <c r="G9" s="1">
        <v>5</v>
      </c>
      <c r="H9" s="2" t="s">
        <v>32</v>
      </c>
      <c r="I9" s="1"/>
      <c r="J9" s="2" t="s">
        <v>37</v>
      </c>
      <c r="K9" s="2" t="s">
        <v>47</v>
      </c>
      <c r="L9" s="1"/>
      <c r="M9" s="1"/>
    </row>
    <row r="10" spans="1:13" x14ac:dyDescent="0.25">
      <c r="A10" s="1" t="s">
        <v>44</v>
      </c>
      <c r="B10" s="1"/>
      <c r="C10" s="1"/>
      <c r="D10" s="1"/>
      <c r="E10" s="1"/>
      <c r="F10" s="1"/>
      <c r="G10" s="1"/>
      <c r="H10" s="1">
        <v>3</v>
      </c>
      <c r="I10" s="1">
        <v>1</v>
      </c>
      <c r="J10" s="1">
        <v>4</v>
      </c>
      <c r="K10" s="1">
        <v>4</v>
      </c>
      <c r="L10" s="1">
        <v>2</v>
      </c>
      <c r="M10" s="1">
        <f>SUM(H10:L10)</f>
        <v>14</v>
      </c>
    </row>
    <row r="11" spans="1:13" x14ac:dyDescent="0.25">
      <c r="A11" s="1" t="s">
        <v>45</v>
      </c>
      <c r="B11" s="1"/>
      <c r="C11" s="1"/>
      <c r="D11" s="1"/>
      <c r="E11" s="1"/>
      <c r="F11" s="1"/>
      <c r="G11" s="1"/>
      <c r="H11" s="1">
        <v>3</v>
      </c>
      <c r="I11" s="1">
        <v>4</v>
      </c>
      <c r="J11" s="1">
        <v>2</v>
      </c>
      <c r="K11" s="1">
        <v>2</v>
      </c>
      <c r="L11" s="1">
        <v>3</v>
      </c>
      <c r="M11" s="1">
        <f>SUM(H11:L11)</f>
        <v>14</v>
      </c>
    </row>
    <row r="12" spans="1:13" x14ac:dyDescent="0.25">
      <c r="A12" s="3" t="s">
        <v>46</v>
      </c>
      <c r="B12" s="1"/>
      <c r="C12" s="1"/>
      <c r="D12" s="1"/>
      <c r="E12" s="1"/>
      <c r="F12" s="1"/>
      <c r="G12" s="1"/>
      <c r="H12" s="1">
        <v>6</v>
      </c>
      <c r="I12" s="1">
        <v>5</v>
      </c>
      <c r="J12" s="1">
        <v>6</v>
      </c>
      <c r="K12" s="1">
        <v>6</v>
      </c>
      <c r="L12" s="1">
        <v>5</v>
      </c>
      <c r="M12" s="1">
        <v>28</v>
      </c>
    </row>
    <row r="23" spans="1:1" x14ac:dyDescent="0.25">
      <c r="A23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I6" sqref="I6"/>
    </sheetView>
  </sheetViews>
  <sheetFormatPr defaultRowHeight="15" x14ac:dyDescent="0.25"/>
  <cols>
    <col min="1" max="1" width="20.140625" bestFit="1" customWidth="1"/>
    <col min="2" max="2" width="21.85546875" customWidth="1"/>
    <col min="3" max="3" width="17.28515625" bestFit="1" customWidth="1"/>
    <col min="4" max="4" width="19.28515625" bestFit="1" customWidth="1"/>
    <col min="11" max="11" width="22.28515625" bestFit="1" customWidth="1"/>
  </cols>
  <sheetData>
    <row r="1" spans="1:3" x14ac:dyDescent="0.25">
      <c r="A1" s="1" t="s">
        <v>106</v>
      </c>
      <c r="B1" s="1" t="s">
        <v>107</v>
      </c>
      <c r="C1" s="1" t="s">
        <v>108</v>
      </c>
    </row>
    <row r="2" spans="1:3" x14ac:dyDescent="0.25">
      <c r="A2" s="1">
        <v>1</v>
      </c>
      <c r="B2" s="1" t="s">
        <v>50</v>
      </c>
      <c r="C2" s="1">
        <v>0</v>
      </c>
    </row>
    <row r="3" spans="1:3" x14ac:dyDescent="0.25">
      <c r="A3" s="1">
        <v>2</v>
      </c>
      <c r="B3" s="1" t="s">
        <v>51</v>
      </c>
      <c r="C3" s="1">
        <v>87</v>
      </c>
    </row>
    <row r="4" spans="1:3" x14ac:dyDescent="0.25">
      <c r="A4" s="1">
        <v>3</v>
      </c>
      <c r="B4" s="1" t="s">
        <v>52</v>
      </c>
      <c r="C4" s="1">
        <v>0</v>
      </c>
    </row>
    <row r="5" spans="1:3" x14ac:dyDescent="0.25">
      <c r="A5" s="1">
        <v>4</v>
      </c>
      <c r="B5" s="1" t="s">
        <v>53</v>
      </c>
      <c r="C5" s="1">
        <v>10000</v>
      </c>
    </row>
    <row r="6" spans="1:3" x14ac:dyDescent="0.25">
      <c r="A6" s="1"/>
      <c r="B6" s="1"/>
      <c r="C6" s="1"/>
    </row>
    <row r="7" spans="1:3" x14ac:dyDescent="0.25">
      <c r="A7" s="1">
        <v>1</v>
      </c>
      <c r="B7" s="1" t="s">
        <v>54</v>
      </c>
      <c r="C7" s="1">
        <v>2</v>
      </c>
    </row>
    <row r="8" spans="1:3" x14ac:dyDescent="0.25">
      <c r="A8" s="1">
        <v>2</v>
      </c>
      <c r="B8" s="1" t="s">
        <v>55</v>
      </c>
      <c r="C8" s="1">
        <v>129</v>
      </c>
    </row>
    <row r="9" spans="1:3" x14ac:dyDescent="0.25">
      <c r="A9" s="1">
        <v>3</v>
      </c>
      <c r="B9" s="1" t="s">
        <v>56</v>
      </c>
      <c r="C9" s="1">
        <v>6</v>
      </c>
    </row>
    <row r="10" spans="1:3" x14ac:dyDescent="0.25">
      <c r="A10" s="1">
        <v>4</v>
      </c>
      <c r="B10" s="1" t="s">
        <v>57</v>
      </c>
      <c r="C10" s="1">
        <v>14841</v>
      </c>
    </row>
    <row r="11" spans="1:3" x14ac:dyDescent="0.25">
      <c r="A11" s="1"/>
      <c r="B11" s="1"/>
      <c r="C11" s="1"/>
    </row>
    <row r="12" spans="1:3" x14ac:dyDescent="0.25">
      <c r="A12" s="1">
        <v>1</v>
      </c>
      <c r="B12" s="1" t="s">
        <v>58</v>
      </c>
      <c r="C12" s="1">
        <f>C2+C7</f>
        <v>2</v>
      </c>
    </row>
    <row r="13" spans="1:3" x14ac:dyDescent="0.25">
      <c r="A13" s="1">
        <v>2</v>
      </c>
      <c r="B13" s="1" t="s">
        <v>59</v>
      </c>
      <c r="C13" s="1">
        <f>C3+C8</f>
        <v>216</v>
      </c>
    </row>
    <row r="14" spans="1:3" x14ac:dyDescent="0.25">
      <c r="A14" s="1">
        <v>3</v>
      </c>
      <c r="B14" s="1" t="s">
        <v>60</v>
      </c>
      <c r="C14" s="1">
        <f>C4+C9</f>
        <v>6</v>
      </c>
    </row>
    <row r="15" spans="1:3" x14ac:dyDescent="0.25">
      <c r="A15" s="1">
        <v>4</v>
      </c>
      <c r="B15" s="1" t="s">
        <v>61</v>
      </c>
      <c r="C15" s="1">
        <f>C5+C10</f>
        <v>24841</v>
      </c>
    </row>
    <row r="19" spans="1:5" x14ac:dyDescent="0.25">
      <c r="A19" s="2" t="s">
        <v>106</v>
      </c>
      <c r="B19" s="2" t="s">
        <v>62</v>
      </c>
    </row>
    <row r="20" spans="1:5" x14ac:dyDescent="0.25">
      <c r="A20" s="1">
        <v>1</v>
      </c>
      <c r="B20" s="1" t="s">
        <v>63</v>
      </c>
    </row>
    <row r="21" spans="1:5" x14ac:dyDescent="0.25">
      <c r="A21" s="3">
        <v>2</v>
      </c>
      <c r="B21" s="1" t="s">
        <v>64</v>
      </c>
      <c r="C21" s="11"/>
      <c r="D21" s="11"/>
      <c r="E21" s="11"/>
    </row>
    <row r="22" spans="1:5" x14ac:dyDescent="0.25">
      <c r="A22" s="3">
        <v>3</v>
      </c>
      <c r="B22" s="1" t="s">
        <v>31</v>
      </c>
      <c r="C22" s="11"/>
      <c r="D22" s="11"/>
      <c r="E22" s="11"/>
    </row>
    <row r="23" spans="1:5" x14ac:dyDescent="0.25">
      <c r="A23" s="1">
        <v>4</v>
      </c>
      <c r="B23" s="1" t="s">
        <v>27</v>
      </c>
      <c r="C23" s="11"/>
      <c r="D23" s="11"/>
      <c r="E23" s="11"/>
    </row>
    <row r="24" spans="1:5" x14ac:dyDescent="0.25">
      <c r="A24" s="3">
        <v>5</v>
      </c>
      <c r="B24" s="1" t="s">
        <v>65</v>
      </c>
      <c r="C24" s="11"/>
      <c r="D24" s="11"/>
      <c r="E24" s="11"/>
    </row>
    <row r="25" spans="1:5" x14ac:dyDescent="0.25">
      <c r="A25" s="3">
        <v>6</v>
      </c>
      <c r="B25" s="1" t="s">
        <v>66</v>
      </c>
      <c r="C25" s="11"/>
      <c r="D25" s="11"/>
      <c r="E25" s="11"/>
    </row>
    <row r="26" spans="1:5" x14ac:dyDescent="0.25">
      <c r="A26" s="1">
        <v>7</v>
      </c>
      <c r="B26" s="1" t="s">
        <v>67</v>
      </c>
      <c r="C26" s="11"/>
      <c r="D26" s="11"/>
      <c r="E26" s="11"/>
    </row>
    <row r="27" spans="1:5" x14ac:dyDescent="0.25">
      <c r="A27" s="3">
        <v>8</v>
      </c>
      <c r="B27" s="1" t="s">
        <v>68</v>
      </c>
      <c r="C27" s="11"/>
      <c r="D27" s="11"/>
      <c r="E27" s="11"/>
    </row>
    <row r="28" spans="1:5" x14ac:dyDescent="0.25">
      <c r="A28" s="3">
        <v>9</v>
      </c>
      <c r="B28" s="1" t="s">
        <v>69</v>
      </c>
      <c r="C28" s="11"/>
      <c r="D28" s="11"/>
      <c r="E28" s="11"/>
    </row>
    <row r="29" spans="1:5" x14ac:dyDescent="0.25">
      <c r="A29" s="1">
        <v>10</v>
      </c>
      <c r="B29" s="1" t="s">
        <v>70</v>
      </c>
      <c r="C29" s="11"/>
      <c r="D29" s="11"/>
      <c r="E29" s="11"/>
    </row>
    <row r="30" spans="1:5" x14ac:dyDescent="0.25">
      <c r="A30" s="3">
        <v>11</v>
      </c>
      <c r="B30" s="1" t="s">
        <v>71</v>
      </c>
      <c r="C30" s="11"/>
      <c r="D30" s="11"/>
      <c r="E30" s="11"/>
    </row>
    <row r="31" spans="1:5" x14ac:dyDescent="0.25">
      <c r="A31" s="3">
        <v>12</v>
      </c>
      <c r="B31" s="1" t="s">
        <v>72</v>
      </c>
      <c r="C31" s="11"/>
      <c r="D31" s="11"/>
      <c r="E31" s="11"/>
    </row>
    <row r="32" spans="1:5" x14ac:dyDescent="0.25">
      <c r="A32" s="1">
        <v>13</v>
      </c>
      <c r="B32" s="1" t="s">
        <v>73</v>
      </c>
      <c r="C32" s="11"/>
      <c r="D32" s="11"/>
      <c r="E32" s="11"/>
    </row>
    <row r="33" spans="1:5" x14ac:dyDescent="0.25">
      <c r="A33" s="3">
        <v>14</v>
      </c>
      <c r="B33" s="1" t="s">
        <v>74</v>
      </c>
      <c r="C33" s="11"/>
      <c r="D33" s="11"/>
      <c r="E33" s="11"/>
    </row>
    <row r="34" spans="1:5" x14ac:dyDescent="0.25">
      <c r="A34" s="3">
        <v>15</v>
      </c>
      <c r="B34" s="1" t="s">
        <v>75</v>
      </c>
      <c r="C34" s="11"/>
      <c r="D34" s="11"/>
      <c r="E34" s="11"/>
    </row>
    <row r="35" spans="1:5" x14ac:dyDescent="0.25">
      <c r="A35" s="1">
        <v>16</v>
      </c>
      <c r="B35" s="1" t="s">
        <v>76</v>
      </c>
      <c r="C35" s="11"/>
      <c r="D35" s="11"/>
      <c r="E35" s="11"/>
    </row>
    <row r="36" spans="1:5" x14ac:dyDescent="0.25">
      <c r="A36" s="3">
        <v>17</v>
      </c>
      <c r="B36" s="1" t="s">
        <v>77</v>
      </c>
      <c r="C36" s="11"/>
      <c r="D36" s="11"/>
      <c r="E36" s="11"/>
    </row>
    <row r="37" spans="1:5" x14ac:dyDescent="0.25">
      <c r="A37" s="3">
        <v>18</v>
      </c>
      <c r="B37" s="1" t="s">
        <v>78</v>
      </c>
      <c r="C37" s="11"/>
      <c r="D37" s="11"/>
      <c r="E37" s="11"/>
    </row>
    <row r="38" spans="1:5" x14ac:dyDescent="0.25">
      <c r="A38" s="1">
        <v>19</v>
      </c>
      <c r="B38" s="1" t="s">
        <v>79</v>
      </c>
      <c r="C38" s="11"/>
      <c r="D38" s="11"/>
      <c r="E38" s="11"/>
    </row>
    <row r="39" spans="1:5" x14ac:dyDescent="0.25">
      <c r="A39" s="3">
        <v>20</v>
      </c>
      <c r="B39" s="1" t="s">
        <v>80</v>
      </c>
      <c r="C39" s="11"/>
      <c r="D39" s="11"/>
      <c r="E39" s="11"/>
    </row>
    <row r="40" spans="1:5" x14ac:dyDescent="0.25">
      <c r="A40" s="3">
        <v>21</v>
      </c>
      <c r="B40" s="1" t="s">
        <v>81</v>
      </c>
      <c r="C40" s="11"/>
      <c r="D40" s="11"/>
      <c r="E40" s="11"/>
    </row>
    <row r="41" spans="1:5" x14ac:dyDescent="0.25">
      <c r="A41" s="1">
        <v>22</v>
      </c>
      <c r="B41" s="1" t="s">
        <v>82</v>
      </c>
      <c r="C41" s="11"/>
      <c r="D41" s="11"/>
      <c r="E41" s="11"/>
    </row>
    <row r="42" spans="1:5" x14ac:dyDescent="0.25">
      <c r="A42" s="3">
        <v>23</v>
      </c>
      <c r="B42" s="1" t="s">
        <v>83</v>
      </c>
      <c r="C42" s="11"/>
      <c r="D42" s="11"/>
      <c r="E42" s="11"/>
    </row>
    <row r="43" spans="1:5" x14ac:dyDescent="0.25">
      <c r="A43" s="3">
        <v>24</v>
      </c>
      <c r="B43" s="1" t="s">
        <v>84</v>
      </c>
      <c r="C43" s="11"/>
      <c r="D43" s="11"/>
      <c r="E43" s="11"/>
    </row>
    <row r="44" spans="1:5" x14ac:dyDescent="0.25">
      <c r="A44" s="1">
        <v>25</v>
      </c>
      <c r="B44" s="1" t="s">
        <v>85</v>
      </c>
      <c r="C44" s="11"/>
      <c r="D44" s="11"/>
      <c r="E44" s="11"/>
    </row>
    <row r="45" spans="1:5" x14ac:dyDescent="0.25">
      <c r="A45" s="3">
        <v>26</v>
      </c>
      <c r="B45" s="1" t="s">
        <v>86</v>
      </c>
      <c r="C45" s="11"/>
      <c r="D45" s="11"/>
      <c r="E45" s="11"/>
    </row>
    <row r="46" spans="1:5" x14ac:dyDescent="0.25">
      <c r="A46" s="3">
        <v>27</v>
      </c>
      <c r="B46" s="1" t="s">
        <v>87</v>
      </c>
      <c r="C46" s="11"/>
      <c r="D46" s="11"/>
      <c r="E46" s="11"/>
    </row>
    <row r="47" spans="1:5" x14ac:dyDescent="0.25">
      <c r="A47" s="1">
        <v>28</v>
      </c>
      <c r="B47" s="1" t="s">
        <v>88</v>
      </c>
      <c r="C47" s="11"/>
      <c r="D47" s="11"/>
      <c r="E47" s="11"/>
    </row>
    <row r="48" spans="1:5" x14ac:dyDescent="0.25">
      <c r="A48" s="3">
        <v>29</v>
      </c>
      <c r="B48" s="1" t="s">
        <v>89</v>
      </c>
      <c r="C48" s="11"/>
      <c r="D48" s="11"/>
      <c r="E48" s="11"/>
    </row>
    <row r="49" spans="1:5" x14ac:dyDescent="0.25">
      <c r="A49" s="3">
        <v>30</v>
      </c>
      <c r="B49" s="1" t="s">
        <v>90</v>
      </c>
      <c r="C49" s="11"/>
      <c r="D49" s="11"/>
      <c r="E49" s="11"/>
    </row>
    <row r="50" spans="1:5" x14ac:dyDescent="0.25">
      <c r="A50" s="1">
        <v>31</v>
      </c>
      <c r="B50" s="1" t="s">
        <v>91</v>
      </c>
      <c r="C50" s="11"/>
      <c r="D50" s="11"/>
      <c r="E50" s="11"/>
    </row>
    <row r="51" spans="1:5" x14ac:dyDescent="0.25">
      <c r="A51" s="3">
        <v>32</v>
      </c>
      <c r="B51" s="1" t="s">
        <v>92</v>
      </c>
      <c r="C51" s="11"/>
      <c r="D51" s="11"/>
      <c r="E51" s="11"/>
    </row>
    <row r="52" spans="1:5" x14ac:dyDescent="0.25">
      <c r="A52" s="3">
        <v>33</v>
      </c>
      <c r="B52" s="1" t="s">
        <v>93</v>
      </c>
      <c r="C52" s="11"/>
      <c r="D52" s="11"/>
      <c r="E52" s="11"/>
    </row>
    <row r="53" spans="1:5" x14ac:dyDescent="0.25">
      <c r="A53" s="1">
        <v>34</v>
      </c>
      <c r="B53" s="1" t="s">
        <v>94</v>
      </c>
      <c r="C53" s="11"/>
      <c r="D53" s="11"/>
      <c r="E53" s="11"/>
    </row>
    <row r="54" spans="1:5" x14ac:dyDescent="0.25">
      <c r="A54" s="3">
        <v>35</v>
      </c>
      <c r="B54" s="1" t="s">
        <v>95</v>
      </c>
      <c r="C54" s="11"/>
      <c r="D54" s="11"/>
      <c r="E54" s="11"/>
    </row>
    <row r="55" spans="1:5" x14ac:dyDescent="0.25">
      <c r="A55" s="3">
        <v>36</v>
      </c>
      <c r="B55" s="1" t="s">
        <v>96</v>
      </c>
      <c r="C55" s="11"/>
      <c r="D55" s="11"/>
      <c r="E55" s="11"/>
    </row>
    <row r="56" spans="1:5" x14ac:dyDescent="0.25">
      <c r="A56" s="1">
        <v>37</v>
      </c>
      <c r="B56" s="1" t="s">
        <v>97</v>
      </c>
      <c r="C56" s="11"/>
      <c r="D56" s="11"/>
      <c r="E56" s="11"/>
    </row>
    <row r="57" spans="1:5" x14ac:dyDescent="0.25">
      <c r="A57" s="3">
        <v>38</v>
      </c>
      <c r="B57" s="1" t="s">
        <v>98</v>
      </c>
      <c r="C57" s="11"/>
      <c r="D57" s="11"/>
      <c r="E57" s="11"/>
    </row>
    <row r="58" spans="1:5" x14ac:dyDescent="0.25">
      <c r="A58" s="3">
        <v>39</v>
      </c>
      <c r="B58" s="1" t="s">
        <v>99</v>
      </c>
      <c r="C58" s="11"/>
      <c r="D58" s="11"/>
      <c r="E58" s="11"/>
    </row>
    <row r="59" spans="1:5" x14ac:dyDescent="0.25">
      <c r="A59" s="1">
        <v>40</v>
      </c>
      <c r="B59" s="1" t="s">
        <v>100</v>
      </c>
      <c r="C59" s="11"/>
      <c r="D59" s="11"/>
      <c r="E59" s="11"/>
    </row>
    <row r="60" spans="1:5" x14ac:dyDescent="0.25">
      <c r="A60" s="3">
        <v>41</v>
      </c>
      <c r="B60" s="1" t="s">
        <v>101</v>
      </c>
      <c r="C60" s="11"/>
      <c r="D60" s="11"/>
      <c r="E60" s="11"/>
    </row>
    <row r="61" spans="1:5" x14ac:dyDescent="0.25">
      <c r="A61" s="3">
        <v>42</v>
      </c>
      <c r="B61" s="1" t="s">
        <v>102</v>
      </c>
      <c r="C61" s="11"/>
      <c r="D61" s="11"/>
      <c r="E61" s="11"/>
    </row>
    <row r="62" spans="1:5" x14ac:dyDescent="0.25">
      <c r="A62" s="1">
        <v>43</v>
      </c>
      <c r="B62" s="1" t="s">
        <v>103</v>
      </c>
      <c r="C62" s="11"/>
      <c r="D62" s="11"/>
      <c r="E62" s="11"/>
    </row>
    <row r="63" spans="1:5" x14ac:dyDescent="0.25">
      <c r="A63" s="3">
        <v>44</v>
      </c>
      <c r="B63" s="1" t="s">
        <v>104</v>
      </c>
      <c r="C63" s="11"/>
      <c r="D63" s="11"/>
      <c r="E63" s="11"/>
    </row>
    <row r="64" spans="1:5" x14ac:dyDescent="0.25">
      <c r="A64" s="3">
        <v>45</v>
      </c>
      <c r="B64" s="1" t="s">
        <v>105</v>
      </c>
      <c r="C64" s="11"/>
      <c r="D64" s="11"/>
      <c r="E64" s="11"/>
    </row>
    <row r="65" spans="1:5" x14ac:dyDescent="0.25">
      <c r="A65" s="1">
        <v>46</v>
      </c>
      <c r="B65" s="1" t="s">
        <v>143</v>
      </c>
      <c r="C65" s="11"/>
      <c r="D65" s="11"/>
      <c r="E65" s="11"/>
    </row>
    <row r="66" spans="1:5" x14ac:dyDescent="0.25">
      <c r="A66" s="3">
        <v>47</v>
      </c>
      <c r="B66" s="1" t="s">
        <v>142</v>
      </c>
      <c r="C66" s="11"/>
      <c r="D66" s="11"/>
      <c r="E66" s="11"/>
    </row>
    <row r="67" spans="1:5" x14ac:dyDescent="0.25">
      <c r="A67" s="3">
        <v>48</v>
      </c>
      <c r="B67" s="1" t="s">
        <v>141</v>
      </c>
      <c r="C67" s="11"/>
      <c r="D67" s="11"/>
      <c r="E67" s="11"/>
    </row>
    <row r="68" spans="1:5" x14ac:dyDescent="0.25">
      <c r="A68" s="1">
        <v>49</v>
      </c>
      <c r="B68" s="1" t="s">
        <v>140</v>
      </c>
      <c r="C68" s="11"/>
      <c r="D68" s="11"/>
      <c r="E68" s="11"/>
    </row>
    <row r="69" spans="1:5" x14ac:dyDescent="0.25">
      <c r="A69" s="3">
        <v>50</v>
      </c>
      <c r="B69" s="1" t="s">
        <v>139</v>
      </c>
      <c r="C69" s="11"/>
      <c r="D69" s="11"/>
      <c r="E69" s="11"/>
    </row>
    <row r="70" spans="1:5" x14ac:dyDescent="0.25">
      <c r="A70" s="3">
        <v>51</v>
      </c>
      <c r="B70" s="1" t="s">
        <v>138</v>
      </c>
      <c r="C70" s="11"/>
      <c r="D70" s="11"/>
      <c r="E70" s="11"/>
    </row>
    <row r="71" spans="1:5" x14ac:dyDescent="0.25">
      <c r="A71" s="1">
        <v>52</v>
      </c>
      <c r="B71" s="1" t="s">
        <v>137</v>
      </c>
      <c r="C71" s="11"/>
      <c r="D71" s="11"/>
      <c r="E71" s="11"/>
    </row>
    <row r="72" spans="1:5" x14ac:dyDescent="0.25">
      <c r="A72" s="3">
        <v>53</v>
      </c>
      <c r="B72" s="1" t="s">
        <v>136</v>
      </c>
      <c r="C72" s="11"/>
      <c r="D72" s="11"/>
      <c r="E72" s="11"/>
    </row>
    <row r="73" spans="1:5" x14ac:dyDescent="0.25">
      <c r="A73" s="3">
        <v>54</v>
      </c>
      <c r="B73" s="1" t="s">
        <v>129</v>
      </c>
      <c r="C73" s="11"/>
      <c r="D73" s="11"/>
      <c r="E73" s="11"/>
    </row>
    <row r="74" spans="1:5" x14ac:dyDescent="0.25">
      <c r="A74" s="1">
        <v>55</v>
      </c>
      <c r="B74" s="1" t="s">
        <v>128</v>
      </c>
      <c r="C74" s="11"/>
      <c r="D74" s="11"/>
      <c r="E74" s="11"/>
    </row>
    <row r="75" spans="1:5" x14ac:dyDescent="0.25">
      <c r="A75" s="3">
        <v>56</v>
      </c>
      <c r="B75" s="1" t="s">
        <v>127</v>
      </c>
      <c r="C75" s="11"/>
      <c r="D75" s="11"/>
      <c r="E75" s="11"/>
    </row>
    <row r="76" spans="1:5" x14ac:dyDescent="0.25">
      <c r="A76" s="3">
        <v>57</v>
      </c>
      <c r="B76" s="1" t="s">
        <v>126</v>
      </c>
      <c r="C76" s="11"/>
      <c r="D76" s="11"/>
      <c r="E76" s="11"/>
    </row>
    <row r="77" spans="1:5" x14ac:dyDescent="0.25">
      <c r="A77" s="1">
        <v>58</v>
      </c>
      <c r="B77" s="1" t="s">
        <v>125</v>
      </c>
      <c r="C77" s="11"/>
      <c r="D77" s="11"/>
      <c r="E77" s="11"/>
    </row>
    <row r="78" spans="1:5" x14ac:dyDescent="0.25">
      <c r="A78" s="3">
        <v>59</v>
      </c>
      <c r="B78" s="1" t="s">
        <v>124</v>
      </c>
      <c r="C78" s="11"/>
      <c r="D78" s="11"/>
      <c r="E78" s="11"/>
    </row>
    <row r="79" spans="1:5" x14ac:dyDescent="0.25">
      <c r="A79" s="3">
        <v>60</v>
      </c>
      <c r="B79" s="1" t="s">
        <v>123</v>
      </c>
      <c r="C79" s="11"/>
      <c r="D79" s="11"/>
      <c r="E79" s="11"/>
    </row>
    <row r="80" spans="1:5" x14ac:dyDescent="0.25">
      <c r="A80" s="1">
        <v>61</v>
      </c>
      <c r="B80" s="1" t="s">
        <v>122</v>
      </c>
      <c r="C80" s="11"/>
      <c r="D80" s="11"/>
      <c r="E80" s="11"/>
    </row>
    <row r="81" spans="1:5" x14ac:dyDescent="0.25">
      <c r="A81" s="3">
        <v>62</v>
      </c>
      <c r="B81" s="1" t="s">
        <v>121</v>
      </c>
      <c r="C81" s="11"/>
      <c r="D81" s="11"/>
      <c r="E81" s="11"/>
    </row>
    <row r="82" spans="1:5" x14ac:dyDescent="0.25">
      <c r="A82" s="3">
        <v>63</v>
      </c>
      <c r="B82" s="1" t="s">
        <v>120</v>
      </c>
      <c r="C82" s="11"/>
      <c r="D82" s="11"/>
      <c r="E82" s="11"/>
    </row>
    <row r="83" spans="1:5" x14ac:dyDescent="0.25">
      <c r="A83" s="1">
        <v>64</v>
      </c>
      <c r="B83" s="1" t="s">
        <v>119</v>
      </c>
      <c r="C83" s="11"/>
      <c r="D83" s="11"/>
      <c r="E83" s="11"/>
    </row>
    <row r="84" spans="1:5" x14ac:dyDescent="0.25">
      <c r="A84" s="3">
        <v>65</v>
      </c>
      <c r="B84" s="1" t="s">
        <v>118</v>
      </c>
      <c r="C84" s="11"/>
      <c r="D84" s="11"/>
      <c r="E84" s="11"/>
    </row>
    <row r="85" spans="1:5" x14ac:dyDescent="0.25">
      <c r="A85" s="3">
        <v>66</v>
      </c>
      <c r="B85" s="1" t="s">
        <v>144</v>
      </c>
      <c r="C85" s="11"/>
      <c r="D85" s="11"/>
      <c r="E85" s="11"/>
    </row>
    <row r="86" spans="1:5" x14ac:dyDescent="0.25">
      <c r="A86" s="1">
        <v>67</v>
      </c>
      <c r="B86" s="1" t="s">
        <v>145</v>
      </c>
      <c r="C86" s="11"/>
      <c r="D86" s="11"/>
      <c r="E86" s="11"/>
    </row>
    <row r="87" spans="1:5" x14ac:dyDescent="0.25">
      <c r="A87" s="3">
        <v>68</v>
      </c>
      <c r="B87" s="1" t="s">
        <v>146</v>
      </c>
      <c r="C87" s="11"/>
      <c r="D87" s="11"/>
      <c r="E87" s="11"/>
    </row>
    <row r="88" spans="1:5" x14ac:dyDescent="0.25">
      <c r="A88" s="3">
        <v>69</v>
      </c>
      <c r="B88" s="1" t="s">
        <v>147</v>
      </c>
      <c r="C88" s="11"/>
      <c r="D88" s="11"/>
      <c r="E88" s="11"/>
    </row>
    <row r="89" spans="1:5" x14ac:dyDescent="0.25">
      <c r="A89" s="1">
        <v>70</v>
      </c>
      <c r="B89" s="1" t="s">
        <v>148</v>
      </c>
      <c r="C89" s="11"/>
      <c r="D89" s="11"/>
      <c r="E89" s="11"/>
    </row>
    <row r="90" spans="1:5" x14ac:dyDescent="0.25">
      <c r="A90" s="3">
        <v>71</v>
      </c>
      <c r="B90" s="1" t="s">
        <v>149</v>
      </c>
      <c r="C90" s="11"/>
      <c r="D90" s="11"/>
      <c r="E90" s="11"/>
    </row>
    <row r="91" spans="1:5" x14ac:dyDescent="0.25">
      <c r="A91" s="3">
        <v>72</v>
      </c>
      <c r="B91" s="1" t="s">
        <v>150</v>
      </c>
      <c r="C91" s="11"/>
      <c r="D91" s="11"/>
      <c r="E91" s="11"/>
    </row>
    <row r="92" spans="1:5" x14ac:dyDescent="0.25">
      <c r="A92" s="1">
        <v>73</v>
      </c>
      <c r="B92" s="1" t="s">
        <v>151</v>
      </c>
      <c r="C92" s="11"/>
      <c r="D92" s="11"/>
      <c r="E92" s="11"/>
    </row>
    <row r="93" spans="1:5" x14ac:dyDescent="0.25">
      <c r="A93" s="3">
        <v>74</v>
      </c>
      <c r="B93" s="1" t="s">
        <v>152</v>
      </c>
      <c r="C93" s="11"/>
      <c r="D93" s="11"/>
      <c r="E93" s="11"/>
    </row>
    <row r="94" spans="1:5" x14ac:dyDescent="0.25">
      <c r="A94" s="3">
        <v>75</v>
      </c>
      <c r="B94" s="1" t="s">
        <v>153</v>
      </c>
      <c r="C94" s="11"/>
      <c r="D94" s="11"/>
      <c r="E94" s="11"/>
    </row>
    <row r="95" spans="1:5" x14ac:dyDescent="0.25">
      <c r="A95" s="1">
        <v>76</v>
      </c>
      <c r="B95" s="1" t="s">
        <v>154</v>
      </c>
      <c r="C95" s="11"/>
      <c r="D95" s="11"/>
      <c r="E95" s="11"/>
    </row>
    <row r="96" spans="1:5" x14ac:dyDescent="0.25">
      <c r="A96" s="3">
        <v>77</v>
      </c>
      <c r="B96" s="1" t="s">
        <v>155</v>
      </c>
      <c r="C96" s="11"/>
      <c r="D96" s="11"/>
      <c r="E96" s="11"/>
    </row>
    <row r="97" spans="1:5" x14ac:dyDescent="0.25">
      <c r="A97" s="3">
        <v>78</v>
      </c>
      <c r="B97" s="1" t="s">
        <v>156</v>
      </c>
      <c r="C97" s="11"/>
      <c r="D97" s="11"/>
      <c r="E97" s="11"/>
    </row>
    <row r="98" spans="1:5" x14ac:dyDescent="0.25">
      <c r="A98" s="1">
        <v>79</v>
      </c>
      <c r="B98" s="1" t="s">
        <v>157</v>
      </c>
      <c r="C98" s="11"/>
      <c r="D98" s="11"/>
      <c r="E98" s="11"/>
    </row>
    <row r="99" spans="1:5" x14ac:dyDescent="0.25">
      <c r="A99" s="3">
        <v>80</v>
      </c>
      <c r="B99" s="1" t="s">
        <v>158</v>
      </c>
      <c r="C99" s="11"/>
      <c r="D99" s="11"/>
      <c r="E99" s="11"/>
    </row>
    <row r="100" spans="1:5" x14ac:dyDescent="0.25">
      <c r="A100" s="3">
        <v>81</v>
      </c>
      <c r="B100" s="1" t="s">
        <v>159</v>
      </c>
      <c r="C100" s="11"/>
      <c r="D100" s="11"/>
      <c r="E100" s="11"/>
    </row>
    <row r="101" spans="1:5" x14ac:dyDescent="0.25">
      <c r="A101" s="1">
        <v>82</v>
      </c>
      <c r="B101" s="1" t="s">
        <v>160</v>
      </c>
      <c r="C101" s="11"/>
      <c r="D101" s="11"/>
      <c r="E101" s="11"/>
    </row>
    <row r="102" spans="1:5" x14ac:dyDescent="0.25">
      <c r="A102" s="3">
        <v>83</v>
      </c>
      <c r="B102" s="1" t="s">
        <v>161</v>
      </c>
      <c r="C102" s="11"/>
      <c r="D102" s="11"/>
      <c r="E102" s="11"/>
    </row>
    <row r="103" spans="1:5" x14ac:dyDescent="0.25">
      <c r="A103" s="3">
        <v>84</v>
      </c>
      <c r="B103" s="1" t="s">
        <v>162</v>
      </c>
      <c r="C103" s="11"/>
      <c r="D103" s="11"/>
      <c r="E103" s="11"/>
    </row>
    <row r="104" spans="1:5" x14ac:dyDescent="0.25">
      <c r="A104" s="1">
        <v>85</v>
      </c>
      <c r="B104" s="1" t="s">
        <v>163</v>
      </c>
      <c r="C104" s="11"/>
      <c r="D104" s="11"/>
      <c r="E104" s="11"/>
    </row>
    <row r="105" spans="1:5" x14ac:dyDescent="0.25">
      <c r="A105" s="3">
        <v>86</v>
      </c>
      <c r="B105" s="1" t="s">
        <v>164</v>
      </c>
      <c r="C105" s="11"/>
      <c r="D105" s="11"/>
      <c r="E105" s="11"/>
    </row>
    <row r="106" spans="1:5" x14ac:dyDescent="0.25">
      <c r="A106" s="3">
        <v>87</v>
      </c>
      <c r="B106" s="1" t="s">
        <v>165</v>
      </c>
      <c r="C106" s="11"/>
      <c r="D106" s="11"/>
      <c r="E106" s="11"/>
    </row>
    <row r="107" spans="1:5" x14ac:dyDescent="0.25">
      <c r="A107" s="12"/>
      <c r="B107" s="11"/>
      <c r="C107" s="11"/>
      <c r="D107" s="11"/>
      <c r="E107" s="11"/>
    </row>
    <row r="108" spans="1:5" x14ac:dyDescent="0.25">
      <c r="A108" s="12"/>
      <c r="B108" s="11"/>
      <c r="C108" s="11"/>
      <c r="D108" s="11"/>
      <c r="E108" s="11"/>
    </row>
    <row r="109" spans="1:5" x14ac:dyDescent="0.25">
      <c r="A109" s="10"/>
      <c r="B109" s="11"/>
    </row>
    <row r="110" spans="1:5" x14ac:dyDescent="0.25">
      <c r="A110" s="10"/>
      <c r="B110" s="11"/>
    </row>
    <row r="111" spans="1:5" x14ac:dyDescent="0.25">
      <c r="A111" s="10"/>
      <c r="B111" s="11"/>
    </row>
    <row r="112" spans="1:5" x14ac:dyDescent="0.25">
      <c r="A112" s="10"/>
      <c r="B112" s="11"/>
    </row>
    <row r="113" spans="1:2" x14ac:dyDescent="0.25">
      <c r="A113" s="10"/>
      <c r="B113" s="11"/>
    </row>
    <row r="114" spans="1:2" x14ac:dyDescent="0.25">
      <c r="A114" s="10"/>
      <c r="B114" s="11"/>
    </row>
    <row r="115" spans="1:2" x14ac:dyDescent="0.25">
      <c r="A115" s="10"/>
      <c r="B115" s="11"/>
    </row>
    <row r="116" spans="1:2" x14ac:dyDescent="0.25">
      <c r="A116" s="10"/>
      <c r="B116" s="11"/>
    </row>
    <row r="117" spans="1:2" x14ac:dyDescent="0.25">
      <c r="A117" s="10"/>
      <c r="B117" s="11"/>
    </row>
    <row r="118" spans="1:2" x14ac:dyDescent="0.25">
      <c r="A118" s="10"/>
      <c r="B118" s="11"/>
    </row>
    <row r="119" spans="1:2" x14ac:dyDescent="0.25">
      <c r="A119" s="10"/>
      <c r="B119" s="11"/>
    </row>
    <row r="120" spans="1:2" x14ac:dyDescent="0.25">
      <c r="A120" s="10"/>
      <c r="B120" s="11"/>
    </row>
    <row r="121" spans="1:2" x14ac:dyDescent="0.25">
      <c r="A121" s="10"/>
      <c r="B12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topLeftCell="C1" workbookViewId="0">
      <selection activeCell="Q3" sqref="Q3:Q8"/>
    </sheetView>
  </sheetViews>
  <sheetFormatPr defaultRowHeight="15" x14ac:dyDescent="0.25"/>
  <cols>
    <col min="1" max="1" width="76.5703125" bestFit="1" customWidth="1"/>
    <col min="2" max="2" width="14.7109375" bestFit="1" customWidth="1"/>
    <col min="3" max="3" width="12.5703125" bestFit="1" customWidth="1"/>
    <col min="4" max="4" width="17.85546875" bestFit="1" customWidth="1"/>
    <col min="5" max="5" width="12.5703125" bestFit="1" customWidth="1"/>
    <col min="6" max="6" width="8.5703125" bestFit="1" customWidth="1"/>
    <col min="7" max="7" width="9.7109375" bestFit="1" customWidth="1"/>
    <col min="8" max="8" width="12.42578125" bestFit="1" customWidth="1"/>
    <col min="10" max="10" width="10.5703125" bestFit="1" customWidth="1"/>
    <col min="11" max="11" width="12.42578125" bestFit="1" customWidth="1"/>
    <col min="12" max="12" width="10.5703125" customWidth="1"/>
    <col min="13" max="13" width="12.85546875" bestFit="1" customWidth="1"/>
    <col min="14" max="14" width="12.42578125" bestFit="1" customWidth="1"/>
    <col min="15" max="15" width="10.5703125" customWidth="1"/>
    <col min="16" max="16" width="11.5703125" bestFit="1" customWidth="1"/>
    <col min="17" max="17" width="11.85546875" bestFit="1" customWidth="1"/>
    <col min="19" max="19" width="11.85546875" bestFit="1" customWidth="1"/>
    <col min="20" max="20" width="14.140625" bestFit="1" customWidth="1"/>
    <col min="21" max="21" width="14.5703125" bestFit="1" customWidth="1"/>
    <col min="22" max="22" width="16.28515625" bestFit="1" customWidth="1"/>
    <col min="23" max="23" width="18.85546875" bestFit="1" customWidth="1"/>
    <col min="24" max="24" width="9.5703125" style="18" bestFit="1" customWidth="1"/>
    <col min="25" max="26" width="9.28515625" style="18" bestFit="1" customWidth="1"/>
    <col min="27" max="29" width="9.140625" style="18"/>
  </cols>
  <sheetData>
    <row r="1" spans="1:26" x14ac:dyDescent="0.25">
      <c r="A1" s="9"/>
      <c r="B1" s="32" t="s">
        <v>111</v>
      </c>
      <c r="C1" s="32"/>
      <c r="D1" s="32"/>
      <c r="E1" s="32" t="s">
        <v>167</v>
      </c>
      <c r="F1" s="32"/>
      <c r="G1" s="32"/>
      <c r="H1" s="32" t="s">
        <v>168</v>
      </c>
      <c r="I1" s="32"/>
      <c r="J1" s="32"/>
      <c r="K1" s="32" t="s">
        <v>170</v>
      </c>
      <c r="L1" s="32"/>
      <c r="M1" s="32"/>
      <c r="N1" s="32" t="s">
        <v>175</v>
      </c>
      <c r="O1" s="32"/>
      <c r="P1" s="32"/>
      <c r="Q1" s="33" t="s">
        <v>172</v>
      </c>
      <c r="R1" s="33"/>
      <c r="S1" s="33"/>
      <c r="T1" s="33"/>
      <c r="U1" s="33"/>
      <c r="V1" s="33"/>
      <c r="W1" s="33"/>
    </row>
    <row r="2" spans="1:26" x14ac:dyDescent="0.25">
      <c r="A2" s="6" t="s">
        <v>166</v>
      </c>
      <c r="B2" s="6" t="s">
        <v>134</v>
      </c>
      <c r="C2" s="6" t="s">
        <v>135</v>
      </c>
      <c r="D2" s="6" t="s">
        <v>223</v>
      </c>
      <c r="E2" s="6" t="s">
        <v>134</v>
      </c>
      <c r="F2" s="6" t="s">
        <v>135</v>
      </c>
      <c r="G2" s="6" t="s">
        <v>224</v>
      </c>
      <c r="H2" s="6" t="s">
        <v>134</v>
      </c>
      <c r="I2" s="6" t="s">
        <v>135</v>
      </c>
      <c r="J2" s="6" t="s">
        <v>224</v>
      </c>
      <c r="K2" s="6" t="s">
        <v>134</v>
      </c>
      <c r="L2" s="6" t="s">
        <v>135</v>
      </c>
      <c r="M2" s="6" t="s">
        <v>223</v>
      </c>
      <c r="N2" s="6" t="s">
        <v>134</v>
      </c>
      <c r="O2" s="6" t="s">
        <v>135</v>
      </c>
      <c r="P2" s="6" t="s">
        <v>224</v>
      </c>
      <c r="Q2" s="6" t="s">
        <v>111</v>
      </c>
      <c r="R2" s="6" t="s">
        <v>171</v>
      </c>
      <c r="S2" s="6" t="s">
        <v>173</v>
      </c>
      <c r="T2" s="6" t="s">
        <v>174</v>
      </c>
      <c r="U2" s="6" t="s">
        <v>176</v>
      </c>
      <c r="V2" s="6" t="s">
        <v>177</v>
      </c>
      <c r="W2" s="6" t="s">
        <v>178</v>
      </c>
      <c r="X2" s="11"/>
      <c r="Y2" s="11"/>
      <c r="Z2" s="11"/>
    </row>
    <row r="3" spans="1:26" x14ac:dyDescent="0.25">
      <c r="A3" s="1" t="s">
        <v>1</v>
      </c>
      <c r="B3" s="5">
        <v>6.4484895833333331</v>
      </c>
      <c r="C3" s="4">
        <v>4.6429125000000002E-2</v>
      </c>
      <c r="D3" s="4">
        <v>0.25575365466101696</v>
      </c>
      <c r="E3" s="5">
        <v>6.94394513888889</v>
      </c>
      <c r="F3" s="5">
        <v>4.9996405000000001E-2</v>
      </c>
      <c r="G3" s="4">
        <v>0.27540392584745771</v>
      </c>
      <c r="H3" s="5">
        <f>B3+E3</f>
        <v>13.392434722222223</v>
      </c>
      <c r="I3" s="4">
        <f>C3+F3</f>
        <v>9.6425530000000009E-2</v>
      </c>
      <c r="J3" s="4">
        <f>D3+G3</f>
        <v>0.53115758050847472</v>
      </c>
      <c r="K3" s="4">
        <v>23</v>
      </c>
      <c r="L3" s="4">
        <v>0.1656</v>
      </c>
      <c r="M3" s="4">
        <v>0.91220338983050864</v>
      </c>
      <c r="N3" s="5">
        <f>H3+K3</f>
        <v>36.39243472222222</v>
      </c>
      <c r="O3" s="4">
        <f>L3+I3</f>
        <v>0.26202553000000001</v>
      </c>
      <c r="P3" s="4">
        <f>J3+M3</f>
        <v>1.4433609703389834</v>
      </c>
      <c r="Q3" s="31">
        <v>250</v>
      </c>
      <c r="R3" s="31">
        <v>550</v>
      </c>
      <c r="S3" s="31">
        <v>300</v>
      </c>
      <c r="T3" s="31">
        <f>(Q3+R3)*S3</f>
        <v>240000</v>
      </c>
      <c r="U3" s="31">
        <v>12</v>
      </c>
      <c r="V3" s="31">
        <v>6</v>
      </c>
      <c r="W3" s="31">
        <v>3</v>
      </c>
      <c r="X3" s="21"/>
      <c r="Y3" s="22"/>
      <c r="Z3" s="22"/>
    </row>
    <row r="4" spans="1:26" x14ac:dyDescent="0.25">
      <c r="A4" s="1" t="s">
        <v>112</v>
      </c>
      <c r="B4" s="5">
        <v>6.8998838541666672</v>
      </c>
      <c r="C4" s="4">
        <v>6.6238885000000011E-2</v>
      </c>
      <c r="D4" s="4">
        <v>0.36487521398305095</v>
      </c>
      <c r="E4" s="5">
        <v>8.8613031250000009</v>
      </c>
      <c r="F4" s="5">
        <v>8.5068510000000014E-2</v>
      </c>
      <c r="G4" s="4">
        <v>0.4685977245762713</v>
      </c>
      <c r="H4" s="5">
        <f t="shared" ref="H4:H24" si="0">B4+E4</f>
        <v>15.761186979166668</v>
      </c>
      <c r="I4" s="4">
        <f t="shared" ref="I4:I24" si="1">C4+F4</f>
        <v>0.15130739500000001</v>
      </c>
      <c r="J4" s="4">
        <f t="shared" ref="J4:J24" si="2">D4+G4</f>
        <v>0.83347293855932225</v>
      </c>
      <c r="K4" s="4">
        <v>17</v>
      </c>
      <c r="L4" s="4">
        <v>0.16319999999999998</v>
      </c>
      <c r="M4" s="4">
        <v>0.89898305084745778</v>
      </c>
      <c r="N4" s="5">
        <f t="shared" ref="N4:N24" si="3">H4+K4</f>
        <v>32.761186979166666</v>
      </c>
      <c r="O4" s="4">
        <f t="shared" ref="O4:O24" si="4">L4+I4</f>
        <v>0.31450739500000002</v>
      </c>
      <c r="P4" s="4">
        <f t="shared" ref="P4:P24" si="5">J4+M4</f>
        <v>1.7324559894067799</v>
      </c>
      <c r="Q4" s="31"/>
      <c r="R4" s="31"/>
      <c r="S4" s="31"/>
      <c r="T4" s="31"/>
      <c r="U4" s="31"/>
      <c r="V4" s="31"/>
      <c r="W4" s="31"/>
      <c r="X4" s="21"/>
      <c r="Y4" s="22"/>
      <c r="Z4" s="22"/>
    </row>
    <row r="5" spans="1:26" x14ac:dyDescent="0.25">
      <c r="A5" s="1" t="s">
        <v>113</v>
      </c>
      <c r="B5" s="5">
        <v>8.5120062500000024</v>
      </c>
      <c r="C5" s="4">
        <v>8.1715260000000012E-2</v>
      </c>
      <c r="D5" s="4">
        <v>0.287099871822034</v>
      </c>
      <c r="E5" s="5">
        <v>20.520912500000001</v>
      </c>
      <c r="F5" s="5">
        <v>0.19700075999999997</v>
      </c>
      <c r="G5" s="4">
        <v>0.69214603177966105</v>
      </c>
      <c r="H5" s="5">
        <f t="shared" si="0"/>
        <v>29.032918750000004</v>
      </c>
      <c r="I5" s="4">
        <f t="shared" si="1"/>
        <v>0.27871601999999995</v>
      </c>
      <c r="J5" s="4">
        <f t="shared" si="2"/>
        <v>0.97924590360169506</v>
      </c>
      <c r="K5" s="4">
        <v>34</v>
      </c>
      <c r="L5" s="4">
        <v>0.32639999999999997</v>
      </c>
      <c r="M5" s="4">
        <v>1.1467796610169492</v>
      </c>
      <c r="N5" s="5">
        <f t="shared" si="3"/>
        <v>63.032918750000007</v>
      </c>
      <c r="O5" s="4">
        <f t="shared" si="4"/>
        <v>0.60511601999999987</v>
      </c>
      <c r="P5" s="4">
        <f t="shared" si="5"/>
        <v>2.1260255646186441</v>
      </c>
      <c r="Q5" s="31"/>
      <c r="R5" s="31"/>
      <c r="S5" s="31"/>
      <c r="T5" s="31"/>
      <c r="U5" s="31"/>
      <c r="V5" s="31"/>
      <c r="W5" s="31"/>
      <c r="X5" s="21"/>
      <c r="Y5" s="22"/>
      <c r="Z5" s="22"/>
    </row>
    <row r="6" spans="1:26" x14ac:dyDescent="0.25">
      <c r="A6" s="1" t="s">
        <v>2</v>
      </c>
      <c r="B6" s="5">
        <v>7.9961270833333336</v>
      </c>
      <c r="C6" s="4">
        <v>5.7572115000000007E-2</v>
      </c>
      <c r="D6" s="4">
        <v>0.37405611440677972</v>
      </c>
      <c r="E6" s="5">
        <v>9.8458923611111118</v>
      </c>
      <c r="F6" s="5">
        <v>7.0890424999999993E-2</v>
      </c>
      <c r="G6" s="4">
        <v>0.46058750706214702</v>
      </c>
      <c r="H6" s="5">
        <f t="shared" si="0"/>
        <v>17.842019444444446</v>
      </c>
      <c r="I6" s="4">
        <f t="shared" si="1"/>
        <v>0.12846254000000001</v>
      </c>
      <c r="J6" s="4">
        <f t="shared" si="2"/>
        <v>0.83464362146892679</v>
      </c>
      <c r="K6" s="4">
        <v>23</v>
      </c>
      <c r="L6" s="4">
        <v>0.1656</v>
      </c>
      <c r="M6" s="4">
        <v>1.0759322033898306</v>
      </c>
      <c r="N6" s="5">
        <f t="shared" si="3"/>
        <v>40.842019444444446</v>
      </c>
      <c r="O6" s="4">
        <f t="shared" si="4"/>
        <v>0.29406253999999998</v>
      </c>
      <c r="P6" s="4">
        <f t="shared" si="5"/>
        <v>1.9105758248587574</v>
      </c>
      <c r="Q6" s="31"/>
      <c r="R6" s="31"/>
      <c r="S6" s="31"/>
      <c r="T6" s="31"/>
      <c r="U6" s="31"/>
      <c r="V6" s="31"/>
      <c r="W6" s="31"/>
      <c r="X6" s="21"/>
      <c r="Y6" s="22"/>
      <c r="Z6" s="22"/>
    </row>
    <row r="7" spans="1:26" x14ac:dyDescent="0.25">
      <c r="A7" s="1" t="s">
        <v>3</v>
      </c>
      <c r="B7" s="5">
        <v>13.799767708333334</v>
      </c>
      <c r="C7" s="4">
        <v>0.13247777000000002</v>
      </c>
      <c r="D7" s="4">
        <v>0.34616366454802266</v>
      </c>
      <c r="E7" s="5">
        <v>27.983062499999999</v>
      </c>
      <c r="F7" s="5">
        <v>0.26863740000000003</v>
      </c>
      <c r="G7" s="4">
        <v>0.70194800847457639</v>
      </c>
      <c r="H7" s="5">
        <f t="shared" si="0"/>
        <v>41.782830208333337</v>
      </c>
      <c r="I7" s="4">
        <f t="shared" si="1"/>
        <v>0.40111517000000008</v>
      </c>
      <c r="J7" s="4">
        <f t="shared" si="2"/>
        <v>1.048111673022599</v>
      </c>
      <c r="K7" s="4">
        <v>34</v>
      </c>
      <c r="L7" s="4">
        <v>0.32639999999999997</v>
      </c>
      <c r="M7" s="4">
        <v>0.8528813559322036</v>
      </c>
      <c r="N7" s="5">
        <f t="shared" si="3"/>
        <v>75.782830208333337</v>
      </c>
      <c r="O7" s="4">
        <f t="shared" si="4"/>
        <v>0.72751516999999999</v>
      </c>
      <c r="P7" s="4">
        <f t="shared" si="5"/>
        <v>1.9009930289548027</v>
      </c>
      <c r="Q7" s="31"/>
      <c r="R7" s="31"/>
      <c r="S7" s="31"/>
      <c r="T7" s="31"/>
      <c r="U7" s="31"/>
      <c r="V7" s="31"/>
      <c r="W7" s="31"/>
      <c r="X7" s="21"/>
      <c r="Y7" s="22"/>
      <c r="Z7" s="22"/>
    </row>
    <row r="8" spans="1:26" x14ac:dyDescent="0.25">
      <c r="A8" s="1" t="s">
        <v>4</v>
      </c>
      <c r="B8" s="5">
        <v>8.5120062500000024</v>
      </c>
      <c r="C8" s="4">
        <v>6.1286445000000009E-2</v>
      </c>
      <c r="D8" s="4">
        <v>0.24526119703389834</v>
      </c>
      <c r="E8" s="5">
        <v>20.520912500000001</v>
      </c>
      <c r="F8" s="5">
        <v>0.14775057000000003</v>
      </c>
      <c r="G8" s="4">
        <v>0.59128052966101707</v>
      </c>
      <c r="H8" s="5">
        <f t="shared" si="0"/>
        <v>29.032918750000004</v>
      </c>
      <c r="I8" s="4">
        <f t="shared" si="1"/>
        <v>0.20903701500000005</v>
      </c>
      <c r="J8" s="4">
        <f t="shared" si="2"/>
        <v>0.83654172669491544</v>
      </c>
      <c r="K8" s="4"/>
      <c r="L8" s="4"/>
      <c r="M8" s="4">
        <v>0</v>
      </c>
      <c r="N8" s="5">
        <f t="shared" si="3"/>
        <v>29.032918750000004</v>
      </c>
      <c r="O8" s="4">
        <f t="shared" si="4"/>
        <v>0.20903701500000005</v>
      </c>
      <c r="P8" s="4">
        <f t="shared" si="5"/>
        <v>0.83654172669491544</v>
      </c>
      <c r="Q8" s="31"/>
      <c r="R8" s="31"/>
      <c r="S8" s="31"/>
      <c r="T8" s="31"/>
      <c r="U8" s="31"/>
      <c r="V8" s="31"/>
      <c r="W8" s="31"/>
      <c r="X8" s="21"/>
      <c r="Y8" s="22"/>
      <c r="Z8" s="22"/>
    </row>
    <row r="9" spans="1:26" x14ac:dyDescent="0.25">
      <c r="A9" s="1"/>
      <c r="B9" s="5">
        <v>0</v>
      </c>
      <c r="C9" s="4">
        <v>0</v>
      </c>
      <c r="D9" s="4">
        <v>0</v>
      </c>
      <c r="E9" s="5">
        <v>0</v>
      </c>
      <c r="F9" s="5">
        <v>0</v>
      </c>
      <c r="G9" s="4">
        <v>0</v>
      </c>
      <c r="H9" s="5">
        <f t="shared" si="0"/>
        <v>0</v>
      </c>
      <c r="I9" s="4">
        <f t="shared" si="1"/>
        <v>0</v>
      </c>
      <c r="J9" s="4">
        <f t="shared" si="2"/>
        <v>0</v>
      </c>
      <c r="K9" s="4"/>
      <c r="L9" s="4"/>
      <c r="M9" s="4">
        <v>0</v>
      </c>
      <c r="N9" s="5">
        <f t="shared" si="3"/>
        <v>0</v>
      </c>
      <c r="O9" s="4">
        <f t="shared" si="4"/>
        <v>0</v>
      </c>
      <c r="P9" s="4">
        <f t="shared" si="5"/>
        <v>0</v>
      </c>
      <c r="Q9" s="1"/>
      <c r="R9" s="1"/>
      <c r="S9" s="1"/>
      <c r="T9" s="1"/>
      <c r="U9" s="1" t="s">
        <v>179</v>
      </c>
      <c r="V9" s="1" t="s">
        <v>180</v>
      </c>
      <c r="W9" s="1" t="s">
        <v>181</v>
      </c>
      <c r="X9" s="21"/>
      <c r="Y9" s="22"/>
      <c r="Z9" s="22"/>
    </row>
    <row r="10" spans="1:26" x14ac:dyDescent="0.25">
      <c r="A10" s="1" t="s">
        <v>11</v>
      </c>
      <c r="B10" s="5">
        <v>14.444616666666668</v>
      </c>
      <c r="C10" s="4">
        <v>0.20800248000000002</v>
      </c>
      <c r="D10" s="4">
        <v>0.39394409090909088</v>
      </c>
      <c r="E10" s="5">
        <v>31.092291666666664</v>
      </c>
      <c r="F10" s="5">
        <v>0.44772900000000004</v>
      </c>
      <c r="G10" s="4">
        <v>0.8479715909090908</v>
      </c>
      <c r="H10" s="5">
        <f t="shared" si="0"/>
        <v>45.536908333333329</v>
      </c>
      <c r="I10" s="4">
        <f t="shared" si="1"/>
        <v>0.65573148000000003</v>
      </c>
      <c r="J10" s="4">
        <f t="shared" si="2"/>
        <v>1.2419156818181816</v>
      </c>
      <c r="K10" s="4">
        <v>45.83</v>
      </c>
      <c r="L10" s="4">
        <v>0.65995199999999998</v>
      </c>
      <c r="M10" s="4">
        <v>1.2499090909090906</v>
      </c>
      <c r="N10" s="5">
        <f t="shared" si="3"/>
        <v>91.366908333333328</v>
      </c>
      <c r="O10" s="4">
        <f t="shared" si="4"/>
        <v>1.3156834800000001</v>
      </c>
      <c r="P10" s="4">
        <f t="shared" si="5"/>
        <v>2.4918247727272722</v>
      </c>
      <c r="Q10" s="31">
        <v>250</v>
      </c>
      <c r="R10" s="31">
        <v>550</v>
      </c>
      <c r="S10" s="31">
        <v>300</v>
      </c>
      <c r="T10" s="31">
        <v>240000</v>
      </c>
      <c r="U10" s="31">
        <v>12</v>
      </c>
      <c r="V10" s="31">
        <v>12</v>
      </c>
      <c r="W10" s="31">
        <v>6</v>
      </c>
      <c r="X10" s="21"/>
      <c r="Y10" s="22"/>
      <c r="Z10" s="22"/>
    </row>
    <row r="11" spans="1:26" x14ac:dyDescent="0.25">
      <c r="A11" s="1" t="s">
        <v>8</v>
      </c>
      <c r="B11" s="5">
        <v>34.667080000000006</v>
      </c>
      <c r="C11" s="4">
        <v>0.49920595200000006</v>
      </c>
      <c r="D11" s="4">
        <v>0.58362087542087548</v>
      </c>
      <c r="E11" s="5">
        <v>40.295610000000003</v>
      </c>
      <c r="F11" s="5">
        <v>0.58025678399999991</v>
      </c>
      <c r="G11" s="4">
        <v>0.67837727272727255</v>
      </c>
      <c r="H11" s="5">
        <f t="shared" si="0"/>
        <v>74.962690000000009</v>
      </c>
      <c r="I11" s="4">
        <f t="shared" si="1"/>
        <v>1.079462736</v>
      </c>
      <c r="J11" s="4">
        <f t="shared" si="2"/>
        <v>1.2619981481481481</v>
      </c>
      <c r="K11" s="4">
        <v>110</v>
      </c>
      <c r="L11" s="4">
        <v>1.5840000000000001</v>
      </c>
      <c r="M11" s="4">
        <v>1.8518518518518516</v>
      </c>
      <c r="N11" s="5">
        <f t="shared" si="3"/>
        <v>184.96269000000001</v>
      </c>
      <c r="O11" s="4">
        <f t="shared" si="4"/>
        <v>2.6634627360000001</v>
      </c>
      <c r="P11" s="4">
        <f t="shared" si="5"/>
        <v>3.1138499999999998</v>
      </c>
      <c r="Q11" s="31"/>
      <c r="R11" s="31"/>
      <c r="S11" s="31"/>
      <c r="T11" s="31"/>
      <c r="U11" s="31"/>
      <c r="V11" s="31"/>
      <c r="W11" s="31"/>
      <c r="X11" s="21"/>
      <c r="Y11" s="22"/>
      <c r="Z11" s="22"/>
    </row>
    <row r="12" spans="1:26" x14ac:dyDescent="0.25">
      <c r="A12" s="1" t="s">
        <v>12</v>
      </c>
      <c r="B12" s="5">
        <v>23.524090000000005</v>
      </c>
      <c r="C12" s="4">
        <v>0.35286135000000002</v>
      </c>
      <c r="D12" s="4">
        <v>0.44553200757575756</v>
      </c>
      <c r="E12" s="5">
        <v>56.712339999999998</v>
      </c>
      <c r="F12" s="5">
        <v>0.85068510000000008</v>
      </c>
      <c r="G12" s="4">
        <v>1.0740973484848484</v>
      </c>
      <c r="H12" s="5">
        <f t="shared" si="0"/>
        <v>80.236429999999999</v>
      </c>
      <c r="I12" s="4">
        <f t="shared" si="1"/>
        <v>1.2035464500000002</v>
      </c>
      <c r="J12" s="4">
        <f t="shared" si="2"/>
        <v>1.519629356060606</v>
      </c>
      <c r="K12" s="4">
        <v>110</v>
      </c>
      <c r="L12" s="4">
        <v>1.65</v>
      </c>
      <c r="M12" s="4">
        <v>2.083333333333333</v>
      </c>
      <c r="N12" s="5">
        <f t="shared" si="3"/>
        <v>190.23642999999998</v>
      </c>
      <c r="O12" s="4">
        <f t="shared" si="4"/>
        <v>2.8535464500000001</v>
      </c>
      <c r="P12" s="4">
        <f t="shared" si="5"/>
        <v>3.602962689393939</v>
      </c>
      <c r="Q12" s="31"/>
      <c r="R12" s="31"/>
      <c r="S12" s="31"/>
      <c r="T12" s="31"/>
      <c r="U12" s="31"/>
      <c r="V12" s="31"/>
      <c r="W12" s="31"/>
      <c r="X12" s="21"/>
      <c r="Y12" s="22"/>
      <c r="Z12" s="22"/>
    </row>
    <row r="13" spans="1:26" x14ac:dyDescent="0.25">
      <c r="A13" s="1" t="s">
        <v>117</v>
      </c>
      <c r="B13" s="5">
        <v>22.010844444444448</v>
      </c>
      <c r="C13" s="4">
        <v>0.285260544</v>
      </c>
      <c r="D13" s="4">
        <v>0.33368440177777781</v>
      </c>
      <c r="E13" s="5">
        <v>43.114644444444444</v>
      </c>
      <c r="F13" s="5">
        <v>0.55876579200000009</v>
      </c>
      <c r="G13" s="4">
        <v>0.65361800977777795</v>
      </c>
      <c r="H13" s="5">
        <f t="shared" si="0"/>
        <v>65.125488888888896</v>
      </c>
      <c r="I13" s="4">
        <f t="shared" si="1"/>
        <v>0.8440263360000001</v>
      </c>
      <c r="J13" s="4">
        <f t="shared" si="2"/>
        <v>0.98730241155555576</v>
      </c>
      <c r="K13" s="4"/>
      <c r="L13" s="4"/>
      <c r="M13" s="4"/>
      <c r="N13" s="5">
        <f t="shared" si="3"/>
        <v>65.125488888888896</v>
      </c>
      <c r="O13" s="4">
        <f t="shared" si="4"/>
        <v>0.8440263360000001</v>
      </c>
      <c r="P13" s="4">
        <f t="shared" si="5"/>
        <v>0.98730241155555576</v>
      </c>
      <c r="Q13" s="31"/>
      <c r="R13" s="31"/>
      <c r="S13" s="31"/>
      <c r="T13" s="31"/>
      <c r="U13" s="31"/>
      <c r="V13" s="31"/>
      <c r="W13" s="31"/>
      <c r="X13" s="21"/>
      <c r="Y13" s="22"/>
      <c r="Z13" s="22"/>
    </row>
    <row r="14" spans="1:26" x14ac:dyDescent="0.25">
      <c r="A14" s="1"/>
      <c r="B14" s="5">
        <v>0</v>
      </c>
      <c r="C14" s="4">
        <v>0</v>
      </c>
      <c r="D14" s="4">
        <v>0</v>
      </c>
      <c r="E14" s="5">
        <v>0</v>
      </c>
      <c r="F14" s="5">
        <v>0</v>
      </c>
      <c r="G14" s="4">
        <v>0</v>
      </c>
      <c r="H14" s="5">
        <f t="shared" si="0"/>
        <v>0</v>
      </c>
      <c r="I14" s="4">
        <f t="shared" si="1"/>
        <v>0</v>
      </c>
      <c r="J14" s="4">
        <f t="shared" si="2"/>
        <v>0</v>
      </c>
      <c r="K14" s="4"/>
      <c r="L14" s="4"/>
      <c r="M14" s="4"/>
      <c r="N14" s="5">
        <f t="shared" si="3"/>
        <v>0</v>
      </c>
      <c r="O14" s="4">
        <f t="shared" si="4"/>
        <v>0</v>
      </c>
      <c r="P14" s="4">
        <f t="shared" si="5"/>
        <v>0</v>
      </c>
      <c r="X14" s="21"/>
      <c r="Y14" s="22"/>
      <c r="Z14" s="22"/>
    </row>
    <row r="15" spans="1:26" x14ac:dyDescent="0.25">
      <c r="A15" s="1" t="s">
        <v>10</v>
      </c>
      <c r="B15" s="5">
        <v>43.333850000000005</v>
      </c>
      <c r="C15" s="4">
        <v>0.62400744000000008</v>
      </c>
      <c r="D15" s="4">
        <v>0.64350767250000007</v>
      </c>
      <c r="E15" s="5">
        <v>93.276875000000004</v>
      </c>
      <c r="F15" s="5">
        <v>1.3431870000000001</v>
      </c>
      <c r="G15" s="4">
        <v>1.3851615937500001</v>
      </c>
      <c r="H15" s="5">
        <f t="shared" si="0"/>
        <v>136.610725</v>
      </c>
      <c r="I15" s="4">
        <f t="shared" si="1"/>
        <v>1.9671944400000001</v>
      </c>
      <c r="J15" s="4">
        <f t="shared" si="2"/>
        <v>2.0286692662500001</v>
      </c>
      <c r="K15" s="4"/>
      <c r="L15" s="4"/>
      <c r="M15" s="4"/>
      <c r="N15" s="5">
        <f t="shared" si="3"/>
        <v>136.610725</v>
      </c>
      <c r="O15" s="4">
        <f t="shared" si="4"/>
        <v>1.9671944400000001</v>
      </c>
      <c r="P15" s="4">
        <f t="shared" si="5"/>
        <v>2.0286692662500001</v>
      </c>
      <c r="Q15" s="30"/>
      <c r="X15" s="21"/>
      <c r="Y15" s="22"/>
      <c r="Z15" s="22"/>
    </row>
    <row r="16" spans="1:26" x14ac:dyDescent="0.25">
      <c r="A16" s="1" t="s">
        <v>114</v>
      </c>
      <c r="B16" s="5">
        <v>23.524090000000005</v>
      </c>
      <c r="C16" s="4">
        <v>0.35286135000000002</v>
      </c>
      <c r="D16" s="4">
        <v>0.38414838970000004</v>
      </c>
      <c r="E16" s="5">
        <v>35.320843333333336</v>
      </c>
      <c r="F16" s="5">
        <v>0.52981265</v>
      </c>
      <c r="G16" s="4">
        <v>0.57678937163333344</v>
      </c>
      <c r="H16" s="5">
        <f t="shared" si="0"/>
        <v>58.844933333333344</v>
      </c>
      <c r="I16" s="4">
        <f t="shared" si="1"/>
        <v>0.88267399999999996</v>
      </c>
      <c r="J16" s="4">
        <f t="shared" si="2"/>
        <v>0.96093776133333342</v>
      </c>
      <c r="K16" s="4"/>
      <c r="L16" s="4"/>
      <c r="M16" s="4"/>
      <c r="N16" s="5">
        <f t="shared" si="3"/>
        <v>58.844933333333344</v>
      </c>
      <c r="O16" s="4">
        <f t="shared" si="4"/>
        <v>0.88267399999999996</v>
      </c>
      <c r="P16" s="4">
        <f t="shared" si="5"/>
        <v>0.96093776133333342</v>
      </c>
      <c r="Q16" s="30"/>
      <c r="X16" s="21"/>
      <c r="Y16" s="22"/>
      <c r="Z16" s="22"/>
    </row>
    <row r="17" spans="1:26" x14ac:dyDescent="0.25">
      <c r="A17" s="1" t="s">
        <v>115</v>
      </c>
      <c r="B17" s="5">
        <v>19.08752916666667</v>
      </c>
      <c r="C17" s="4">
        <v>0.19240229400000003</v>
      </c>
      <c r="D17" s="4">
        <v>0.17178776250000002</v>
      </c>
      <c r="E17" s="5">
        <v>31.092291666666664</v>
      </c>
      <c r="F17" s="5">
        <v>0.31341029999999998</v>
      </c>
      <c r="G17" s="4">
        <v>0.279830625</v>
      </c>
      <c r="H17" s="5">
        <f t="shared" si="0"/>
        <v>50.179820833333338</v>
      </c>
      <c r="I17" s="4">
        <f t="shared" si="1"/>
        <v>0.505812594</v>
      </c>
      <c r="J17" s="4">
        <f t="shared" si="2"/>
        <v>0.45161838750000005</v>
      </c>
      <c r="K17" s="4"/>
      <c r="L17" s="4"/>
      <c r="M17" s="4"/>
      <c r="N17" s="5">
        <f t="shared" si="3"/>
        <v>50.179820833333338</v>
      </c>
      <c r="O17" s="4">
        <f t="shared" si="4"/>
        <v>0.505812594</v>
      </c>
      <c r="P17" s="4">
        <f t="shared" si="5"/>
        <v>0.45161838750000005</v>
      </c>
      <c r="Q17" s="30"/>
      <c r="X17" s="21"/>
      <c r="Y17" s="22"/>
      <c r="Z17" s="22"/>
    </row>
    <row r="18" spans="1:26" x14ac:dyDescent="0.25">
      <c r="A18" s="1"/>
      <c r="B18" s="5">
        <v>0</v>
      </c>
      <c r="C18" s="4">
        <v>0</v>
      </c>
      <c r="D18" s="4">
        <v>0</v>
      </c>
      <c r="E18" s="5">
        <v>0</v>
      </c>
      <c r="F18" s="5">
        <v>0</v>
      </c>
      <c r="G18" s="4">
        <v>0</v>
      </c>
      <c r="H18" s="5">
        <f t="shared" si="0"/>
        <v>0</v>
      </c>
      <c r="I18" s="4">
        <f t="shared" si="1"/>
        <v>0</v>
      </c>
      <c r="J18" s="4">
        <f t="shared" si="2"/>
        <v>0</v>
      </c>
      <c r="K18" s="4"/>
      <c r="L18" s="4"/>
      <c r="M18" s="4"/>
      <c r="N18" s="5">
        <f t="shared" si="3"/>
        <v>0</v>
      </c>
      <c r="O18" s="4">
        <f t="shared" si="4"/>
        <v>0</v>
      </c>
      <c r="P18" s="4">
        <f t="shared" si="5"/>
        <v>0</v>
      </c>
      <c r="X18" s="21"/>
      <c r="Y18" s="22"/>
      <c r="Z18" s="22"/>
    </row>
    <row r="19" spans="1:26" x14ac:dyDescent="0.25">
      <c r="A19" s="1" t="s">
        <v>9</v>
      </c>
      <c r="B19" s="5">
        <v>3.0952750000000009</v>
      </c>
      <c r="C19" s="4">
        <v>5.8036406250000012E-2</v>
      </c>
      <c r="D19" s="4">
        <v>6.2865035250000006E-2</v>
      </c>
      <c r="E19" s="5">
        <v>7.4621500000000003</v>
      </c>
      <c r="F19" s="5">
        <v>0.1399153125</v>
      </c>
      <c r="G19" s="4">
        <v>0.15155626650000001</v>
      </c>
      <c r="H19" s="5">
        <f t="shared" si="0"/>
        <v>10.557425000000002</v>
      </c>
      <c r="I19" s="4">
        <f t="shared" si="1"/>
        <v>0.19795171875000001</v>
      </c>
      <c r="J19" s="4">
        <f t="shared" si="2"/>
        <v>0.21442130175000002</v>
      </c>
      <c r="K19" s="4"/>
      <c r="L19" s="4"/>
      <c r="M19" s="4"/>
      <c r="N19" s="5">
        <f t="shared" si="3"/>
        <v>10.557425000000002</v>
      </c>
      <c r="O19" s="4">
        <f t="shared" si="4"/>
        <v>0.19795171875000001</v>
      </c>
      <c r="P19" s="4">
        <f t="shared" si="5"/>
        <v>0.21442130175000002</v>
      </c>
      <c r="X19" s="21"/>
      <c r="Y19" s="22"/>
      <c r="Z19" s="22"/>
    </row>
    <row r="20" spans="1:26" x14ac:dyDescent="0.25">
      <c r="A20" s="1" t="s">
        <v>116</v>
      </c>
      <c r="B20" s="5">
        <v>20.428815</v>
      </c>
      <c r="C20" s="4">
        <v>0.294174936</v>
      </c>
      <c r="D20" s="4">
        <v>0.28436910480000005</v>
      </c>
      <c r="E20" s="5">
        <v>24.625095000000002</v>
      </c>
      <c r="F20" s="5">
        <v>0.35460136799999992</v>
      </c>
      <c r="G20" s="4">
        <v>0.34278132239999998</v>
      </c>
      <c r="H20" s="5">
        <f t="shared" si="0"/>
        <v>45.053910000000002</v>
      </c>
      <c r="I20" s="4">
        <f t="shared" si="1"/>
        <v>0.64877630399999986</v>
      </c>
      <c r="J20" s="4">
        <f t="shared" si="2"/>
        <v>0.62715042720000003</v>
      </c>
      <c r="K20" s="4"/>
      <c r="L20" s="4"/>
      <c r="M20" s="4"/>
      <c r="N20" s="5">
        <f t="shared" si="3"/>
        <v>45.053910000000002</v>
      </c>
      <c r="O20" s="4">
        <f t="shared" si="4"/>
        <v>0.64877630399999986</v>
      </c>
      <c r="P20" s="4">
        <f t="shared" si="5"/>
        <v>0.62715042720000003</v>
      </c>
      <c r="X20" s="21"/>
      <c r="Y20" s="22"/>
      <c r="Z20" s="22"/>
    </row>
    <row r="21" spans="1:26" x14ac:dyDescent="0.25">
      <c r="A21" s="1"/>
      <c r="B21" s="5">
        <v>0</v>
      </c>
      <c r="C21" s="4">
        <v>0</v>
      </c>
      <c r="D21" s="4">
        <v>0</v>
      </c>
      <c r="E21" s="5">
        <v>0</v>
      </c>
      <c r="F21" s="5">
        <v>0</v>
      </c>
      <c r="G21" s="4">
        <v>0</v>
      </c>
      <c r="H21" s="5">
        <f t="shared" si="0"/>
        <v>0</v>
      </c>
      <c r="I21" s="4">
        <f t="shared" si="1"/>
        <v>0</v>
      </c>
      <c r="J21" s="4">
        <f t="shared" si="2"/>
        <v>0</v>
      </c>
      <c r="K21" s="4"/>
      <c r="L21" s="4"/>
      <c r="M21" s="4"/>
      <c r="N21" s="5">
        <f t="shared" si="3"/>
        <v>0</v>
      </c>
      <c r="O21" s="4">
        <f t="shared" si="4"/>
        <v>0</v>
      </c>
      <c r="P21" s="4">
        <f t="shared" si="5"/>
        <v>0</v>
      </c>
      <c r="X21" s="21"/>
      <c r="Y21" s="22"/>
      <c r="Z21" s="22"/>
    </row>
    <row r="22" spans="1:26" x14ac:dyDescent="0.25">
      <c r="A22" s="3" t="s">
        <v>130</v>
      </c>
      <c r="B22" s="5">
        <v>20.428815</v>
      </c>
      <c r="C22" s="4">
        <v>3.6771867E-2</v>
      </c>
      <c r="D22" s="4">
        <v>0.26966035799999999</v>
      </c>
      <c r="E22" s="5">
        <v>28.356169999999999</v>
      </c>
      <c r="F22" s="5">
        <v>5.1041106000000003E-2</v>
      </c>
      <c r="G22" s="4">
        <v>0.37430144399999998</v>
      </c>
      <c r="H22" s="5">
        <f t="shared" si="0"/>
        <v>48.784984999999999</v>
      </c>
      <c r="I22" s="4">
        <f t="shared" si="1"/>
        <v>8.7812973000000002E-2</v>
      </c>
      <c r="J22" s="4">
        <f t="shared" si="2"/>
        <v>0.64396180199999997</v>
      </c>
      <c r="K22" s="4"/>
      <c r="L22" s="4"/>
      <c r="M22" s="4"/>
      <c r="N22" s="5">
        <f t="shared" si="3"/>
        <v>48.784984999999999</v>
      </c>
      <c r="O22" s="4">
        <f t="shared" si="4"/>
        <v>8.7812973000000002E-2</v>
      </c>
      <c r="P22" s="4">
        <f t="shared" si="5"/>
        <v>0.64396180199999997</v>
      </c>
      <c r="X22" s="21"/>
      <c r="Y22" s="22"/>
      <c r="Z22" s="22"/>
    </row>
    <row r="23" spans="1:26" x14ac:dyDescent="0.25">
      <c r="A23" s="3" t="s">
        <v>131</v>
      </c>
      <c r="B23" s="5">
        <v>11.091402083333335</v>
      </c>
      <c r="C23" s="4">
        <v>2.6619365000000006E-2</v>
      </c>
      <c r="D23" s="4">
        <v>0.22992476518749999</v>
      </c>
      <c r="E23" s="5">
        <v>26.739370833333332</v>
      </c>
      <c r="F23" s="5">
        <v>6.4174490000000001E-2</v>
      </c>
      <c r="G23" s="4">
        <v>0.55430715737499991</v>
      </c>
      <c r="H23" s="5">
        <f t="shared" si="0"/>
        <v>37.830772916666668</v>
      </c>
      <c r="I23" s="4">
        <f t="shared" si="1"/>
        <v>9.0793855000000007E-2</v>
      </c>
      <c r="J23" s="4">
        <f t="shared" si="2"/>
        <v>0.78423192256249985</v>
      </c>
      <c r="K23" s="4"/>
      <c r="L23" s="4"/>
      <c r="M23" s="4"/>
      <c r="N23" s="5">
        <f t="shared" si="3"/>
        <v>37.830772916666668</v>
      </c>
      <c r="O23" s="4">
        <f t="shared" si="4"/>
        <v>9.0793855000000007E-2</v>
      </c>
      <c r="P23" s="4">
        <f t="shared" si="5"/>
        <v>0.78423192256249985</v>
      </c>
      <c r="X23" s="21"/>
      <c r="Y23" s="22"/>
      <c r="Z23" s="22"/>
    </row>
    <row r="24" spans="1:26" x14ac:dyDescent="0.25">
      <c r="A24" s="3" t="s">
        <v>132</v>
      </c>
      <c r="B24" s="5">
        <v>2.0635166666666667</v>
      </c>
      <c r="C24" s="4">
        <v>6.1905500000000013E-3</v>
      </c>
      <c r="D24" s="4">
        <v>3.8897289166666668E-2</v>
      </c>
      <c r="E24" s="5">
        <v>4.9747666666666666</v>
      </c>
      <c r="F24" s="5">
        <v>1.49243E-2</v>
      </c>
      <c r="G24" s="4">
        <v>9.3774351666666672E-2</v>
      </c>
      <c r="H24" s="5">
        <f t="shared" si="0"/>
        <v>7.0382833333333332</v>
      </c>
      <c r="I24" s="4">
        <f t="shared" si="1"/>
        <v>2.1114850000000001E-2</v>
      </c>
      <c r="J24" s="4">
        <f t="shared" si="2"/>
        <v>0.13267164083333333</v>
      </c>
      <c r="K24" s="4"/>
      <c r="L24" s="4"/>
      <c r="M24" s="4"/>
      <c r="N24" s="5">
        <f t="shared" si="3"/>
        <v>7.0382833333333332</v>
      </c>
      <c r="O24" s="4">
        <f t="shared" si="4"/>
        <v>2.1114850000000001E-2</v>
      </c>
      <c r="P24" s="4">
        <f t="shared" si="5"/>
        <v>0.13267164083333333</v>
      </c>
      <c r="X24" s="21"/>
      <c r="Y24" s="22"/>
      <c r="Z24" s="22"/>
    </row>
    <row r="25" spans="1:2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8"/>
      <c r="O25" s="8"/>
      <c r="P25" s="8"/>
      <c r="Q25" s="10"/>
      <c r="R25" s="10"/>
      <c r="S25" s="10"/>
      <c r="T25" s="10"/>
      <c r="U25" s="10"/>
      <c r="V25" s="10"/>
      <c r="W25" s="10"/>
      <c r="X25" s="21"/>
      <c r="Y25" s="22"/>
      <c r="Z25" s="22"/>
    </row>
    <row r="26" spans="1:26" x14ac:dyDescent="0.25">
      <c r="A26" s="13" t="s">
        <v>195</v>
      </c>
      <c r="B26" s="5">
        <v>62.999999999999979</v>
      </c>
      <c r="C26" s="4">
        <v>0.91601066666666697</v>
      </c>
      <c r="D26" s="4">
        <v>0.93974407333333343</v>
      </c>
      <c r="E26" s="5">
        <v>117.13333333333321</v>
      </c>
      <c r="F26" s="4">
        <v>1.6977706666666663</v>
      </c>
      <c r="G26" s="4">
        <v>1.7818394066666692</v>
      </c>
      <c r="H26" s="5">
        <f t="shared" ref="H26" si="6">B26+E26</f>
        <v>180.13333333333318</v>
      </c>
      <c r="I26" s="4">
        <f t="shared" ref="I26" si="7">C26+F26</f>
        <v>2.6137813333333333</v>
      </c>
      <c r="J26" s="4">
        <f t="shared" ref="J26" si="8">D26+G26</f>
        <v>2.7215834800000027</v>
      </c>
      <c r="K26" s="1"/>
      <c r="L26" s="1"/>
      <c r="M26" s="1"/>
      <c r="N26" s="5">
        <f t="shared" ref="N26:N63" si="9">H26+K26</f>
        <v>180.13333333333318</v>
      </c>
      <c r="O26" s="4">
        <f t="shared" ref="O26:O63" si="10">L26+I26</f>
        <v>2.6137813333333333</v>
      </c>
      <c r="P26" s="4">
        <f t="shared" ref="P26:P63" si="11">J26+M26</f>
        <v>2.7215834800000027</v>
      </c>
      <c r="Q26" s="20"/>
      <c r="R26" s="19"/>
      <c r="S26" s="19"/>
      <c r="X26" s="21"/>
      <c r="Y26" s="22"/>
      <c r="Z26" s="22"/>
    </row>
    <row r="27" spans="1:26" x14ac:dyDescent="0.25">
      <c r="A27" s="13" t="s">
        <v>196</v>
      </c>
      <c r="B27" s="5">
        <v>4.1999999999999993</v>
      </c>
      <c r="C27" s="4">
        <v>5.8799999999999998E-2</v>
      </c>
      <c r="D27" s="4">
        <v>5.2776546666666674E-2</v>
      </c>
      <c r="E27" s="5">
        <v>0</v>
      </c>
      <c r="F27" s="4">
        <v>0</v>
      </c>
      <c r="G27" s="4">
        <v>0</v>
      </c>
      <c r="H27" s="5">
        <f t="shared" ref="H27:H63" si="12">B27+E27</f>
        <v>4.1999999999999993</v>
      </c>
      <c r="I27" s="4">
        <f t="shared" ref="I27:I63" si="13">C27+F27</f>
        <v>5.8799999999999998E-2</v>
      </c>
      <c r="J27" s="4">
        <f t="shared" ref="J27:J63" si="14">D27+G27</f>
        <v>5.2776546666666674E-2</v>
      </c>
      <c r="K27" s="1"/>
      <c r="L27" s="1"/>
      <c r="M27" s="1"/>
      <c r="N27" s="5">
        <f t="shared" si="9"/>
        <v>4.1999999999999993</v>
      </c>
      <c r="O27" s="4">
        <f t="shared" si="10"/>
        <v>5.8799999999999998E-2</v>
      </c>
      <c r="P27" s="4">
        <f t="shared" si="11"/>
        <v>5.2776546666666674E-2</v>
      </c>
      <c r="Q27" s="20"/>
      <c r="R27" s="19"/>
      <c r="S27" s="19"/>
      <c r="X27" s="21"/>
      <c r="Y27" s="22"/>
      <c r="Z27" s="22"/>
    </row>
    <row r="28" spans="1:26" x14ac:dyDescent="0.25">
      <c r="A28" s="17" t="s">
        <v>225</v>
      </c>
      <c r="B28" s="5">
        <v>1.4</v>
      </c>
      <c r="C28" s="4">
        <v>2.0160000000000001E-2</v>
      </c>
      <c r="D28" s="4">
        <v>1.684956E-2</v>
      </c>
      <c r="E28" s="5">
        <v>7.9333333333333336</v>
      </c>
      <c r="F28" s="4">
        <v>0.11899999999999998</v>
      </c>
      <c r="G28" s="4">
        <v>0.11034492</v>
      </c>
      <c r="H28" s="5">
        <f t="shared" si="12"/>
        <v>9.3333333333333339</v>
      </c>
      <c r="I28" s="4">
        <f t="shared" si="13"/>
        <v>0.13915999999999998</v>
      </c>
      <c r="J28" s="4">
        <f t="shared" si="14"/>
        <v>0.12719448</v>
      </c>
      <c r="K28" s="1"/>
      <c r="L28" s="1"/>
      <c r="M28" s="1"/>
      <c r="N28" s="5">
        <f t="shared" si="9"/>
        <v>9.3333333333333339</v>
      </c>
      <c r="O28" s="4">
        <f t="shared" si="10"/>
        <v>0.13915999999999998</v>
      </c>
      <c r="P28" s="4">
        <f t="shared" si="11"/>
        <v>0.12719448</v>
      </c>
      <c r="Q28" s="20"/>
      <c r="R28" s="19"/>
      <c r="S28" s="19"/>
      <c r="X28" s="21"/>
      <c r="Y28" s="22"/>
      <c r="Z28" s="22"/>
    </row>
    <row r="29" spans="1:26" x14ac:dyDescent="0.25">
      <c r="A29" s="17" t="s">
        <v>226</v>
      </c>
      <c r="B29" s="5">
        <v>0</v>
      </c>
      <c r="C29" s="4">
        <v>0</v>
      </c>
      <c r="D29" s="4">
        <v>0</v>
      </c>
      <c r="E29" s="5">
        <v>0.46666666666666662</v>
      </c>
      <c r="F29" s="4">
        <v>4.032E-3</v>
      </c>
      <c r="G29" s="4">
        <v>4.5386133333333335E-3</v>
      </c>
      <c r="H29" s="5">
        <f t="shared" si="12"/>
        <v>0.46666666666666662</v>
      </c>
      <c r="I29" s="4">
        <f t="shared" si="13"/>
        <v>4.032E-3</v>
      </c>
      <c r="J29" s="4">
        <f t="shared" si="14"/>
        <v>4.5386133333333335E-3</v>
      </c>
      <c r="K29" s="1"/>
      <c r="L29" s="1"/>
      <c r="M29" s="1"/>
      <c r="N29" s="5">
        <f t="shared" si="9"/>
        <v>0.46666666666666662</v>
      </c>
      <c r="O29" s="4">
        <f t="shared" si="10"/>
        <v>4.032E-3</v>
      </c>
      <c r="P29" s="4">
        <f t="shared" si="11"/>
        <v>4.5386133333333335E-3</v>
      </c>
      <c r="Q29" s="20"/>
      <c r="R29" s="19"/>
      <c r="S29" s="19"/>
      <c r="X29" s="21"/>
      <c r="Y29" s="22"/>
      <c r="Z29" s="22"/>
    </row>
    <row r="30" spans="1:26" x14ac:dyDescent="0.25">
      <c r="A30" s="13" t="s">
        <v>197</v>
      </c>
      <c r="B30" s="5">
        <v>84.933333333333337</v>
      </c>
      <c r="C30" s="4">
        <v>1.0616666666666665</v>
      </c>
      <c r="D30" s="4">
        <v>0.93790605999999987</v>
      </c>
      <c r="E30" s="5">
        <v>89.133333333333326</v>
      </c>
      <c r="F30" s="4">
        <v>1.1141666666666665</v>
      </c>
      <c r="G30" s="4">
        <v>0.98571652666666709</v>
      </c>
      <c r="H30" s="5">
        <f t="shared" si="12"/>
        <v>174.06666666666666</v>
      </c>
      <c r="I30" s="4">
        <f t="shared" si="13"/>
        <v>2.1758333333333333</v>
      </c>
      <c r="J30" s="4">
        <f t="shared" si="14"/>
        <v>1.923622586666667</v>
      </c>
      <c r="K30" s="1"/>
      <c r="L30" s="1"/>
      <c r="M30" s="1"/>
      <c r="N30" s="5">
        <f t="shared" si="9"/>
        <v>174.06666666666666</v>
      </c>
      <c r="O30" s="4">
        <f t="shared" si="10"/>
        <v>2.1758333333333333</v>
      </c>
      <c r="P30" s="4">
        <f t="shared" si="11"/>
        <v>1.923622586666667</v>
      </c>
      <c r="Q30" s="20"/>
      <c r="R30" s="19"/>
      <c r="S30" s="19"/>
      <c r="X30" s="21"/>
      <c r="Y30" s="22"/>
      <c r="Z30" s="22"/>
    </row>
    <row r="31" spans="1:26" x14ac:dyDescent="0.25">
      <c r="A31" s="13" t="s">
        <v>198</v>
      </c>
      <c r="B31" s="5">
        <v>1.4</v>
      </c>
      <c r="C31" s="4">
        <v>1.9656E-2</v>
      </c>
      <c r="D31" s="4">
        <v>1.5895833333333331E-2</v>
      </c>
      <c r="E31" s="5">
        <v>3.7333333333333329</v>
      </c>
      <c r="F31" s="4">
        <v>5.2415999999999997E-2</v>
      </c>
      <c r="G31" s="4">
        <v>4.2388920000000004E-2</v>
      </c>
      <c r="H31" s="5">
        <f t="shared" si="12"/>
        <v>5.1333333333333329</v>
      </c>
      <c r="I31" s="4">
        <f t="shared" si="13"/>
        <v>7.2071999999999997E-2</v>
      </c>
      <c r="J31" s="4">
        <f t="shared" si="14"/>
        <v>5.8284753333333335E-2</v>
      </c>
      <c r="K31" s="1"/>
      <c r="L31" s="1"/>
      <c r="M31" s="1"/>
      <c r="N31" s="5">
        <f t="shared" si="9"/>
        <v>5.1333333333333329</v>
      </c>
      <c r="O31" s="4">
        <f t="shared" si="10"/>
        <v>7.2071999999999997E-2</v>
      </c>
      <c r="P31" s="4">
        <f t="shared" si="11"/>
        <v>5.8284753333333335E-2</v>
      </c>
      <c r="Q31" s="20"/>
      <c r="R31" s="19"/>
      <c r="S31" s="19"/>
      <c r="X31" s="21"/>
      <c r="Y31" s="22"/>
      <c r="Z31" s="22"/>
    </row>
    <row r="32" spans="1:26" x14ac:dyDescent="0.25">
      <c r="A32" s="13" t="s">
        <v>199</v>
      </c>
      <c r="B32" s="5">
        <v>40.133333333333333</v>
      </c>
      <c r="C32" s="4">
        <v>0.55183333333333318</v>
      </c>
      <c r="D32" s="4">
        <v>0.42025704000000003</v>
      </c>
      <c r="E32" s="5">
        <v>28.000000000000004</v>
      </c>
      <c r="F32" s="4">
        <v>0.38499999999999995</v>
      </c>
      <c r="G32" s="4">
        <v>0.29083067999999995</v>
      </c>
      <c r="H32" s="5">
        <f t="shared" si="12"/>
        <v>68.13333333333334</v>
      </c>
      <c r="I32" s="4">
        <f t="shared" si="13"/>
        <v>0.93683333333333318</v>
      </c>
      <c r="J32" s="4">
        <f t="shared" si="14"/>
        <v>0.71108771999999998</v>
      </c>
      <c r="K32" s="1"/>
      <c r="L32" s="1"/>
      <c r="M32" s="1"/>
      <c r="N32" s="5">
        <f t="shared" si="9"/>
        <v>68.13333333333334</v>
      </c>
      <c r="O32" s="4">
        <f t="shared" si="10"/>
        <v>0.93683333333333318</v>
      </c>
      <c r="P32" s="4">
        <f t="shared" si="11"/>
        <v>0.71108771999999998</v>
      </c>
      <c r="Q32" s="20"/>
      <c r="R32" s="19"/>
      <c r="S32" s="19"/>
      <c r="X32" s="21"/>
      <c r="Y32" s="22"/>
      <c r="Z32" s="22"/>
    </row>
    <row r="33" spans="1:26" x14ac:dyDescent="0.25">
      <c r="A33" s="17" t="s">
        <v>227</v>
      </c>
      <c r="B33" s="5">
        <v>0</v>
      </c>
      <c r="C33" s="4">
        <v>0</v>
      </c>
      <c r="D33" s="4">
        <v>0</v>
      </c>
      <c r="E33" s="5">
        <v>28</v>
      </c>
      <c r="F33" s="4">
        <v>0.40319999999999995</v>
      </c>
      <c r="G33" s="4">
        <v>0.36308794666666661</v>
      </c>
      <c r="H33" s="5">
        <f t="shared" si="12"/>
        <v>28</v>
      </c>
      <c r="I33" s="4">
        <f t="shared" si="13"/>
        <v>0.40319999999999995</v>
      </c>
      <c r="J33" s="4">
        <f t="shared" si="14"/>
        <v>0.36308794666666661</v>
      </c>
      <c r="K33" s="1"/>
      <c r="L33" s="1"/>
      <c r="M33" s="1"/>
      <c r="N33" s="5">
        <f t="shared" si="9"/>
        <v>28</v>
      </c>
      <c r="O33" s="4">
        <f t="shared" si="10"/>
        <v>0.40319999999999995</v>
      </c>
      <c r="P33" s="4">
        <f t="shared" si="11"/>
        <v>0.36308794666666661</v>
      </c>
      <c r="Q33" s="20"/>
      <c r="R33" s="19"/>
      <c r="S33" s="19"/>
      <c r="X33" s="21"/>
      <c r="Y33" s="22"/>
      <c r="Z33" s="22"/>
    </row>
    <row r="34" spans="1:26" x14ac:dyDescent="0.25">
      <c r="A34" s="13" t="s">
        <v>200</v>
      </c>
      <c r="B34" s="5">
        <v>3.7333333333333329</v>
      </c>
      <c r="C34" s="4">
        <v>2.0159999999999997E-2</v>
      </c>
      <c r="D34" s="4">
        <v>4.8004460000000006E-2</v>
      </c>
      <c r="E34" s="5">
        <v>4.6666666666666661</v>
      </c>
      <c r="F34" s="4">
        <v>2.5199999999999997E-2</v>
      </c>
      <c r="G34" s="4">
        <v>6.4005806666666665E-2</v>
      </c>
      <c r="H34" s="5">
        <f t="shared" si="12"/>
        <v>8.3999999999999986</v>
      </c>
      <c r="I34" s="4">
        <f t="shared" si="13"/>
        <v>4.5359999999999998E-2</v>
      </c>
      <c r="J34" s="4">
        <f t="shared" si="14"/>
        <v>0.11201026666666666</v>
      </c>
      <c r="K34" s="1"/>
      <c r="L34" s="1"/>
      <c r="M34" s="1"/>
      <c r="N34" s="5">
        <f t="shared" si="9"/>
        <v>8.3999999999999986</v>
      </c>
      <c r="O34" s="4">
        <f t="shared" si="10"/>
        <v>4.5359999999999998E-2</v>
      </c>
      <c r="P34" s="4">
        <f t="shared" si="11"/>
        <v>0.11201026666666666</v>
      </c>
      <c r="Q34" s="20"/>
      <c r="R34" s="19"/>
      <c r="S34" s="19"/>
      <c r="X34" s="21"/>
      <c r="Y34" s="22"/>
      <c r="Z34" s="22"/>
    </row>
    <row r="35" spans="1:26" x14ac:dyDescent="0.25">
      <c r="A35" s="13" t="s">
        <v>201</v>
      </c>
      <c r="B35" s="5">
        <v>0.46666666666666662</v>
      </c>
      <c r="C35" s="4">
        <v>4.1999999999999989E-3</v>
      </c>
      <c r="D35" s="4">
        <v>8.9628466666666663E-3</v>
      </c>
      <c r="E35" s="5">
        <v>5.6</v>
      </c>
      <c r="F35" s="4">
        <v>5.04E-2</v>
      </c>
      <c r="G35" s="4">
        <v>0.10817244666666667</v>
      </c>
      <c r="H35" s="5">
        <f t="shared" si="12"/>
        <v>6.0666666666666664</v>
      </c>
      <c r="I35" s="4">
        <f t="shared" si="13"/>
        <v>5.4599999999999996E-2</v>
      </c>
      <c r="J35" s="4">
        <f t="shared" si="14"/>
        <v>0.11713529333333333</v>
      </c>
      <c r="K35" s="1"/>
      <c r="L35" s="1"/>
      <c r="M35" s="1"/>
      <c r="N35" s="5">
        <f t="shared" si="9"/>
        <v>6.0666666666666664</v>
      </c>
      <c r="O35" s="4">
        <f t="shared" si="10"/>
        <v>5.4599999999999996E-2</v>
      </c>
      <c r="P35" s="4">
        <f t="shared" si="11"/>
        <v>0.11713529333333333</v>
      </c>
      <c r="Q35" s="20"/>
      <c r="R35" s="19"/>
      <c r="S35" s="19"/>
      <c r="X35" s="21"/>
      <c r="Y35" s="22"/>
      <c r="Z35" s="22"/>
    </row>
    <row r="36" spans="1:26" x14ac:dyDescent="0.25">
      <c r="A36" s="13" t="s">
        <v>202</v>
      </c>
      <c r="B36" s="5">
        <v>1.8666666666666665</v>
      </c>
      <c r="C36" s="4">
        <v>1.6799999999999995E-2</v>
      </c>
      <c r="D36" s="4">
        <v>3.5851433333333335E-2</v>
      </c>
      <c r="E36" s="5">
        <v>8.8666666666666636</v>
      </c>
      <c r="F36" s="4">
        <v>7.9799999999999996E-2</v>
      </c>
      <c r="G36" s="4">
        <v>0.17029432</v>
      </c>
      <c r="H36" s="5">
        <f t="shared" si="12"/>
        <v>10.733333333333331</v>
      </c>
      <c r="I36" s="4">
        <f t="shared" si="13"/>
        <v>9.6599999999999991E-2</v>
      </c>
      <c r="J36" s="4">
        <f t="shared" si="14"/>
        <v>0.20614575333333335</v>
      </c>
      <c r="K36" s="1"/>
      <c r="L36" s="1"/>
      <c r="M36" s="1"/>
      <c r="N36" s="5">
        <f t="shared" si="9"/>
        <v>10.733333333333331</v>
      </c>
      <c r="O36" s="4">
        <f t="shared" si="10"/>
        <v>9.6599999999999991E-2</v>
      </c>
      <c r="P36" s="4">
        <f t="shared" si="11"/>
        <v>0.20614575333333335</v>
      </c>
      <c r="Q36" s="20"/>
      <c r="R36" s="19"/>
      <c r="S36" s="19"/>
      <c r="X36" s="21"/>
      <c r="Y36" s="22"/>
      <c r="Z36" s="22"/>
    </row>
    <row r="37" spans="1:26" x14ac:dyDescent="0.25">
      <c r="A37" s="13" t="s">
        <v>203</v>
      </c>
      <c r="B37" s="5">
        <v>24.733333333333334</v>
      </c>
      <c r="C37" s="4">
        <v>0.22259999999999999</v>
      </c>
      <c r="D37" s="4">
        <v>0.49098896000000003</v>
      </c>
      <c r="E37" s="5">
        <v>67.199999999999989</v>
      </c>
      <c r="F37" s="4">
        <v>0.6048</v>
      </c>
      <c r="G37" s="4">
        <v>1.3291581800000001</v>
      </c>
      <c r="H37" s="5">
        <f t="shared" si="12"/>
        <v>91.933333333333323</v>
      </c>
      <c r="I37" s="4">
        <f t="shared" si="13"/>
        <v>0.82740000000000002</v>
      </c>
      <c r="J37" s="4">
        <f t="shared" si="14"/>
        <v>1.82014714</v>
      </c>
      <c r="K37" s="1"/>
      <c r="L37" s="1"/>
      <c r="M37" s="1"/>
      <c r="N37" s="5">
        <f t="shared" si="9"/>
        <v>91.933333333333323</v>
      </c>
      <c r="O37" s="4">
        <f t="shared" si="10"/>
        <v>0.82740000000000002</v>
      </c>
      <c r="P37" s="4">
        <f t="shared" si="11"/>
        <v>1.82014714</v>
      </c>
      <c r="Q37" s="20"/>
      <c r="R37" s="19"/>
      <c r="S37" s="19"/>
      <c r="X37" s="21"/>
      <c r="Y37" s="22"/>
      <c r="Z37" s="22"/>
    </row>
    <row r="38" spans="1:26" x14ac:dyDescent="0.25">
      <c r="A38" s="13" t="s">
        <v>204</v>
      </c>
      <c r="B38" s="5">
        <v>0.93333333333333324</v>
      </c>
      <c r="C38" s="4">
        <v>6.7199999999999994E-3</v>
      </c>
      <c r="D38" s="4">
        <v>1.4835053333333332E-2</v>
      </c>
      <c r="E38" s="5">
        <v>9.7999999999999989</v>
      </c>
      <c r="F38" s="4">
        <v>7.0559999999999984E-2</v>
      </c>
      <c r="G38" s="4">
        <v>0.15576843333333334</v>
      </c>
      <c r="H38" s="5">
        <f t="shared" si="12"/>
        <v>10.733333333333333</v>
      </c>
      <c r="I38" s="4">
        <f t="shared" si="13"/>
        <v>7.7279999999999988E-2</v>
      </c>
      <c r="J38" s="4">
        <f t="shared" si="14"/>
        <v>0.17060348666666666</v>
      </c>
      <c r="K38" s="1"/>
      <c r="L38" s="1"/>
      <c r="M38" s="1"/>
      <c r="N38" s="5">
        <f t="shared" si="9"/>
        <v>10.733333333333333</v>
      </c>
      <c r="O38" s="4">
        <f t="shared" si="10"/>
        <v>7.7279999999999988E-2</v>
      </c>
      <c r="P38" s="4">
        <f t="shared" si="11"/>
        <v>0.17060348666666666</v>
      </c>
      <c r="Q38" s="20"/>
      <c r="R38" s="19"/>
      <c r="S38" s="19"/>
      <c r="X38" s="21"/>
      <c r="Y38" s="22"/>
      <c r="Z38" s="22"/>
    </row>
    <row r="39" spans="1:26" x14ac:dyDescent="0.25">
      <c r="A39" s="13" t="s">
        <v>205</v>
      </c>
      <c r="B39" s="5">
        <v>0.46661481481481482</v>
      </c>
      <c r="C39" s="4">
        <v>2.51972E-3</v>
      </c>
      <c r="D39" s="4">
        <v>5.5631333333333319E-3</v>
      </c>
      <c r="E39" s="5">
        <v>8.8666666666666654</v>
      </c>
      <c r="F39" s="4">
        <v>4.7879999999999992E-2</v>
      </c>
      <c r="G39" s="4">
        <v>0.10489317999999999</v>
      </c>
      <c r="H39" s="5">
        <f t="shared" si="12"/>
        <v>9.33328148148148</v>
      </c>
      <c r="I39" s="4">
        <f t="shared" si="13"/>
        <v>5.0399719999999995E-2</v>
      </c>
      <c r="J39" s="4">
        <f t="shared" si="14"/>
        <v>0.11045631333333332</v>
      </c>
      <c r="K39" s="1"/>
      <c r="L39" s="1"/>
      <c r="M39" s="1"/>
      <c r="N39" s="5">
        <f t="shared" si="9"/>
        <v>9.33328148148148</v>
      </c>
      <c r="O39" s="4">
        <f t="shared" si="10"/>
        <v>5.0399719999999995E-2</v>
      </c>
      <c r="P39" s="4">
        <f t="shared" si="11"/>
        <v>0.11045631333333332</v>
      </c>
      <c r="Q39" s="20"/>
      <c r="R39" s="19"/>
      <c r="S39" s="19"/>
      <c r="X39" s="21"/>
      <c r="Y39" s="22"/>
      <c r="Z39" s="22"/>
    </row>
    <row r="40" spans="1:26" x14ac:dyDescent="0.25">
      <c r="A40" s="17" t="s">
        <v>228</v>
      </c>
      <c r="B40" s="5">
        <v>0</v>
      </c>
      <c r="C40" s="4">
        <v>0</v>
      </c>
      <c r="D40" s="4">
        <v>0</v>
      </c>
      <c r="E40" s="5">
        <v>0.46666666666666662</v>
      </c>
      <c r="F40" s="4">
        <v>2.5200000000000001E-3</v>
      </c>
      <c r="G40" s="4">
        <v>5.5631333333333319E-3</v>
      </c>
      <c r="H40" s="5">
        <f t="shared" si="12"/>
        <v>0.46666666666666662</v>
      </c>
      <c r="I40" s="4">
        <f t="shared" si="13"/>
        <v>2.5200000000000001E-3</v>
      </c>
      <c r="J40" s="4">
        <f t="shared" si="14"/>
        <v>5.5631333333333319E-3</v>
      </c>
      <c r="K40" s="1"/>
      <c r="L40" s="1"/>
      <c r="M40" s="1"/>
      <c r="N40" s="5">
        <f t="shared" si="9"/>
        <v>0.46666666666666662</v>
      </c>
      <c r="O40" s="4">
        <f t="shared" si="10"/>
        <v>2.5200000000000001E-3</v>
      </c>
      <c r="P40" s="4">
        <f t="shared" si="11"/>
        <v>5.5631333333333319E-3</v>
      </c>
      <c r="Q40" s="20"/>
      <c r="R40" s="19"/>
      <c r="S40" s="19"/>
      <c r="X40" s="21"/>
      <c r="Y40" s="22"/>
      <c r="Z40" s="22"/>
    </row>
    <row r="41" spans="1:26" x14ac:dyDescent="0.25">
      <c r="A41" s="13" t="s">
        <v>206</v>
      </c>
      <c r="B41" s="5">
        <v>0.46666666666666662</v>
      </c>
      <c r="C41" s="4">
        <v>6.9999999999999993E-3</v>
      </c>
      <c r="D41" s="4">
        <v>1.0624086666666668E-2</v>
      </c>
      <c r="E41" s="5">
        <v>1.8666666666666665</v>
      </c>
      <c r="F41" s="4">
        <v>2.7999999999999997E-2</v>
      </c>
      <c r="G41" s="4">
        <v>3.9064013333333335E-2</v>
      </c>
      <c r="H41" s="5">
        <f t="shared" si="12"/>
        <v>2.333333333333333</v>
      </c>
      <c r="I41" s="4">
        <f t="shared" si="13"/>
        <v>3.4999999999999996E-2</v>
      </c>
      <c r="J41" s="4">
        <f t="shared" si="14"/>
        <v>4.9688099999999999E-2</v>
      </c>
      <c r="K41" s="1"/>
      <c r="L41" s="1"/>
      <c r="M41" s="1"/>
      <c r="N41" s="5">
        <f t="shared" si="9"/>
        <v>2.333333333333333</v>
      </c>
      <c r="O41" s="4">
        <f t="shared" si="10"/>
        <v>3.4999999999999996E-2</v>
      </c>
      <c r="P41" s="4">
        <f t="shared" si="11"/>
        <v>4.9688099999999999E-2</v>
      </c>
      <c r="Q41" s="20"/>
      <c r="R41" s="19"/>
      <c r="S41" s="19"/>
      <c r="X41" s="21"/>
      <c r="Y41" s="22"/>
      <c r="Z41" s="22"/>
    </row>
    <row r="42" spans="1:26" x14ac:dyDescent="0.25">
      <c r="A42" s="13" t="s">
        <v>233</v>
      </c>
      <c r="B42" s="5">
        <v>0</v>
      </c>
      <c r="C42" s="4">
        <v>0</v>
      </c>
      <c r="D42" s="4">
        <v>0</v>
      </c>
      <c r="E42" s="5">
        <v>3.7333333333333329</v>
      </c>
      <c r="F42" s="4">
        <v>5.5999999999999994E-2</v>
      </c>
      <c r="G42" s="4">
        <v>7.9272106666666661E-2</v>
      </c>
      <c r="H42" s="5">
        <f t="shared" si="12"/>
        <v>3.7333333333333329</v>
      </c>
      <c r="I42" s="4">
        <f t="shared" si="13"/>
        <v>5.5999999999999994E-2</v>
      </c>
      <c r="J42" s="4">
        <f t="shared" si="14"/>
        <v>7.9272106666666661E-2</v>
      </c>
      <c r="K42" s="1"/>
      <c r="L42" s="1"/>
      <c r="M42" s="1"/>
      <c r="N42" s="5">
        <f t="shared" si="9"/>
        <v>3.7333333333333329</v>
      </c>
      <c r="O42" s="4">
        <f t="shared" si="10"/>
        <v>5.5999999999999994E-2</v>
      </c>
      <c r="P42" s="4">
        <f t="shared" si="11"/>
        <v>7.9272106666666661E-2</v>
      </c>
      <c r="Q42" s="20"/>
      <c r="R42" s="19"/>
      <c r="S42" s="19"/>
      <c r="X42" s="21"/>
      <c r="Y42" s="22"/>
      <c r="Z42" s="22"/>
    </row>
    <row r="43" spans="1:26" x14ac:dyDescent="0.25">
      <c r="A43" s="13" t="s">
        <v>234</v>
      </c>
      <c r="B43" s="5">
        <v>0</v>
      </c>
      <c r="C43" s="4">
        <v>0</v>
      </c>
      <c r="D43" s="4">
        <v>0</v>
      </c>
      <c r="E43" s="5">
        <v>2.333333333333333</v>
      </c>
      <c r="F43" s="4">
        <v>1.6800000000000002E-2</v>
      </c>
      <c r="G43" s="4">
        <v>2.0609586666666669E-2</v>
      </c>
      <c r="H43" s="5">
        <f t="shared" si="12"/>
        <v>2.333333333333333</v>
      </c>
      <c r="I43" s="4">
        <f t="shared" si="13"/>
        <v>1.6800000000000002E-2</v>
      </c>
      <c r="J43" s="4">
        <f t="shared" si="14"/>
        <v>2.0609586666666669E-2</v>
      </c>
      <c r="K43" s="1"/>
      <c r="L43" s="1"/>
      <c r="M43" s="1"/>
      <c r="N43" s="5">
        <f t="shared" si="9"/>
        <v>2.333333333333333</v>
      </c>
      <c r="O43" s="4">
        <f t="shared" si="10"/>
        <v>1.6800000000000002E-2</v>
      </c>
      <c r="P43" s="4">
        <f t="shared" si="11"/>
        <v>2.0609586666666669E-2</v>
      </c>
      <c r="Q43" s="20"/>
      <c r="R43" s="19"/>
      <c r="S43" s="19"/>
      <c r="X43" s="21"/>
      <c r="Y43" s="22"/>
      <c r="Z43" s="22"/>
    </row>
    <row r="44" spans="1:26" x14ac:dyDescent="0.25">
      <c r="A44" s="13" t="s">
        <v>229</v>
      </c>
      <c r="B44" s="5">
        <v>0</v>
      </c>
      <c r="C44" s="4">
        <v>0</v>
      </c>
      <c r="D44" s="4">
        <v>0</v>
      </c>
      <c r="E44" s="5">
        <v>6.0666666666666655</v>
      </c>
      <c r="F44" s="4">
        <v>7.6439999999999994E-2</v>
      </c>
      <c r="G44" s="4">
        <v>0.10234816666666667</v>
      </c>
      <c r="H44" s="5">
        <f t="shared" si="12"/>
        <v>6.0666666666666655</v>
      </c>
      <c r="I44" s="4">
        <f t="shared" si="13"/>
        <v>7.6439999999999994E-2</v>
      </c>
      <c r="J44" s="4">
        <f t="shared" si="14"/>
        <v>0.10234816666666667</v>
      </c>
      <c r="K44" s="1"/>
      <c r="L44" s="1"/>
      <c r="M44" s="1"/>
      <c r="N44" s="5">
        <f t="shared" si="9"/>
        <v>6.0666666666666655</v>
      </c>
      <c r="O44" s="4">
        <f t="shared" si="10"/>
        <v>7.6439999999999994E-2</v>
      </c>
      <c r="P44" s="4">
        <f t="shared" si="11"/>
        <v>0.10234816666666667</v>
      </c>
      <c r="Q44" s="20"/>
      <c r="R44" s="19"/>
      <c r="S44" s="19"/>
      <c r="X44" s="21"/>
      <c r="Y44" s="22"/>
      <c r="Z44" s="22"/>
    </row>
    <row r="45" spans="1:26" x14ac:dyDescent="0.25">
      <c r="A45" s="13" t="s">
        <v>207</v>
      </c>
      <c r="B45" s="5">
        <v>17.733333333333331</v>
      </c>
      <c r="C45" s="4">
        <v>0.26600000000000001</v>
      </c>
      <c r="D45" s="4">
        <v>0.41233597999999999</v>
      </c>
      <c r="E45" s="5">
        <v>49.466666666666654</v>
      </c>
      <c r="F45" s="4">
        <v>0.74200000000000033</v>
      </c>
      <c r="G45" s="4">
        <v>1.07810038</v>
      </c>
      <c r="H45" s="5">
        <f t="shared" si="12"/>
        <v>67.199999999999989</v>
      </c>
      <c r="I45" s="4">
        <f t="shared" si="13"/>
        <v>1.0080000000000005</v>
      </c>
      <c r="J45" s="4">
        <f t="shared" si="14"/>
        <v>1.4904363599999999</v>
      </c>
      <c r="K45" s="1"/>
      <c r="L45" s="1"/>
      <c r="M45" s="1"/>
      <c r="N45" s="5">
        <f t="shared" si="9"/>
        <v>67.199999999999989</v>
      </c>
      <c r="O45" s="4">
        <f t="shared" si="10"/>
        <v>1.0080000000000005</v>
      </c>
      <c r="P45" s="4">
        <f t="shared" si="11"/>
        <v>1.4904363599999999</v>
      </c>
      <c r="Q45" s="20"/>
      <c r="R45" s="19"/>
      <c r="S45" s="19"/>
      <c r="X45" s="21"/>
      <c r="Y45" s="22"/>
      <c r="Z45" s="22"/>
    </row>
    <row r="46" spans="1:26" x14ac:dyDescent="0.25">
      <c r="A46" s="13" t="s">
        <v>208</v>
      </c>
      <c r="B46" s="5">
        <v>0.93333333333333324</v>
      </c>
      <c r="C46" s="4">
        <v>6.7199999999999994E-3</v>
      </c>
      <c r="D46" s="4">
        <v>9.2719200000000012E-3</v>
      </c>
      <c r="E46" s="5">
        <v>42.466666666666654</v>
      </c>
      <c r="F46" s="4">
        <v>0.30576000000000014</v>
      </c>
      <c r="G46" s="4">
        <v>0.42187264000000002</v>
      </c>
      <c r="H46" s="5">
        <f t="shared" si="12"/>
        <v>43.399999999999984</v>
      </c>
      <c r="I46" s="4">
        <f t="shared" si="13"/>
        <v>0.31248000000000015</v>
      </c>
      <c r="J46" s="4">
        <f t="shared" si="14"/>
        <v>0.43114456000000001</v>
      </c>
      <c r="K46" s="1"/>
      <c r="L46" s="1"/>
      <c r="M46" s="1"/>
      <c r="N46" s="5">
        <f t="shared" si="9"/>
        <v>43.399999999999984</v>
      </c>
      <c r="O46" s="4">
        <f t="shared" si="10"/>
        <v>0.31248000000000015</v>
      </c>
      <c r="P46" s="4">
        <f t="shared" si="11"/>
        <v>0.43114456000000001</v>
      </c>
      <c r="Q46" s="20"/>
      <c r="R46" s="19"/>
      <c r="S46" s="19"/>
      <c r="X46" s="21"/>
      <c r="Y46" s="22"/>
      <c r="Z46" s="22"/>
    </row>
    <row r="47" spans="1:26" x14ac:dyDescent="0.25">
      <c r="A47" s="13" t="s">
        <v>209</v>
      </c>
      <c r="B47" s="5">
        <v>120.39999999999999</v>
      </c>
      <c r="C47" s="4">
        <v>1.7337600000000002</v>
      </c>
      <c r="D47" s="4">
        <v>2.6723816933333335</v>
      </c>
      <c r="E47" s="5">
        <v>138.13333333333333</v>
      </c>
      <c r="F47" s="4">
        <v>1.9891200000000016</v>
      </c>
      <c r="G47" s="4">
        <v>3.1072964999999981</v>
      </c>
      <c r="H47" s="5">
        <f t="shared" si="12"/>
        <v>258.5333333333333</v>
      </c>
      <c r="I47" s="4">
        <f t="shared" si="13"/>
        <v>3.7228800000000017</v>
      </c>
      <c r="J47" s="4">
        <f t="shared" si="14"/>
        <v>5.7796781933333321</v>
      </c>
      <c r="K47" s="1"/>
      <c r="L47" s="1"/>
      <c r="M47" s="1"/>
      <c r="N47" s="5">
        <f t="shared" si="9"/>
        <v>258.5333333333333</v>
      </c>
      <c r="O47" s="4">
        <f t="shared" si="10"/>
        <v>3.7228800000000017</v>
      </c>
      <c r="P47" s="4">
        <f t="shared" si="11"/>
        <v>5.7796781933333321</v>
      </c>
      <c r="Q47" s="20"/>
      <c r="R47" s="19"/>
      <c r="S47" s="19"/>
      <c r="X47" s="21"/>
      <c r="Y47" s="22"/>
      <c r="Z47" s="22"/>
    </row>
    <row r="48" spans="1:26" x14ac:dyDescent="0.25">
      <c r="A48" s="13" t="s">
        <v>210</v>
      </c>
      <c r="B48" s="5">
        <v>8.8666666666666671</v>
      </c>
      <c r="C48" s="4">
        <v>0.13299999999999998</v>
      </c>
      <c r="D48" s="4">
        <v>0.22020824000000003</v>
      </c>
      <c r="E48" s="5">
        <v>5.5999999999999988</v>
      </c>
      <c r="F48" s="4">
        <v>8.4000000000000005E-2</v>
      </c>
      <c r="G48" s="4">
        <v>0.1390788</v>
      </c>
      <c r="H48" s="5">
        <f t="shared" si="12"/>
        <v>14.466666666666665</v>
      </c>
      <c r="I48" s="4">
        <f t="shared" si="13"/>
        <v>0.21699999999999997</v>
      </c>
      <c r="J48" s="4">
        <f t="shared" si="14"/>
        <v>0.35928704</v>
      </c>
      <c r="K48" s="1"/>
      <c r="L48" s="1"/>
      <c r="M48" s="1"/>
      <c r="N48" s="5">
        <f t="shared" si="9"/>
        <v>14.466666666666665</v>
      </c>
      <c r="O48" s="4">
        <f t="shared" si="10"/>
        <v>0.21699999999999997</v>
      </c>
      <c r="P48" s="4">
        <f t="shared" si="11"/>
        <v>0.35928704</v>
      </c>
      <c r="Q48" s="20"/>
      <c r="R48" s="19"/>
      <c r="S48" s="19"/>
      <c r="X48" s="21"/>
      <c r="Y48" s="22"/>
      <c r="Z48" s="22"/>
    </row>
    <row r="49" spans="1:26" x14ac:dyDescent="0.25">
      <c r="A49" s="13" t="s">
        <v>211</v>
      </c>
      <c r="B49" s="5">
        <v>2.7999999999999994</v>
      </c>
      <c r="C49" s="4">
        <v>3.9199999999999999E-2</v>
      </c>
      <c r="D49" s="4">
        <v>3.3673639999999998E-2</v>
      </c>
      <c r="E49" s="5">
        <v>1.4</v>
      </c>
      <c r="F49" s="4">
        <v>1.9600000000000003E-2</v>
      </c>
      <c r="G49" s="4">
        <v>1.7163300000000003E-2</v>
      </c>
      <c r="H49" s="5">
        <f t="shared" si="12"/>
        <v>4.1999999999999993</v>
      </c>
      <c r="I49" s="4">
        <f t="shared" si="13"/>
        <v>5.8800000000000005E-2</v>
      </c>
      <c r="J49" s="4">
        <f t="shared" si="14"/>
        <v>5.0836939999999997E-2</v>
      </c>
      <c r="K49" s="1"/>
      <c r="L49" s="1"/>
      <c r="M49" s="1"/>
      <c r="N49" s="5">
        <f t="shared" si="9"/>
        <v>4.1999999999999993</v>
      </c>
      <c r="O49" s="4">
        <f t="shared" si="10"/>
        <v>5.8800000000000005E-2</v>
      </c>
      <c r="P49" s="4">
        <f t="shared" si="11"/>
        <v>5.0836939999999997E-2</v>
      </c>
      <c r="Q49" s="20"/>
      <c r="R49" s="19"/>
      <c r="S49" s="19"/>
      <c r="X49" s="21"/>
      <c r="Y49" s="22"/>
      <c r="Z49" s="22"/>
    </row>
    <row r="50" spans="1:26" x14ac:dyDescent="0.25">
      <c r="A50" s="13" t="s">
        <v>212</v>
      </c>
      <c r="B50" s="5">
        <v>1.8666666666666665</v>
      </c>
      <c r="C50" s="4">
        <v>2.6133333333333335E-2</v>
      </c>
      <c r="D50" s="4">
        <v>2.236206E-2</v>
      </c>
      <c r="E50" s="5">
        <v>1.8666666666666665</v>
      </c>
      <c r="F50" s="4">
        <v>2.6133333333333335E-2</v>
      </c>
      <c r="G50" s="4">
        <v>2.2884400000000003E-2</v>
      </c>
      <c r="H50" s="5">
        <f t="shared" si="12"/>
        <v>3.7333333333333329</v>
      </c>
      <c r="I50" s="4">
        <f t="shared" si="13"/>
        <v>5.226666666666667E-2</v>
      </c>
      <c r="J50" s="4">
        <f t="shared" si="14"/>
        <v>4.5246460000000002E-2</v>
      </c>
      <c r="K50" s="1"/>
      <c r="L50" s="1"/>
      <c r="M50" s="1"/>
      <c r="N50" s="5">
        <f t="shared" si="9"/>
        <v>3.7333333333333329</v>
      </c>
      <c r="O50" s="4">
        <f t="shared" si="10"/>
        <v>5.226666666666667E-2</v>
      </c>
      <c r="P50" s="4">
        <f t="shared" si="11"/>
        <v>4.5246460000000002E-2</v>
      </c>
      <c r="Q50" s="20"/>
      <c r="R50" s="19"/>
      <c r="S50" s="19"/>
      <c r="X50" s="21"/>
      <c r="Y50" s="22"/>
      <c r="Z50" s="22"/>
    </row>
    <row r="51" spans="1:26" x14ac:dyDescent="0.25">
      <c r="A51" s="14" t="s">
        <v>213</v>
      </c>
      <c r="B51" s="5">
        <v>2.333333333333333</v>
      </c>
      <c r="C51" s="4">
        <v>3.2666666666666663E-2</v>
      </c>
      <c r="D51" s="4">
        <v>2.8213733333333334E-2</v>
      </c>
      <c r="E51" s="5">
        <v>2.7999999999999994</v>
      </c>
      <c r="F51" s="4">
        <v>3.9200000000000006E-2</v>
      </c>
      <c r="G51" s="4">
        <v>3.4326600000000006E-2</v>
      </c>
      <c r="H51" s="5">
        <f t="shared" si="12"/>
        <v>5.1333333333333329</v>
      </c>
      <c r="I51" s="4">
        <f t="shared" si="13"/>
        <v>7.1866666666666662E-2</v>
      </c>
      <c r="J51" s="4">
        <f t="shared" si="14"/>
        <v>6.2540333333333337E-2</v>
      </c>
      <c r="K51" s="1"/>
      <c r="L51" s="1"/>
      <c r="M51" s="1"/>
      <c r="N51" s="5">
        <f t="shared" si="9"/>
        <v>5.1333333333333329</v>
      </c>
      <c r="O51" s="4">
        <f t="shared" si="10"/>
        <v>7.1866666666666662E-2</v>
      </c>
      <c r="P51" s="4">
        <f t="shared" si="11"/>
        <v>6.2540333333333337E-2</v>
      </c>
      <c r="Q51" s="20"/>
      <c r="R51" s="19"/>
      <c r="S51" s="19"/>
      <c r="X51" s="21"/>
      <c r="Y51" s="22"/>
      <c r="Z51" s="22"/>
    </row>
    <row r="52" spans="1:26" x14ac:dyDescent="0.25">
      <c r="A52" s="14" t="s">
        <v>214</v>
      </c>
      <c r="B52" s="5">
        <v>0.93333333333333324</v>
      </c>
      <c r="C52" s="4">
        <v>6.7199999999999994E-3</v>
      </c>
      <c r="D52" s="4">
        <v>9.2719200000000012E-3</v>
      </c>
      <c r="E52" s="5">
        <v>26.133333333333329</v>
      </c>
      <c r="F52" s="4">
        <v>0.18815999999999997</v>
      </c>
      <c r="G52" s="4">
        <v>0.25961394666666665</v>
      </c>
      <c r="H52" s="5">
        <f t="shared" si="12"/>
        <v>27.066666666666663</v>
      </c>
      <c r="I52" s="4">
        <f t="shared" si="13"/>
        <v>0.19487999999999997</v>
      </c>
      <c r="J52" s="4">
        <f t="shared" si="14"/>
        <v>0.26888586666666664</v>
      </c>
      <c r="K52" s="1"/>
      <c r="L52" s="1"/>
      <c r="M52" s="1"/>
      <c r="N52" s="5">
        <f t="shared" si="9"/>
        <v>27.066666666666663</v>
      </c>
      <c r="O52" s="4">
        <f t="shared" si="10"/>
        <v>0.19487999999999997</v>
      </c>
      <c r="P52" s="4">
        <f t="shared" si="11"/>
        <v>0.26888586666666664</v>
      </c>
      <c r="Q52" s="20"/>
      <c r="R52" s="19"/>
      <c r="S52" s="19"/>
      <c r="X52" s="21"/>
      <c r="Y52" s="22"/>
      <c r="Z52" s="22"/>
    </row>
    <row r="53" spans="1:26" x14ac:dyDescent="0.25">
      <c r="A53" s="14" t="s">
        <v>230</v>
      </c>
      <c r="B53" s="5">
        <v>0</v>
      </c>
      <c r="C53" s="4">
        <v>0</v>
      </c>
      <c r="D53" s="4">
        <v>0</v>
      </c>
      <c r="E53" s="5">
        <v>10.266666666666667</v>
      </c>
      <c r="F53" s="4">
        <v>0.14784</v>
      </c>
      <c r="G53" s="4">
        <v>0.23457966</v>
      </c>
      <c r="H53" s="5">
        <f t="shared" si="12"/>
        <v>10.266666666666667</v>
      </c>
      <c r="I53" s="4">
        <f t="shared" si="13"/>
        <v>0.14784</v>
      </c>
      <c r="J53" s="4">
        <f t="shared" si="14"/>
        <v>0.23457966</v>
      </c>
      <c r="K53" s="1"/>
      <c r="L53" s="1"/>
      <c r="M53" s="1"/>
      <c r="N53" s="5">
        <f t="shared" si="9"/>
        <v>10.266666666666667</v>
      </c>
      <c r="O53" s="4">
        <f t="shared" si="10"/>
        <v>0.14784</v>
      </c>
      <c r="P53" s="4">
        <f t="shared" si="11"/>
        <v>0.23457966</v>
      </c>
      <c r="Q53" s="20"/>
      <c r="R53" s="19"/>
      <c r="S53" s="19"/>
      <c r="X53" s="21"/>
      <c r="Y53" s="22"/>
      <c r="Z53" s="22"/>
    </row>
    <row r="54" spans="1:26" x14ac:dyDescent="0.25">
      <c r="A54" s="14" t="s">
        <v>215</v>
      </c>
      <c r="B54" s="5">
        <v>1.8666666666666665</v>
      </c>
      <c r="C54" s="4">
        <v>2.7999999999999997E-2</v>
      </c>
      <c r="D54" s="4">
        <v>3.9309106666666663E-2</v>
      </c>
      <c r="E54" s="5">
        <v>7</v>
      </c>
      <c r="F54" s="4">
        <v>0.10499999999999997</v>
      </c>
      <c r="G54" s="4">
        <v>0.14906429999999998</v>
      </c>
      <c r="H54" s="5">
        <f t="shared" si="12"/>
        <v>8.8666666666666671</v>
      </c>
      <c r="I54" s="4">
        <f t="shared" si="13"/>
        <v>0.13299999999999995</v>
      </c>
      <c r="J54" s="4">
        <f t="shared" si="14"/>
        <v>0.18837340666666663</v>
      </c>
      <c r="K54" s="1"/>
      <c r="L54" s="1"/>
      <c r="M54" s="1"/>
      <c r="N54" s="5">
        <f t="shared" si="9"/>
        <v>8.8666666666666671</v>
      </c>
      <c r="O54" s="4">
        <f t="shared" si="10"/>
        <v>0.13299999999999995</v>
      </c>
      <c r="P54" s="4">
        <f t="shared" si="11"/>
        <v>0.18837340666666663</v>
      </c>
      <c r="Q54" s="20"/>
      <c r="R54" s="19"/>
      <c r="S54" s="19"/>
      <c r="X54" s="21"/>
      <c r="Y54" s="22"/>
      <c r="Z54" s="22"/>
    </row>
    <row r="55" spans="1:26" x14ac:dyDescent="0.25">
      <c r="A55" s="13" t="s">
        <v>216</v>
      </c>
      <c r="B55" s="5">
        <v>1.8666666666666665</v>
      </c>
      <c r="C55" s="4">
        <v>1.3439999999999999E-2</v>
      </c>
      <c r="D55" s="4">
        <v>1.8543840000000002E-2</v>
      </c>
      <c r="E55" s="5">
        <v>1.4</v>
      </c>
      <c r="F55" s="4">
        <v>1.0079999999999999E-2</v>
      </c>
      <c r="G55" s="4">
        <v>1.3907879999999999E-2</v>
      </c>
      <c r="H55" s="5">
        <f t="shared" si="12"/>
        <v>3.2666666666666666</v>
      </c>
      <c r="I55" s="4">
        <f t="shared" si="13"/>
        <v>2.3519999999999999E-2</v>
      </c>
      <c r="J55" s="4">
        <f t="shared" si="14"/>
        <v>3.2451720000000003E-2</v>
      </c>
      <c r="K55" s="1"/>
      <c r="L55" s="1"/>
      <c r="M55" s="1"/>
      <c r="N55" s="5">
        <f t="shared" si="9"/>
        <v>3.2666666666666666</v>
      </c>
      <c r="O55" s="4">
        <f t="shared" si="10"/>
        <v>2.3519999999999999E-2</v>
      </c>
      <c r="P55" s="4">
        <f t="shared" si="11"/>
        <v>3.2451720000000003E-2</v>
      </c>
      <c r="Q55" s="20"/>
      <c r="R55" s="19"/>
      <c r="S55" s="19"/>
      <c r="X55" s="21"/>
      <c r="Y55" s="22"/>
      <c r="Z55" s="22"/>
    </row>
    <row r="56" spans="1:26" x14ac:dyDescent="0.25">
      <c r="A56" s="13" t="s">
        <v>217</v>
      </c>
      <c r="B56" s="5">
        <v>49.933333333333337</v>
      </c>
      <c r="C56" s="4">
        <v>0.71904000000000001</v>
      </c>
      <c r="D56" s="4">
        <v>1.1204982133333334</v>
      </c>
      <c r="E56" s="5">
        <v>18.2</v>
      </c>
      <c r="F56" s="4">
        <v>0.26207999999999998</v>
      </c>
      <c r="G56" s="4">
        <v>0.40730853333333333</v>
      </c>
      <c r="H56" s="5">
        <f t="shared" si="12"/>
        <v>68.13333333333334</v>
      </c>
      <c r="I56" s="4">
        <f t="shared" si="13"/>
        <v>0.98111999999999999</v>
      </c>
      <c r="J56" s="4">
        <f t="shared" si="14"/>
        <v>1.5278067466666667</v>
      </c>
      <c r="K56" s="1"/>
      <c r="L56" s="1"/>
      <c r="M56" s="1"/>
      <c r="N56" s="5">
        <f t="shared" si="9"/>
        <v>68.13333333333334</v>
      </c>
      <c r="O56" s="4">
        <f t="shared" si="10"/>
        <v>0.98111999999999999</v>
      </c>
      <c r="P56" s="4">
        <f t="shared" si="11"/>
        <v>1.5278067466666667</v>
      </c>
      <c r="Q56" s="20"/>
      <c r="R56" s="19"/>
      <c r="S56" s="19"/>
      <c r="X56" s="21"/>
      <c r="Y56" s="22"/>
      <c r="Z56" s="22"/>
    </row>
    <row r="57" spans="1:26" x14ac:dyDescent="0.25">
      <c r="A57" s="13" t="s">
        <v>218</v>
      </c>
      <c r="B57" s="5">
        <v>0.46666666666666662</v>
      </c>
      <c r="C57" s="4">
        <v>6.9999999999999993E-3</v>
      </c>
      <c r="D57" s="4">
        <v>7.4366133333333339E-3</v>
      </c>
      <c r="E57" s="5">
        <v>7.9333333333333318</v>
      </c>
      <c r="F57" s="4">
        <v>0.11899999999999999</v>
      </c>
      <c r="G57" s="4">
        <v>0.12848546666666666</v>
      </c>
      <c r="H57" s="5">
        <f t="shared" si="12"/>
        <v>8.3999999999999986</v>
      </c>
      <c r="I57" s="4">
        <f t="shared" si="13"/>
        <v>0.126</v>
      </c>
      <c r="J57" s="4">
        <f t="shared" si="14"/>
        <v>0.13592208</v>
      </c>
      <c r="K57" s="1"/>
      <c r="L57" s="1"/>
      <c r="M57" s="1"/>
      <c r="N57" s="5">
        <f t="shared" si="9"/>
        <v>8.3999999999999986</v>
      </c>
      <c r="O57" s="4">
        <f t="shared" si="10"/>
        <v>0.126</v>
      </c>
      <c r="P57" s="4">
        <f t="shared" si="11"/>
        <v>0.13592208</v>
      </c>
      <c r="Q57" s="20"/>
      <c r="R57" s="19"/>
      <c r="S57" s="19"/>
      <c r="X57" s="21"/>
      <c r="Y57" s="22"/>
      <c r="Z57" s="22"/>
    </row>
    <row r="58" spans="1:26" x14ac:dyDescent="0.25">
      <c r="A58" s="17" t="s">
        <v>231</v>
      </c>
      <c r="B58" s="5">
        <v>0</v>
      </c>
      <c r="C58" s="4">
        <v>0</v>
      </c>
      <c r="D58" s="4">
        <v>0</v>
      </c>
      <c r="E58" s="5">
        <v>11.666666666666664</v>
      </c>
      <c r="F58" s="4">
        <v>0.17499999999999999</v>
      </c>
      <c r="G58" s="4">
        <v>0.18900994000000002</v>
      </c>
      <c r="H58" s="5">
        <f t="shared" si="12"/>
        <v>11.666666666666664</v>
      </c>
      <c r="I58" s="4">
        <f t="shared" si="13"/>
        <v>0.17499999999999999</v>
      </c>
      <c r="J58" s="4">
        <f t="shared" si="14"/>
        <v>0.18900994000000002</v>
      </c>
      <c r="K58" s="1"/>
      <c r="L58" s="1"/>
      <c r="M58" s="1"/>
      <c r="N58" s="5">
        <f t="shared" si="9"/>
        <v>11.666666666666664</v>
      </c>
      <c r="O58" s="4">
        <f t="shared" si="10"/>
        <v>0.17499999999999999</v>
      </c>
      <c r="P58" s="4">
        <f t="shared" si="11"/>
        <v>0.18900994000000002</v>
      </c>
      <c r="Q58" s="20"/>
      <c r="R58" s="19"/>
      <c r="S58" s="19"/>
      <c r="X58" s="21"/>
      <c r="Y58" s="22"/>
      <c r="Z58" s="22"/>
    </row>
    <row r="59" spans="1:26" x14ac:dyDescent="0.25">
      <c r="A59" s="13" t="s">
        <v>219</v>
      </c>
      <c r="B59" s="5">
        <v>0.93333333333333324</v>
      </c>
      <c r="C59" s="4">
        <v>1.3999999999999999E-2</v>
      </c>
      <c r="D59" s="4">
        <v>1.4873226666666668E-2</v>
      </c>
      <c r="E59" s="5">
        <v>6.5333333333333332</v>
      </c>
      <c r="F59" s="4">
        <v>9.799999999999999E-2</v>
      </c>
      <c r="G59" s="4">
        <v>0.10617562666666665</v>
      </c>
      <c r="H59" s="5">
        <f t="shared" si="12"/>
        <v>7.4666666666666668</v>
      </c>
      <c r="I59" s="4">
        <f t="shared" si="13"/>
        <v>0.11199999999999999</v>
      </c>
      <c r="J59" s="4">
        <f t="shared" si="14"/>
        <v>0.12104885333333332</v>
      </c>
      <c r="K59" s="1"/>
      <c r="L59" s="1"/>
      <c r="M59" s="1"/>
      <c r="N59" s="5">
        <f t="shared" si="9"/>
        <v>7.4666666666666668</v>
      </c>
      <c r="O59" s="4">
        <f t="shared" si="10"/>
        <v>0.11199999999999999</v>
      </c>
      <c r="P59" s="4">
        <f t="shared" si="11"/>
        <v>0.12104885333333332</v>
      </c>
      <c r="Q59" s="20"/>
      <c r="R59" s="19"/>
      <c r="S59" s="19"/>
      <c r="X59" s="21"/>
      <c r="Y59" s="22"/>
      <c r="Z59" s="22"/>
    </row>
    <row r="60" spans="1:26" x14ac:dyDescent="0.25">
      <c r="A60" s="17" t="s">
        <v>232</v>
      </c>
      <c r="B60" s="5">
        <v>0</v>
      </c>
      <c r="C60" s="4">
        <v>0</v>
      </c>
      <c r="D60" s="4">
        <v>0</v>
      </c>
      <c r="E60" s="5">
        <v>7</v>
      </c>
      <c r="F60" s="4">
        <v>0.105</v>
      </c>
      <c r="G60" s="4">
        <v>9.9372840000000004E-2</v>
      </c>
      <c r="H60" s="5">
        <f t="shared" si="12"/>
        <v>7</v>
      </c>
      <c r="I60" s="4">
        <f t="shared" si="13"/>
        <v>0.105</v>
      </c>
      <c r="J60" s="4">
        <f t="shared" si="14"/>
        <v>9.9372840000000004E-2</v>
      </c>
      <c r="K60" s="1"/>
      <c r="L60" s="1"/>
      <c r="M60" s="1"/>
      <c r="N60" s="5">
        <f t="shared" si="9"/>
        <v>7</v>
      </c>
      <c r="O60" s="4">
        <f t="shared" si="10"/>
        <v>0.105</v>
      </c>
      <c r="P60" s="4">
        <f t="shared" si="11"/>
        <v>9.9372840000000004E-2</v>
      </c>
      <c r="Q60" s="20"/>
      <c r="R60" s="19"/>
      <c r="S60" s="19"/>
      <c r="X60" s="21"/>
      <c r="Y60" s="22"/>
      <c r="Z60" s="22"/>
    </row>
    <row r="61" spans="1:26" x14ac:dyDescent="0.25">
      <c r="A61" s="13" t="s">
        <v>220</v>
      </c>
      <c r="B61" s="5">
        <v>0.46666666666666662</v>
      </c>
      <c r="C61" s="4">
        <v>1.4419999999999997E-3</v>
      </c>
      <c r="D61" s="4">
        <v>4.8006000000000004E-3</v>
      </c>
      <c r="E61" s="5">
        <v>2.8</v>
      </c>
      <c r="F61" s="4">
        <v>8.6519999999999982E-3</v>
      </c>
      <c r="G61" s="4">
        <v>2.8803600000000002E-2</v>
      </c>
      <c r="H61" s="5">
        <f t="shared" si="12"/>
        <v>3.2666666666666666</v>
      </c>
      <c r="I61" s="4">
        <f t="shared" si="13"/>
        <v>1.0093999999999999E-2</v>
      </c>
      <c r="J61" s="4">
        <f t="shared" si="14"/>
        <v>3.3604200000000001E-2</v>
      </c>
      <c r="K61" s="1"/>
      <c r="L61" s="1"/>
      <c r="M61" s="1"/>
      <c r="N61" s="5">
        <f t="shared" si="9"/>
        <v>3.2666666666666666</v>
      </c>
      <c r="O61" s="4">
        <f t="shared" si="10"/>
        <v>1.0093999999999999E-2</v>
      </c>
      <c r="P61" s="4">
        <f t="shared" si="11"/>
        <v>3.3604200000000001E-2</v>
      </c>
      <c r="Q61" s="20"/>
      <c r="R61" s="19"/>
      <c r="S61" s="19"/>
      <c r="X61" s="21"/>
      <c r="Y61" s="22"/>
      <c r="Z61" s="22"/>
    </row>
    <row r="62" spans="1:26" x14ac:dyDescent="0.25">
      <c r="A62" s="13" t="s">
        <v>221</v>
      </c>
      <c r="B62" s="5">
        <v>6.0588888888888883</v>
      </c>
      <c r="C62" s="4">
        <v>1.1233179999999999E-2</v>
      </c>
      <c r="D62" s="4">
        <v>6.9358846666666668E-2</v>
      </c>
      <c r="E62" s="5">
        <v>0.93333333333333324</v>
      </c>
      <c r="F62" s="4">
        <v>1.7303999999999998E-3</v>
      </c>
      <c r="G62" s="4">
        <v>1.0759653333333334E-2</v>
      </c>
      <c r="H62" s="5">
        <f t="shared" si="12"/>
        <v>6.9922222222222219</v>
      </c>
      <c r="I62" s="4">
        <f t="shared" si="13"/>
        <v>1.2963579999999999E-2</v>
      </c>
      <c r="J62" s="4">
        <f t="shared" si="14"/>
        <v>8.0118500000000009E-2</v>
      </c>
      <c r="K62" s="1"/>
      <c r="L62" s="1"/>
      <c r="M62" s="1"/>
      <c r="N62" s="5">
        <f t="shared" si="9"/>
        <v>6.9922222222222219</v>
      </c>
      <c r="O62" s="4">
        <f t="shared" si="10"/>
        <v>1.2963579999999999E-2</v>
      </c>
      <c r="P62" s="4">
        <f t="shared" si="11"/>
        <v>8.0118500000000009E-2</v>
      </c>
      <c r="Q62" s="20"/>
      <c r="R62" s="19"/>
      <c r="S62" s="19"/>
      <c r="X62" s="21"/>
      <c r="Y62" s="22"/>
      <c r="Z62" s="22"/>
    </row>
    <row r="63" spans="1:26" x14ac:dyDescent="0.25">
      <c r="A63" s="13" t="s">
        <v>222</v>
      </c>
      <c r="B63" s="5">
        <v>11.899999999999999</v>
      </c>
      <c r="C63" s="4">
        <v>3.21566E-2</v>
      </c>
      <c r="D63" s="4">
        <v>2.9020926666666669E-2</v>
      </c>
      <c r="E63" s="5">
        <v>5.833333333333333</v>
      </c>
      <c r="F63" s="4">
        <v>1.4419999999999997E-2</v>
      </c>
      <c r="G63" s="4">
        <v>2.1122686666666668E-2</v>
      </c>
      <c r="H63" s="5">
        <f t="shared" si="12"/>
        <v>17.733333333333331</v>
      </c>
      <c r="I63" s="4">
        <f t="shared" si="13"/>
        <v>4.6576599999999996E-2</v>
      </c>
      <c r="J63" s="4">
        <f t="shared" si="14"/>
        <v>5.0143613333333337E-2</v>
      </c>
      <c r="K63" s="1"/>
      <c r="L63" s="1"/>
      <c r="M63" s="1"/>
      <c r="N63" s="5">
        <f t="shared" si="9"/>
        <v>17.733333333333331</v>
      </c>
      <c r="O63" s="4">
        <f t="shared" si="10"/>
        <v>4.6576599999999996E-2</v>
      </c>
      <c r="P63" s="4">
        <f t="shared" si="11"/>
        <v>5.0143613333333337E-2</v>
      </c>
      <c r="Q63" s="20"/>
      <c r="R63" s="19"/>
      <c r="S63" s="19"/>
      <c r="X63" s="21"/>
      <c r="Y63" s="22"/>
      <c r="Z63" s="22"/>
    </row>
    <row r="64" spans="1:26" x14ac:dyDescent="0.25">
      <c r="A64" s="1"/>
      <c r="B64" s="5"/>
      <c r="C64" s="1"/>
      <c r="D64" s="1"/>
      <c r="E64" s="5"/>
      <c r="F64" s="1"/>
      <c r="G64" s="1"/>
      <c r="H64" s="5"/>
      <c r="I64" s="1"/>
      <c r="J64" s="1"/>
      <c r="K64" s="1"/>
      <c r="L64" s="1"/>
      <c r="M64" s="1"/>
      <c r="N64" s="5"/>
      <c r="O64" s="1"/>
      <c r="P64" s="1"/>
      <c r="Q64" s="20"/>
      <c r="R64" s="19"/>
      <c r="S64" s="19"/>
      <c r="X64" s="21"/>
      <c r="Y64" s="22"/>
      <c r="Z64" s="22"/>
    </row>
    <row r="65" spans="1:34" x14ac:dyDescent="0.25">
      <c r="A65" s="16" t="s">
        <v>133</v>
      </c>
      <c r="B65" s="15">
        <f t="shared" ref="B65:P65" si="15">SUM(B3:B64)</f>
        <v>746.96037512731448</v>
      </c>
      <c r="C65" s="8">
        <f t="shared" si="15"/>
        <v>9.3607523009166638</v>
      </c>
      <c r="D65" s="8">
        <f t="shared" si="15"/>
        <v>13.424971115909132</v>
      </c>
      <c r="E65" s="15">
        <f t="shared" si="15"/>
        <v>1259.0384767361111</v>
      </c>
      <c r="F65" s="15">
        <f t="shared" si="15"/>
        <v>15.342608339166665</v>
      </c>
      <c r="G65" s="8">
        <f t="shared" si="15"/>
        <v>22.429353221625117</v>
      </c>
      <c r="H65" s="15">
        <f t="shared" si="15"/>
        <v>2005.9988518634264</v>
      </c>
      <c r="I65" s="8">
        <f t="shared" si="15"/>
        <v>24.703360640083339</v>
      </c>
      <c r="J65" s="8">
        <f t="shared" si="15"/>
        <v>35.854324337534251</v>
      </c>
      <c r="K65" s="8">
        <f t="shared" si="15"/>
        <v>396.83</v>
      </c>
      <c r="L65" s="8">
        <f t="shared" si="15"/>
        <v>5.0411520000000003</v>
      </c>
      <c r="M65" s="8">
        <f t="shared" si="15"/>
        <v>10.071873937111224</v>
      </c>
      <c r="N65" s="15">
        <f t="shared" si="15"/>
        <v>2402.8288518634258</v>
      </c>
      <c r="O65" s="8">
        <f t="shared" si="15"/>
        <v>29.744512640083336</v>
      </c>
      <c r="P65" s="8">
        <f t="shared" si="15"/>
        <v>45.926198274645465</v>
      </c>
      <c r="T65" s="10"/>
      <c r="U65" s="10"/>
      <c r="V65" s="10"/>
      <c r="W65" s="10"/>
      <c r="X65" s="21"/>
      <c r="Y65" s="22"/>
      <c r="Z65" s="22"/>
      <c r="AD65" s="10"/>
      <c r="AE65" s="10"/>
      <c r="AF65" s="10"/>
      <c r="AG65" s="10"/>
      <c r="AH65" s="10"/>
    </row>
    <row r="66" spans="1:34" x14ac:dyDescent="0.25">
      <c r="B66" s="20"/>
      <c r="Y66" s="23"/>
      <c r="Z66" s="23"/>
    </row>
  </sheetData>
  <mergeCells count="21">
    <mergeCell ref="V10:V13"/>
    <mergeCell ref="W10:W13"/>
    <mergeCell ref="S10:S13"/>
    <mergeCell ref="T10:T13"/>
    <mergeCell ref="B1:D1"/>
    <mergeCell ref="E1:G1"/>
    <mergeCell ref="H1:J1"/>
    <mergeCell ref="K1:M1"/>
    <mergeCell ref="Q3:Q8"/>
    <mergeCell ref="Q1:W1"/>
    <mergeCell ref="S3:S8"/>
    <mergeCell ref="T3:T8"/>
    <mergeCell ref="V3:V8"/>
    <mergeCell ref="W3:W8"/>
    <mergeCell ref="N1:P1"/>
    <mergeCell ref="Q15:Q17"/>
    <mergeCell ref="R3:R8"/>
    <mergeCell ref="U3:U8"/>
    <mergeCell ref="Q10:Q13"/>
    <mergeCell ref="R10:R13"/>
    <mergeCell ref="U10:U1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pane xSplit="1" ySplit="3" topLeftCell="L53" activePane="bottomRight" state="frozen"/>
      <selection pane="topRight" activeCell="B1" sqref="B1"/>
      <selection pane="bottomLeft" activeCell="A4" sqref="A4"/>
      <selection pane="bottomRight" activeCell="Q63" sqref="Q63"/>
    </sheetView>
  </sheetViews>
  <sheetFormatPr defaultRowHeight="15" x14ac:dyDescent="0.25"/>
  <cols>
    <col min="1" max="1" width="76.5703125" bestFit="1" customWidth="1"/>
    <col min="2" max="2" width="12.42578125" bestFit="1" customWidth="1"/>
    <col min="4" max="4" width="19.140625" customWidth="1"/>
    <col min="5" max="5" width="12.42578125" bestFit="1" customWidth="1"/>
    <col min="6" max="6" width="8.28515625" bestFit="1" customWidth="1"/>
    <col min="7" max="8" width="12.42578125" bestFit="1" customWidth="1"/>
    <col min="10" max="10" width="12.42578125" bestFit="1" customWidth="1"/>
    <col min="11" max="11" width="12.5703125" bestFit="1" customWidth="1"/>
    <col min="13" max="13" width="12.42578125" bestFit="1" customWidth="1"/>
  </cols>
  <sheetData>
    <row r="1" spans="1:13" x14ac:dyDescent="0.25">
      <c r="A1" s="27"/>
      <c r="B1" s="34" t="s">
        <v>243</v>
      </c>
      <c r="C1" s="34"/>
      <c r="D1" s="34"/>
      <c r="E1" s="34" t="s">
        <v>244</v>
      </c>
      <c r="F1" s="34"/>
      <c r="G1" s="34"/>
      <c r="H1" s="34" t="s">
        <v>245</v>
      </c>
      <c r="I1" s="34"/>
      <c r="J1" s="34"/>
      <c r="K1" s="34" t="s">
        <v>246</v>
      </c>
      <c r="L1" s="34"/>
      <c r="M1" s="34"/>
    </row>
    <row r="2" spans="1:13" x14ac:dyDescent="0.25">
      <c r="A2" s="28" t="s">
        <v>242</v>
      </c>
      <c r="B2" s="32" t="s">
        <v>241</v>
      </c>
      <c r="C2" s="32"/>
      <c r="D2" s="32"/>
      <c r="E2" s="32" t="s">
        <v>247</v>
      </c>
      <c r="F2" s="32"/>
      <c r="G2" s="32"/>
      <c r="H2" s="32" t="s">
        <v>248</v>
      </c>
      <c r="I2" s="32"/>
      <c r="J2" s="32"/>
      <c r="K2" s="28"/>
      <c r="L2" s="28"/>
      <c r="M2" s="28"/>
    </row>
    <row r="3" spans="1:13" x14ac:dyDescent="0.25">
      <c r="A3" s="29" t="s">
        <v>166</v>
      </c>
      <c r="B3" s="29" t="s">
        <v>134</v>
      </c>
      <c r="C3" s="29" t="s">
        <v>135</v>
      </c>
      <c r="D3" s="29" t="s">
        <v>224</v>
      </c>
      <c r="E3" s="29" t="s">
        <v>134</v>
      </c>
      <c r="F3" s="29" t="s">
        <v>135</v>
      </c>
      <c r="G3" s="29" t="s">
        <v>224</v>
      </c>
      <c r="H3" s="29" t="s">
        <v>134</v>
      </c>
      <c r="I3" s="29" t="s">
        <v>135</v>
      </c>
      <c r="J3" s="29" t="s">
        <v>224</v>
      </c>
      <c r="K3" s="29" t="s">
        <v>134</v>
      </c>
      <c r="L3" s="29" t="s">
        <v>135</v>
      </c>
      <c r="M3" s="29" t="s">
        <v>224</v>
      </c>
    </row>
    <row r="4" spans="1:13" x14ac:dyDescent="0.25">
      <c r="A4" s="1" t="s">
        <v>1</v>
      </c>
      <c r="B4" s="1"/>
      <c r="C4" s="1"/>
      <c r="D4" s="1"/>
      <c r="E4" s="5">
        <v>109.17730416666666</v>
      </c>
      <c r="F4" s="4">
        <v>0.78607658999999996</v>
      </c>
      <c r="G4" s="4">
        <v>4.3300829110169499</v>
      </c>
      <c r="H4" s="5">
        <v>192.15205533333332</v>
      </c>
      <c r="I4" s="4">
        <v>1.3834947984000001</v>
      </c>
      <c r="J4" s="4">
        <v>7.6209459233898311</v>
      </c>
      <c r="K4" s="5">
        <f>B4+E4+H4</f>
        <v>301.32935950000001</v>
      </c>
      <c r="L4" s="5">
        <f t="shared" ref="L4:M4" si="0">C4+F4+I4</f>
        <v>2.1695713884000001</v>
      </c>
      <c r="M4" s="5">
        <f t="shared" si="0"/>
        <v>11.951028834406781</v>
      </c>
    </row>
    <row r="5" spans="1:13" x14ac:dyDescent="0.25">
      <c r="A5" s="1" t="s">
        <v>112</v>
      </c>
      <c r="B5" s="1"/>
      <c r="C5" s="1"/>
      <c r="D5" s="1"/>
      <c r="E5" s="5">
        <v>98.283560937499999</v>
      </c>
      <c r="F5" s="4">
        <v>0.94352218500000007</v>
      </c>
      <c r="G5" s="4">
        <v>5.1973679682203393</v>
      </c>
      <c r="H5" s="5">
        <v>172.97906725000001</v>
      </c>
      <c r="I5" s="4">
        <v>1.6605990456000002</v>
      </c>
      <c r="J5" s="4">
        <v>9.1473676240677975</v>
      </c>
      <c r="K5" s="5">
        <f t="shared" ref="K5:K66" si="1">B5+E5+H5</f>
        <v>271.26262818750001</v>
      </c>
      <c r="L5" s="5">
        <f t="shared" ref="L5:L66" si="2">C5+F5+I5</f>
        <v>2.6041212306000001</v>
      </c>
      <c r="M5" s="5">
        <f t="shared" ref="M5:M66" si="3">D5+G5+J5</f>
        <v>14.344735592288137</v>
      </c>
    </row>
    <row r="6" spans="1:13" x14ac:dyDescent="0.25">
      <c r="A6" s="1" t="s">
        <v>113</v>
      </c>
      <c r="B6" s="1"/>
      <c r="C6" s="1"/>
      <c r="D6" s="1"/>
      <c r="E6" s="5">
        <v>189.09875625000001</v>
      </c>
      <c r="F6" s="4">
        <v>1.8153480599999996</v>
      </c>
      <c r="G6" s="4">
        <v>6.3780766938559328</v>
      </c>
      <c r="H6" s="5">
        <v>332.81381099999999</v>
      </c>
      <c r="I6" s="4">
        <v>3.1950125855999993</v>
      </c>
      <c r="J6" s="4">
        <v>11.225414981186441</v>
      </c>
      <c r="K6" s="5">
        <f t="shared" si="1"/>
        <v>521.91256724999994</v>
      </c>
      <c r="L6" s="5">
        <f t="shared" si="2"/>
        <v>5.0103606455999987</v>
      </c>
      <c r="M6" s="5">
        <f t="shared" si="3"/>
        <v>17.603491675042374</v>
      </c>
    </row>
    <row r="7" spans="1:13" x14ac:dyDescent="0.25">
      <c r="A7" s="1" t="s">
        <v>2</v>
      </c>
      <c r="B7" s="1"/>
      <c r="C7" s="1"/>
      <c r="D7" s="1"/>
      <c r="E7" s="5">
        <v>122.52605833333334</v>
      </c>
      <c r="F7" s="4">
        <v>0.88218761999999995</v>
      </c>
      <c r="G7" s="4">
        <v>5.7317274745762727</v>
      </c>
      <c r="H7" s="5">
        <v>215.64586266666666</v>
      </c>
      <c r="I7" s="4">
        <v>1.5526502112</v>
      </c>
      <c r="J7" s="4">
        <v>10.08784035525424</v>
      </c>
      <c r="K7" s="5">
        <f t="shared" si="1"/>
        <v>338.171921</v>
      </c>
      <c r="L7" s="5">
        <f t="shared" si="2"/>
        <v>2.4348378311999999</v>
      </c>
      <c r="M7" s="5">
        <f t="shared" si="3"/>
        <v>15.819567829830513</v>
      </c>
    </row>
    <row r="8" spans="1:13" x14ac:dyDescent="0.25">
      <c r="A8" s="1" t="s">
        <v>3</v>
      </c>
      <c r="B8" s="1"/>
      <c r="C8" s="1"/>
      <c r="D8" s="1"/>
      <c r="E8" s="5">
        <v>227.34849062500001</v>
      </c>
      <c r="F8" s="4">
        <v>2.1825455099999997</v>
      </c>
      <c r="G8" s="4">
        <v>5.7029790868644081</v>
      </c>
      <c r="H8" s="5">
        <v>400.13334350000002</v>
      </c>
      <c r="I8" s="4">
        <v>3.8412800975999994</v>
      </c>
      <c r="J8" s="4">
        <v>10.037243192881359</v>
      </c>
      <c r="K8" s="5">
        <f t="shared" si="1"/>
        <v>627.48183412499998</v>
      </c>
      <c r="L8" s="5">
        <f t="shared" si="2"/>
        <v>6.0238256075999992</v>
      </c>
      <c r="M8" s="5">
        <f t="shared" si="3"/>
        <v>15.740222279745767</v>
      </c>
    </row>
    <row r="9" spans="1:13" x14ac:dyDescent="0.25">
      <c r="A9" s="1" t="s">
        <v>4</v>
      </c>
      <c r="B9" s="1"/>
      <c r="C9" s="1"/>
      <c r="D9" s="1"/>
      <c r="E9" s="5">
        <v>87.098756250000008</v>
      </c>
      <c r="F9" s="4">
        <v>0.62711104500000014</v>
      </c>
      <c r="G9" s="4">
        <v>2.5096251800847464</v>
      </c>
      <c r="H9" s="5">
        <v>153.29381100000003</v>
      </c>
      <c r="I9" s="4">
        <v>1.1037154392000004</v>
      </c>
      <c r="J9" s="4">
        <v>4.4169403169491535</v>
      </c>
      <c r="K9" s="5">
        <f t="shared" si="1"/>
        <v>240.39256725000004</v>
      </c>
      <c r="L9" s="5">
        <f t="shared" si="2"/>
        <v>1.7308264842000005</v>
      </c>
      <c r="M9" s="5">
        <f t="shared" si="3"/>
        <v>6.9265654970339003</v>
      </c>
    </row>
    <row r="10" spans="1:13" x14ac:dyDescent="0.25">
      <c r="A10" s="1"/>
      <c r="B10" s="1"/>
      <c r="C10" s="1"/>
      <c r="D10" s="1"/>
      <c r="E10" s="5">
        <v>0</v>
      </c>
      <c r="F10" s="4">
        <v>0</v>
      </c>
      <c r="G10" s="4">
        <v>0</v>
      </c>
      <c r="H10" s="5">
        <v>0</v>
      </c>
      <c r="I10" s="4">
        <v>0</v>
      </c>
      <c r="J10" s="4">
        <v>0</v>
      </c>
      <c r="K10" s="5">
        <f t="shared" si="1"/>
        <v>0</v>
      </c>
      <c r="L10" s="5">
        <f t="shared" si="2"/>
        <v>0</v>
      </c>
      <c r="M10" s="5">
        <f t="shared" si="3"/>
        <v>0</v>
      </c>
    </row>
    <row r="11" spans="1:13" x14ac:dyDescent="0.25">
      <c r="A11" s="1" t="s">
        <v>11</v>
      </c>
      <c r="B11" s="1"/>
      <c r="C11" s="1"/>
      <c r="D11" s="1"/>
      <c r="E11" s="5">
        <v>274.10072500000001</v>
      </c>
      <c r="F11" s="4">
        <v>3.9470504400000004</v>
      </c>
      <c r="G11" s="4">
        <v>7.4754743181818171</v>
      </c>
      <c r="H11" s="5">
        <v>482.41727600000007</v>
      </c>
      <c r="I11" s="4">
        <v>6.9468087744000009</v>
      </c>
      <c r="J11" s="4">
        <v>13.156834799999997</v>
      </c>
      <c r="K11" s="5">
        <f t="shared" si="1"/>
        <v>756.51800100000014</v>
      </c>
      <c r="L11" s="5">
        <f t="shared" si="2"/>
        <v>10.893859214400001</v>
      </c>
      <c r="M11" s="5">
        <f t="shared" si="3"/>
        <v>20.632309118181816</v>
      </c>
    </row>
    <row r="12" spans="1:13" x14ac:dyDescent="0.25">
      <c r="A12" s="1" t="s">
        <v>8</v>
      </c>
      <c r="B12" s="1"/>
      <c r="C12" s="1"/>
      <c r="D12" s="1"/>
      <c r="E12" s="5">
        <v>554.88806999999997</v>
      </c>
      <c r="F12" s="4">
        <v>7.9903882080000006</v>
      </c>
      <c r="G12" s="4">
        <v>9.3415499999999998</v>
      </c>
      <c r="H12" s="5">
        <v>976.60300319999988</v>
      </c>
      <c r="I12" s="4">
        <v>14.063083246080001</v>
      </c>
      <c r="J12" s="4">
        <v>16.441127999999999</v>
      </c>
      <c r="K12" s="5">
        <f t="shared" si="1"/>
        <v>1531.4910731999998</v>
      </c>
      <c r="L12" s="5">
        <f t="shared" si="2"/>
        <v>22.053471454080004</v>
      </c>
      <c r="M12" s="5">
        <f t="shared" si="3"/>
        <v>25.782677999999997</v>
      </c>
    </row>
    <row r="13" spans="1:13" x14ac:dyDescent="0.25">
      <c r="A13" s="1" t="s">
        <v>12</v>
      </c>
      <c r="B13" s="1"/>
      <c r="C13" s="1"/>
      <c r="D13" s="1"/>
      <c r="E13" s="5">
        <v>570.70929000000001</v>
      </c>
      <c r="F13" s="4">
        <v>8.5606393500000006</v>
      </c>
      <c r="G13" s="4">
        <v>10.808888068181817</v>
      </c>
      <c r="H13" s="5">
        <v>1004.4483504000001</v>
      </c>
      <c r="I13" s="4">
        <v>15.066725256000002</v>
      </c>
      <c r="J13" s="4">
        <v>19.023642999999996</v>
      </c>
      <c r="K13" s="5">
        <f t="shared" si="1"/>
        <v>1575.1576404000002</v>
      </c>
      <c r="L13" s="5">
        <f t="shared" si="2"/>
        <v>23.627364606</v>
      </c>
      <c r="M13" s="5">
        <f t="shared" si="3"/>
        <v>29.832531068181815</v>
      </c>
    </row>
    <row r="14" spans="1:13" x14ac:dyDescent="0.25">
      <c r="A14" s="1" t="s">
        <v>117</v>
      </c>
      <c r="B14" s="1"/>
      <c r="C14" s="1"/>
      <c r="D14" s="1"/>
      <c r="E14" s="5">
        <v>195.37646666666669</v>
      </c>
      <c r="F14" s="4">
        <v>2.5320790080000002</v>
      </c>
      <c r="G14" s="4">
        <v>2.9619072346666675</v>
      </c>
      <c r="H14" s="5">
        <v>343.86258133333337</v>
      </c>
      <c r="I14" s="4">
        <v>4.4564590540800006</v>
      </c>
      <c r="J14" s="4">
        <v>5.2129567330133355</v>
      </c>
      <c r="K14" s="5">
        <f t="shared" si="1"/>
        <v>539.23904800000003</v>
      </c>
      <c r="L14" s="5">
        <f t="shared" si="2"/>
        <v>6.9885380620800008</v>
      </c>
      <c r="M14" s="5">
        <f t="shared" si="3"/>
        <v>8.1748639676800039</v>
      </c>
    </row>
    <row r="15" spans="1:13" x14ac:dyDescent="0.25">
      <c r="A15" s="1"/>
      <c r="B15" s="1"/>
      <c r="C15" s="1"/>
      <c r="D15" s="1"/>
      <c r="E15" s="5">
        <v>0</v>
      </c>
      <c r="F15" s="4">
        <v>0</v>
      </c>
      <c r="G15" s="4">
        <v>0</v>
      </c>
      <c r="H15" s="5">
        <v>0</v>
      </c>
      <c r="I15" s="4">
        <v>0</v>
      </c>
      <c r="J15" s="4">
        <v>0</v>
      </c>
      <c r="K15" s="5">
        <f t="shared" si="1"/>
        <v>0</v>
      </c>
      <c r="L15" s="5">
        <f t="shared" si="2"/>
        <v>0</v>
      </c>
      <c r="M15" s="5">
        <f t="shared" si="3"/>
        <v>0</v>
      </c>
    </row>
    <row r="16" spans="1:13" x14ac:dyDescent="0.25">
      <c r="A16" s="1" t="s">
        <v>10</v>
      </c>
      <c r="B16" s="1"/>
      <c r="C16" s="1"/>
      <c r="D16" s="1"/>
      <c r="E16" s="5">
        <v>409.83217500000001</v>
      </c>
      <c r="F16" s="4">
        <v>5.9015833200000003</v>
      </c>
      <c r="G16" s="4">
        <v>6.0860077987499999</v>
      </c>
      <c r="H16" s="5">
        <v>721.30462799999998</v>
      </c>
      <c r="I16" s="4">
        <v>10.386786643200001</v>
      </c>
      <c r="J16" s="4">
        <v>10.711373725800001</v>
      </c>
      <c r="K16" s="5">
        <f t="shared" si="1"/>
        <v>1131.1368029999999</v>
      </c>
      <c r="L16" s="5">
        <f t="shared" si="2"/>
        <v>16.288369963200001</v>
      </c>
      <c r="M16" s="5">
        <f t="shared" si="3"/>
        <v>16.797381524550001</v>
      </c>
    </row>
    <row r="17" spans="1:13" x14ac:dyDescent="0.25">
      <c r="A17" s="1" t="s">
        <v>114</v>
      </c>
      <c r="B17" s="1"/>
      <c r="C17" s="1"/>
      <c r="D17" s="1"/>
      <c r="E17" s="5">
        <v>176.53480000000002</v>
      </c>
      <c r="F17" s="4">
        <v>2.6480220000000001</v>
      </c>
      <c r="G17" s="4">
        <v>2.882813284</v>
      </c>
      <c r="H17" s="5">
        <v>310.70124800000002</v>
      </c>
      <c r="I17" s="4">
        <v>4.6605187200000007</v>
      </c>
      <c r="J17" s="4">
        <v>5.07375137984</v>
      </c>
      <c r="K17" s="5">
        <f t="shared" si="1"/>
        <v>487.23604800000004</v>
      </c>
      <c r="L17" s="5">
        <f t="shared" si="2"/>
        <v>7.3085407200000008</v>
      </c>
      <c r="M17" s="5">
        <f t="shared" si="3"/>
        <v>7.9565646638400001</v>
      </c>
    </row>
    <row r="18" spans="1:13" x14ac:dyDescent="0.25">
      <c r="A18" s="1" t="s">
        <v>115</v>
      </c>
      <c r="B18" s="1"/>
      <c r="C18" s="1"/>
      <c r="D18" s="1"/>
      <c r="E18" s="5">
        <v>150.53946250000001</v>
      </c>
      <c r="F18" s="4">
        <v>1.517437782</v>
      </c>
      <c r="G18" s="4">
        <v>1.3548551625000003</v>
      </c>
      <c r="H18" s="5">
        <v>264.94945400000006</v>
      </c>
      <c r="I18" s="4">
        <v>2.6706904963199998</v>
      </c>
      <c r="J18" s="4">
        <v>2.3845450860000006</v>
      </c>
      <c r="K18" s="5">
        <f t="shared" si="1"/>
        <v>415.48891650000007</v>
      </c>
      <c r="L18" s="5">
        <f t="shared" si="2"/>
        <v>4.1881282783199998</v>
      </c>
      <c r="M18" s="5">
        <f t="shared" si="3"/>
        <v>3.7394002485000009</v>
      </c>
    </row>
    <row r="19" spans="1:13" x14ac:dyDescent="0.25">
      <c r="A19" s="1"/>
      <c r="B19" s="1"/>
      <c r="C19" s="1"/>
      <c r="D19" s="1"/>
      <c r="E19" s="5">
        <v>0</v>
      </c>
      <c r="F19" s="4">
        <v>0</v>
      </c>
      <c r="G19" s="4">
        <v>0</v>
      </c>
      <c r="H19" s="5">
        <v>0</v>
      </c>
      <c r="I19" s="4">
        <v>0</v>
      </c>
      <c r="J19" s="4">
        <v>0</v>
      </c>
      <c r="K19" s="5">
        <f t="shared" si="1"/>
        <v>0</v>
      </c>
      <c r="L19" s="5">
        <f t="shared" si="2"/>
        <v>0</v>
      </c>
      <c r="M19" s="5">
        <f t="shared" si="3"/>
        <v>0</v>
      </c>
    </row>
    <row r="20" spans="1:13" x14ac:dyDescent="0.25">
      <c r="A20" s="1" t="s">
        <v>9</v>
      </c>
      <c r="B20" s="1"/>
      <c r="C20" s="1"/>
      <c r="D20" s="1"/>
      <c r="E20" s="5">
        <v>31.672275000000006</v>
      </c>
      <c r="F20" s="4">
        <v>0.59385515625000007</v>
      </c>
      <c r="G20" s="4">
        <v>0.64326390524999999</v>
      </c>
      <c r="H20" s="5">
        <v>55.74320400000002</v>
      </c>
      <c r="I20" s="4">
        <v>1.0451850750000002</v>
      </c>
      <c r="J20" s="4">
        <v>1.1321444732399999</v>
      </c>
      <c r="K20" s="5">
        <f t="shared" si="1"/>
        <v>87.415479000000033</v>
      </c>
      <c r="L20" s="5">
        <f t="shared" si="2"/>
        <v>1.6390402312500003</v>
      </c>
      <c r="M20" s="5">
        <f t="shared" si="3"/>
        <v>1.7754083784899999</v>
      </c>
    </row>
    <row r="21" spans="1:13" x14ac:dyDescent="0.25">
      <c r="A21" s="1" t="s">
        <v>116</v>
      </c>
      <c r="B21" s="1"/>
      <c r="C21" s="1"/>
      <c r="D21" s="1"/>
      <c r="E21" s="5">
        <v>135.16173000000001</v>
      </c>
      <c r="F21" s="4">
        <v>1.9463289119999996</v>
      </c>
      <c r="G21" s="4">
        <v>1.8814512816</v>
      </c>
      <c r="H21" s="5">
        <v>237.88464480000005</v>
      </c>
      <c r="I21" s="4">
        <v>3.425538885119999</v>
      </c>
      <c r="J21" s="4">
        <v>3.3113542556160001</v>
      </c>
      <c r="K21" s="5">
        <f t="shared" si="1"/>
        <v>373.04637480000008</v>
      </c>
      <c r="L21" s="5">
        <f t="shared" si="2"/>
        <v>5.3718677971199984</v>
      </c>
      <c r="M21" s="5">
        <f t="shared" si="3"/>
        <v>5.1928055372159996</v>
      </c>
    </row>
    <row r="22" spans="1:13" x14ac:dyDescent="0.25">
      <c r="A22" s="1"/>
      <c r="B22" s="1"/>
      <c r="C22" s="1"/>
      <c r="D22" s="1"/>
      <c r="E22" s="5">
        <v>0</v>
      </c>
      <c r="F22" s="4">
        <v>0</v>
      </c>
      <c r="G22" s="4">
        <v>0</v>
      </c>
      <c r="H22" s="5">
        <v>0</v>
      </c>
      <c r="I22" s="4">
        <v>0</v>
      </c>
      <c r="J22" s="4">
        <v>0</v>
      </c>
      <c r="K22" s="5">
        <f t="shared" si="1"/>
        <v>0</v>
      </c>
      <c r="L22" s="5">
        <f t="shared" si="2"/>
        <v>0</v>
      </c>
      <c r="M22" s="5">
        <f t="shared" si="3"/>
        <v>0</v>
      </c>
    </row>
    <row r="23" spans="1:13" x14ac:dyDescent="0.25">
      <c r="A23" s="3" t="s">
        <v>130</v>
      </c>
      <c r="B23" s="1"/>
      <c r="C23" s="1"/>
      <c r="D23" s="1"/>
      <c r="E23" s="5">
        <v>146.35495499999999</v>
      </c>
      <c r="F23" s="4">
        <v>0.26343891899999999</v>
      </c>
      <c r="G23" s="4">
        <v>1.9318854059999999</v>
      </c>
      <c r="H23" s="5">
        <v>257.58472080000001</v>
      </c>
      <c r="I23" s="4">
        <v>0.46365249744000003</v>
      </c>
      <c r="J23" s="4">
        <v>3.4001183145599998</v>
      </c>
      <c r="K23" s="5">
        <f t="shared" si="1"/>
        <v>403.93967580000003</v>
      </c>
      <c r="L23" s="5">
        <f t="shared" si="2"/>
        <v>0.72709141643999997</v>
      </c>
      <c r="M23" s="5">
        <f t="shared" si="3"/>
        <v>5.3320037205599995</v>
      </c>
    </row>
    <row r="24" spans="1:13" x14ac:dyDescent="0.25">
      <c r="A24" s="3" t="s">
        <v>131</v>
      </c>
      <c r="B24" s="1"/>
      <c r="C24" s="1"/>
      <c r="D24" s="1"/>
      <c r="E24" s="5">
        <v>113.49231875000001</v>
      </c>
      <c r="F24" s="4">
        <v>0.27238156499999999</v>
      </c>
      <c r="G24" s="4">
        <v>2.3526957676874996</v>
      </c>
      <c r="H24" s="5">
        <v>199.74648100000002</v>
      </c>
      <c r="I24" s="4">
        <v>0.47939155439999998</v>
      </c>
      <c r="J24" s="4">
        <v>4.1407445511299992</v>
      </c>
      <c r="K24" s="5">
        <f t="shared" si="1"/>
        <v>313.23879975</v>
      </c>
      <c r="L24" s="5">
        <f t="shared" si="2"/>
        <v>0.75177311939999991</v>
      </c>
      <c r="M24" s="5">
        <f t="shared" si="3"/>
        <v>6.4934403188174983</v>
      </c>
    </row>
    <row r="25" spans="1:13" x14ac:dyDescent="0.25">
      <c r="A25" s="3" t="s">
        <v>132</v>
      </c>
      <c r="B25" s="1"/>
      <c r="C25" s="1"/>
      <c r="D25" s="1"/>
      <c r="E25" s="5">
        <v>21.114850000000001</v>
      </c>
      <c r="F25" s="4">
        <v>6.3344549999999999E-2</v>
      </c>
      <c r="G25" s="4">
        <v>0.39801492249999998</v>
      </c>
      <c r="H25" s="5">
        <v>37.162136000000004</v>
      </c>
      <c r="I25" s="4">
        <v>0.11148640800000001</v>
      </c>
      <c r="J25" s="4">
        <v>0.7005062635999999</v>
      </c>
      <c r="K25" s="5">
        <f t="shared" si="1"/>
        <v>58.276986000000008</v>
      </c>
      <c r="L25" s="5">
        <f t="shared" si="2"/>
        <v>0.17483095800000001</v>
      </c>
      <c r="M25" s="5">
        <f t="shared" si="3"/>
        <v>1.0985211860999999</v>
      </c>
    </row>
    <row r="26" spans="1:13" x14ac:dyDescent="0.25">
      <c r="A26" s="6"/>
      <c r="B26" s="1"/>
      <c r="C26" s="1"/>
      <c r="D26" s="1"/>
      <c r="E26" s="5">
        <v>0</v>
      </c>
      <c r="F26" s="4">
        <v>0</v>
      </c>
      <c r="G26" s="4">
        <v>0</v>
      </c>
      <c r="H26" s="5">
        <v>0</v>
      </c>
      <c r="I26" s="4">
        <v>0</v>
      </c>
      <c r="J26" s="4">
        <v>0</v>
      </c>
      <c r="K26" s="5">
        <f t="shared" si="1"/>
        <v>0</v>
      </c>
      <c r="L26" s="5">
        <f t="shared" si="2"/>
        <v>0</v>
      </c>
      <c r="M26" s="5">
        <f t="shared" si="3"/>
        <v>0</v>
      </c>
    </row>
    <row r="27" spans="1:13" x14ac:dyDescent="0.25">
      <c r="A27" s="13" t="s">
        <v>195</v>
      </c>
      <c r="B27" s="5">
        <v>378.27999999999963</v>
      </c>
      <c r="C27" s="4">
        <v>5.4889408</v>
      </c>
      <c r="D27" s="4">
        <v>5.715325308000005</v>
      </c>
      <c r="E27" s="5">
        <v>540.39999999999952</v>
      </c>
      <c r="F27" s="4">
        <v>7.8413439999999994</v>
      </c>
      <c r="G27" s="4">
        <v>8.1647504400000077</v>
      </c>
      <c r="H27" s="5">
        <v>951.10399999999913</v>
      </c>
      <c r="I27" s="4">
        <v>13.800765440000001</v>
      </c>
      <c r="J27" s="4">
        <v>14.369960774400013</v>
      </c>
      <c r="K27" s="5">
        <f t="shared" si="1"/>
        <v>1869.7839999999983</v>
      </c>
      <c r="L27" s="5">
        <f t="shared" si="2"/>
        <v>27.13105024</v>
      </c>
      <c r="M27" s="5">
        <f t="shared" si="3"/>
        <v>28.250036522400027</v>
      </c>
    </row>
    <row r="28" spans="1:13" x14ac:dyDescent="0.25">
      <c r="A28" s="13" t="s">
        <v>196</v>
      </c>
      <c r="B28" s="5">
        <v>8.8199999999999985</v>
      </c>
      <c r="C28" s="4">
        <v>0.12347999999999998</v>
      </c>
      <c r="D28" s="4">
        <v>0.11083074800000001</v>
      </c>
      <c r="E28" s="5">
        <v>12.599999999999998</v>
      </c>
      <c r="F28" s="4">
        <v>0.1764</v>
      </c>
      <c r="G28" s="4">
        <v>0.15832964000000002</v>
      </c>
      <c r="H28" s="5">
        <v>22.175999999999995</v>
      </c>
      <c r="I28" s="4">
        <v>0.31046399999999996</v>
      </c>
      <c r="J28" s="4">
        <v>0.27866016640000002</v>
      </c>
      <c r="K28" s="5">
        <f t="shared" si="1"/>
        <v>43.595999999999989</v>
      </c>
      <c r="L28" s="5">
        <f t="shared" si="2"/>
        <v>0.610344</v>
      </c>
      <c r="M28" s="5">
        <f t="shared" si="3"/>
        <v>0.5478205544000001</v>
      </c>
    </row>
    <row r="29" spans="1:13" x14ac:dyDescent="0.25">
      <c r="A29" s="17" t="s">
        <v>225</v>
      </c>
      <c r="B29" s="5">
        <v>19.600000000000001</v>
      </c>
      <c r="C29" s="4">
        <v>0.29223599999999994</v>
      </c>
      <c r="D29" s="4">
        <v>0.26710840799999996</v>
      </c>
      <c r="E29" s="5">
        <v>28</v>
      </c>
      <c r="F29" s="4">
        <v>0.41747999999999996</v>
      </c>
      <c r="G29" s="4">
        <v>0.38158344</v>
      </c>
      <c r="H29" s="5">
        <v>49.280000000000008</v>
      </c>
      <c r="I29" s="4">
        <v>0.73476479999999988</v>
      </c>
      <c r="J29" s="4">
        <v>0.67158685439999999</v>
      </c>
      <c r="K29" s="5">
        <f t="shared" si="1"/>
        <v>96.88000000000001</v>
      </c>
      <c r="L29" s="5">
        <f t="shared" si="2"/>
        <v>1.4444807999999998</v>
      </c>
      <c r="M29" s="5">
        <f t="shared" si="3"/>
        <v>1.3202787024</v>
      </c>
    </row>
    <row r="30" spans="1:13" x14ac:dyDescent="0.25">
      <c r="A30" s="17" t="s">
        <v>226</v>
      </c>
      <c r="B30" s="5">
        <v>0.97999999999999976</v>
      </c>
      <c r="C30" s="4">
        <v>8.4671999999999994E-3</v>
      </c>
      <c r="D30" s="4">
        <v>9.5310880000000001E-3</v>
      </c>
      <c r="E30" s="5">
        <v>1.4</v>
      </c>
      <c r="F30" s="4">
        <v>1.2095999999999999E-2</v>
      </c>
      <c r="G30" s="4">
        <v>1.3615840000000001E-2</v>
      </c>
      <c r="H30" s="5">
        <v>2.4639999999999995</v>
      </c>
      <c r="I30" s="4">
        <v>2.1288959999999999E-2</v>
      </c>
      <c r="J30" s="4">
        <v>2.3963878399999999E-2</v>
      </c>
      <c r="K30" s="5">
        <f t="shared" si="1"/>
        <v>4.8439999999999994</v>
      </c>
      <c r="L30" s="5">
        <f t="shared" si="2"/>
        <v>4.1852159999999999E-2</v>
      </c>
      <c r="M30" s="5">
        <f t="shared" si="3"/>
        <v>4.7110806399999997E-2</v>
      </c>
    </row>
    <row r="31" spans="1:13" x14ac:dyDescent="0.25">
      <c r="A31" s="13" t="s">
        <v>197</v>
      </c>
      <c r="B31" s="5">
        <v>365.53999999999996</v>
      </c>
      <c r="C31" s="4">
        <v>4.5692499999999994</v>
      </c>
      <c r="D31" s="4">
        <v>4.0396074320000004</v>
      </c>
      <c r="E31" s="5">
        <v>522.20000000000005</v>
      </c>
      <c r="F31" s="4">
        <v>6.5274999999999999</v>
      </c>
      <c r="G31" s="4">
        <v>5.7708677600000007</v>
      </c>
      <c r="H31" s="5">
        <v>919.07200000000012</v>
      </c>
      <c r="I31" s="4">
        <v>11.4884</v>
      </c>
      <c r="J31" s="4">
        <v>10.156727257600002</v>
      </c>
      <c r="K31" s="5">
        <f t="shared" si="1"/>
        <v>1806.8120000000001</v>
      </c>
      <c r="L31" s="5">
        <f t="shared" si="2"/>
        <v>22.585149999999999</v>
      </c>
      <c r="M31" s="5">
        <f t="shared" si="3"/>
        <v>19.967202449600002</v>
      </c>
    </row>
    <row r="32" spans="1:13" x14ac:dyDescent="0.25">
      <c r="A32" s="13" t="s">
        <v>198</v>
      </c>
      <c r="B32" s="5">
        <v>10.779999999999998</v>
      </c>
      <c r="C32" s="4">
        <v>0.15135119999999996</v>
      </c>
      <c r="D32" s="4">
        <v>0.12239798199999999</v>
      </c>
      <c r="E32" s="5">
        <v>15.399999999999999</v>
      </c>
      <c r="F32" s="4">
        <v>0.21621599999999999</v>
      </c>
      <c r="G32" s="4">
        <v>0.17485426000000001</v>
      </c>
      <c r="H32" s="5">
        <v>27.103999999999999</v>
      </c>
      <c r="I32" s="4">
        <v>0.38054016000000002</v>
      </c>
      <c r="J32" s="4">
        <v>0.30774349760000003</v>
      </c>
      <c r="K32" s="5">
        <f t="shared" si="1"/>
        <v>53.283999999999992</v>
      </c>
      <c r="L32" s="5">
        <f t="shared" si="2"/>
        <v>0.74810736</v>
      </c>
      <c r="M32" s="5">
        <f t="shared" si="3"/>
        <v>0.60499573960000008</v>
      </c>
    </row>
    <row r="33" spans="1:13" x14ac:dyDescent="0.25">
      <c r="A33" s="13" t="s">
        <v>199</v>
      </c>
      <c r="B33" s="5">
        <v>143.08000000000001</v>
      </c>
      <c r="C33" s="4">
        <v>1.9673499999999995</v>
      </c>
      <c r="D33" s="4">
        <v>1.4932842119999998</v>
      </c>
      <c r="E33" s="5">
        <v>204.40000000000003</v>
      </c>
      <c r="F33" s="4">
        <v>2.8104999999999993</v>
      </c>
      <c r="G33" s="4">
        <v>2.1332631599999998</v>
      </c>
      <c r="H33" s="5">
        <v>359.74400000000003</v>
      </c>
      <c r="I33" s="4">
        <v>4.9464799999999984</v>
      </c>
      <c r="J33" s="4">
        <v>3.7545431616</v>
      </c>
      <c r="K33" s="5">
        <f t="shared" si="1"/>
        <v>707.22400000000005</v>
      </c>
      <c r="L33" s="5">
        <f t="shared" si="2"/>
        <v>9.7243299999999984</v>
      </c>
      <c r="M33" s="5">
        <f t="shared" si="3"/>
        <v>7.3810905336000001</v>
      </c>
    </row>
    <row r="34" spans="1:13" x14ac:dyDescent="0.25">
      <c r="A34" s="17" t="s">
        <v>227</v>
      </c>
      <c r="B34" s="5">
        <v>58.8</v>
      </c>
      <c r="C34" s="4">
        <v>0.84671999999999981</v>
      </c>
      <c r="D34" s="4">
        <v>0.7624846879999998</v>
      </c>
      <c r="E34" s="5">
        <v>84</v>
      </c>
      <c r="F34" s="4">
        <v>1.2095999999999998</v>
      </c>
      <c r="G34" s="4">
        <v>1.0892638399999999</v>
      </c>
      <c r="H34" s="5">
        <v>147.84</v>
      </c>
      <c r="I34" s="4">
        <v>2.1288959999999997</v>
      </c>
      <c r="J34" s="4">
        <v>1.9171043583999996</v>
      </c>
      <c r="K34" s="5">
        <f t="shared" si="1"/>
        <v>290.64</v>
      </c>
      <c r="L34" s="5">
        <f t="shared" si="2"/>
        <v>4.1852159999999987</v>
      </c>
      <c r="M34" s="5">
        <f t="shared" si="3"/>
        <v>3.7688528863999995</v>
      </c>
    </row>
    <row r="35" spans="1:13" x14ac:dyDescent="0.25">
      <c r="A35" s="13" t="s">
        <v>200</v>
      </c>
      <c r="B35" s="5">
        <v>17.639999999999997</v>
      </c>
      <c r="C35" s="4">
        <v>9.525599999999998E-2</v>
      </c>
      <c r="D35" s="4">
        <v>0.23522155999999997</v>
      </c>
      <c r="E35" s="5">
        <v>25.199999999999996</v>
      </c>
      <c r="F35" s="4">
        <v>0.13607999999999998</v>
      </c>
      <c r="G35" s="4">
        <v>0.33603079999999996</v>
      </c>
      <c r="H35" s="5">
        <v>44.35199999999999</v>
      </c>
      <c r="I35" s="4">
        <v>0.23950079999999996</v>
      </c>
      <c r="J35" s="4">
        <v>0.59141420799999989</v>
      </c>
      <c r="K35" s="5">
        <f t="shared" si="1"/>
        <v>87.191999999999979</v>
      </c>
      <c r="L35" s="5">
        <f t="shared" si="2"/>
        <v>0.47083679999999994</v>
      </c>
      <c r="M35" s="5">
        <f t="shared" si="3"/>
        <v>1.1626665679999997</v>
      </c>
    </row>
    <row r="36" spans="1:13" x14ac:dyDescent="0.25">
      <c r="A36" s="13" t="s">
        <v>201</v>
      </c>
      <c r="B36" s="5">
        <v>12.739999999999998</v>
      </c>
      <c r="C36" s="4">
        <v>0.11465999999999998</v>
      </c>
      <c r="D36" s="4">
        <v>0.245984116</v>
      </c>
      <c r="E36" s="5">
        <v>18.2</v>
      </c>
      <c r="F36" s="4">
        <v>0.1638</v>
      </c>
      <c r="G36" s="4">
        <v>0.35140588</v>
      </c>
      <c r="H36" s="5">
        <v>32.031999999999996</v>
      </c>
      <c r="I36" s="4">
        <v>0.28828799999999999</v>
      </c>
      <c r="J36" s="4">
        <v>0.61847434879999996</v>
      </c>
      <c r="K36" s="5">
        <f t="shared" si="1"/>
        <v>62.971999999999994</v>
      </c>
      <c r="L36" s="5">
        <f t="shared" si="2"/>
        <v>0.56674800000000003</v>
      </c>
      <c r="M36" s="5">
        <f t="shared" si="3"/>
        <v>1.2158643447999999</v>
      </c>
    </row>
    <row r="37" spans="1:13" x14ac:dyDescent="0.25">
      <c r="A37" s="13" t="s">
        <v>202</v>
      </c>
      <c r="B37" s="5">
        <v>22.539999999999992</v>
      </c>
      <c r="C37" s="4">
        <v>0.20285999999999996</v>
      </c>
      <c r="D37" s="4">
        <v>0.43290608200000003</v>
      </c>
      <c r="E37" s="5">
        <v>32.199999999999989</v>
      </c>
      <c r="F37" s="4">
        <v>0.28979999999999995</v>
      </c>
      <c r="G37" s="4">
        <v>0.6184372600000001</v>
      </c>
      <c r="H37" s="5">
        <v>56.671999999999969</v>
      </c>
      <c r="I37" s="4">
        <v>0.51004799999999995</v>
      </c>
      <c r="J37" s="4">
        <v>1.0884495776000003</v>
      </c>
      <c r="K37" s="5">
        <f t="shared" si="1"/>
        <v>111.41199999999995</v>
      </c>
      <c r="L37" s="5">
        <f t="shared" si="2"/>
        <v>1.0027079999999997</v>
      </c>
      <c r="M37" s="5">
        <f t="shared" si="3"/>
        <v>2.1397929196000005</v>
      </c>
    </row>
    <row r="38" spans="1:13" x14ac:dyDescent="0.25">
      <c r="A38" s="13" t="s">
        <v>203</v>
      </c>
      <c r="B38" s="5">
        <v>193.05999999999997</v>
      </c>
      <c r="C38" s="4">
        <v>1.7375400000000001</v>
      </c>
      <c r="D38" s="4">
        <v>3.8223089939999992</v>
      </c>
      <c r="E38" s="5">
        <v>275.79999999999995</v>
      </c>
      <c r="F38" s="4">
        <v>2.4822000000000002</v>
      </c>
      <c r="G38" s="4">
        <v>5.4604414200000004</v>
      </c>
      <c r="H38" s="5">
        <v>485.40799999999996</v>
      </c>
      <c r="I38" s="4">
        <v>4.3686720000000001</v>
      </c>
      <c r="J38" s="4">
        <v>9.610376899200002</v>
      </c>
      <c r="K38" s="5">
        <f t="shared" si="1"/>
        <v>954.2679999999998</v>
      </c>
      <c r="L38" s="5">
        <f t="shared" si="2"/>
        <v>8.5884119999999999</v>
      </c>
      <c r="M38" s="5">
        <f t="shared" si="3"/>
        <v>18.893127313200001</v>
      </c>
    </row>
    <row r="39" spans="1:13" x14ac:dyDescent="0.25">
      <c r="A39" s="13" t="s">
        <v>204</v>
      </c>
      <c r="B39" s="5">
        <v>22.539999999999996</v>
      </c>
      <c r="C39" s="4">
        <v>0.16228799999999999</v>
      </c>
      <c r="D39" s="4">
        <v>0.358267322</v>
      </c>
      <c r="E39" s="5">
        <v>32.199999999999996</v>
      </c>
      <c r="F39" s="4">
        <v>0.23183999999999996</v>
      </c>
      <c r="G39" s="4">
        <v>0.51181045999999997</v>
      </c>
      <c r="H39" s="5">
        <v>56.671999999999997</v>
      </c>
      <c r="I39" s="4">
        <v>0.40803839999999997</v>
      </c>
      <c r="J39" s="4">
        <v>0.9007864096</v>
      </c>
      <c r="K39" s="5">
        <f t="shared" si="1"/>
        <v>111.41199999999999</v>
      </c>
      <c r="L39" s="5">
        <f t="shared" si="2"/>
        <v>0.80216639999999995</v>
      </c>
      <c r="M39" s="5">
        <f t="shared" si="3"/>
        <v>1.7708641915999999</v>
      </c>
    </row>
    <row r="40" spans="1:13" x14ac:dyDescent="0.25">
      <c r="A40" s="13" t="s">
        <v>205</v>
      </c>
      <c r="B40" s="5">
        <v>19.599891111111106</v>
      </c>
      <c r="C40" s="4">
        <v>0.10583941199999997</v>
      </c>
      <c r="D40" s="4">
        <v>0.23195825799999997</v>
      </c>
      <c r="E40" s="5">
        <v>27.999844444444442</v>
      </c>
      <c r="F40" s="4">
        <v>0.15119916</v>
      </c>
      <c r="G40" s="4">
        <v>0.33136893999999995</v>
      </c>
      <c r="H40" s="5">
        <v>49.279726222222216</v>
      </c>
      <c r="I40" s="4">
        <v>0.26611052160000004</v>
      </c>
      <c r="J40" s="4">
        <v>0.58320933439999989</v>
      </c>
      <c r="K40" s="5">
        <f t="shared" si="1"/>
        <v>96.879461777777763</v>
      </c>
      <c r="L40" s="5">
        <f t="shared" si="2"/>
        <v>0.52314909360000006</v>
      </c>
      <c r="M40" s="5">
        <f t="shared" si="3"/>
        <v>1.1465365323999999</v>
      </c>
    </row>
    <row r="41" spans="1:13" x14ac:dyDescent="0.25">
      <c r="A41" s="17" t="s">
        <v>228</v>
      </c>
      <c r="B41" s="5">
        <v>0.97999999999999976</v>
      </c>
      <c r="C41" s="4">
        <v>5.2919999999999998E-3</v>
      </c>
      <c r="D41" s="4">
        <v>1.1682579999999996E-2</v>
      </c>
      <c r="E41" s="5">
        <v>1.4</v>
      </c>
      <c r="F41" s="4">
        <v>7.5600000000000007E-3</v>
      </c>
      <c r="G41" s="4">
        <v>1.6689399999999997E-2</v>
      </c>
      <c r="H41" s="5">
        <v>2.4639999999999995</v>
      </c>
      <c r="I41" s="4">
        <v>1.3305600000000001E-2</v>
      </c>
      <c r="J41" s="4">
        <v>2.9373343999999996E-2</v>
      </c>
      <c r="K41" s="5">
        <f t="shared" si="1"/>
        <v>4.8439999999999994</v>
      </c>
      <c r="L41" s="5">
        <f t="shared" si="2"/>
        <v>2.6157600000000003E-2</v>
      </c>
      <c r="M41" s="5">
        <f t="shared" si="3"/>
        <v>5.7745323999999987E-2</v>
      </c>
    </row>
    <row r="42" spans="1:13" x14ac:dyDescent="0.25">
      <c r="A42" s="13" t="s">
        <v>206</v>
      </c>
      <c r="B42" s="5">
        <v>4.8999999999999995</v>
      </c>
      <c r="C42" s="4">
        <v>7.3499999999999996E-2</v>
      </c>
      <c r="D42" s="4">
        <v>0.10434500999999999</v>
      </c>
      <c r="E42" s="5">
        <v>6.9999999999999991</v>
      </c>
      <c r="F42" s="4">
        <v>0.10499999999999998</v>
      </c>
      <c r="G42" s="4">
        <v>0.14906429999999998</v>
      </c>
      <c r="H42" s="5">
        <v>12.32</v>
      </c>
      <c r="I42" s="4">
        <v>0.18479999999999999</v>
      </c>
      <c r="J42" s="4">
        <v>0.26235316799999997</v>
      </c>
      <c r="K42" s="5">
        <f t="shared" si="1"/>
        <v>24.22</v>
      </c>
      <c r="L42" s="5">
        <f t="shared" si="2"/>
        <v>0.36329999999999996</v>
      </c>
      <c r="M42" s="5">
        <f t="shared" si="3"/>
        <v>0.51576247799999997</v>
      </c>
    </row>
    <row r="43" spans="1:13" x14ac:dyDescent="0.25">
      <c r="A43" s="13" t="s">
        <v>233</v>
      </c>
      <c r="B43" s="5">
        <v>7.8399999999999981</v>
      </c>
      <c r="C43" s="4">
        <v>0.11759999999999998</v>
      </c>
      <c r="D43" s="4">
        <v>0.16647142399999998</v>
      </c>
      <c r="E43" s="5">
        <v>11.2</v>
      </c>
      <c r="F43" s="4">
        <v>0.16799999999999998</v>
      </c>
      <c r="G43" s="4">
        <v>0.23781631999999997</v>
      </c>
      <c r="H43" s="5">
        <v>19.711999999999996</v>
      </c>
      <c r="I43" s="4">
        <v>0.29568</v>
      </c>
      <c r="J43" s="4">
        <v>0.41855672320000004</v>
      </c>
      <c r="K43" s="5">
        <f t="shared" si="1"/>
        <v>38.751999999999995</v>
      </c>
      <c r="L43" s="5">
        <f t="shared" si="2"/>
        <v>0.58128000000000002</v>
      </c>
      <c r="M43" s="5">
        <f t="shared" si="3"/>
        <v>0.82284446719999993</v>
      </c>
    </row>
    <row r="44" spans="1:13" x14ac:dyDescent="0.25">
      <c r="A44" s="13" t="s">
        <v>234</v>
      </c>
      <c r="B44" s="5">
        <v>4.8999999999999995</v>
      </c>
      <c r="C44" s="4">
        <v>3.5280000000000006E-2</v>
      </c>
      <c r="D44" s="4">
        <v>4.3280131999999999E-2</v>
      </c>
      <c r="E44" s="5">
        <v>6.9999999999999991</v>
      </c>
      <c r="F44" s="4">
        <v>5.0400000000000007E-2</v>
      </c>
      <c r="G44" s="4">
        <v>6.182876000000001E-2</v>
      </c>
      <c r="H44" s="5">
        <v>12.32</v>
      </c>
      <c r="I44" s="4">
        <v>8.8704000000000005E-2</v>
      </c>
      <c r="J44" s="4">
        <v>0.10881861760000003</v>
      </c>
      <c r="K44" s="5">
        <f t="shared" si="1"/>
        <v>24.22</v>
      </c>
      <c r="L44" s="5">
        <f t="shared" si="2"/>
        <v>0.17438400000000001</v>
      </c>
      <c r="M44" s="5">
        <f t="shared" si="3"/>
        <v>0.21392750960000004</v>
      </c>
    </row>
    <row r="45" spans="1:13" x14ac:dyDescent="0.25">
      <c r="A45" s="13" t="s">
        <v>229</v>
      </c>
      <c r="B45" s="5">
        <v>12.739999999999995</v>
      </c>
      <c r="C45" s="4">
        <v>0.16052399999999997</v>
      </c>
      <c r="D45" s="4">
        <v>0.21493114999999999</v>
      </c>
      <c r="E45" s="5">
        <v>18.199999999999996</v>
      </c>
      <c r="F45" s="4">
        <v>0.22931999999999997</v>
      </c>
      <c r="G45" s="4">
        <v>0.3070445</v>
      </c>
      <c r="H45" s="5">
        <v>32.031999999999996</v>
      </c>
      <c r="I45" s="4">
        <v>0.4036032</v>
      </c>
      <c r="J45" s="4">
        <v>0.54039831999999999</v>
      </c>
      <c r="K45" s="5">
        <f t="shared" si="1"/>
        <v>62.971999999999987</v>
      </c>
      <c r="L45" s="5">
        <f t="shared" si="2"/>
        <v>0.79344719999999991</v>
      </c>
      <c r="M45" s="5">
        <f t="shared" si="3"/>
        <v>1.0623739699999999</v>
      </c>
    </row>
    <row r="46" spans="1:13" x14ac:dyDescent="0.25">
      <c r="A46" s="13" t="s">
        <v>207</v>
      </c>
      <c r="B46" s="5">
        <v>141.11999999999998</v>
      </c>
      <c r="C46" s="4">
        <v>2.1168000000000005</v>
      </c>
      <c r="D46" s="4">
        <v>3.1299163559999994</v>
      </c>
      <c r="E46" s="5">
        <v>201.59999999999997</v>
      </c>
      <c r="F46" s="4">
        <v>3.0240000000000014</v>
      </c>
      <c r="G46" s="4">
        <v>4.4713090799999993</v>
      </c>
      <c r="H46" s="5">
        <v>354.81599999999992</v>
      </c>
      <c r="I46" s="4">
        <v>5.3222400000000025</v>
      </c>
      <c r="J46" s="4">
        <v>7.8695039807999994</v>
      </c>
      <c r="K46" s="5">
        <f t="shared" si="1"/>
        <v>697.53599999999983</v>
      </c>
      <c r="L46" s="5">
        <f t="shared" si="2"/>
        <v>10.463040000000005</v>
      </c>
      <c r="M46" s="5">
        <f t="shared" si="3"/>
        <v>15.470729416799998</v>
      </c>
    </row>
    <row r="47" spans="1:13" x14ac:dyDescent="0.25">
      <c r="A47" s="13" t="s">
        <v>208</v>
      </c>
      <c r="B47" s="5">
        <v>91.139999999999958</v>
      </c>
      <c r="C47" s="4">
        <v>0.65620800000000035</v>
      </c>
      <c r="D47" s="4">
        <v>0.90540357599999999</v>
      </c>
      <c r="E47" s="5">
        <v>130.19999999999996</v>
      </c>
      <c r="F47" s="4">
        <v>0.9374400000000005</v>
      </c>
      <c r="G47" s="4">
        <v>1.2934336800000001</v>
      </c>
      <c r="H47" s="5">
        <v>229.15199999999993</v>
      </c>
      <c r="I47" s="4">
        <v>1.6498944000000009</v>
      </c>
      <c r="J47" s="4">
        <v>2.2764432768000002</v>
      </c>
      <c r="K47" s="5">
        <f t="shared" si="1"/>
        <v>450.49199999999985</v>
      </c>
      <c r="L47" s="5">
        <f t="shared" si="2"/>
        <v>3.2435424000000017</v>
      </c>
      <c r="M47" s="5">
        <f t="shared" si="3"/>
        <v>4.4752805328000003</v>
      </c>
    </row>
    <row r="48" spans="1:13" x14ac:dyDescent="0.25">
      <c r="A48" s="13" t="s">
        <v>209</v>
      </c>
      <c r="B48" s="5">
        <v>542.91999999999985</v>
      </c>
      <c r="C48" s="4">
        <v>7.8180480000000037</v>
      </c>
      <c r="D48" s="4">
        <v>12.137324205999999</v>
      </c>
      <c r="E48" s="5">
        <v>775.59999999999991</v>
      </c>
      <c r="F48" s="4">
        <v>11.168640000000005</v>
      </c>
      <c r="G48" s="4">
        <v>17.339034579999996</v>
      </c>
      <c r="H48" s="5">
        <v>1365.0559999999998</v>
      </c>
      <c r="I48" s="4">
        <v>19.656806400000008</v>
      </c>
      <c r="J48" s="4">
        <v>30.516700860799993</v>
      </c>
      <c r="K48" s="5">
        <f t="shared" si="1"/>
        <v>2683.5759999999996</v>
      </c>
      <c r="L48" s="5">
        <f t="shared" si="2"/>
        <v>38.643494400000016</v>
      </c>
      <c r="M48" s="5">
        <f t="shared" si="3"/>
        <v>59.993059646799992</v>
      </c>
    </row>
    <row r="49" spans="1:13" x14ac:dyDescent="0.25">
      <c r="A49" s="13" t="s">
        <v>210</v>
      </c>
      <c r="B49" s="5">
        <v>30.379999999999995</v>
      </c>
      <c r="C49" s="4">
        <v>0.45569999999999994</v>
      </c>
      <c r="D49" s="4">
        <v>0.75450278400000004</v>
      </c>
      <c r="E49" s="5">
        <v>43.399999999999991</v>
      </c>
      <c r="F49" s="4">
        <v>0.65099999999999991</v>
      </c>
      <c r="G49" s="4">
        <v>1.0778611200000001</v>
      </c>
      <c r="H49" s="5">
        <v>76.383999999999986</v>
      </c>
      <c r="I49" s="4">
        <v>1.1457599999999997</v>
      </c>
      <c r="J49" s="4">
        <v>1.8970355712000004</v>
      </c>
      <c r="K49" s="5">
        <f t="shared" si="1"/>
        <v>150.16399999999999</v>
      </c>
      <c r="L49" s="5">
        <f t="shared" si="2"/>
        <v>2.2524599999999992</v>
      </c>
      <c r="M49" s="5">
        <f t="shared" si="3"/>
        <v>3.7293994752000006</v>
      </c>
    </row>
    <row r="50" spans="1:13" x14ac:dyDescent="0.25">
      <c r="A50" s="13" t="s">
        <v>211</v>
      </c>
      <c r="B50" s="5">
        <v>8.8199999999999985</v>
      </c>
      <c r="C50" s="4">
        <v>0.12348000000000001</v>
      </c>
      <c r="D50" s="4">
        <v>0.10675757399999999</v>
      </c>
      <c r="E50" s="5">
        <v>12.599999999999998</v>
      </c>
      <c r="F50" s="4">
        <v>0.1764</v>
      </c>
      <c r="G50" s="4">
        <v>0.15251081999999999</v>
      </c>
      <c r="H50" s="5">
        <v>22.175999999999995</v>
      </c>
      <c r="I50" s="4">
        <v>0.31046399999999996</v>
      </c>
      <c r="J50" s="4">
        <v>0.26841904319999998</v>
      </c>
      <c r="K50" s="5">
        <f t="shared" si="1"/>
        <v>43.595999999999989</v>
      </c>
      <c r="L50" s="5">
        <f t="shared" si="2"/>
        <v>0.610344</v>
      </c>
      <c r="M50" s="5">
        <f t="shared" si="3"/>
        <v>0.5276874372</v>
      </c>
    </row>
    <row r="51" spans="1:13" x14ac:dyDescent="0.25">
      <c r="A51" s="13" t="s">
        <v>212</v>
      </c>
      <c r="B51" s="5">
        <v>7.8399999999999981</v>
      </c>
      <c r="C51" s="4">
        <v>0.10976</v>
      </c>
      <c r="D51" s="4">
        <v>9.5017565999999998E-2</v>
      </c>
      <c r="E51" s="5">
        <v>11.2</v>
      </c>
      <c r="F51" s="4">
        <v>0.15679999999999999</v>
      </c>
      <c r="G51" s="4">
        <v>0.13573938000000002</v>
      </c>
      <c r="H51" s="5">
        <v>19.711999999999996</v>
      </c>
      <c r="I51" s="4">
        <v>0.27596799999999999</v>
      </c>
      <c r="J51" s="4">
        <v>0.23890130880000005</v>
      </c>
      <c r="K51" s="5">
        <f t="shared" si="1"/>
        <v>38.751999999999995</v>
      </c>
      <c r="L51" s="5">
        <f t="shared" si="2"/>
        <v>0.54252800000000001</v>
      </c>
      <c r="M51" s="5">
        <f t="shared" si="3"/>
        <v>0.46965825480000006</v>
      </c>
    </row>
    <row r="52" spans="1:13" x14ac:dyDescent="0.25">
      <c r="A52" s="14" t="s">
        <v>213</v>
      </c>
      <c r="B52" s="5">
        <v>10.779999999999998</v>
      </c>
      <c r="C52" s="4">
        <v>0.15091999999999997</v>
      </c>
      <c r="D52" s="4">
        <v>0.1313347</v>
      </c>
      <c r="E52" s="5">
        <v>15.399999999999999</v>
      </c>
      <c r="F52" s="4">
        <v>0.21559999999999999</v>
      </c>
      <c r="G52" s="4">
        <v>0.18762100000000001</v>
      </c>
      <c r="H52" s="5">
        <v>27.103999999999999</v>
      </c>
      <c r="I52" s="4">
        <v>0.37945600000000002</v>
      </c>
      <c r="J52" s="4">
        <v>0.33021296</v>
      </c>
      <c r="K52" s="5">
        <f t="shared" si="1"/>
        <v>53.283999999999992</v>
      </c>
      <c r="L52" s="5">
        <f t="shared" si="2"/>
        <v>0.74597599999999997</v>
      </c>
      <c r="M52" s="5">
        <f t="shared" si="3"/>
        <v>0.64916865999999995</v>
      </c>
    </row>
    <row r="53" spans="1:13" x14ac:dyDescent="0.25">
      <c r="A53" s="14" t="s">
        <v>214</v>
      </c>
      <c r="B53" s="5">
        <v>56.839999999999989</v>
      </c>
      <c r="C53" s="4">
        <v>0.40924799999999995</v>
      </c>
      <c r="D53" s="4">
        <v>0.56466031999999988</v>
      </c>
      <c r="E53" s="5">
        <v>81.199999999999989</v>
      </c>
      <c r="F53" s="4">
        <v>0.58463999999999994</v>
      </c>
      <c r="G53" s="4">
        <v>0.80665759999999986</v>
      </c>
      <c r="H53" s="5">
        <v>142.91199999999998</v>
      </c>
      <c r="I53" s="4">
        <v>1.0289663999999998</v>
      </c>
      <c r="J53" s="4">
        <v>1.4197173759999999</v>
      </c>
      <c r="K53" s="5">
        <f t="shared" si="1"/>
        <v>280.95199999999994</v>
      </c>
      <c r="L53" s="5">
        <f t="shared" si="2"/>
        <v>2.0228543999999999</v>
      </c>
      <c r="M53" s="5">
        <f t="shared" si="3"/>
        <v>2.7910352959999996</v>
      </c>
    </row>
    <row r="54" spans="1:13" x14ac:dyDescent="0.25">
      <c r="A54" s="14" t="s">
        <v>230</v>
      </c>
      <c r="B54" s="5">
        <v>21.56</v>
      </c>
      <c r="C54" s="4">
        <v>0.31046399999999996</v>
      </c>
      <c r="D54" s="4">
        <v>0.49261728599999993</v>
      </c>
      <c r="E54" s="5">
        <v>30.800000000000004</v>
      </c>
      <c r="F54" s="4">
        <v>0.44352000000000003</v>
      </c>
      <c r="G54" s="4">
        <v>0.70373898000000001</v>
      </c>
      <c r="H54" s="5">
        <v>54.208000000000013</v>
      </c>
      <c r="I54" s="4">
        <v>0.78059520000000004</v>
      </c>
      <c r="J54" s="4">
        <v>1.2385806047999999</v>
      </c>
      <c r="K54" s="5">
        <f t="shared" si="1"/>
        <v>106.56800000000001</v>
      </c>
      <c r="L54" s="5">
        <f t="shared" si="2"/>
        <v>1.5345792</v>
      </c>
      <c r="M54" s="5">
        <f t="shared" si="3"/>
        <v>2.4349368707999997</v>
      </c>
    </row>
    <row r="55" spans="1:13" x14ac:dyDescent="0.25">
      <c r="A55" s="14" t="s">
        <v>215</v>
      </c>
      <c r="B55" s="5">
        <v>18.62</v>
      </c>
      <c r="C55" s="4">
        <v>0.27929999999999988</v>
      </c>
      <c r="D55" s="4">
        <v>0.39558415399999991</v>
      </c>
      <c r="E55" s="5">
        <v>26.6</v>
      </c>
      <c r="F55" s="4">
        <v>0.39899999999999985</v>
      </c>
      <c r="G55" s="4">
        <v>0.56512021999999984</v>
      </c>
      <c r="H55" s="5">
        <v>46.816000000000003</v>
      </c>
      <c r="I55" s="4">
        <v>0.70223999999999975</v>
      </c>
      <c r="J55" s="4">
        <v>0.99461158719999965</v>
      </c>
      <c r="K55" s="5">
        <f t="shared" si="1"/>
        <v>92.036000000000001</v>
      </c>
      <c r="L55" s="5">
        <f t="shared" si="2"/>
        <v>1.3805399999999994</v>
      </c>
      <c r="M55" s="5">
        <f t="shared" si="3"/>
        <v>1.9553159611999993</v>
      </c>
    </row>
    <row r="56" spans="1:13" x14ac:dyDescent="0.25">
      <c r="A56" s="13" t="s">
        <v>216</v>
      </c>
      <c r="B56" s="5">
        <v>6.8599999999999994</v>
      </c>
      <c r="C56" s="4">
        <v>4.9391999999999998E-2</v>
      </c>
      <c r="D56" s="4">
        <v>6.8148611999999997E-2</v>
      </c>
      <c r="E56" s="5">
        <v>9.8000000000000007</v>
      </c>
      <c r="F56" s="4">
        <v>7.0559999999999998E-2</v>
      </c>
      <c r="G56" s="4">
        <v>9.735516000000001E-2</v>
      </c>
      <c r="H56" s="5">
        <v>17.248000000000005</v>
      </c>
      <c r="I56" s="4">
        <v>0.12418560000000001</v>
      </c>
      <c r="J56" s="4">
        <v>0.17134508160000003</v>
      </c>
      <c r="K56" s="5">
        <f t="shared" si="1"/>
        <v>33.908000000000001</v>
      </c>
      <c r="L56" s="5">
        <f t="shared" si="2"/>
        <v>0.24413760000000001</v>
      </c>
      <c r="M56" s="5">
        <f t="shared" si="3"/>
        <v>0.33684885360000005</v>
      </c>
    </row>
    <row r="57" spans="1:13" x14ac:dyDescent="0.25">
      <c r="A57" s="13" t="s">
        <v>217</v>
      </c>
      <c r="B57" s="5">
        <v>143.08000000000001</v>
      </c>
      <c r="C57" s="4">
        <v>2.060352</v>
      </c>
      <c r="D57" s="4">
        <v>3.2083941679999999</v>
      </c>
      <c r="E57" s="5">
        <v>204.40000000000003</v>
      </c>
      <c r="F57" s="4">
        <v>2.9433600000000002</v>
      </c>
      <c r="G57" s="4">
        <v>4.5834202400000006</v>
      </c>
      <c r="H57" s="5">
        <v>359.74400000000003</v>
      </c>
      <c r="I57" s="4">
        <v>5.1803136000000007</v>
      </c>
      <c r="J57" s="4">
        <v>8.0668196224000006</v>
      </c>
      <c r="K57" s="5">
        <f t="shared" si="1"/>
        <v>707.22400000000005</v>
      </c>
      <c r="L57" s="5">
        <f t="shared" si="2"/>
        <v>10.184025600000002</v>
      </c>
      <c r="M57" s="5">
        <f t="shared" si="3"/>
        <v>15.858634030400001</v>
      </c>
    </row>
    <row r="58" spans="1:13" x14ac:dyDescent="0.25">
      <c r="A58" s="13" t="s">
        <v>218</v>
      </c>
      <c r="B58" s="5">
        <v>17.639999999999997</v>
      </c>
      <c r="C58" s="4">
        <v>0.2646</v>
      </c>
      <c r="D58" s="4">
        <v>0.28543636799999994</v>
      </c>
      <c r="E58" s="5">
        <v>25.199999999999996</v>
      </c>
      <c r="F58" s="4">
        <v>0.378</v>
      </c>
      <c r="G58" s="4">
        <v>0.40776624</v>
      </c>
      <c r="H58" s="5">
        <v>44.35199999999999</v>
      </c>
      <c r="I58" s="4">
        <v>0.66528000000000009</v>
      </c>
      <c r="J58" s="4">
        <v>0.71766858239999998</v>
      </c>
      <c r="K58" s="5">
        <f t="shared" si="1"/>
        <v>87.191999999999979</v>
      </c>
      <c r="L58" s="5">
        <f t="shared" si="2"/>
        <v>1.3078800000000002</v>
      </c>
      <c r="M58" s="5">
        <f t="shared" si="3"/>
        <v>1.4108711904</v>
      </c>
    </row>
    <row r="59" spans="1:13" x14ac:dyDescent="0.25">
      <c r="A59" s="17" t="s">
        <v>231</v>
      </c>
      <c r="B59" s="5">
        <v>24.499999999999993</v>
      </c>
      <c r="C59" s="4">
        <v>0.36749999999999994</v>
      </c>
      <c r="D59" s="4">
        <v>0.39692087399999998</v>
      </c>
      <c r="E59" s="5">
        <v>34.999999999999993</v>
      </c>
      <c r="F59" s="4">
        <v>0.52499999999999991</v>
      </c>
      <c r="G59" s="4">
        <v>0.56702982000000002</v>
      </c>
      <c r="H59" s="5">
        <v>61.59999999999998</v>
      </c>
      <c r="I59" s="4">
        <v>0.92399999999999982</v>
      </c>
      <c r="J59" s="4">
        <v>0.99797248320000009</v>
      </c>
      <c r="K59" s="5">
        <f t="shared" si="1"/>
        <v>121.09999999999997</v>
      </c>
      <c r="L59" s="5">
        <f t="shared" si="2"/>
        <v>1.8164999999999996</v>
      </c>
      <c r="M59" s="5">
        <f t="shared" si="3"/>
        <v>1.9619231772000001</v>
      </c>
    </row>
    <row r="60" spans="1:13" x14ac:dyDescent="0.25">
      <c r="A60" s="13" t="s">
        <v>219</v>
      </c>
      <c r="B60" s="5">
        <v>15.68</v>
      </c>
      <c r="C60" s="4">
        <v>0.23519999999999996</v>
      </c>
      <c r="D60" s="4">
        <v>0.25420259199999995</v>
      </c>
      <c r="E60" s="5">
        <v>22.4</v>
      </c>
      <c r="F60" s="4">
        <v>0.33599999999999997</v>
      </c>
      <c r="G60" s="4">
        <v>0.36314655999999995</v>
      </c>
      <c r="H60" s="5">
        <v>39.423999999999992</v>
      </c>
      <c r="I60" s="4">
        <v>0.59136</v>
      </c>
      <c r="J60" s="4">
        <v>0.63913794559999992</v>
      </c>
      <c r="K60" s="5">
        <f t="shared" si="1"/>
        <v>77.503999999999991</v>
      </c>
      <c r="L60" s="5">
        <f t="shared" si="2"/>
        <v>1.16256</v>
      </c>
      <c r="M60" s="5">
        <f t="shared" si="3"/>
        <v>1.2564870975999998</v>
      </c>
    </row>
    <row r="61" spans="1:13" x14ac:dyDescent="0.25">
      <c r="A61" s="17" t="s">
        <v>232</v>
      </c>
      <c r="B61" s="5">
        <v>14.7</v>
      </c>
      <c r="C61" s="4">
        <v>0.22049999999999997</v>
      </c>
      <c r="D61" s="4">
        <v>0.20868296400000003</v>
      </c>
      <c r="E61" s="5">
        <v>21</v>
      </c>
      <c r="F61" s="4">
        <v>0.315</v>
      </c>
      <c r="G61" s="4">
        <v>0.29811852</v>
      </c>
      <c r="H61" s="5">
        <v>36.96</v>
      </c>
      <c r="I61" s="4">
        <v>0.5544</v>
      </c>
      <c r="J61" s="4">
        <v>0.5246885952</v>
      </c>
      <c r="K61" s="5">
        <f t="shared" si="1"/>
        <v>72.66</v>
      </c>
      <c r="L61" s="5">
        <f t="shared" si="2"/>
        <v>1.0899000000000001</v>
      </c>
      <c r="M61" s="5">
        <f t="shared" si="3"/>
        <v>1.0314900792000001</v>
      </c>
    </row>
    <row r="62" spans="1:13" x14ac:dyDescent="0.25">
      <c r="A62" s="13" t="s">
        <v>220</v>
      </c>
      <c r="B62" s="5">
        <v>6.8599999999999994</v>
      </c>
      <c r="C62" s="4">
        <v>2.1197399999999998E-2</v>
      </c>
      <c r="D62" s="4">
        <v>7.0568820000000004E-2</v>
      </c>
      <c r="E62" s="5">
        <v>9.8000000000000007</v>
      </c>
      <c r="F62" s="4">
        <v>3.0281999999999996E-2</v>
      </c>
      <c r="G62" s="4">
        <v>0.1008126</v>
      </c>
      <c r="H62" s="5">
        <v>17.248000000000005</v>
      </c>
      <c r="I62" s="4">
        <v>5.3296319999999994E-2</v>
      </c>
      <c r="J62" s="4">
        <v>0.177430176</v>
      </c>
      <c r="K62" s="5">
        <f t="shared" si="1"/>
        <v>33.908000000000001</v>
      </c>
      <c r="L62" s="5">
        <f t="shared" si="2"/>
        <v>0.10477571999999999</v>
      </c>
      <c r="M62" s="5">
        <f t="shared" si="3"/>
        <v>0.348811596</v>
      </c>
    </row>
    <row r="63" spans="1:13" x14ac:dyDescent="0.25">
      <c r="A63" s="13" t="s">
        <v>221</v>
      </c>
      <c r="B63" s="5">
        <v>14.683666666666664</v>
      </c>
      <c r="C63" s="4">
        <v>2.7223517999999995E-2</v>
      </c>
      <c r="D63" s="4">
        <v>0.16824885000000001</v>
      </c>
      <c r="E63" s="5">
        <v>20.976666666666667</v>
      </c>
      <c r="F63" s="4">
        <v>3.8890739999999993E-2</v>
      </c>
      <c r="G63" s="4">
        <v>0.24035550000000003</v>
      </c>
      <c r="H63" s="5">
        <v>36.918933333333328</v>
      </c>
      <c r="I63" s="4">
        <v>6.8447702399999977E-2</v>
      </c>
      <c r="J63" s="4">
        <v>0.42302568000000002</v>
      </c>
      <c r="K63" s="5">
        <f t="shared" si="1"/>
        <v>72.579266666666655</v>
      </c>
      <c r="L63" s="5">
        <f t="shared" si="2"/>
        <v>0.13456196039999996</v>
      </c>
      <c r="M63" s="5">
        <f t="shared" si="3"/>
        <v>0.83163003000000013</v>
      </c>
    </row>
    <row r="64" spans="1:13" x14ac:dyDescent="0.25">
      <c r="A64" s="13" t="s">
        <v>222</v>
      </c>
      <c r="B64" s="5">
        <v>37.239999999999995</v>
      </c>
      <c r="C64" s="4">
        <v>9.7810859999999972E-2</v>
      </c>
      <c r="D64" s="4">
        <v>0.105301588</v>
      </c>
      <c r="E64" s="5">
        <v>53.199999999999989</v>
      </c>
      <c r="F64" s="4">
        <v>0.13972979999999999</v>
      </c>
      <c r="G64" s="4">
        <v>0.15043084000000001</v>
      </c>
      <c r="H64" s="5">
        <v>93.631999999999977</v>
      </c>
      <c r="I64" s="4">
        <v>0.24592444799999996</v>
      </c>
      <c r="J64" s="4">
        <v>0.26475827840000005</v>
      </c>
      <c r="K64" s="5">
        <f t="shared" si="1"/>
        <v>184.07199999999995</v>
      </c>
      <c r="L64" s="5">
        <f t="shared" si="2"/>
        <v>0.48346510799999992</v>
      </c>
      <c r="M64" s="5">
        <f t="shared" si="3"/>
        <v>0.52049070640000006</v>
      </c>
    </row>
    <row r="65" spans="1:13" x14ac:dyDescent="0.25">
      <c r="A65" s="1"/>
      <c r="B65" s="1">
        <v>0</v>
      </c>
      <c r="C65" s="1">
        <v>0</v>
      </c>
      <c r="D65" s="1">
        <v>0</v>
      </c>
      <c r="E65" s="5"/>
      <c r="F65" s="1"/>
      <c r="G65" s="1"/>
      <c r="H65" s="5"/>
      <c r="I65" s="4"/>
      <c r="J65" s="4"/>
      <c r="K65" s="5">
        <f t="shared" si="1"/>
        <v>0</v>
      </c>
      <c r="L65" s="5">
        <f t="shared" si="2"/>
        <v>0</v>
      </c>
      <c r="M65" s="5">
        <f t="shared" si="3"/>
        <v>0</v>
      </c>
    </row>
    <row r="66" spans="1:13" x14ac:dyDescent="0.25">
      <c r="A66" s="24" t="s">
        <v>133</v>
      </c>
      <c r="B66" s="25">
        <f>SUM(B27:B65)</f>
        <v>2516.6235577777775</v>
      </c>
      <c r="C66" s="26">
        <f>SUM(C27:C65)</f>
        <v>32.032138390000007</v>
      </c>
      <c r="D66" s="26">
        <f>SUM(D27:D65)</f>
        <v>41.866949852000005</v>
      </c>
      <c r="E66" s="25">
        <f t="shared" ref="E66:J66" si="4">SUM(E4:E65)</f>
        <v>7208.4865555902725</v>
      </c>
      <c r="F66" s="26">
        <f t="shared" si="4"/>
        <v>89.233537920250029</v>
      </c>
      <c r="G66" s="26">
        <f t="shared" si="4"/>
        <v>137.77859482393646</v>
      </c>
      <c r="H66" s="25">
        <f t="shared" si="4"/>
        <v>12686.93633783889</v>
      </c>
      <c r="I66" s="26">
        <f t="shared" si="4"/>
        <v>157.05102673963998</v>
      </c>
      <c r="J66" s="26">
        <f t="shared" si="4"/>
        <v>242.49032689012813</v>
      </c>
      <c r="K66" s="25">
        <f t="shared" si="1"/>
        <v>22412.046451206937</v>
      </c>
      <c r="L66" s="25">
        <f t="shared" si="2"/>
        <v>278.31670304989001</v>
      </c>
      <c r="M66" s="25">
        <f t="shared" si="3"/>
        <v>422.13587156606457</v>
      </c>
    </row>
  </sheetData>
  <mergeCells count="7">
    <mergeCell ref="K1:M1"/>
    <mergeCell ref="H2:J2"/>
    <mergeCell ref="B2:D2"/>
    <mergeCell ref="E2:G2"/>
    <mergeCell ref="B1:D1"/>
    <mergeCell ref="E1:G1"/>
    <mergeCell ref="H1:J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5" x14ac:dyDescent="0.25"/>
  <cols>
    <col min="1" max="1" width="20.42578125" bestFit="1" customWidth="1"/>
    <col min="2" max="2" width="121.140625" bestFit="1" customWidth="1"/>
  </cols>
  <sheetData>
    <row r="1" spans="1:2" x14ac:dyDescent="0.25">
      <c r="A1" s="6" t="s">
        <v>185</v>
      </c>
      <c r="B1" s="1"/>
    </row>
    <row r="2" spans="1:2" x14ac:dyDescent="0.25">
      <c r="A2" s="1"/>
      <c r="B2" s="1"/>
    </row>
    <row r="3" spans="1:2" x14ac:dyDescent="0.25">
      <c r="A3" s="1">
        <v>1</v>
      </c>
      <c r="B3" s="1" t="s">
        <v>183</v>
      </c>
    </row>
    <row r="4" spans="1:2" x14ac:dyDescent="0.25">
      <c r="A4" s="1">
        <v>2</v>
      </c>
      <c r="B4" s="1" t="s">
        <v>182</v>
      </c>
    </row>
    <row r="5" spans="1:2" x14ac:dyDescent="0.25">
      <c r="A5" s="1">
        <v>3</v>
      </c>
      <c r="B5" s="1" t="s">
        <v>191</v>
      </c>
    </row>
    <row r="6" spans="1:2" x14ac:dyDescent="0.25">
      <c r="A6" s="1">
        <v>4</v>
      </c>
      <c r="B6" s="1" t="s">
        <v>184</v>
      </c>
    </row>
    <row r="7" spans="1:2" x14ac:dyDescent="0.25">
      <c r="A7" s="1">
        <v>5</v>
      </c>
      <c r="B7" s="1" t="s">
        <v>186</v>
      </c>
    </row>
    <row r="8" spans="1:2" x14ac:dyDescent="0.25">
      <c r="A8" s="1">
        <v>6</v>
      </c>
      <c r="B8" s="1" t="s">
        <v>235</v>
      </c>
    </row>
    <row r="9" spans="1:2" x14ac:dyDescent="0.25">
      <c r="A9" s="1">
        <v>7</v>
      </c>
      <c r="B9" s="1" t="s">
        <v>236</v>
      </c>
    </row>
    <row r="10" spans="1:2" x14ac:dyDescent="0.25">
      <c r="A10" s="1">
        <v>8</v>
      </c>
      <c r="B10" s="1" t="s">
        <v>187</v>
      </c>
    </row>
    <row r="11" spans="1:2" x14ac:dyDescent="0.25">
      <c r="A11" s="1">
        <v>9</v>
      </c>
      <c r="B11" s="1" t="s">
        <v>188</v>
      </c>
    </row>
    <row r="12" spans="1:2" x14ac:dyDescent="0.25">
      <c r="A12" s="1">
        <v>10</v>
      </c>
      <c r="B12" s="1" t="s">
        <v>189</v>
      </c>
    </row>
    <row r="13" spans="1:2" x14ac:dyDescent="0.25">
      <c r="A13" s="1">
        <v>11</v>
      </c>
      <c r="B13" s="1" t="s">
        <v>192</v>
      </c>
    </row>
    <row r="14" spans="1:2" x14ac:dyDescent="0.25">
      <c r="A14" s="1">
        <v>12</v>
      </c>
      <c r="B14" s="1" t="s">
        <v>190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PRIORITIES</vt:lpstr>
      <vt:lpstr>Action plan</vt:lpstr>
      <vt:lpstr>NEW PRODUCTS PLAN</vt:lpstr>
      <vt:lpstr>MANPOWER EXISTING AND NEW PLAN</vt:lpstr>
      <vt:lpstr>INFRA DETAILS</vt:lpstr>
      <vt:lpstr>Volume projection per month jas</vt:lpstr>
      <vt:lpstr>volume projn phased 2017-18</vt:lpstr>
      <vt:lpstr> SUPPORT </vt:lpstr>
      <vt:lpstr>Sheet13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2017-03-14T10:36:15Z</dcterms:modified>
</cp:coreProperties>
</file>